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15 mart\"/>
    </mc:Choice>
  </mc:AlternateContent>
  <xr:revisionPtr revIDLastSave="0" documentId="13_ncr:1_{FD54A6EE-FDC3-40E0-B61F-FD2C4D039C83}" xr6:coauthVersionLast="46" xr6:coauthVersionMax="46" xr10:uidLastSave="{00000000-0000-0000-0000-000000000000}"/>
  <bookViews>
    <workbookView showHorizontalScroll="0" showVerticalScroll="0" showSheetTabs="0" xWindow="-120" yWindow="-120" windowWidth="20730" windowHeight="11310" xr2:uid="{96FAAE21-B1D4-4F6E-B377-4CABE4B15812}"/>
  </bookViews>
  <sheets>
    <sheet name="Sayfa1" sheetId="1" r:id="rId1"/>
    <sheet name="ölçme sistemleri" sheetId="3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Sayfa1!$A$1:$CN$620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L503" i="1" l="1"/>
  <c r="AW503" i="1"/>
  <c r="AU503" i="1"/>
  <c r="AR503" i="1"/>
  <c r="AQ503" i="1"/>
  <c r="AN503" i="1"/>
  <c r="AK503" i="1"/>
  <c r="AH503" i="1"/>
  <c r="AJ503" i="1" s="1"/>
  <c r="AD503" i="1"/>
  <c r="AB503" i="1"/>
  <c r="AG503" i="1" s="1"/>
  <c r="T503" i="1"/>
  <c r="S503" i="1"/>
  <c r="R503" i="1"/>
  <c r="AS503" i="1"/>
  <c r="F503" i="1"/>
  <c r="W503" i="1" l="1"/>
  <c r="Z503" i="1" s="1"/>
  <c r="AV503" i="1"/>
  <c r="AL503" i="1"/>
  <c r="V503" i="1"/>
  <c r="Y503" i="1" s="1"/>
  <c r="AX503" i="1"/>
  <c r="AY503" i="1"/>
  <c r="BA503" i="1"/>
  <c r="U503" i="1"/>
  <c r="X503" i="1" s="1"/>
  <c r="BB503" i="1" l="1"/>
  <c r="BC503" i="1" s="1"/>
  <c r="BE503" i="1" s="1"/>
  <c r="AA503" i="1"/>
  <c r="AM503" i="1"/>
  <c r="AO503" i="1" s="1"/>
  <c r="AP503" i="1" s="1"/>
  <c r="AT503" i="1"/>
  <c r="BD503" i="1" l="1"/>
  <c r="BN484" i="1"/>
  <c r="BL484" i="1"/>
  <c r="AN484" i="1"/>
  <c r="AK484" i="1"/>
  <c r="AB484" i="1"/>
  <c r="AG484" i="1" s="1"/>
  <c r="BA484" i="1"/>
  <c r="F484" i="1"/>
  <c r="BL112" i="1"/>
  <c r="BA112" i="1"/>
  <c r="AW112" i="1"/>
  <c r="AU112" i="1"/>
  <c r="AS112" i="1"/>
  <c r="AR112" i="1"/>
  <c r="AQ112" i="1"/>
  <c r="AN112" i="1"/>
  <c r="AK112" i="1"/>
  <c r="AH112" i="1"/>
  <c r="AJ112" i="1" s="1"/>
  <c r="AD112" i="1"/>
  <c r="AB112" i="1"/>
  <c r="AG112" i="1" s="1"/>
  <c r="AV112" i="1" s="1"/>
  <c r="T112" i="1"/>
  <c r="S112" i="1"/>
  <c r="R112" i="1"/>
  <c r="U112" i="1"/>
  <c r="F112" i="1"/>
  <c r="BL471" i="1"/>
  <c r="AW471" i="1"/>
  <c r="AU471" i="1"/>
  <c r="AR471" i="1"/>
  <c r="AQ471" i="1"/>
  <c r="AN471" i="1"/>
  <c r="AK471" i="1"/>
  <c r="AH471" i="1"/>
  <c r="AJ471" i="1" s="1"/>
  <c r="AD471" i="1"/>
  <c r="AB471" i="1"/>
  <c r="AG471" i="1" s="1"/>
  <c r="T471" i="1"/>
  <c r="S471" i="1"/>
  <c r="R471" i="1"/>
  <c r="AS471" i="1"/>
  <c r="U471" i="1"/>
  <c r="F471" i="1"/>
  <c r="BA51" i="1"/>
  <c r="AN51" i="1" s="1"/>
  <c r="AW51" i="1"/>
  <c r="AU51" i="1"/>
  <c r="AS51" i="1"/>
  <c r="AR51" i="1"/>
  <c r="AQ51" i="1"/>
  <c r="AK51" i="1"/>
  <c r="AL51" i="1" s="1"/>
  <c r="AH51" i="1"/>
  <c r="AJ51" i="1" s="1"/>
  <c r="AD51" i="1"/>
  <c r="AB51" i="1"/>
  <c r="AG51" i="1" s="1"/>
  <c r="W51" i="1"/>
  <c r="V51" i="1"/>
  <c r="U51" i="1"/>
  <c r="F51" i="1"/>
  <c r="F26" i="1"/>
  <c r="F50" i="1"/>
  <c r="AK50" i="1"/>
  <c r="AL50" i="1" s="1"/>
  <c r="AH50" i="1"/>
  <c r="AJ50" i="1" s="1"/>
  <c r="AD50" i="1"/>
  <c r="AB50" i="1"/>
  <c r="AG50" i="1" s="1"/>
  <c r="W50" i="1"/>
  <c r="V50" i="1"/>
  <c r="U50" i="1"/>
  <c r="AW50" i="1"/>
  <c r="AU50" i="1"/>
  <c r="AS50" i="1"/>
  <c r="AR50" i="1"/>
  <c r="AQ50" i="1"/>
  <c r="BA50" i="1"/>
  <c r="AN50" i="1" s="1"/>
  <c r="BL457" i="1"/>
  <c r="AW457" i="1"/>
  <c r="AU457" i="1"/>
  <c r="AR457" i="1"/>
  <c r="AQ457" i="1"/>
  <c r="AN457" i="1"/>
  <c r="AK457" i="1"/>
  <c r="AH457" i="1"/>
  <c r="AJ457" i="1" s="1"/>
  <c r="AD457" i="1"/>
  <c r="AB457" i="1"/>
  <c r="AG457" i="1" s="1"/>
  <c r="T457" i="1"/>
  <c r="S457" i="1"/>
  <c r="R457" i="1"/>
  <c r="AS457" i="1"/>
  <c r="W457" i="1"/>
  <c r="Z457" i="1" s="1"/>
  <c r="F457" i="1"/>
  <c r="BL441" i="1"/>
  <c r="AW441" i="1"/>
  <c r="AU441" i="1"/>
  <c r="AR441" i="1"/>
  <c r="AQ441" i="1"/>
  <c r="AN441" i="1"/>
  <c r="AK441" i="1"/>
  <c r="AH441" i="1"/>
  <c r="AJ441" i="1" s="1"/>
  <c r="AD441" i="1"/>
  <c r="AB441" i="1"/>
  <c r="AG441" i="1" s="1"/>
  <c r="T441" i="1"/>
  <c r="S441" i="1"/>
  <c r="R441" i="1"/>
  <c r="AS441" i="1"/>
  <c r="W441" i="1"/>
  <c r="F441" i="1"/>
  <c r="AL484" i="1" l="1"/>
  <c r="V484" i="1"/>
  <c r="W484" i="1"/>
  <c r="U484" i="1"/>
  <c r="AX112" i="1"/>
  <c r="AL112" i="1"/>
  <c r="V112" i="1"/>
  <c r="Y112" i="1" s="1"/>
  <c r="AY112" i="1"/>
  <c r="BB112" i="1" s="1"/>
  <c r="BC112" i="1" s="1"/>
  <c r="AX471" i="1"/>
  <c r="X112" i="1"/>
  <c r="W112" i="1"/>
  <c r="Z112" i="1" s="1"/>
  <c r="AV51" i="1"/>
  <c r="AV471" i="1"/>
  <c r="V471" i="1"/>
  <c r="Y471" i="1" s="1"/>
  <c r="AL471" i="1"/>
  <c r="X471" i="1"/>
  <c r="AY471" i="1"/>
  <c r="W471" i="1"/>
  <c r="Z471" i="1" s="1"/>
  <c r="BA471" i="1"/>
  <c r="AY51" i="1"/>
  <c r="AX51" i="1"/>
  <c r="BB51" i="1" s="1"/>
  <c r="BC51" i="1" s="1"/>
  <c r="BE51" i="1" s="1"/>
  <c r="V441" i="1"/>
  <c r="Y441" i="1" s="1"/>
  <c r="AX457" i="1"/>
  <c r="AL457" i="1"/>
  <c r="AY50" i="1"/>
  <c r="AV457" i="1"/>
  <c r="U441" i="1"/>
  <c r="X441" i="1" s="1"/>
  <c r="U457" i="1"/>
  <c r="X457" i="1" s="1"/>
  <c r="V457" i="1"/>
  <c r="Y457" i="1" s="1"/>
  <c r="AY457" i="1"/>
  <c r="BA457" i="1"/>
  <c r="AX441" i="1"/>
  <c r="AL441" i="1"/>
  <c r="Z441" i="1"/>
  <c r="AV441" i="1"/>
  <c r="AY441" i="1"/>
  <c r="BA441" i="1"/>
  <c r="AM112" i="1" l="1"/>
  <c r="AO112" i="1" s="1"/>
  <c r="AP112" i="1" s="1"/>
  <c r="AA112" i="1"/>
  <c r="AT112" i="1"/>
  <c r="BE112" i="1"/>
  <c r="BD112" i="1"/>
  <c r="AM471" i="1"/>
  <c r="AO471" i="1" s="1"/>
  <c r="AP471" i="1" s="1"/>
  <c r="AT471" i="1"/>
  <c r="BB471" i="1"/>
  <c r="BC471" i="1" s="1"/>
  <c r="AA471" i="1"/>
  <c r="BD51" i="1"/>
  <c r="AM457" i="1"/>
  <c r="AO457" i="1" s="1"/>
  <c r="AP457" i="1" s="1"/>
  <c r="AA457" i="1"/>
  <c r="BB457" i="1"/>
  <c r="BC457" i="1" s="1"/>
  <c r="BD457" i="1" s="1"/>
  <c r="AT457" i="1"/>
  <c r="AA441" i="1"/>
  <c r="AM441" i="1"/>
  <c r="AO441" i="1" s="1"/>
  <c r="AP441" i="1" s="1"/>
  <c r="AT441" i="1"/>
  <c r="BB441" i="1"/>
  <c r="BC441" i="1" s="1"/>
  <c r="BD441" i="1" s="1"/>
  <c r="BE471" i="1" l="1"/>
  <c r="BD471" i="1"/>
  <c r="BE457" i="1"/>
  <c r="BE441" i="1"/>
  <c r="BL428" i="1" l="1"/>
  <c r="AW428" i="1"/>
  <c r="AU428" i="1"/>
  <c r="AR428" i="1"/>
  <c r="AQ428" i="1"/>
  <c r="AN428" i="1"/>
  <c r="AK428" i="1"/>
  <c r="AH428" i="1"/>
  <c r="AJ428" i="1" s="1"/>
  <c r="AX428" i="1" s="1"/>
  <c r="AD428" i="1"/>
  <c r="AB428" i="1"/>
  <c r="AG428" i="1" s="1"/>
  <c r="T428" i="1"/>
  <c r="S428" i="1"/>
  <c r="R428" i="1"/>
  <c r="AS428" i="1"/>
  <c r="W428" i="1"/>
  <c r="F428" i="1"/>
  <c r="BL415" i="1"/>
  <c r="AW415" i="1"/>
  <c r="AU415" i="1"/>
  <c r="AR415" i="1"/>
  <c r="AQ415" i="1"/>
  <c r="AN415" i="1"/>
  <c r="AK415" i="1"/>
  <c r="AH415" i="1"/>
  <c r="AJ415" i="1" s="1"/>
  <c r="AD415" i="1"/>
  <c r="AB415" i="1"/>
  <c r="AG415" i="1" s="1"/>
  <c r="T415" i="1"/>
  <c r="S415" i="1"/>
  <c r="R415" i="1"/>
  <c r="AS415" i="1"/>
  <c r="U415" i="1"/>
  <c r="F415" i="1"/>
  <c r="BL616" i="1"/>
  <c r="AW616" i="1"/>
  <c r="AU616" i="1"/>
  <c r="AR616" i="1"/>
  <c r="AQ616" i="1"/>
  <c r="AN616" i="1"/>
  <c r="AK616" i="1"/>
  <c r="AH616" i="1"/>
  <c r="AJ616" i="1" s="1"/>
  <c r="AD616" i="1"/>
  <c r="AB616" i="1"/>
  <c r="AG616" i="1" s="1"/>
  <c r="T616" i="1"/>
  <c r="S616" i="1"/>
  <c r="R616" i="1"/>
  <c r="AS616" i="1"/>
  <c r="U616" i="1"/>
  <c r="F616" i="1"/>
  <c r="BL586" i="1"/>
  <c r="AW586" i="1"/>
  <c r="AU586" i="1"/>
  <c r="AR586" i="1"/>
  <c r="AQ586" i="1"/>
  <c r="AN586" i="1"/>
  <c r="AK586" i="1"/>
  <c r="AH586" i="1"/>
  <c r="AJ586" i="1" s="1"/>
  <c r="AD586" i="1"/>
  <c r="AB586" i="1"/>
  <c r="AG586" i="1" s="1"/>
  <c r="T586" i="1"/>
  <c r="S586" i="1"/>
  <c r="R586" i="1"/>
  <c r="AS586" i="1"/>
  <c r="U586" i="1"/>
  <c r="F586" i="1"/>
  <c r="BL602" i="1"/>
  <c r="AW602" i="1"/>
  <c r="AU602" i="1"/>
  <c r="AR602" i="1"/>
  <c r="AQ602" i="1"/>
  <c r="AN602" i="1"/>
  <c r="AK602" i="1"/>
  <c r="AH602" i="1"/>
  <c r="AJ602" i="1" s="1"/>
  <c r="AD602" i="1"/>
  <c r="AB602" i="1"/>
  <c r="AG602" i="1" s="1"/>
  <c r="T602" i="1"/>
  <c r="S602" i="1"/>
  <c r="R602" i="1"/>
  <c r="AS602" i="1"/>
  <c r="U602" i="1"/>
  <c r="F602" i="1"/>
  <c r="BL530" i="1"/>
  <c r="AW530" i="1"/>
  <c r="AU530" i="1"/>
  <c r="AR530" i="1"/>
  <c r="AQ530" i="1"/>
  <c r="AN530" i="1"/>
  <c r="AK530" i="1"/>
  <c r="AH530" i="1"/>
  <c r="AJ530" i="1" s="1"/>
  <c r="AD530" i="1"/>
  <c r="AB530" i="1"/>
  <c r="AG530" i="1" s="1"/>
  <c r="T530" i="1"/>
  <c r="S530" i="1"/>
  <c r="R530" i="1"/>
  <c r="AS530" i="1"/>
  <c r="W530" i="1"/>
  <c r="F530" i="1"/>
  <c r="BL513" i="1"/>
  <c r="AW513" i="1"/>
  <c r="AU513" i="1"/>
  <c r="AR513" i="1"/>
  <c r="AQ513" i="1"/>
  <c r="AN513" i="1"/>
  <c r="AK513" i="1"/>
  <c r="AH513" i="1"/>
  <c r="AJ513" i="1" s="1"/>
  <c r="AD513" i="1"/>
  <c r="AB513" i="1"/>
  <c r="AG513" i="1" s="1"/>
  <c r="T513" i="1"/>
  <c r="S513" i="1"/>
  <c r="R513" i="1"/>
  <c r="AS513" i="1"/>
  <c r="W513" i="1"/>
  <c r="F513" i="1"/>
  <c r="BL495" i="1"/>
  <c r="AW495" i="1"/>
  <c r="AU495" i="1"/>
  <c r="AR495" i="1"/>
  <c r="AQ495" i="1"/>
  <c r="AN495" i="1"/>
  <c r="AK495" i="1"/>
  <c r="AH495" i="1"/>
  <c r="AJ495" i="1" s="1"/>
  <c r="AD495" i="1"/>
  <c r="AB495" i="1"/>
  <c r="AG495" i="1" s="1"/>
  <c r="T495" i="1"/>
  <c r="S495" i="1"/>
  <c r="R495" i="1"/>
  <c r="AS495" i="1"/>
  <c r="W495" i="1"/>
  <c r="F495" i="1"/>
  <c r="BL383" i="1"/>
  <c r="AW383" i="1"/>
  <c r="AU383" i="1"/>
  <c r="AR383" i="1"/>
  <c r="AQ383" i="1"/>
  <c r="AN383" i="1"/>
  <c r="AK383" i="1"/>
  <c r="AH383" i="1"/>
  <c r="AJ383" i="1" s="1"/>
  <c r="AD383" i="1"/>
  <c r="AB383" i="1"/>
  <c r="AG383" i="1" s="1"/>
  <c r="T383" i="1"/>
  <c r="S383" i="1"/>
  <c r="R383" i="1"/>
  <c r="AS383" i="1"/>
  <c r="W383" i="1"/>
  <c r="F383" i="1"/>
  <c r="BL366" i="1"/>
  <c r="AW366" i="1"/>
  <c r="AU366" i="1"/>
  <c r="AR366" i="1"/>
  <c r="AQ366" i="1"/>
  <c r="AN366" i="1"/>
  <c r="AK366" i="1"/>
  <c r="AH366" i="1"/>
  <c r="AJ366" i="1" s="1"/>
  <c r="AD366" i="1"/>
  <c r="AB366" i="1"/>
  <c r="AG366" i="1" s="1"/>
  <c r="T366" i="1"/>
  <c r="S366" i="1"/>
  <c r="R366" i="1"/>
  <c r="AS366" i="1"/>
  <c r="W366" i="1"/>
  <c r="Z366" i="1" s="1"/>
  <c r="F366" i="1"/>
  <c r="BL351" i="1"/>
  <c r="AW351" i="1"/>
  <c r="AU351" i="1"/>
  <c r="AR351" i="1"/>
  <c r="AQ351" i="1"/>
  <c r="AN351" i="1"/>
  <c r="AK351" i="1"/>
  <c r="AH351" i="1"/>
  <c r="AJ351" i="1" s="1"/>
  <c r="AD351" i="1"/>
  <c r="AB351" i="1"/>
  <c r="AG351" i="1" s="1"/>
  <c r="T351" i="1"/>
  <c r="S351" i="1"/>
  <c r="R351" i="1"/>
  <c r="AS351" i="1"/>
  <c r="U351" i="1"/>
  <c r="F351" i="1"/>
  <c r="BL319" i="1"/>
  <c r="AW319" i="1"/>
  <c r="AU319" i="1"/>
  <c r="AR319" i="1"/>
  <c r="AQ319" i="1"/>
  <c r="AN319" i="1"/>
  <c r="AK319" i="1"/>
  <c r="AH319" i="1"/>
  <c r="AJ319" i="1" s="1"/>
  <c r="AD319" i="1"/>
  <c r="AB319" i="1"/>
  <c r="AG319" i="1" s="1"/>
  <c r="T319" i="1"/>
  <c r="S319" i="1"/>
  <c r="R319" i="1"/>
  <c r="AS319" i="1"/>
  <c r="U319" i="1"/>
  <c r="F319" i="1"/>
  <c r="BL297" i="1"/>
  <c r="AW297" i="1"/>
  <c r="AU297" i="1"/>
  <c r="AR297" i="1"/>
  <c r="AQ297" i="1"/>
  <c r="AN297" i="1"/>
  <c r="AK297" i="1"/>
  <c r="AH297" i="1"/>
  <c r="AJ297" i="1" s="1"/>
  <c r="AD297" i="1"/>
  <c r="AB297" i="1"/>
  <c r="AG297" i="1" s="1"/>
  <c r="T297" i="1"/>
  <c r="S297" i="1"/>
  <c r="R297" i="1"/>
  <c r="AS297" i="1"/>
  <c r="U297" i="1"/>
  <c r="F297" i="1"/>
  <c r="BL280" i="1"/>
  <c r="AW280" i="1"/>
  <c r="AU280" i="1"/>
  <c r="AR280" i="1"/>
  <c r="AQ280" i="1"/>
  <c r="AN280" i="1"/>
  <c r="AK280" i="1"/>
  <c r="AH280" i="1"/>
  <c r="AJ280" i="1" s="1"/>
  <c r="AD280" i="1"/>
  <c r="AB280" i="1"/>
  <c r="AG280" i="1" s="1"/>
  <c r="T280" i="1"/>
  <c r="S280" i="1"/>
  <c r="R280" i="1"/>
  <c r="AS280" i="1"/>
  <c r="U280" i="1"/>
  <c r="F280" i="1"/>
  <c r="BL263" i="1"/>
  <c r="AW263" i="1"/>
  <c r="AU263" i="1"/>
  <c r="AR263" i="1"/>
  <c r="AQ263" i="1"/>
  <c r="AN263" i="1"/>
  <c r="AK263" i="1"/>
  <c r="AH263" i="1"/>
  <c r="AJ263" i="1" s="1"/>
  <c r="AD263" i="1"/>
  <c r="AB263" i="1"/>
  <c r="AG263" i="1" s="1"/>
  <c r="T263" i="1"/>
  <c r="S263" i="1"/>
  <c r="R263" i="1"/>
  <c r="AS263" i="1"/>
  <c r="U263" i="1"/>
  <c r="F263" i="1"/>
  <c r="BL245" i="1"/>
  <c r="AW245" i="1"/>
  <c r="AU245" i="1"/>
  <c r="AR245" i="1"/>
  <c r="AQ245" i="1"/>
  <c r="AN245" i="1"/>
  <c r="AK245" i="1"/>
  <c r="AH245" i="1"/>
  <c r="AJ245" i="1" s="1"/>
  <c r="AD245" i="1"/>
  <c r="AB245" i="1"/>
  <c r="AG245" i="1" s="1"/>
  <c r="T245" i="1"/>
  <c r="S245" i="1"/>
  <c r="R245" i="1"/>
  <c r="AS245" i="1"/>
  <c r="U245" i="1"/>
  <c r="F245" i="1"/>
  <c r="BN52" i="1"/>
  <c r="BL52" i="1"/>
  <c r="AW52" i="1"/>
  <c r="AU52" i="1"/>
  <c r="AQ52" i="1"/>
  <c r="AN52" i="1"/>
  <c r="AK52" i="1"/>
  <c r="AH52" i="1"/>
  <c r="AJ52" i="1" s="1"/>
  <c r="AD52" i="1"/>
  <c r="AB52" i="1"/>
  <c r="T52" i="1"/>
  <c r="S52" i="1"/>
  <c r="R52" i="1"/>
  <c r="BA52" i="1"/>
  <c r="V52" i="1"/>
  <c r="F52" i="1"/>
  <c r="BN22" i="1"/>
  <c r="BL22" i="1"/>
  <c r="AW22" i="1"/>
  <c r="AU22" i="1"/>
  <c r="AQ22" i="1"/>
  <c r="AN22" i="1"/>
  <c r="AK22" i="1"/>
  <c r="AH22" i="1"/>
  <c r="AJ22" i="1" s="1"/>
  <c r="AD22" i="1"/>
  <c r="AB22" i="1"/>
  <c r="AG22" i="1" s="1"/>
  <c r="T22" i="1"/>
  <c r="S22" i="1"/>
  <c r="R22" i="1"/>
  <c r="BA22" i="1"/>
  <c r="V22" i="1"/>
  <c r="F22" i="1"/>
  <c r="BL227" i="1"/>
  <c r="AW227" i="1"/>
  <c r="AU227" i="1"/>
  <c r="AR227" i="1"/>
  <c r="AQ227" i="1"/>
  <c r="AN227" i="1"/>
  <c r="AK227" i="1"/>
  <c r="AH227" i="1"/>
  <c r="AJ227" i="1" s="1"/>
  <c r="AD227" i="1"/>
  <c r="AB227" i="1"/>
  <c r="AG227" i="1" s="1"/>
  <c r="T227" i="1"/>
  <c r="S227" i="1"/>
  <c r="R227" i="1"/>
  <c r="AS227" i="1"/>
  <c r="U227" i="1"/>
  <c r="F227" i="1"/>
  <c r="BL208" i="1"/>
  <c r="AW208" i="1"/>
  <c r="AU208" i="1"/>
  <c r="AR208" i="1"/>
  <c r="AQ208" i="1"/>
  <c r="AN208" i="1"/>
  <c r="AK208" i="1"/>
  <c r="AH208" i="1"/>
  <c r="AJ208" i="1" s="1"/>
  <c r="AD208" i="1"/>
  <c r="AB208" i="1"/>
  <c r="AG208" i="1" s="1"/>
  <c r="T208" i="1"/>
  <c r="S208" i="1"/>
  <c r="R208" i="1"/>
  <c r="AS208" i="1"/>
  <c r="U208" i="1"/>
  <c r="F208" i="1"/>
  <c r="BL188" i="1"/>
  <c r="AW188" i="1"/>
  <c r="AU188" i="1"/>
  <c r="AR188" i="1"/>
  <c r="AQ188" i="1"/>
  <c r="AN188" i="1"/>
  <c r="AK188" i="1"/>
  <c r="AH188" i="1"/>
  <c r="AJ188" i="1" s="1"/>
  <c r="AD188" i="1"/>
  <c r="AB188" i="1"/>
  <c r="AG188" i="1" s="1"/>
  <c r="T188" i="1"/>
  <c r="S188" i="1"/>
  <c r="R188" i="1"/>
  <c r="AS188" i="1"/>
  <c r="W188" i="1"/>
  <c r="F188" i="1"/>
  <c r="BL126" i="1"/>
  <c r="BA126" i="1"/>
  <c r="AW126" i="1"/>
  <c r="AU126" i="1"/>
  <c r="AS126" i="1"/>
  <c r="AR126" i="1"/>
  <c r="AQ126" i="1"/>
  <c r="AN126" i="1"/>
  <c r="AK126" i="1"/>
  <c r="AH126" i="1"/>
  <c r="AJ126" i="1" s="1"/>
  <c r="AD126" i="1"/>
  <c r="AB126" i="1"/>
  <c r="AG126" i="1" s="1"/>
  <c r="T126" i="1"/>
  <c r="S126" i="1"/>
  <c r="R126" i="1"/>
  <c r="U126" i="1"/>
  <c r="F126" i="1"/>
  <c r="Z530" i="1" l="1"/>
  <c r="AV415" i="1"/>
  <c r="U428" i="1"/>
  <c r="X428" i="1" s="1"/>
  <c r="V428" i="1"/>
  <c r="Y428" i="1" s="1"/>
  <c r="AL428" i="1"/>
  <c r="AV428" i="1"/>
  <c r="Z428" i="1"/>
  <c r="AX616" i="1"/>
  <c r="AX415" i="1"/>
  <c r="AY428" i="1"/>
  <c r="V415" i="1"/>
  <c r="Y415" i="1" s="1"/>
  <c r="AL415" i="1"/>
  <c r="BA428" i="1"/>
  <c r="X415" i="1"/>
  <c r="AY415" i="1"/>
  <c r="W415" i="1"/>
  <c r="Z415" i="1" s="1"/>
  <c r="BA415" i="1"/>
  <c r="AL616" i="1"/>
  <c r="V616" i="1"/>
  <c r="Y616" i="1" s="1"/>
  <c r="AV616" i="1"/>
  <c r="W616" i="1"/>
  <c r="Z616" i="1" s="1"/>
  <c r="AY616" i="1"/>
  <c r="X616" i="1"/>
  <c r="BA616" i="1"/>
  <c r="AV586" i="1"/>
  <c r="AL602" i="1"/>
  <c r="AL586" i="1"/>
  <c r="X602" i="1"/>
  <c r="X586" i="1"/>
  <c r="V586" i="1"/>
  <c r="Y586" i="1" s="1"/>
  <c r="AX586" i="1"/>
  <c r="AY586" i="1"/>
  <c r="W586" i="1"/>
  <c r="Z586" i="1" s="1"/>
  <c r="BA586" i="1"/>
  <c r="AV602" i="1"/>
  <c r="V602" i="1"/>
  <c r="Y602" i="1" s="1"/>
  <c r="AX602" i="1"/>
  <c r="AY602" i="1"/>
  <c r="W602" i="1"/>
  <c r="Z602" i="1" s="1"/>
  <c r="BA602" i="1"/>
  <c r="AL530" i="1"/>
  <c r="AV530" i="1"/>
  <c r="U530" i="1"/>
  <c r="X530" i="1" s="1"/>
  <c r="V530" i="1"/>
  <c r="Y530" i="1" s="1"/>
  <c r="AX530" i="1"/>
  <c r="AY530" i="1"/>
  <c r="U513" i="1"/>
  <c r="X513" i="1" s="1"/>
  <c r="AX513" i="1"/>
  <c r="V513" i="1"/>
  <c r="Y513" i="1" s="1"/>
  <c r="BA530" i="1"/>
  <c r="AL513" i="1"/>
  <c r="Z513" i="1"/>
  <c r="AV513" i="1"/>
  <c r="AX495" i="1"/>
  <c r="AY513" i="1"/>
  <c r="BA513" i="1"/>
  <c r="Z495" i="1"/>
  <c r="V495" i="1"/>
  <c r="Y495" i="1" s="1"/>
  <c r="AL495" i="1"/>
  <c r="AV495" i="1"/>
  <c r="U495" i="1"/>
  <c r="X495" i="1" s="1"/>
  <c r="AY495" i="1"/>
  <c r="AX383" i="1"/>
  <c r="BA495" i="1"/>
  <c r="U383" i="1"/>
  <c r="X383" i="1" s="1"/>
  <c r="V383" i="1"/>
  <c r="Y383" i="1" s="1"/>
  <c r="AL383" i="1"/>
  <c r="Z383" i="1"/>
  <c r="AV383" i="1"/>
  <c r="AX366" i="1"/>
  <c r="AY383" i="1"/>
  <c r="BA383" i="1"/>
  <c r="AV366" i="1"/>
  <c r="AL366" i="1"/>
  <c r="U366" i="1"/>
  <c r="X366" i="1" s="1"/>
  <c r="V366" i="1"/>
  <c r="Y366" i="1" s="1"/>
  <c r="AY366" i="1"/>
  <c r="AX351" i="1"/>
  <c r="BA366" i="1"/>
  <c r="V351" i="1"/>
  <c r="Y351" i="1" s="1"/>
  <c r="W351" i="1"/>
  <c r="Z351" i="1" s="1"/>
  <c r="AL351" i="1"/>
  <c r="X351" i="1"/>
  <c r="AV351" i="1"/>
  <c r="AX263" i="1"/>
  <c r="AY351" i="1"/>
  <c r="BA351" i="1"/>
  <c r="AX319" i="1"/>
  <c r="V319" i="1"/>
  <c r="Y319" i="1" s="1"/>
  <c r="AL319" i="1"/>
  <c r="X319" i="1"/>
  <c r="AV319" i="1"/>
  <c r="AX280" i="1"/>
  <c r="AX297" i="1"/>
  <c r="AY319" i="1"/>
  <c r="W319" i="1"/>
  <c r="Z319" i="1" s="1"/>
  <c r="BA319" i="1"/>
  <c r="AL297" i="1"/>
  <c r="V297" i="1"/>
  <c r="Y297" i="1" s="1"/>
  <c r="AV297" i="1"/>
  <c r="W297" i="1"/>
  <c r="Z297" i="1" s="1"/>
  <c r="X297" i="1"/>
  <c r="AY297" i="1"/>
  <c r="BA297" i="1"/>
  <c r="AV280" i="1"/>
  <c r="V280" i="1"/>
  <c r="Y280" i="1" s="1"/>
  <c r="AL280" i="1"/>
  <c r="X280" i="1"/>
  <c r="AY280" i="1"/>
  <c r="W280" i="1"/>
  <c r="Z280" i="1" s="1"/>
  <c r="BA280" i="1"/>
  <c r="V263" i="1"/>
  <c r="Y263" i="1" s="1"/>
  <c r="AL263" i="1"/>
  <c r="X263" i="1"/>
  <c r="AX245" i="1"/>
  <c r="AV263" i="1"/>
  <c r="AY263" i="1"/>
  <c r="W263" i="1"/>
  <c r="Z263" i="1" s="1"/>
  <c r="BA263" i="1"/>
  <c r="AL245" i="1"/>
  <c r="V245" i="1"/>
  <c r="Y245" i="1" s="1"/>
  <c r="AV245" i="1"/>
  <c r="W245" i="1"/>
  <c r="Z245" i="1" s="1"/>
  <c r="AY245" i="1"/>
  <c r="X245" i="1"/>
  <c r="BA245" i="1"/>
  <c r="AV22" i="1"/>
  <c r="U22" i="1"/>
  <c r="X22" i="1" s="1"/>
  <c r="W52" i="1"/>
  <c r="Z52" i="1" s="1"/>
  <c r="AL52" i="1"/>
  <c r="AX52" i="1"/>
  <c r="Y52" i="1"/>
  <c r="W22" i="1"/>
  <c r="Z22" i="1" s="1"/>
  <c r="AR52" i="1"/>
  <c r="U52" i="1"/>
  <c r="X52" i="1" s="1"/>
  <c r="AS52" i="1"/>
  <c r="AG52" i="1"/>
  <c r="AV52" i="1" s="1"/>
  <c r="AL22" i="1"/>
  <c r="AX22" i="1"/>
  <c r="Y22" i="1"/>
  <c r="AR22" i="1"/>
  <c r="AS22" i="1"/>
  <c r="AX227" i="1"/>
  <c r="AV227" i="1"/>
  <c r="V227" i="1"/>
  <c r="Y227" i="1" s="1"/>
  <c r="AL227" i="1"/>
  <c r="X227" i="1"/>
  <c r="AL208" i="1"/>
  <c r="AY227" i="1"/>
  <c r="W227" i="1"/>
  <c r="Z227" i="1" s="1"/>
  <c r="BA227" i="1"/>
  <c r="V208" i="1"/>
  <c r="Y208" i="1" s="1"/>
  <c r="AV208" i="1"/>
  <c r="W208" i="1"/>
  <c r="Z208" i="1" s="1"/>
  <c r="AX208" i="1"/>
  <c r="X208" i="1"/>
  <c r="AY208" i="1"/>
  <c r="BA208" i="1"/>
  <c r="U188" i="1"/>
  <c r="X188" i="1" s="1"/>
  <c r="V188" i="1"/>
  <c r="Y188" i="1" s="1"/>
  <c r="AX188" i="1"/>
  <c r="AL188" i="1"/>
  <c r="Z188" i="1"/>
  <c r="AV188" i="1"/>
  <c r="AY188" i="1"/>
  <c r="BA188" i="1"/>
  <c r="AX126" i="1"/>
  <c r="AL126" i="1"/>
  <c r="V126" i="1"/>
  <c r="Y126" i="1" s="1"/>
  <c r="AY126" i="1"/>
  <c r="BB126" i="1" s="1"/>
  <c r="BC126" i="1" s="1"/>
  <c r="AV126" i="1"/>
  <c r="X126" i="1"/>
  <c r="W126" i="1"/>
  <c r="Z126" i="1" s="1"/>
  <c r="AA428" i="1" l="1"/>
  <c r="AM428" i="1"/>
  <c r="AO428" i="1" s="1"/>
  <c r="AP428" i="1" s="1"/>
  <c r="BB428" i="1"/>
  <c r="BC428" i="1" s="1"/>
  <c r="BE428" i="1" s="1"/>
  <c r="AT428" i="1"/>
  <c r="AM415" i="1"/>
  <c r="AO415" i="1" s="1"/>
  <c r="AP415" i="1" s="1"/>
  <c r="AT415" i="1"/>
  <c r="BB415" i="1"/>
  <c r="BC415" i="1" s="1"/>
  <c r="AA415" i="1"/>
  <c r="AA616" i="1"/>
  <c r="AM616" i="1"/>
  <c r="AO616" i="1" s="1"/>
  <c r="AP616" i="1" s="1"/>
  <c r="BB616" i="1"/>
  <c r="BC616" i="1" s="1"/>
  <c r="BE616" i="1" s="1"/>
  <c r="AT616" i="1"/>
  <c r="AT586" i="1"/>
  <c r="AA586" i="1"/>
  <c r="AT602" i="1"/>
  <c r="BB586" i="1"/>
  <c r="BC586" i="1" s="1"/>
  <c r="AM586" i="1"/>
  <c r="AO586" i="1" s="1"/>
  <c r="AP586" i="1" s="1"/>
  <c r="AA602" i="1"/>
  <c r="BB530" i="1"/>
  <c r="BC530" i="1" s="1"/>
  <c r="BD530" i="1" s="1"/>
  <c r="BB602" i="1"/>
  <c r="BC602" i="1" s="1"/>
  <c r="AM602" i="1"/>
  <c r="AO602" i="1" s="1"/>
  <c r="AP602" i="1" s="1"/>
  <c r="AM530" i="1"/>
  <c r="AO530" i="1" s="1"/>
  <c r="AP530" i="1" s="1"/>
  <c r="AT530" i="1"/>
  <c r="AA530" i="1"/>
  <c r="AT513" i="1"/>
  <c r="AA513" i="1"/>
  <c r="AM513" i="1"/>
  <c r="AO513" i="1" s="1"/>
  <c r="AP513" i="1" s="1"/>
  <c r="BB513" i="1"/>
  <c r="BC513" i="1" s="1"/>
  <c r="BE513" i="1" s="1"/>
  <c r="AM495" i="1"/>
  <c r="AO495" i="1" s="1"/>
  <c r="AP495" i="1" s="1"/>
  <c r="AA495" i="1"/>
  <c r="AT495" i="1"/>
  <c r="BB495" i="1"/>
  <c r="BC495" i="1" s="1"/>
  <c r="AT383" i="1"/>
  <c r="AM383" i="1"/>
  <c r="AO383" i="1" s="1"/>
  <c r="AP383" i="1" s="1"/>
  <c r="AA383" i="1"/>
  <c r="BB383" i="1"/>
  <c r="BC383" i="1" s="1"/>
  <c r="BD383" i="1" s="1"/>
  <c r="AA366" i="1"/>
  <c r="AT366" i="1"/>
  <c r="AM366" i="1"/>
  <c r="AO366" i="1" s="1"/>
  <c r="AP366" i="1" s="1"/>
  <c r="AM351" i="1"/>
  <c r="AO351" i="1" s="1"/>
  <c r="AP351" i="1" s="1"/>
  <c r="BB366" i="1"/>
  <c r="BC366" i="1" s="1"/>
  <c r="BB351" i="1"/>
  <c r="BC351" i="1" s="1"/>
  <c r="BE351" i="1" s="1"/>
  <c r="AT351" i="1"/>
  <c r="AA351" i="1"/>
  <c r="AA319" i="1"/>
  <c r="AT319" i="1"/>
  <c r="AM319" i="1"/>
  <c r="AO319" i="1" s="1"/>
  <c r="AP319" i="1" s="1"/>
  <c r="BB319" i="1"/>
  <c r="BC319" i="1" s="1"/>
  <c r="AT297" i="1"/>
  <c r="AM297" i="1"/>
  <c r="AO297" i="1" s="1"/>
  <c r="AP297" i="1" s="1"/>
  <c r="AA297" i="1"/>
  <c r="BB297" i="1"/>
  <c r="BC297" i="1" s="1"/>
  <c r="AA280" i="1"/>
  <c r="AT280" i="1"/>
  <c r="BB245" i="1"/>
  <c r="BC245" i="1" s="1"/>
  <c r="BE245" i="1" s="1"/>
  <c r="AM263" i="1"/>
  <c r="AO263" i="1" s="1"/>
  <c r="AP263" i="1" s="1"/>
  <c r="BB280" i="1"/>
  <c r="BC280" i="1" s="1"/>
  <c r="AM280" i="1"/>
  <c r="AO280" i="1" s="1"/>
  <c r="AP280" i="1" s="1"/>
  <c r="AT263" i="1"/>
  <c r="BB263" i="1"/>
  <c r="BC263" i="1" s="1"/>
  <c r="AA263" i="1"/>
  <c r="AT245" i="1"/>
  <c r="AM245" i="1"/>
  <c r="AO245" i="1" s="1"/>
  <c r="AP245" i="1" s="1"/>
  <c r="AA245" i="1"/>
  <c r="AY52" i="1"/>
  <c r="BB52" i="1" s="1"/>
  <c r="BC52" i="1" s="1"/>
  <c r="BE52" i="1" s="1"/>
  <c r="AA52" i="1"/>
  <c r="AM52" i="1"/>
  <c r="AO52" i="1" s="1"/>
  <c r="AP52" i="1" s="1"/>
  <c r="AT52" i="1"/>
  <c r="AM22" i="1"/>
  <c r="AO22" i="1" s="1"/>
  <c r="AP22" i="1" s="1"/>
  <c r="AY22" i="1"/>
  <c r="BB22" i="1" s="1"/>
  <c r="BC22" i="1" s="1"/>
  <c r="BE22" i="1" s="1"/>
  <c r="AT22" i="1"/>
  <c r="AA22" i="1"/>
  <c r="AM227" i="1"/>
  <c r="AO227" i="1" s="1"/>
  <c r="AP227" i="1" s="1"/>
  <c r="AT227" i="1"/>
  <c r="BB227" i="1"/>
  <c r="BC227" i="1" s="1"/>
  <c r="AA227" i="1"/>
  <c r="AA208" i="1"/>
  <c r="AM208" i="1"/>
  <c r="AO208" i="1" s="1"/>
  <c r="AP208" i="1" s="1"/>
  <c r="BB208" i="1"/>
  <c r="BC208" i="1" s="1"/>
  <c r="AT208" i="1"/>
  <c r="AA188" i="1"/>
  <c r="AM188" i="1"/>
  <c r="AO188" i="1" s="1"/>
  <c r="AP188" i="1" s="1"/>
  <c r="BB188" i="1"/>
  <c r="BC188" i="1" s="1"/>
  <c r="BD188" i="1" s="1"/>
  <c r="AT188" i="1"/>
  <c r="AM126" i="1"/>
  <c r="AO126" i="1" s="1"/>
  <c r="AP126" i="1" s="1"/>
  <c r="BE126" i="1"/>
  <c r="BD126" i="1"/>
  <c r="AT126" i="1"/>
  <c r="AA126" i="1"/>
  <c r="BD428" i="1" l="1"/>
  <c r="BE415" i="1"/>
  <c r="BD415" i="1"/>
  <c r="BD616" i="1"/>
  <c r="BE530" i="1"/>
  <c r="BE586" i="1"/>
  <c r="BD586" i="1"/>
  <c r="BE602" i="1"/>
  <c r="BD602" i="1"/>
  <c r="BD513" i="1"/>
  <c r="BE495" i="1"/>
  <c r="BD495" i="1"/>
  <c r="BE383" i="1"/>
  <c r="BD351" i="1"/>
  <c r="BE366" i="1"/>
  <c r="BD366" i="1"/>
  <c r="BE319" i="1"/>
  <c r="BD319" i="1"/>
  <c r="BE297" i="1"/>
  <c r="BD297" i="1"/>
  <c r="BD245" i="1"/>
  <c r="BE280" i="1"/>
  <c r="BD280" i="1"/>
  <c r="BE263" i="1"/>
  <c r="BD263" i="1"/>
  <c r="BD52" i="1"/>
  <c r="BD22" i="1"/>
  <c r="BE227" i="1"/>
  <c r="BD227" i="1"/>
  <c r="BE208" i="1"/>
  <c r="BD208" i="1"/>
  <c r="BE188" i="1"/>
  <c r="BL398" i="1"/>
  <c r="AW398" i="1"/>
  <c r="AU398" i="1"/>
  <c r="AR398" i="1"/>
  <c r="AQ398" i="1"/>
  <c r="AN398" i="1"/>
  <c r="AK398" i="1"/>
  <c r="AH398" i="1"/>
  <c r="AJ398" i="1" s="1"/>
  <c r="AD398" i="1"/>
  <c r="AB398" i="1"/>
  <c r="AG398" i="1" s="1"/>
  <c r="T398" i="1"/>
  <c r="S398" i="1"/>
  <c r="R398" i="1"/>
  <c r="AS398" i="1"/>
  <c r="W398" i="1"/>
  <c r="F398" i="1"/>
  <c r="T399" i="1"/>
  <c r="S399" i="1"/>
  <c r="R399" i="1"/>
  <c r="AK399" i="1"/>
  <c r="AB399" i="1"/>
  <c r="AG399" i="1" s="1"/>
  <c r="AD399" i="1"/>
  <c r="AH399" i="1"/>
  <c r="AJ399" i="1" s="1"/>
  <c r="AN399" i="1"/>
  <c r="AQ399" i="1"/>
  <c r="AU399" i="1"/>
  <c r="AW399" i="1"/>
  <c r="BA399" i="1"/>
  <c r="AS399" i="1"/>
  <c r="U399" i="1"/>
  <c r="Z398" i="1" l="1"/>
  <c r="AX398" i="1"/>
  <c r="V398" i="1"/>
  <c r="Y398" i="1" s="1"/>
  <c r="AL398" i="1"/>
  <c r="AV398" i="1"/>
  <c r="U398" i="1"/>
  <c r="X398" i="1" s="1"/>
  <c r="AY398" i="1"/>
  <c r="BA398" i="1"/>
  <c r="AR399" i="1"/>
  <c r="AY399" i="1" s="1"/>
  <c r="BB399" i="1" s="1"/>
  <c r="BC399" i="1" s="1"/>
  <c r="X399" i="1"/>
  <c r="AV399" i="1"/>
  <c r="V399" i="1"/>
  <c r="Y399" i="1" s="1"/>
  <c r="W399" i="1"/>
  <c r="Z399" i="1" s="1"/>
  <c r="AL399" i="1"/>
  <c r="AX399" i="1"/>
  <c r="AT398" i="1" l="1"/>
  <c r="AM398" i="1"/>
  <c r="AO398" i="1" s="1"/>
  <c r="AP398" i="1" s="1"/>
  <c r="AA399" i="1"/>
  <c r="AA398" i="1"/>
  <c r="BB398" i="1"/>
  <c r="BC398" i="1" s="1"/>
  <c r="AM399" i="1"/>
  <c r="AO399" i="1" s="1"/>
  <c r="AP399" i="1" s="1"/>
  <c r="AT399" i="1"/>
  <c r="BD399" i="1"/>
  <c r="BE399" i="1"/>
  <c r="BE398" i="1" l="1"/>
  <c r="BD398" i="1"/>
  <c r="BL93" i="1" l="1"/>
  <c r="BA93" i="1"/>
  <c r="AW93" i="1"/>
  <c r="AU93" i="1"/>
  <c r="AS93" i="1"/>
  <c r="AR93" i="1"/>
  <c r="AQ93" i="1"/>
  <c r="AN93" i="1"/>
  <c r="AK93" i="1"/>
  <c r="AH93" i="1"/>
  <c r="AJ93" i="1" s="1"/>
  <c r="AD93" i="1"/>
  <c r="AB93" i="1"/>
  <c r="AG93" i="1" s="1"/>
  <c r="T93" i="1"/>
  <c r="S93" i="1"/>
  <c r="R93" i="1"/>
  <c r="U93" i="1"/>
  <c r="F93" i="1"/>
  <c r="BL569" i="1"/>
  <c r="AW569" i="1"/>
  <c r="AU569" i="1"/>
  <c r="AR569" i="1"/>
  <c r="AQ569" i="1"/>
  <c r="AN569" i="1"/>
  <c r="AK569" i="1"/>
  <c r="AH569" i="1"/>
  <c r="AJ569" i="1" s="1"/>
  <c r="AD569" i="1"/>
  <c r="AB569" i="1"/>
  <c r="AG569" i="1" s="1"/>
  <c r="T569" i="1"/>
  <c r="S569" i="1"/>
  <c r="R569" i="1"/>
  <c r="AS569" i="1"/>
  <c r="U569" i="1"/>
  <c r="F569" i="1"/>
  <c r="BL568" i="1"/>
  <c r="AW568" i="1"/>
  <c r="AU568" i="1"/>
  <c r="AR568" i="1"/>
  <c r="AQ568" i="1"/>
  <c r="AN568" i="1"/>
  <c r="AK568" i="1"/>
  <c r="AH568" i="1"/>
  <c r="AJ568" i="1" s="1"/>
  <c r="AD568" i="1"/>
  <c r="AB568" i="1"/>
  <c r="AG568" i="1" s="1"/>
  <c r="T568" i="1"/>
  <c r="S568" i="1"/>
  <c r="R568" i="1"/>
  <c r="AS568" i="1"/>
  <c r="U568" i="1"/>
  <c r="F568" i="1"/>
  <c r="BL567" i="1"/>
  <c r="AW567" i="1"/>
  <c r="AU567" i="1"/>
  <c r="AR567" i="1"/>
  <c r="AQ567" i="1"/>
  <c r="AN567" i="1"/>
  <c r="AK567" i="1"/>
  <c r="AH567" i="1"/>
  <c r="AJ567" i="1" s="1"/>
  <c r="AD567" i="1"/>
  <c r="AB567" i="1"/>
  <c r="AG567" i="1" s="1"/>
  <c r="T567" i="1"/>
  <c r="S567" i="1"/>
  <c r="R567" i="1"/>
  <c r="AS567" i="1"/>
  <c r="U567" i="1"/>
  <c r="F567" i="1"/>
  <c r="BL561" i="1"/>
  <c r="AW561" i="1"/>
  <c r="AU561" i="1"/>
  <c r="AR561" i="1"/>
  <c r="AQ561" i="1"/>
  <c r="AN561" i="1"/>
  <c r="AK561" i="1"/>
  <c r="AH561" i="1"/>
  <c r="AJ561" i="1" s="1"/>
  <c r="AD561" i="1"/>
  <c r="AB561" i="1"/>
  <c r="AG561" i="1" s="1"/>
  <c r="T561" i="1"/>
  <c r="S561" i="1"/>
  <c r="R561" i="1"/>
  <c r="AS561" i="1"/>
  <c r="U561" i="1"/>
  <c r="F561" i="1"/>
  <c r="BL560" i="1"/>
  <c r="AW560" i="1"/>
  <c r="AU560" i="1"/>
  <c r="AR560" i="1"/>
  <c r="AQ560" i="1"/>
  <c r="AN560" i="1"/>
  <c r="AK560" i="1"/>
  <c r="AH560" i="1"/>
  <c r="AJ560" i="1" s="1"/>
  <c r="AD560" i="1"/>
  <c r="AB560" i="1"/>
  <c r="AG560" i="1" s="1"/>
  <c r="T560" i="1"/>
  <c r="S560" i="1"/>
  <c r="R560" i="1"/>
  <c r="AS560" i="1"/>
  <c r="U560" i="1"/>
  <c r="F560" i="1"/>
  <c r="BL21" i="1"/>
  <c r="AW21" i="1"/>
  <c r="AU21" i="1"/>
  <c r="AQ21" i="1"/>
  <c r="AN21" i="1"/>
  <c r="AK21" i="1"/>
  <c r="AH21" i="1"/>
  <c r="AJ21" i="1" s="1"/>
  <c r="AD21" i="1"/>
  <c r="AB21" i="1"/>
  <c r="AG21" i="1" s="1"/>
  <c r="T21" i="1"/>
  <c r="S21" i="1"/>
  <c r="R21" i="1"/>
  <c r="BA21" i="1"/>
  <c r="AS21" i="1"/>
  <c r="F21" i="1"/>
  <c r="AV93" i="1" l="1"/>
  <c r="AX93" i="1"/>
  <c r="AL93" i="1"/>
  <c r="V93" i="1"/>
  <c r="Y93" i="1" s="1"/>
  <c r="AY93" i="1"/>
  <c r="BB93" i="1" s="1"/>
  <c r="BC93" i="1" s="1"/>
  <c r="X93" i="1"/>
  <c r="W93" i="1"/>
  <c r="Z93" i="1" s="1"/>
  <c r="AV569" i="1"/>
  <c r="V569" i="1"/>
  <c r="Y569" i="1" s="1"/>
  <c r="V568" i="1"/>
  <c r="Y568" i="1" s="1"/>
  <c r="AL569" i="1"/>
  <c r="AX567" i="1"/>
  <c r="AX569" i="1"/>
  <c r="AX568" i="1"/>
  <c r="BA569" i="1"/>
  <c r="X569" i="1"/>
  <c r="AY569" i="1"/>
  <c r="V567" i="1"/>
  <c r="Y567" i="1" s="1"/>
  <c r="AL567" i="1"/>
  <c r="W569" i="1"/>
  <c r="Z569" i="1" s="1"/>
  <c r="X567" i="1"/>
  <c r="AL568" i="1"/>
  <c r="AV568" i="1"/>
  <c r="W568" i="1"/>
  <c r="Z568" i="1" s="1"/>
  <c r="X568" i="1"/>
  <c r="AY568" i="1"/>
  <c r="AV567" i="1"/>
  <c r="BA568" i="1"/>
  <c r="AY567" i="1"/>
  <c r="AX561" i="1"/>
  <c r="W567" i="1"/>
  <c r="Z567" i="1" s="1"/>
  <c r="BA567" i="1"/>
  <c r="AV560" i="1"/>
  <c r="V561" i="1"/>
  <c r="Y561" i="1" s="1"/>
  <c r="AL561" i="1"/>
  <c r="AV561" i="1"/>
  <c r="AX560" i="1"/>
  <c r="V560" i="1"/>
  <c r="Y560" i="1" s="1"/>
  <c r="AL560" i="1"/>
  <c r="X561" i="1"/>
  <c r="AY561" i="1"/>
  <c r="W561" i="1"/>
  <c r="Z561" i="1" s="1"/>
  <c r="BA561" i="1"/>
  <c r="X560" i="1"/>
  <c r="AY560" i="1"/>
  <c r="W560" i="1"/>
  <c r="Z560" i="1" s="1"/>
  <c r="BA560" i="1"/>
  <c r="AX21" i="1"/>
  <c r="AL21" i="1"/>
  <c r="AV21" i="1"/>
  <c r="V21" i="1"/>
  <c r="Y21" i="1" s="1"/>
  <c r="W21" i="1"/>
  <c r="Z21" i="1" s="1"/>
  <c r="AR21" i="1"/>
  <c r="U21" i="1"/>
  <c r="X21" i="1" s="1"/>
  <c r="AM93" i="1" l="1"/>
  <c r="AO93" i="1" s="1"/>
  <c r="AP93" i="1" s="1"/>
  <c r="BE93" i="1"/>
  <c r="BD93" i="1"/>
  <c r="AA93" i="1"/>
  <c r="AT93" i="1"/>
  <c r="BB569" i="1"/>
  <c r="BC569" i="1" s="1"/>
  <c r="BE569" i="1" s="1"/>
  <c r="AA569" i="1"/>
  <c r="AA567" i="1"/>
  <c r="AA568" i="1"/>
  <c r="AM569" i="1"/>
  <c r="AO569" i="1" s="1"/>
  <c r="AP569" i="1" s="1"/>
  <c r="AT569" i="1"/>
  <c r="AM568" i="1"/>
  <c r="AO568" i="1" s="1"/>
  <c r="AP568" i="1" s="1"/>
  <c r="BB568" i="1"/>
  <c r="BC568" i="1" s="1"/>
  <c r="AT568" i="1"/>
  <c r="BB567" i="1"/>
  <c r="BC567" i="1" s="1"/>
  <c r="AT567" i="1"/>
  <c r="AM561" i="1"/>
  <c r="AO561" i="1" s="1"/>
  <c r="AP561" i="1" s="1"/>
  <c r="AM567" i="1"/>
  <c r="AO567" i="1" s="1"/>
  <c r="AP567" i="1" s="1"/>
  <c r="BB561" i="1"/>
  <c r="BC561" i="1" s="1"/>
  <c r="AT561" i="1"/>
  <c r="AM560" i="1"/>
  <c r="AO560" i="1" s="1"/>
  <c r="AP560" i="1" s="1"/>
  <c r="AA561" i="1"/>
  <c r="AT560" i="1"/>
  <c r="BB560" i="1"/>
  <c r="BC560" i="1" s="1"/>
  <c r="AA560" i="1"/>
  <c r="AA21" i="1"/>
  <c r="AM21" i="1"/>
  <c r="AO21" i="1" s="1"/>
  <c r="AP21" i="1" s="1"/>
  <c r="AT21" i="1"/>
  <c r="AY21" i="1"/>
  <c r="BB21" i="1" s="1"/>
  <c r="BC21" i="1" s="1"/>
  <c r="BD569" i="1" l="1"/>
  <c r="BE568" i="1"/>
  <c r="BD568" i="1"/>
  <c r="BE567" i="1"/>
  <c r="BD567" i="1"/>
  <c r="BE561" i="1"/>
  <c r="BD561" i="1"/>
  <c r="BE560" i="1"/>
  <c r="BD560" i="1"/>
  <c r="BE21" i="1"/>
  <c r="BD21" i="1"/>
  <c r="BL17" i="1" l="1"/>
  <c r="AW17" i="1"/>
  <c r="AU17" i="1"/>
  <c r="AQ17" i="1"/>
  <c r="AN17" i="1"/>
  <c r="AK17" i="1"/>
  <c r="AH17" i="1"/>
  <c r="AJ17" i="1" s="1"/>
  <c r="AD17" i="1"/>
  <c r="AB17" i="1"/>
  <c r="AG17" i="1" s="1"/>
  <c r="T17" i="1"/>
  <c r="S17" i="1"/>
  <c r="R17" i="1"/>
  <c r="BA17" i="1"/>
  <c r="AS17" i="1"/>
  <c r="F17" i="1"/>
  <c r="BL549" i="1"/>
  <c r="AW549" i="1"/>
  <c r="AU549" i="1"/>
  <c r="AR549" i="1"/>
  <c r="AQ549" i="1"/>
  <c r="AN549" i="1"/>
  <c r="AK549" i="1"/>
  <c r="AH549" i="1"/>
  <c r="AJ549" i="1" s="1"/>
  <c r="AD549" i="1"/>
  <c r="AB549" i="1"/>
  <c r="AG549" i="1" s="1"/>
  <c r="T549" i="1"/>
  <c r="S549" i="1"/>
  <c r="R549" i="1"/>
  <c r="AS549" i="1"/>
  <c r="W549" i="1"/>
  <c r="F549" i="1"/>
  <c r="BL478" i="1"/>
  <c r="BA478" i="1"/>
  <c r="AW478" i="1"/>
  <c r="AU478" i="1"/>
  <c r="AS478" i="1"/>
  <c r="AR478" i="1"/>
  <c r="AQ478" i="1"/>
  <c r="AN478" i="1"/>
  <c r="AK478" i="1"/>
  <c r="AH478" i="1"/>
  <c r="AJ478" i="1" s="1"/>
  <c r="AD478" i="1"/>
  <c r="AB478" i="1"/>
  <c r="AG478" i="1" s="1"/>
  <c r="AV478" i="1" s="1"/>
  <c r="T478" i="1"/>
  <c r="S478" i="1"/>
  <c r="R478" i="1"/>
  <c r="U478" i="1"/>
  <c r="F478" i="1"/>
  <c r="BL333" i="1"/>
  <c r="BA333" i="1"/>
  <c r="AW333" i="1"/>
  <c r="AU333" i="1"/>
  <c r="AR333" i="1"/>
  <c r="AQ333" i="1"/>
  <c r="AN333" i="1"/>
  <c r="AK333" i="1"/>
  <c r="AH333" i="1"/>
  <c r="AJ333" i="1" s="1"/>
  <c r="AD333" i="1"/>
  <c r="AB333" i="1"/>
  <c r="AG333" i="1" s="1"/>
  <c r="T333" i="1"/>
  <c r="S333" i="1"/>
  <c r="R333" i="1"/>
  <c r="AS333" i="1"/>
  <c r="V333" i="1"/>
  <c r="F333" i="1"/>
  <c r="BL170" i="1"/>
  <c r="AW170" i="1"/>
  <c r="AU170" i="1"/>
  <c r="AS170" i="1"/>
  <c r="AR170" i="1"/>
  <c r="AQ170" i="1"/>
  <c r="AN170" i="1"/>
  <c r="AK170" i="1"/>
  <c r="AH170" i="1"/>
  <c r="AJ170" i="1" s="1"/>
  <c r="AD170" i="1"/>
  <c r="AB170" i="1"/>
  <c r="AG170" i="1" s="1"/>
  <c r="AV170" i="1" s="1"/>
  <c r="T170" i="1"/>
  <c r="S170" i="1"/>
  <c r="R170" i="1"/>
  <c r="BA170" i="1"/>
  <c r="U170" i="1"/>
  <c r="F170" i="1"/>
  <c r="BL155" i="1"/>
  <c r="BA155" i="1"/>
  <c r="AW155" i="1"/>
  <c r="AU155" i="1"/>
  <c r="AS155" i="1"/>
  <c r="AR155" i="1"/>
  <c r="AQ155" i="1"/>
  <c r="AN155" i="1"/>
  <c r="AK155" i="1"/>
  <c r="AH155" i="1"/>
  <c r="AJ155" i="1" s="1"/>
  <c r="AD155" i="1"/>
  <c r="AB155" i="1"/>
  <c r="AG155" i="1" s="1"/>
  <c r="T155" i="1"/>
  <c r="S155" i="1"/>
  <c r="R155" i="1"/>
  <c r="U155" i="1"/>
  <c r="F155" i="1"/>
  <c r="BL141" i="1"/>
  <c r="BA141" i="1"/>
  <c r="AW141" i="1"/>
  <c r="AU141" i="1"/>
  <c r="AR141" i="1"/>
  <c r="AQ141" i="1"/>
  <c r="AN141" i="1"/>
  <c r="AK141" i="1"/>
  <c r="AH141" i="1"/>
  <c r="AJ141" i="1" s="1"/>
  <c r="AD141" i="1"/>
  <c r="AB141" i="1"/>
  <c r="AG141" i="1" s="1"/>
  <c r="T141" i="1"/>
  <c r="S141" i="1"/>
  <c r="R141" i="1"/>
  <c r="AS141" i="1"/>
  <c r="U141" i="1"/>
  <c r="F141" i="1"/>
  <c r="Z549" i="1" l="1"/>
  <c r="AX17" i="1"/>
  <c r="V17" i="1"/>
  <c r="Y17" i="1" s="1"/>
  <c r="W17" i="1"/>
  <c r="Z17" i="1" s="1"/>
  <c r="AL17" i="1"/>
  <c r="AX549" i="1"/>
  <c r="AV17" i="1"/>
  <c r="AR17" i="1"/>
  <c r="AV549" i="1"/>
  <c r="U17" i="1"/>
  <c r="X17" i="1" s="1"/>
  <c r="V549" i="1"/>
  <c r="Y549" i="1" s="1"/>
  <c r="AL549" i="1"/>
  <c r="U549" i="1"/>
  <c r="X549" i="1" s="1"/>
  <c r="AY549" i="1"/>
  <c r="BA549" i="1"/>
  <c r="AX478" i="1"/>
  <c r="AL478" i="1"/>
  <c r="V478" i="1"/>
  <c r="Y478" i="1" s="1"/>
  <c r="AY478" i="1"/>
  <c r="BB478" i="1" s="1"/>
  <c r="BC478" i="1" s="1"/>
  <c r="BE478" i="1" s="1"/>
  <c r="X478" i="1"/>
  <c r="W333" i="1"/>
  <c r="Z333" i="1" s="1"/>
  <c r="W478" i="1"/>
  <c r="Z478" i="1" s="1"/>
  <c r="AX333" i="1"/>
  <c r="AL170" i="1"/>
  <c r="Y333" i="1"/>
  <c r="AL333" i="1"/>
  <c r="U333" i="1"/>
  <c r="X333" i="1" s="1"/>
  <c r="AV333" i="1"/>
  <c r="AY333" i="1"/>
  <c r="BB333" i="1" s="1"/>
  <c r="BC333" i="1" s="1"/>
  <c r="AY170" i="1"/>
  <c r="BB170" i="1" s="1"/>
  <c r="BC170" i="1" s="1"/>
  <c r="AX170" i="1"/>
  <c r="V170" i="1"/>
  <c r="Y170" i="1" s="1"/>
  <c r="X170" i="1"/>
  <c r="W170" i="1"/>
  <c r="Z170" i="1" s="1"/>
  <c r="AL155" i="1"/>
  <c r="AY155" i="1"/>
  <c r="BB155" i="1" s="1"/>
  <c r="BC155" i="1" s="1"/>
  <c r="AX155" i="1"/>
  <c r="AV155" i="1"/>
  <c r="V155" i="1"/>
  <c r="Y155" i="1" s="1"/>
  <c r="X155" i="1"/>
  <c r="W155" i="1"/>
  <c r="Z155" i="1" s="1"/>
  <c r="AV141" i="1"/>
  <c r="V141" i="1"/>
  <c r="Y141" i="1" s="1"/>
  <c r="W141" i="1"/>
  <c r="Z141" i="1" s="1"/>
  <c r="AL141" i="1"/>
  <c r="AX141" i="1"/>
  <c r="X141" i="1"/>
  <c r="AY141" i="1"/>
  <c r="BB141" i="1" s="1"/>
  <c r="BC141" i="1" s="1"/>
  <c r="BL77" i="1"/>
  <c r="BA77" i="1"/>
  <c r="AW77" i="1"/>
  <c r="AU77" i="1"/>
  <c r="AS77" i="1"/>
  <c r="AR77" i="1"/>
  <c r="AQ77" i="1"/>
  <c r="AN77" i="1"/>
  <c r="AK77" i="1"/>
  <c r="AH77" i="1"/>
  <c r="AJ77" i="1" s="1"/>
  <c r="AD77" i="1"/>
  <c r="AB77" i="1"/>
  <c r="AG77" i="1" s="1"/>
  <c r="T77" i="1"/>
  <c r="S77" i="1"/>
  <c r="R77" i="1"/>
  <c r="W77" i="1"/>
  <c r="F77" i="1"/>
  <c r="AA17" i="1" l="1"/>
  <c r="AM17" i="1"/>
  <c r="AO17" i="1" s="1"/>
  <c r="AP17" i="1" s="1"/>
  <c r="AT17" i="1"/>
  <c r="AY17" i="1"/>
  <c r="BB17" i="1" s="1"/>
  <c r="BC17" i="1" s="1"/>
  <c r="AT549" i="1"/>
  <c r="AA549" i="1"/>
  <c r="AM549" i="1"/>
  <c r="AO549" i="1" s="1"/>
  <c r="AP549" i="1" s="1"/>
  <c r="BB549" i="1"/>
  <c r="BC549" i="1" s="1"/>
  <c r="AM478" i="1"/>
  <c r="AO478" i="1" s="1"/>
  <c r="AP478" i="1" s="1"/>
  <c r="BD478" i="1"/>
  <c r="AT478" i="1"/>
  <c r="AA478" i="1"/>
  <c r="Z77" i="1"/>
  <c r="AA333" i="1"/>
  <c r="AM333" i="1"/>
  <c r="AO333" i="1" s="1"/>
  <c r="AP333" i="1" s="1"/>
  <c r="AT333" i="1"/>
  <c r="BE333" i="1"/>
  <c r="BD333" i="1"/>
  <c r="AM170" i="1"/>
  <c r="AO170" i="1" s="1"/>
  <c r="AP170" i="1" s="1"/>
  <c r="BE170" i="1"/>
  <c r="BD170" i="1"/>
  <c r="AA170" i="1"/>
  <c r="AT170" i="1"/>
  <c r="AM155" i="1"/>
  <c r="AO155" i="1" s="1"/>
  <c r="AP155" i="1" s="1"/>
  <c r="BE155" i="1"/>
  <c r="BD155" i="1"/>
  <c r="AA155" i="1"/>
  <c r="AT155" i="1"/>
  <c r="AA141" i="1"/>
  <c r="BE141" i="1"/>
  <c r="BD141" i="1"/>
  <c r="AM141" i="1"/>
  <c r="AO141" i="1" s="1"/>
  <c r="AP141" i="1" s="1"/>
  <c r="AT141" i="1"/>
  <c r="U77" i="1"/>
  <c r="X77" i="1" s="1"/>
  <c r="V77" i="1"/>
  <c r="Y77" i="1" s="1"/>
  <c r="AX77" i="1"/>
  <c r="AV77" i="1"/>
  <c r="AL77" i="1"/>
  <c r="AY77" i="1"/>
  <c r="BB77" i="1" s="1"/>
  <c r="BC77" i="1" s="1"/>
  <c r="BE77" i="1" s="1"/>
  <c r="BE17" i="1" l="1"/>
  <c r="BD17" i="1"/>
  <c r="BE549" i="1"/>
  <c r="BD549" i="1"/>
  <c r="AA77" i="1"/>
  <c r="AM77" i="1"/>
  <c r="AO77" i="1" s="1"/>
  <c r="AP77" i="1" s="1"/>
  <c r="AT77" i="1"/>
  <c r="BD77" i="1"/>
  <c r="BL5" i="1" l="1"/>
  <c r="AW5" i="1"/>
  <c r="AU5" i="1"/>
  <c r="AQ5" i="1"/>
  <c r="AN5" i="1"/>
  <c r="AK5" i="1"/>
  <c r="AG5" i="1" s="1"/>
  <c r="AH5" i="1"/>
  <c r="AJ5" i="1" s="1"/>
  <c r="AD5" i="1"/>
  <c r="AB5" i="1"/>
  <c r="T5" i="1"/>
  <c r="S5" i="1"/>
  <c r="R5" i="1"/>
  <c r="BA5" i="1"/>
  <c r="AS5" i="1"/>
  <c r="F5" i="1"/>
  <c r="BL2" i="1"/>
  <c r="AW2" i="1"/>
  <c r="AU2" i="1"/>
  <c r="AQ2" i="1"/>
  <c r="AN2" i="1"/>
  <c r="AK2" i="1"/>
  <c r="AH2" i="1"/>
  <c r="AJ2" i="1" s="1"/>
  <c r="AD2" i="1"/>
  <c r="AB2" i="1"/>
  <c r="T2" i="1"/>
  <c r="S2" i="1"/>
  <c r="R2" i="1"/>
  <c r="BA2" i="1"/>
  <c r="AR2" i="1"/>
  <c r="F2" i="1"/>
  <c r="V5" i="1" l="1"/>
  <c r="Y5" i="1" s="1"/>
  <c r="U2" i="1"/>
  <c r="X2" i="1" s="1"/>
  <c r="AS2" i="1"/>
  <c r="AY2" i="1" s="1"/>
  <c r="BB2" i="1" s="1"/>
  <c r="BC2" i="1" s="1"/>
  <c r="U5" i="1"/>
  <c r="X5" i="1" s="1"/>
  <c r="AX5" i="1"/>
  <c r="AL2" i="1"/>
  <c r="AX2" i="1"/>
  <c r="AV5" i="1"/>
  <c r="V2" i="1"/>
  <c r="Y2" i="1" s="1"/>
  <c r="AL5" i="1"/>
  <c r="W5" i="1"/>
  <c r="Z5" i="1" s="1"/>
  <c r="AG2" i="1"/>
  <c r="AV2" i="1" s="1"/>
  <c r="W2" i="1"/>
  <c r="Z2" i="1" s="1"/>
  <c r="AR5" i="1"/>
  <c r="AA2" i="1" l="1"/>
  <c r="AT2" i="1"/>
  <c r="AA5" i="1"/>
  <c r="AM5" i="1"/>
  <c r="AO5" i="1" s="1"/>
  <c r="AP5" i="1" s="1"/>
  <c r="AT5" i="1"/>
  <c r="AM2" i="1"/>
  <c r="AO2" i="1" s="1"/>
  <c r="AP2" i="1" s="1"/>
  <c r="AY5" i="1"/>
  <c r="BB5" i="1" s="1"/>
  <c r="BC5" i="1" s="1"/>
  <c r="BE2" i="1"/>
  <c r="BD2" i="1"/>
  <c r="BE5" i="1" l="1"/>
  <c r="BD5" i="1"/>
  <c r="BL83" i="1" l="1"/>
  <c r="BL583" i="1"/>
  <c r="BL584" i="1"/>
  <c r="BL585" i="1"/>
  <c r="BL576" i="1"/>
  <c r="BL587" i="1"/>
  <c r="BL588" i="1"/>
  <c r="BL577" i="1"/>
  <c r="BL578" i="1"/>
  <c r="BL579" i="1"/>
  <c r="BL589" i="1"/>
  <c r="BL580" i="1"/>
  <c r="BL590" i="1"/>
  <c r="BL581" i="1"/>
  <c r="BL591" i="1"/>
  <c r="BL582" i="1"/>
  <c r="BL6" i="1"/>
  <c r="BL599" i="1"/>
  <c r="BL600" i="1"/>
  <c r="BL601" i="1"/>
  <c r="BL592" i="1"/>
  <c r="BL603" i="1"/>
  <c r="BL604" i="1"/>
  <c r="BL593" i="1"/>
  <c r="BL594" i="1"/>
  <c r="BL595" i="1"/>
  <c r="BL605" i="1"/>
  <c r="BL596" i="1"/>
  <c r="BL606" i="1"/>
  <c r="BL597" i="1"/>
  <c r="BL607" i="1"/>
  <c r="BL598" i="1"/>
  <c r="BL4" i="1"/>
  <c r="BL334" i="1"/>
  <c r="BL335" i="1"/>
  <c r="BL336" i="1"/>
  <c r="BL337" i="1"/>
  <c r="BL338" i="1"/>
  <c r="BL339" i="1"/>
  <c r="BL340" i="1"/>
  <c r="BL341" i="1"/>
  <c r="BL332" i="1"/>
  <c r="BL135" i="1"/>
  <c r="BL142" i="1"/>
  <c r="BL143" i="1"/>
  <c r="BL136" i="1"/>
  <c r="BL144" i="1"/>
  <c r="BL137" i="1"/>
  <c r="BL7" i="1"/>
  <c r="BL145" i="1"/>
  <c r="BL138" i="1"/>
  <c r="BL146" i="1"/>
  <c r="BL139" i="1"/>
  <c r="BL140" i="1"/>
  <c r="BL147" i="1"/>
  <c r="BL148" i="1"/>
  <c r="BL134" i="1"/>
  <c r="BL76" i="1"/>
  <c r="BL78" i="1"/>
  <c r="BL79" i="1"/>
  <c r="BL80" i="1"/>
  <c r="BL81" i="1"/>
  <c r="BL82" i="1"/>
  <c r="BL84" i="1"/>
  <c r="BL85" i="1"/>
  <c r="BL86" i="1"/>
  <c r="BL92" i="1"/>
  <c r="BL87" i="1"/>
  <c r="BL94" i="1"/>
  <c r="BL95" i="1"/>
  <c r="BL96" i="1"/>
  <c r="BL97" i="1"/>
  <c r="BL98" i="1"/>
  <c r="BL27" i="1"/>
  <c r="BL88" i="1"/>
  <c r="BL99" i="1"/>
  <c r="BL89" i="1"/>
  <c r="BL90" i="1"/>
  <c r="BL100" i="1"/>
  <c r="BL101" i="1"/>
  <c r="BL102" i="1"/>
  <c r="BL91" i="1"/>
  <c r="BL103" i="1"/>
  <c r="BL109" i="1"/>
  <c r="BL104" i="1"/>
  <c r="BL110" i="1"/>
  <c r="BL105" i="1"/>
  <c r="BL111" i="1"/>
  <c r="BL106" i="1"/>
  <c r="BL113" i="1"/>
  <c r="BL107" i="1"/>
  <c r="BL114" i="1"/>
  <c r="BL28" i="1"/>
  <c r="BL115" i="1"/>
  <c r="BL116" i="1"/>
  <c r="BL117" i="1"/>
  <c r="BL108" i="1"/>
  <c r="BL118" i="1"/>
  <c r="BL119" i="1"/>
  <c r="BL125" i="1"/>
  <c r="BL120" i="1"/>
  <c r="BL121" i="1"/>
  <c r="BL127" i="1"/>
  <c r="BL128" i="1"/>
  <c r="BL122" i="1"/>
  <c r="BL129" i="1"/>
  <c r="BL29" i="1"/>
  <c r="BL130" i="1"/>
  <c r="BL123" i="1"/>
  <c r="BL131" i="1"/>
  <c r="BL132" i="1"/>
  <c r="BL133" i="1"/>
  <c r="BL124" i="1"/>
  <c r="BL149" i="1"/>
  <c r="BL150" i="1"/>
  <c r="BL151" i="1"/>
  <c r="BL152" i="1"/>
  <c r="BL153" i="1"/>
  <c r="BL154" i="1"/>
  <c r="BL156" i="1"/>
  <c r="BL157" i="1"/>
  <c r="BL158" i="1"/>
  <c r="BL159" i="1"/>
  <c r="BL168" i="1"/>
  <c r="BL169" i="1"/>
  <c r="BL160" i="1"/>
  <c r="BL161" i="1"/>
  <c r="BL162" i="1"/>
  <c r="BL171" i="1"/>
  <c r="BL172" i="1"/>
  <c r="BL173" i="1"/>
  <c r="BL30" i="1"/>
  <c r="BL163" i="1"/>
  <c r="BL174" i="1"/>
  <c r="BL164" i="1"/>
  <c r="BL165" i="1"/>
  <c r="BL175" i="1"/>
  <c r="BL176" i="1"/>
  <c r="BL177" i="1"/>
  <c r="BL166" i="1"/>
  <c r="BL178" i="1"/>
  <c r="BL167" i="1"/>
  <c r="BL179" i="1"/>
  <c r="BL186" i="1"/>
  <c r="BL180" i="1"/>
  <c r="BL187" i="1"/>
  <c r="BL181" i="1"/>
  <c r="BL182" i="1"/>
  <c r="BL189" i="1"/>
  <c r="BL190" i="1"/>
  <c r="BL191" i="1"/>
  <c r="BL192" i="1"/>
  <c r="BL193" i="1"/>
  <c r="BL31" i="1"/>
  <c r="BL194" i="1"/>
  <c r="BL183" i="1"/>
  <c r="BL195" i="1"/>
  <c r="BL184" i="1"/>
  <c r="BL196" i="1"/>
  <c r="BL197" i="1"/>
  <c r="BL198" i="1"/>
  <c r="BL185" i="1"/>
  <c r="BL199" i="1"/>
  <c r="BL206" i="1"/>
  <c r="BL200" i="1"/>
  <c r="BL207" i="1"/>
  <c r="BL201" i="1"/>
  <c r="BL202" i="1"/>
  <c r="BL209" i="1"/>
  <c r="BL210" i="1"/>
  <c r="BL211" i="1"/>
  <c r="BL212" i="1"/>
  <c r="BL32" i="1"/>
  <c r="BL213" i="1"/>
  <c r="BL203" i="1"/>
  <c r="BL214" i="1"/>
  <c r="BL204" i="1"/>
  <c r="BL215" i="1"/>
  <c r="BL216" i="1"/>
  <c r="BL217" i="1"/>
  <c r="BL205" i="1"/>
  <c r="BL218" i="1"/>
  <c r="BL219" i="1"/>
  <c r="BL225" i="1"/>
  <c r="BL226" i="1"/>
  <c r="BL220" i="1"/>
  <c r="BL221" i="1"/>
  <c r="BL228" i="1"/>
  <c r="BL229" i="1"/>
  <c r="BL222" i="1"/>
  <c r="BL230" i="1"/>
  <c r="BL33" i="1"/>
  <c r="BL231" i="1"/>
  <c r="BL232" i="1"/>
  <c r="BL233" i="1"/>
  <c r="BL223" i="1"/>
  <c r="BL234" i="1"/>
  <c r="BL235" i="1"/>
  <c r="BL236" i="1"/>
  <c r="BL224" i="1"/>
  <c r="BL53" i="1"/>
  <c r="BL237" i="1"/>
  <c r="BL238" i="1"/>
  <c r="BL244" i="1"/>
  <c r="BL239" i="1"/>
  <c r="BL240" i="1"/>
  <c r="BL246" i="1"/>
  <c r="BL247" i="1"/>
  <c r="BL241" i="1"/>
  <c r="BL248" i="1"/>
  <c r="BL242" i="1"/>
  <c r="BL249" i="1"/>
  <c r="BL250" i="1"/>
  <c r="BL251" i="1"/>
  <c r="BL252" i="1"/>
  <c r="BL253" i="1"/>
  <c r="BL254" i="1"/>
  <c r="BL243" i="1"/>
  <c r="BL255" i="1"/>
  <c r="BL256" i="1"/>
  <c r="BL262" i="1"/>
  <c r="BL257" i="1"/>
  <c r="BL258" i="1"/>
  <c r="BL264" i="1"/>
  <c r="BL259" i="1"/>
  <c r="BL265" i="1"/>
  <c r="BL266" i="1"/>
  <c r="BL267" i="1"/>
  <c r="BL260" i="1"/>
  <c r="BL268" i="1"/>
  <c r="BL34" i="1"/>
  <c r="BL269" i="1"/>
  <c r="BL270" i="1"/>
  <c r="BL271" i="1"/>
  <c r="BL272" i="1"/>
  <c r="BL261" i="1"/>
  <c r="BL273" i="1"/>
  <c r="BL274" i="1"/>
  <c r="BL275" i="1"/>
  <c r="BL276" i="1"/>
  <c r="BL281" i="1"/>
  <c r="BL282" i="1"/>
  <c r="BL277" i="1"/>
  <c r="BL278" i="1"/>
  <c r="BL283" i="1"/>
  <c r="BL35" i="1"/>
  <c r="BL284" i="1"/>
  <c r="BL285" i="1"/>
  <c r="BL286" i="1"/>
  <c r="BL287" i="1"/>
  <c r="BL288" i="1"/>
  <c r="BL279" i="1"/>
  <c r="BL289" i="1"/>
  <c r="BL296" i="1"/>
  <c r="BL290" i="1"/>
  <c r="BL298" i="1"/>
  <c r="BL299" i="1"/>
  <c r="BL291" i="1"/>
  <c r="BL292" i="1"/>
  <c r="BL300" i="1"/>
  <c r="BL293" i="1"/>
  <c r="BL301" i="1"/>
  <c r="BL36" i="1"/>
  <c r="BL302" i="1"/>
  <c r="BL303" i="1"/>
  <c r="BL294" i="1"/>
  <c r="BL304" i="1"/>
  <c r="BL305" i="1"/>
  <c r="BL306" i="1"/>
  <c r="BL307" i="1"/>
  <c r="BL295" i="1"/>
  <c r="BL308" i="1"/>
  <c r="BL309" i="1"/>
  <c r="BL315" i="1"/>
  <c r="BL316" i="1"/>
  <c r="BL317" i="1"/>
  <c r="BL310" i="1"/>
  <c r="BL318" i="1"/>
  <c r="BL311" i="1"/>
  <c r="BL320" i="1"/>
  <c r="BL312" i="1"/>
  <c r="BL321" i="1"/>
  <c r="BL37" i="1"/>
  <c r="BL322" i="1"/>
  <c r="BL323" i="1"/>
  <c r="BL324" i="1"/>
  <c r="BL313" i="1"/>
  <c r="BL314" i="1"/>
  <c r="BL325" i="1"/>
  <c r="BL326" i="1"/>
  <c r="BL327" i="1"/>
  <c r="BL38" i="1"/>
  <c r="BL328" i="1"/>
  <c r="BL329" i="1"/>
  <c r="BL330" i="1"/>
  <c r="BL331" i="1"/>
  <c r="BL342" i="1"/>
  <c r="BL343" i="1"/>
  <c r="BL349" i="1"/>
  <c r="BL350" i="1"/>
  <c r="BL344" i="1"/>
  <c r="BL352" i="1"/>
  <c r="BL353" i="1"/>
  <c r="BL39" i="1"/>
  <c r="BL345" i="1"/>
  <c r="BL346" i="1"/>
  <c r="BL347" i="1"/>
  <c r="BL354" i="1"/>
  <c r="BL355" i="1"/>
  <c r="BL356" i="1"/>
  <c r="BL357" i="1"/>
  <c r="BL348" i="1"/>
  <c r="BL358" i="1"/>
  <c r="BL365" i="1"/>
  <c r="BL359" i="1"/>
  <c r="BL367" i="1"/>
  <c r="BL360" i="1"/>
  <c r="BL361" i="1"/>
  <c r="BL368" i="1"/>
  <c r="BL362" i="1"/>
  <c r="BL369" i="1"/>
  <c r="BL40" i="1"/>
  <c r="BL370" i="1"/>
  <c r="BL363" i="1"/>
  <c r="BL371" i="1"/>
  <c r="BL372" i="1"/>
  <c r="BL373" i="1"/>
  <c r="BL374" i="1"/>
  <c r="BL364" i="1"/>
  <c r="BL375" i="1"/>
  <c r="BL376" i="1"/>
  <c r="BL382" i="1"/>
  <c r="BL377" i="1"/>
  <c r="BL384" i="1"/>
  <c r="BL385" i="1"/>
  <c r="BL378" i="1"/>
  <c r="BL41" i="1"/>
  <c r="BL386" i="1"/>
  <c r="BL387" i="1"/>
  <c r="BL379" i="1"/>
  <c r="BL380" i="1"/>
  <c r="BL388" i="1"/>
  <c r="BL389" i="1"/>
  <c r="BL390" i="1"/>
  <c r="BL381" i="1"/>
  <c r="BL391" i="1"/>
  <c r="BL392" i="1"/>
  <c r="BL400" i="1"/>
  <c r="BL393" i="1"/>
  <c r="BL401" i="1"/>
  <c r="BL394" i="1"/>
  <c r="BL42" i="1"/>
  <c r="BL402" i="1"/>
  <c r="BL403" i="1"/>
  <c r="BL395" i="1"/>
  <c r="BL404" i="1"/>
  <c r="BL405" i="1"/>
  <c r="BL406" i="1"/>
  <c r="BL396" i="1"/>
  <c r="BL397" i="1"/>
  <c r="BL55" i="1"/>
  <c r="BL407" i="1"/>
  <c r="BL414" i="1"/>
  <c r="BL408" i="1"/>
  <c r="BL416" i="1"/>
  <c r="BL56" i="1"/>
  <c r="BL409" i="1"/>
  <c r="BL417" i="1"/>
  <c r="BL418" i="1"/>
  <c r="BL419" i="1"/>
  <c r="BL410" i="1"/>
  <c r="BL12" i="1"/>
  <c r="BL420" i="1"/>
  <c r="BL411" i="1"/>
  <c r="BL412" i="1"/>
  <c r="BL413" i="1"/>
  <c r="BL58" i="1"/>
  <c r="BL421" i="1"/>
  <c r="BL422" i="1"/>
  <c r="BL429" i="1"/>
  <c r="BL59" i="1"/>
  <c r="BL423" i="1"/>
  <c r="BL430" i="1"/>
  <c r="BL431" i="1"/>
  <c r="BL432" i="1"/>
  <c r="BL424" i="1"/>
  <c r="BL8" i="1"/>
  <c r="BL13" i="1"/>
  <c r="BL433" i="1"/>
  <c r="BL425" i="1"/>
  <c r="BL426" i="1"/>
  <c r="BL427" i="1"/>
  <c r="BL434" i="1"/>
  <c r="BL435" i="1"/>
  <c r="BL442" i="1"/>
  <c r="BL60" i="1"/>
  <c r="BL436" i="1"/>
  <c r="BL443" i="1"/>
  <c r="BL10" i="1"/>
  <c r="BL16" i="1"/>
  <c r="BL444" i="1"/>
  <c r="BL445" i="1"/>
  <c r="BL446" i="1"/>
  <c r="BL437" i="1"/>
  <c r="BL447" i="1"/>
  <c r="BL448" i="1"/>
  <c r="BL438" i="1"/>
  <c r="BL439" i="1"/>
  <c r="BL440" i="1"/>
  <c r="BL449" i="1"/>
  <c r="BL456" i="1"/>
  <c r="BL450" i="1"/>
  <c r="BL458" i="1"/>
  <c r="BL61" i="1"/>
  <c r="BL451" i="1"/>
  <c r="BL452" i="1"/>
  <c r="BL14" i="1"/>
  <c r="BL46" i="1"/>
  <c r="BL47" i="1"/>
  <c r="BL459" i="1"/>
  <c r="BL460" i="1"/>
  <c r="BL461" i="1"/>
  <c r="BL453" i="1"/>
  <c r="BL454" i="1"/>
  <c r="BL462" i="1"/>
  <c r="BL455" i="1"/>
  <c r="BL463" i="1"/>
  <c r="BL470" i="1"/>
  <c r="BL464" i="1"/>
  <c r="BL472" i="1"/>
  <c r="BL62" i="1"/>
  <c r="BL465" i="1"/>
  <c r="BL466" i="1"/>
  <c r="BL15" i="1"/>
  <c r="BL48" i="1"/>
  <c r="BL49" i="1"/>
  <c r="BL473" i="1"/>
  <c r="BL474" i="1"/>
  <c r="BL475" i="1"/>
  <c r="BL467" i="1"/>
  <c r="BL468" i="1"/>
  <c r="BL476" i="1"/>
  <c r="BL469" i="1"/>
  <c r="BL477" i="1"/>
  <c r="BL479" i="1"/>
  <c r="BL480" i="1"/>
  <c r="BL481" i="1"/>
  <c r="BL482" i="1"/>
  <c r="BL483" i="1"/>
  <c r="BL485" i="1"/>
  <c r="BL486" i="1"/>
  <c r="BL487" i="1"/>
  <c r="BL488" i="1"/>
  <c r="BL489" i="1"/>
  <c r="BL496" i="1"/>
  <c r="BL497" i="1"/>
  <c r="BL498" i="1"/>
  <c r="BL499" i="1"/>
  <c r="BL43" i="1"/>
  <c r="BL490" i="1"/>
  <c r="BL491" i="1"/>
  <c r="BL500" i="1"/>
  <c r="BL501" i="1"/>
  <c r="BL502" i="1"/>
  <c r="BL492" i="1"/>
  <c r="BL504" i="1"/>
  <c r="BL493" i="1"/>
  <c r="BL494" i="1"/>
  <c r="BL505" i="1"/>
  <c r="BL512" i="1"/>
  <c r="BL506" i="1"/>
  <c r="BL514" i="1"/>
  <c r="BL507" i="1"/>
  <c r="BL508" i="1"/>
  <c r="BL515" i="1"/>
  <c r="BL44" i="1"/>
  <c r="BL516" i="1"/>
  <c r="BL509" i="1"/>
  <c r="BL518" i="1"/>
  <c r="BL517" i="1"/>
  <c r="BL519" i="1"/>
  <c r="BL520" i="1"/>
  <c r="BL510" i="1"/>
  <c r="BL521" i="1"/>
  <c r="BL511" i="1"/>
  <c r="BL522" i="1"/>
  <c r="BL523" i="1"/>
  <c r="BL529" i="1"/>
  <c r="BL524" i="1"/>
  <c r="BL531" i="1"/>
  <c r="BL532" i="1"/>
  <c r="BL525" i="1"/>
  <c r="BL45" i="1"/>
  <c r="BL533" i="1"/>
  <c r="BL526" i="1"/>
  <c r="BL527" i="1"/>
  <c r="BL534" i="1"/>
  <c r="BL535" i="1"/>
  <c r="BL536" i="1"/>
  <c r="BL537" i="1"/>
  <c r="BL538" i="1"/>
  <c r="BL539" i="1"/>
  <c r="BL528" i="1"/>
  <c r="BL547" i="1"/>
  <c r="BL540" i="1"/>
  <c r="BL541" i="1"/>
  <c r="BL548" i="1"/>
  <c r="BL542" i="1"/>
  <c r="BL550" i="1"/>
  <c r="BL551" i="1"/>
  <c r="BL552" i="1"/>
  <c r="BL71" i="1"/>
  <c r="BL66" i="1"/>
  <c r="BL67" i="1"/>
  <c r="BL72" i="1"/>
  <c r="BL553" i="1"/>
  <c r="BL543" i="1"/>
  <c r="BL554" i="1"/>
  <c r="BL555" i="1"/>
  <c r="BL544" i="1"/>
  <c r="BL556" i="1"/>
  <c r="BL545" i="1"/>
  <c r="BL546" i="1"/>
  <c r="BL18" i="1"/>
  <c r="BL19" i="1"/>
  <c r="BL20" i="1"/>
  <c r="BL566" i="1"/>
  <c r="BL557" i="1"/>
  <c r="BL558" i="1"/>
  <c r="BL559" i="1"/>
  <c r="BL570" i="1"/>
  <c r="BL571" i="1"/>
  <c r="BL73" i="1"/>
  <c r="BL68" i="1"/>
  <c r="BL69" i="1"/>
  <c r="BL74" i="1"/>
  <c r="BL572" i="1"/>
  <c r="BL562" i="1"/>
  <c r="BL573" i="1"/>
  <c r="BL574" i="1"/>
  <c r="BL563" i="1"/>
  <c r="BL575" i="1"/>
  <c r="BL564" i="1"/>
  <c r="BL565" i="1"/>
  <c r="BL23" i="1"/>
  <c r="BL24" i="1"/>
  <c r="BL25" i="1"/>
  <c r="BL64" i="1"/>
  <c r="BL608" i="1"/>
  <c r="BL609" i="1"/>
  <c r="BL617" i="1"/>
  <c r="BL65" i="1"/>
  <c r="BL610" i="1"/>
  <c r="BL611" i="1"/>
  <c r="BL618" i="1"/>
  <c r="BL612" i="1"/>
  <c r="BL613" i="1"/>
  <c r="BL619" i="1"/>
  <c r="BL11" i="1"/>
  <c r="BL614" i="1"/>
  <c r="BL615" i="1"/>
  <c r="BL620" i="1"/>
  <c r="BL75" i="1"/>
  <c r="AW76" i="1" l="1"/>
  <c r="AU76" i="1"/>
  <c r="AQ76" i="1"/>
  <c r="AN76" i="1"/>
  <c r="AK76" i="1"/>
  <c r="AH76" i="1"/>
  <c r="AJ76" i="1" s="1"/>
  <c r="AD76" i="1"/>
  <c r="AB76" i="1"/>
  <c r="AG76" i="1" s="1"/>
  <c r="T76" i="1"/>
  <c r="S76" i="1"/>
  <c r="R76" i="1"/>
  <c r="BA76" i="1"/>
  <c r="AR76" i="1"/>
  <c r="F76" i="1"/>
  <c r="AW82" i="1"/>
  <c r="AU82" i="1"/>
  <c r="AQ82" i="1"/>
  <c r="AN82" i="1"/>
  <c r="AK82" i="1"/>
  <c r="AH82" i="1"/>
  <c r="AJ82" i="1" s="1"/>
  <c r="AD82" i="1"/>
  <c r="AB82" i="1"/>
  <c r="AG82" i="1" s="1"/>
  <c r="T82" i="1"/>
  <c r="S82" i="1"/>
  <c r="R82" i="1"/>
  <c r="BA82" i="1"/>
  <c r="W82" i="1"/>
  <c r="F82" i="1"/>
  <c r="AW81" i="1"/>
  <c r="AU81" i="1"/>
  <c r="AQ81" i="1"/>
  <c r="AN81" i="1"/>
  <c r="AK81" i="1"/>
  <c r="AH81" i="1"/>
  <c r="AJ81" i="1" s="1"/>
  <c r="AD81" i="1"/>
  <c r="AB81" i="1"/>
  <c r="T81" i="1"/>
  <c r="S81" i="1"/>
  <c r="R81" i="1"/>
  <c r="BA81" i="1"/>
  <c r="AR81" i="1"/>
  <c r="F81" i="1"/>
  <c r="AW80" i="1"/>
  <c r="AU80" i="1"/>
  <c r="AQ80" i="1"/>
  <c r="AN80" i="1"/>
  <c r="AK80" i="1"/>
  <c r="AH80" i="1"/>
  <c r="AJ80" i="1" s="1"/>
  <c r="AD80" i="1"/>
  <c r="AB80" i="1"/>
  <c r="T80" i="1"/>
  <c r="S80" i="1"/>
  <c r="R80" i="1"/>
  <c r="BA80" i="1"/>
  <c r="V80" i="1"/>
  <c r="F80" i="1"/>
  <c r="AW84" i="1"/>
  <c r="AU84" i="1"/>
  <c r="AQ84" i="1"/>
  <c r="AN84" i="1"/>
  <c r="AK84" i="1"/>
  <c r="AH84" i="1"/>
  <c r="AJ84" i="1" s="1"/>
  <c r="AD84" i="1"/>
  <c r="AB84" i="1"/>
  <c r="T84" i="1"/>
  <c r="S84" i="1"/>
  <c r="R84" i="1"/>
  <c r="BA84" i="1"/>
  <c r="AR84" i="1"/>
  <c r="F84" i="1"/>
  <c r="AW75" i="1"/>
  <c r="AU75" i="1"/>
  <c r="AQ75" i="1"/>
  <c r="AN75" i="1"/>
  <c r="AK75" i="1"/>
  <c r="AH75" i="1"/>
  <c r="AJ75" i="1" s="1"/>
  <c r="AD75" i="1"/>
  <c r="AB75" i="1"/>
  <c r="T75" i="1"/>
  <c r="S75" i="1"/>
  <c r="R75" i="1"/>
  <c r="BA75" i="1"/>
  <c r="F75" i="1"/>
  <c r="AW85" i="1"/>
  <c r="AU85" i="1"/>
  <c r="AQ85" i="1"/>
  <c r="AN85" i="1"/>
  <c r="AK85" i="1"/>
  <c r="AG85" i="1" s="1"/>
  <c r="AH85" i="1"/>
  <c r="AJ85" i="1" s="1"/>
  <c r="AD85" i="1"/>
  <c r="AB85" i="1"/>
  <c r="T85" i="1"/>
  <c r="S85" i="1"/>
  <c r="R85" i="1"/>
  <c r="BA85" i="1"/>
  <c r="AR85" i="1"/>
  <c r="F85" i="1"/>
  <c r="AW88" i="1"/>
  <c r="AU88" i="1"/>
  <c r="AQ88" i="1"/>
  <c r="AN88" i="1"/>
  <c r="AK88" i="1"/>
  <c r="AH88" i="1"/>
  <c r="AJ88" i="1" s="1"/>
  <c r="AD88" i="1"/>
  <c r="AB88" i="1"/>
  <c r="T88" i="1"/>
  <c r="S88" i="1"/>
  <c r="R88" i="1"/>
  <c r="BA88" i="1"/>
  <c r="W88" i="1"/>
  <c r="F88" i="1"/>
  <c r="AW89" i="1"/>
  <c r="AU89" i="1"/>
  <c r="AQ89" i="1"/>
  <c r="AN89" i="1"/>
  <c r="AK89" i="1"/>
  <c r="AG89" i="1" s="1"/>
  <c r="AH89" i="1"/>
  <c r="AJ89" i="1" s="1"/>
  <c r="AD89" i="1"/>
  <c r="AB89" i="1"/>
  <c r="T89" i="1"/>
  <c r="S89" i="1"/>
  <c r="R89" i="1"/>
  <c r="BA89" i="1"/>
  <c r="AR89" i="1"/>
  <c r="F89" i="1"/>
  <c r="AW90" i="1"/>
  <c r="AU90" i="1"/>
  <c r="AQ90" i="1"/>
  <c r="AN90" i="1"/>
  <c r="AK90" i="1"/>
  <c r="AH90" i="1"/>
  <c r="AJ90" i="1" s="1"/>
  <c r="AD90" i="1"/>
  <c r="AB90" i="1"/>
  <c r="T90" i="1"/>
  <c r="S90" i="1"/>
  <c r="R90" i="1"/>
  <c r="BA90" i="1"/>
  <c r="F90" i="1"/>
  <c r="AW95" i="1"/>
  <c r="AU95" i="1"/>
  <c r="AQ95" i="1"/>
  <c r="AN95" i="1"/>
  <c r="AK95" i="1"/>
  <c r="AG95" i="1" s="1"/>
  <c r="AH95" i="1"/>
  <c r="AJ95" i="1" s="1"/>
  <c r="AD95" i="1"/>
  <c r="AB95" i="1"/>
  <c r="T95" i="1"/>
  <c r="S95" i="1"/>
  <c r="R95" i="1"/>
  <c r="AR95" i="1"/>
  <c r="F95" i="1"/>
  <c r="AW99" i="1"/>
  <c r="AU99" i="1"/>
  <c r="AQ99" i="1"/>
  <c r="AN99" i="1"/>
  <c r="AK99" i="1"/>
  <c r="AH99" i="1"/>
  <c r="AJ99" i="1" s="1"/>
  <c r="AD99" i="1"/>
  <c r="AB99" i="1"/>
  <c r="T99" i="1"/>
  <c r="S99" i="1"/>
  <c r="R99" i="1"/>
  <c r="BA99" i="1"/>
  <c r="AR99" i="1"/>
  <c r="F99" i="1"/>
  <c r="AW98" i="1"/>
  <c r="AU98" i="1"/>
  <c r="AQ98" i="1"/>
  <c r="AN98" i="1"/>
  <c r="AK98" i="1"/>
  <c r="AH98" i="1"/>
  <c r="AJ98" i="1" s="1"/>
  <c r="AD98" i="1"/>
  <c r="AB98" i="1"/>
  <c r="AG98" i="1" s="1"/>
  <c r="T98" i="1"/>
  <c r="S98" i="1"/>
  <c r="R98" i="1"/>
  <c r="BA98" i="1"/>
  <c r="V98" i="1"/>
  <c r="F98" i="1"/>
  <c r="AW103" i="1"/>
  <c r="AU103" i="1"/>
  <c r="AQ103" i="1"/>
  <c r="AN103" i="1"/>
  <c r="AK103" i="1"/>
  <c r="AH103" i="1"/>
  <c r="AJ103" i="1" s="1"/>
  <c r="AD103" i="1"/>
  <c r="AB103" i="1"/>
  <c r="T103" i="1"/>
  <c r="S103" i="1"/>
  <c r="R103" i="1"/>
  <c r="BA103" i="1"/>
  <c r="AR103" i="1"/>
  <c r="F103" i="1"/>
  <c r="AW105" i="1"/>
  <c r="AU105" i="1"/>
  <c r="AQ105" i="1"/>
  <c r="AN105" i="1"/>
  <c r="AK105" i="1"/>
  <c r="AH105" i="1"/>
  <c r="AJ105" i="1" s="1"/>
  <c r="AD105" i="1"/>
  <c r="AB105" i="1"/>
  <c r="T105" i="1"/>
  <c r="S105" i="1"/>
  <c r="R105" i="1"/>
  <c r="BA105" i="1"/>
  <c r="F105" i="1"/>
  <c r="AW109" i="1"/>
  <c r="AU109" i="1"/>
  <c r="AS109" i="1"/>
  <c r="AR109" i="1"/>
  <c r="AQ109" i="1"/>
  <c r="AN109" i="1"/>
  <c r="AK109" i="1"/>
  <c r="AH109" i="1"/>
  <c r="AJ109" i="1" s="1"/>
  <c r="AD109" i="1"/>
  <c r="AB109" i="1"/>
  <c r="T109" i="1"/>
  <c r="S109" i="1"/>
  <c r="R109" i="1"/>
  <c r="BA109" i="1"/>
  <c r="W109" i="1"/>
  <c r="F109" i="1"/>
  <c r="AW110" i="1"/>
  <c r="AU110" i="1"/>
  <c r="AQ110" i="1"/>
  <c r="AN110" i="1"/>
  <c r="AK110" i="1"/>
  <c r="AH110" i="1"/>
  <c r="AJ110" i="1" s="1"/>
  <c r="AD110" i="1"/>
  <c r="AB110" i="1"/>
  <c r="AG110" i="1" s="1"/>
  <c r="T110" i="1"/>
  <c r="S110" i="1"/>
  <c r="R110" i="1"/>
  <c r="BA110" i="1"/>
  <c r="AS110" i="1"/>
  <c r="F110" i="1"/>
  <c r="BA397" i="1"/>
  <c r="AW397" i="1"/>
  <c r="AU397" i="1"/>
  <c r="AQ397" i="1"/>
  <c r="AN397" i="1"/>
  <c r="AK397" i="1"/>
  <c r="AH397" i="1"/>
  <c r="AJ397" i="1" s="1"/>
  <c r="AD397" i="1"/>
  <c r="AB397" i="1"/>
  <c r="AG397" i="1" s="1"/>
  <c r="T397" i="1"/>
  <c r="S397" i="1"/>
  <c r="R397" i="1"/>
  <c r="AR397" i="1"/>
  <c r="F397" i="1"/>
  <c r="AW119" i="1"/>
  <c r="AU119" i="1"/>
  <c r="AQ119" i="1"/>
  <c r="AN119" i="1"/>
  <c r="AK119" i="1"/>
  <c r="AH119" i="1"/>
  <c r="AJ119" i="1" s="1"/>
  <c r="AD119" i="1"/>
  <c r="AB119" i="1"/>
  <c r="T119" i="1"/>
  <c r="S119" i="1"/>
  <c r="R119" i="1"/>
  <c r="BA119" i="1"/>
  <c r="V119" i="1"/>
  <c r="F119" i="1"/>
  <c r="AW118" i="1"/>
  <c r="AU118" i="1"/>
  <c r="AQ118" i="1"/>
  <c r="AN118" i="1"/>
  <c r="AK118" i="1"/>
  <c r="AH118" i="1"/>
  <c r="AJ118" i="1" s="1"/>
  <c r="AD118" i="1"/>
  <c r="AB118" i="1"/>
  <c r="AG118" i="1" s="1"/>
  <c r="T118" i="1"/>
  <c r="S118" i="1"/>
  <c r="R118" i="1"/>
  <c r="BA118" i="1"/>
  <c r="AR118" i="1"/>
  <c r="F118" i="1"/>
  <c r="AW125" i="1"/>
  <c r="AU125" i="1"/>
  <c r="AQ125" i="1"/>
  <c r="AN125" i="1"/>
  <c r="AK125" i="1"/>
  <c r="AH125" i="1"/>
  <c r="AJ125" i="1" s="1"/>
  <c r="AD125" i="1"/>
  <c r="AB125" i="1"/>
  <c r="T125" i="1"/>
  <c r="S125" i="1"/>
  <c r="R125" i="1"/>
  <c r="BA125" i="1"/>
  <c r="F125" i="1"/>
  <c r="AW132" i="1"/>
  <c r="AU132" i="1"/>
  <c r="AQ132" i="1"/>
  <c r="AN132" i="1"/>
  <c r="AK132" i="1"/>
  <c r="AG132" i="1" s="1"/>
  <c r="AH132" i="1"/>
  <c r="AJ132" i="1" s="1"/>
  <c r="AD132" i="1"/>
  <c r="AB132" i="1"/>
  <c r="T132" i="1"/>
  <c r="S132" i="1"/>
  <c r="R132" i="1"/>
  <c r="AR132" i="1"/>
  <c r="F132" i="1"/>
  <c r="AW136" i="1"/>
  <c r="AU136" i="1"/>
  <c r="AQ136" i="1"/>
  <c r="AN136" i="1"/>
  <c r="AK136" i="1"/>
  <c r="AH136" i="1"/>
  <c r="AJ136" i="1" s="1"/>
  <c r="AD136" i="1"/>
  <c r="AB136" i="1"/>
  <c r="T136" i="1"/>
  <c r="S136" i="1"/>
  <c r="R136" i="1"/>
  <c r="BA136" i="1"/>
  <c r="V136" i="1"/>
  <c r="F136" i="1"/>
  <c r="AW139" i="1"/>
  <c r="AU139" i="1"/>
  <c r="AR139" i="1"/>
  <c r="AQ139" i="1"/>
  <c r="AN139" i="1"/>
  <c r="AK139" i="1"/>
  <c r="AH139" i="1"/>
  <c r="AJ139" i="1" s="1"/>
  <c r="AD139" i="1"/>
  <c r="AB139" i="1"/>
  <c r="AG139" i="1" s="1"/>
  <c r="T139" i="1"/>
  <c r="S139" i="1"/>
  <c r="R139" i="1"/>
  <c r="BA139" i="1"/>
  <c r="AS139" i="1"/>
  <c r="F139" i="1"/>
  <c r="AW138" i="1"/>
  <c r="AU138" i="1"/>
  <c r="AQ138" i="1"/>
  <c r="AN138" i="1"/>
  <c r="AK138" i="1"/>
  <c r="AH138" i="1"/>
  <c r="AJ138" i="1" s="1"/>
  <c r="AD138" i="1"/>
  <c r="AB138" i="1"/>
  <c r="AG138" i="1" s="1"/>
  <c r="T138" i="1"/>
  <c r="S138" i="1"/>
  <c r="R138" i="1"/>
  <c r="BA138" i="1"/>
  <c r="V138" i="1"/>
  <c r="F138" i="1"/>
  <c r="AW137" i="1"/>
  <c r="AU137" i="1"/>
  <c r="AQ137" i="1"/>
  <c r="AN137" i="1"/>
  <c r="AK137" i="1"/>
  <c r="AH137" i="1"/>
  <c r="AJ137" i="1" s="1"/>
  <c r="AD137" i="1"/>
  <c r="AB137" i="1"/>
  <c r="AG137" i="1" s="1"/>
  <c r="T137" i="1"/>
  <c r="S137" i="1"/>
  <c r="R137" i="1"/>
  <c r="BA137" i="1"/>
  <c r="AR137" i="1"/>
  <c r="F137" i="1"/>
  <c r="AW142" i="1"/>
  <c r="AU142" i="1"/>
  <c r="AQ142" i="1"/>
  <c r="AN142" i="1"/>
  <c r="AK142" i="1"/>
  <c r="AH142" i="1"/>
  <c r="AJ142" i="1" s="1"/>
  <c r="AD142" i="1"/>
  <c r="AB142" i="1"/>
  <c r="AG142" i="1" s="1"/>
  <c r="T142" i="1"/>
  <c r="S142" i="1"/>
  <c r="R142" i="1"/>
  <c r="BA142" i="1"/>
  <c r="F142" i="1"/>
  <c r="AW147" i="1"/>
  <c r="AU147" i="1"/>
  <c r="AQ147" i="1"/>
  <c r="AN147" i="1"/>
  <c r="AK147" i="1"/>
  <c r="AH147" i="1"/>
  <c r="AJ147" i="1" s="1"/>
  <c r="AD147" i="1"/>
  <c r="AB147" i="1"/>
  <c r="AG147" i="1" s="1"/>
  <c r="T147" i="1"/>
  <c r="S147" i="1"/>
  <c r="R147" i="1"/>
  <c r="BA147" i="1"/>
  <c r="AR147" i="1"/>
  <c r="F147" i="1"/>
  <c r="AW148" i="1"/>
  <c r="AU148" i="1"/>
  <c r="AQ148" i="1"/>
  <c r="AN148" i="1"/>
  <c r="AK148" i="1"/>
  <c r="AH148" i="1"/>
  <c r="AJ148" i="1" s="1"/>
  <c r="AD148" i="1"/>
  <c r="AB148" i="1"/>
  <c r="T148" i="1"/>
  <c r="S148" i="1"/>
  <c r="R148" i="1"/>
  <c r="BA148" i="1"/>
  <c r="V148" i="1"/>
  <c r="F148" i="1"/>
  <c r="AW143" i="1"/>
  <c r="AU143" i="1"/>
  <c r="AQ143" i="1"/>
  <c r="AN143" i="1"/>
  <c r="AK143" i="1"/>
  <c r="AH143" i="1"/>
  <c r="AJ143" i="1" s="1"/>
  <c r="AD143" i="1"/>
  <c r="AB143" i="1"/>
  <c r="T143" i="1"/>
  <c r="S143" i="1"/>
  <c r="R143" i="1"/>
  <c r="BA143" i="1"/>
  <c r="AR143" i="1"/>
  <c r="F143" i="1"/>
  <c r="AW149" i="1"/>
  <c r="AU149" i="1"/>
  <c r="AS149" i="1"/>
  <c r="AR149" i="1"/>
  <c r="AQ149" i="1"/>
  <c r="AN149" i="1"/>
  <c r="AK149" i="1"/>
  <c r="AH149" i="1"/>
  <c r="AJ149" i="1" s="1"/>
  <c r="AD149" i="1"/>
  <c r="AB149" i="1"/>
  <c r="AG149" i="1" s="1"/>
  <c r="T149" i="1"/>
  <c r="S149" i="1"/>
  <c r="R149" i="1"/>
  <c r="BA149" i="1"/>
  <c r="U149" i="1"/>
  <c r="F149" i="1"/>
  <c r="AW150" i="1"/>
  <c r="AU150" i="1"/>
  <c r="AR150" i="1"/>
  <c r="AN150" i="1"/>
  <c r="AK150" i="1"/>
  <c r="AH150" i="1"/>
  <c r="AJ150" i="1" s="1"/>
  <c r="AD150" i="1"/>
  <c r="AB150" i="1"/>
  <c r="AG150" i="1" s="1"/>
  <c r="T150" i="1"/>
  <c r="S150" i="1"/>
  <c r="R150" i="1"/>
  <c r="BA150" i="1"/>
  <c r="AQ150" i="1"/>
  <c r="F150" i="1"/>
  <c r="AW154" i="1"/>
  <c r="AU154" i="1"/>
  <c r="AQ154" i="1"/>
  <c r="AK154" i="1"/>
  <c r="AH154" i="1"/>
  <c r="AJ154" i="1" s="1"/>
  <c r="AD154" i="1"/>
  <c r="AB154" i="1"/>
  <c r="AG154" i="1" s="1"/>
  <c r="T154" i="1"/>
  <c r="S154" i="1"/>
  <c r="R154" i="1"/>
  <c r="BA154" i="1"/>
  <c r="F154" i="1"/>
  <c r="AW153" i="1"/>
  <c r="AU153" i="1"/>
  <c r="AQ153" i="1"/>
  <c r="AN153" i="1"/>
  <c r="AK153" i="1"/>
  <c r="AH153" i="1"/>
  <c r="AJ153" i="1" s="1"/>
  <c r="AD153" i="1"/>
  <c r="AB153" i="1"/>
  <c r="T153" i="1"/>
  <c r="S153" i="1"/>
  <c r="R153" i="1"/>
  <c r="BA153" i="1"/>
  <c r="W153" i="1"/>
  <c r="F153" i="1"/>
  <c r="AW152" i="1"/>
  <c r="AU152" i="1"/>
  <c r="AN152" i="1"/>
  <c r="AK152" i="1"/>
  <c r="AH152" i="1"/>
  <c r="AJ152" i="1" s="1"/>
  <c r="AD152" i="1"/>
  <c r="AB152" i="1"/>
  <c r="AG152" i="1" s="1"/>
  <c r="T152" i="1"/>
  <c r="S152" i="1"/>
  <c r="R152" i="1"/>
  <c r="BA152" i="1"/>
  <c r="W152" i="1"/>
  <c r="F152" i="1"/>
  <c r="AW151" i="1"/>
  <c r="AU151" i="1"/>
  <c r="AQ151" i="1"/>
  <c r="AN151" i="1"/>
  <c r="AK151" i="1"/>
  <c r="AH151" i="1"/>
  <c r="AJ151" i="1" s="1"/>
  <c r="AD151" i="1"/>
  <c r="AB151" i="1"/>
  <c r="T151" i="1"/>
  <c r="S151" i="1"/>
  <c r="R151" i="1"/>
  <c r="BA151" i="1"/>
  <c r="AS151" i="1"/>
  <c r="F151" i="1"/>
  <c r="BA608" i="1"/>
  <c r="AW608" i="1"/>
  <c r="AU608" i="1"/>
  <c r="AQ608" i="1"/>
  <c r="AN608" i="1"/>
  <c r="AK608" i="1"/>
  <c r="AH608" i="1"/>
  <c r="AJ608" i="1" s="1"/>
  <c r="AD608" i="1"/>
  <c r="AB608" i="1"/>
  <c r="AG608" i="1" s="1"/>
  <c r="T608" i="1"/>
  <c r="S608" i="1"/>
  <c r="R608" i="1"/>
  <c r="F608" i="1"/>
  <c r="BA558" i="1"/>
  <c r="AW558" i="1"/>
  <c r="AU558" i="1"/>
  <c r="AQ558" i="1"/>
  <c r="AN558" i="1"/>
  <c r="AK558" i="1"/>
  <c r="AH558" i="1"/>
  <c r="AJ558" i="1" s="1"/>
  <c r="AD558" i="1"/>
  <c r="AB558" i="1"/>
  <c r="AG558" i="1" s="1"/>
  <c r="T558" i="1"/>
  <c r="S558" i="1"/>
  <c r="R558" i="1"/>
  <c r="F558" i="1"/>
  <c r="BA541" i="1"/>
  <c r="AW541" i="1"/>
  <c r="AU541" i="1"/>
  <c r="AQ541" i="1"/>
  <c r="AN541" i="1"/>
  <c r="AK541" i="1"/>
  <c r="AH541" i="1"/>
  <c r="AJ541" i="1" s="1"/>
  <c r="AD541" i="1"/>
  <c r="AB541" i="1"/>
  <c r="AG541" i="1" s="1"/>
  <c r="T541" i="1"/>
  <c r="S541" i="1"/>
  <c r="R541" i="1"/>
  <c r="F541" i="1"/>
  <c r="BA522" i="1"/>
  <c r="AW522" i="1"/>
  <c r="AU522" i="1"/>
  <c r="AQ522" i="1"/>
  <c r="AN522" i="1"/>
  <c r="AK522" i="1"/>
  <c r="AH522" i="1"/>
  <c r="AJ522" i="1" s="1"/>
  <c r="AD522" i="1"/>
  <c r="AB522" i="1"/>
  <c r="AG522" i="1" s="1"/>
  <c r="T522" i="1"/>
  <c r="S522" i="1"/>
  <c r="R522" i="1"/>
  <c r="AS522" i="1"/>
  <c r="F522" i="1"/>
  <c r="BA505" i="1"/>
  <c r="AW505" i="1"/>
  <c r="AU505" i="1"/>
  <c r="AQ505" i="1"/>
  <c r="AN505" i="1"/>
  <c r="AK505" i="1"/>
  <c r="AH505" i="1"/>
  <c r="AJ505" i="1" s="1"/>
  <c r="AD505" i="1"/>
  <c r="AB505" i="1"/>
  <c r="AG505" i="1" s="1"/>
  <c r="T505" i="1"/>
  <c r="S505" i="1"/>
  <c r="R505" i="1"/>
  <c r="F505" i="1"/>
  <c r="BA488" i="1"/>
  <c r="AW488" i="1"/>
  <c r="AU488" i="1"/>
  <c r="AQ488" i="1"/>
  <c r="AN488" i="1"/>
  <c r="AK488" i="1"/>
  <c r="AH488" i="1"/>
  <c r="AJ488" i="1" s="1"/>
  <c r="AD488" i="1"/>
  <c r="AB488" i="1"/>
  <c r="AG488" i="1" s="1"/>
  <c r="T488" i="1"/>
  <c r="S488" i="1"/>
  <c r="R488" i="1"/>
  <c r="F488" i="1"/>
  <c r="BA463" i="1"/>
  <c r="AW463" i="1"/>
  <c r="AU463" i="1"/>
  <c r="AQ463" i="1"/>
  <c r="AN463" i="1"/>
  <c r="AK463" i="1"/>
  <c r="AH463" i="1"/>
  <c r="AJ463" i="1" s="1"/>
  <c r="AD463" i="1"/>
  <c r="AB463" i="1"/>
  <c r="AG463" i="1" s="1"/>
  <c r="T463" i="1"/>
  <c r="S463" i="1"/>
  <c r="R463" i="1"/>
  <c r="AS463" i="1"/>
  <c r="F463" i="1"/>
  <c r="BA449" i="1"/>
  <c r="AW449" i="1"/>
  <c r="AU449" i="1"/>
  <c r="AQ449" i="1"/>
  <c r="AN449" i="1"/>
  <c r="AK449" i="1"/>
  <c r="AH449" i="1"/>
  <c r="AJ449" i="1" s="1"/>
  <c r="AD449" i="1"/>
  <c r="AB449" i="1"/>
  <c r="AG449" i="1" s="1"/>
  <c r="T449" i="1"/>
  <c r="S449" i="1"/>
  <c r="R449" i="1"/>
  <c r="AS449" i="1"/>
  <c r="F449" i="1"/>
  <c r="BA434" i="1"/>
  <c r="AW434" i="1"/>
  <c r="AU434" i="1"/>
  <c r="AQ434" i="1"/>
  <c r="AN434" i="1"/>
  <c r="AK434" i="1"/>
  <c r="AH434" i="1"/>
  <c r="AJ434" i="1" s="1"/>
  <c r="AD434" i="1"/>
  <c r="AB434" i="1"/>
  <c r="AG434" i="1" s="1"/>
  <c r="T434" i="1"/>
  <c r="S434" i="1"/>
  <c r="R434" i="1"/>
  <c r="F434" i="1"/>
  <c r="BA421" i="1"/>
  <c r="AW421" i="1"/>
  <c r="AU421" i="1"/>
  <c r="AQ421" i="1"/>
  <c r="AN421" i="1"/>
  <c r="AK421" i="1"/>
  <c r="AH421" i="1"/>
  <c r="AJ421" i="1" s="1"/>
  <c r="AD421" i="1"/>
  <c r="AB421" i="1"/>
  <c r="AG421" i="1" s="1"/>
  <c r="T421" i="1"/>
  <c r="S421" i="1"/>
  <c r="R421" i="1"/>
  <c r="F421" i="1"/>
  <c r="BA407" i="1"/>
  <c r="AW407" i="1"/>
  <c r="AU407" i="1"/>
  <c r="AQ407" i="1"/>
  <c r="AN407" i="1"/>
  <c r="AK407" i="1"/>
  <c r="AH407" i="1"/>
  <c r="AJ407" i="1" s="1"/>
  <c r="AD407" i="1"/>
  <c r="AB407" i="1"/>
  <c r="AG407" i="1" s="1"/>
  <c r="T407" i="1"/>
  <c r="S407" i="1"/>
  <c r="R407" i="1"/>
  <c r="F407" i="1"/>
  <c r="AW396" i="1"/>
  <c r="AU396" i="1"/>
  <c r="AQ396" i="1"/>
  <c r="AN396" i="1"/>
  <c r="AK396" i="1"/>
  <c r="AH396" i="1"/>
  <c r="AJ396" i="1" s="1"/>
  <c r="AD396" i="1"/>
  <c r="AB396" i="1"/>
  <c r="AG396" i="1" s="1"/>
  <c r="T396" i="1"/>
  <c r="S396" i="1"/>
  <c r="R396" i="1"/>
  <c r="BA396" i="1"/>
  <c r="AS396" i="1"/>
  <c r="F396" i="1"/>
  <c r="BA375" i="1"/>
  <c r="AW375" i="1"/>
  <c r="AU375" i="1"/>
  <c r="AQ375" i="1"/>
  <c r="AN375" i="1"/>
  <c r="AK375" i="1"/>
  <c r="AH375" i="1"/>
  <c r="AJ375" i="1" s="1"/>
  <c r="AD375" i="1"/>
  <c r="AB375" i="1"/>
  <c r="AG375" i="1" s="1"/>
  <c r="T375" i="1"/>
  <c r="S375" i="1"/>
  <c r="R375" i="1"/>
  <c r="F375" i="1"/>
  <c r="BA358" i="1"/>
  <c r="AW358" i="1"/>
  <c r="AU358" i="1"/>
  <c r="AQ358" i="1"/>
  <c r="AN358" i="1"/>
  <c r="AK358" i="1"/>
  <c r="AH358" i="1"/>
  <c r="AJ358" i="1" s="1"/>
  <c r="AD358" i="1"/>
  <c r="AB358" i="1"/>
  <c r="AG358" i="1" s="1"/>
  <c r="T358" i="1"/>
  <c r="S358" i="1"/>
  <c r="R358" i="1"/>
  <c r="F358" i="1"/>
  <c r="BA343" i="1"/>
  <c r="AW343" i="1"/>
  <c r="AU343" i="1"/>
  <c r="AQ343" i="1"/>
  <c r="AN343" i="1"/>
  <c r="AK343" i="1"/>
  <c r="AH343" i="1"/>
  <c r="AJ343" i="1" s="1"/>
  <c r="AD343" i="1"/>
  <c r="AB343" i="1"/>
  <c r="AG343" i="1" s="1"/>
  <c r="T343" i="1"/>
  <c r="S343" i="1"/>
  <c r="R343" i="1"/>
  <c r="F343" i="1"/>
  <c r="BA325" i="1"/>
  <c r="AW325" i="1"/>
  <c r="AU325" i="1"/>
  <c r="AQ325" i="1"/>
  <c r="AN325" i="1"/>
  <c r="AK325" i="1"/>
  <c r="AH325" i="1"/>
  <c r="AJ325" i="1" s="1"/>
  <c r="AD325" i="1"/>
  <c r="AB325" i="1"/>
  <c r="AG325" i="1" s="1"/>
  <c r="T325" i="1"/>
  <c r="S325" i="1"/>
  <c r="R325" i="1"/>
  <c r="V325" i="1"/>
  <c r="F325" i="1"/>
  <c r="BA310" i="1"/>
  <c r="AW310" i="1"/>
  <c r="AU310" i="1"/>
  <c r="AQ310" i="1"/>
  <c r="AN310" i="1"/>
  <c r="AK310" i="1"/>
  <c r="AH310" i="1"/>
  <c r="AJ310" i="1" s="1"/>
  <c r="AD310" i="1"/>
  <c r="AB310" i="1"/>
  <c r="AG310" i="1" s="1"/>
  <c r="T310" i="1"/>
  <c r="S310" i="1"/>
  <c r="R310" i="1"/>
  <c r="W310" i="1"/>
  <c r="F310" i="1"/>
  <c r="BA289" i="1"/>
  <c r="AW289" i="1"/>
  <c r="AU289" i="1"/>
  <c r="AQ289" i="1"/>
  <c r="AN289" i="1"/>
  <c r="AK289" i="1"/>
  <c r="AH289" i="1"/>
  <c r="AJ289" i="1" s="1"/>
  <c r="AD289" i="1"/>
  <c r="AB289" i="1"/>
  <c r="AG289" i="1" s="1"/>
  <c r="T289" i="1"/>
  <c r="S289" i="1"/>
  <c r="R289" i="1"/>
  <c r="W289" i="1"/>
  <c r="F289" i="1"/>
  <c r="BA273" i="1"/>
  <c r="AW273" i="1"/>
  <c r="AU273" i="1"/>
  <c r="AQ273" i="1"/>
  <c r="AN273" i="1"/>
  <c r="AK273" i="1"/>
  <c r="AH273" i="1"/>
  <c r="AJ273" i="1" s="1"/>
  <c r="AD273" i="1"/>
  <c r="AB273" i="1"/>
  <c r="AG273" i="1" s="1"/>
  <c r="T273" i="1"/>
  <c r="S273" i="1"/>
  <c r="R273" i="1"/>
  <c r="F273" i="1"/>
  <c r="BA255" i="1"/>
  <c r="AW255" i="1"/>
  <c r="AU255" i="1"/>
  <c r="AQ255" i="1"/>
  <c r="AN255" i="1"/>
  <c r="AK255" i="1"/>
  <c r="AH255" i="1"/>
  <c r="AJ255" i="1" s="1"/>
  <c r="AD255" i="1"/>
  <c r="AB255" i="1"/>
  <c r="AG255" i="1" s="1"/>
  <c r="T255" i="1"/>
  <c r="S255" i="1"/>
  <c r="R255" i="1"/>
  <c r="AR255" i="1"/>
  <c r="F255" i="1"/>
  <c r="BA237" i="1"/>
  <c r="AW237" i="1"/>
  <c r="AU237" i="1"/>
  <c r="AQ237" i="1"/>
  <c r="AN237" i="1"/>
  <c r="AK237" i="1"/>
  <c r="AH237" i="1"/>
  <c r="AJ237" i="1" s="1"/>
  <c r="AD237" i="1"/>
  <c r="AB237" i="1"/>
  <c r="AG237" i="1" s="1"/>
  <c r="T237" i="1"/>
  <c r="S237" i="1"/>
  <c r="R237" i="1"/>
  <c r="W237" i="1"/>
  <c r="F237" i="1"/>
  <c r="BA218" i="1"/>
  <c r="AW218" i="1"/>
  <c r="AU218" i="1"/>
  <c r="AQ218" i="1"/>
  <c r="AN218" i="1"/>
  <c r="AK218" i="1"/>
  <c r="AH218" i="1"/>
  <c r="AJ218" i="1" s="1"/>
  <c r="AD218" i="1"/>
  <c r="AB218" i="1"/>
  <c r="AG218" i="1" s="1"/>
  <c r="T218" i="1"/>
  <c r="S218" i="1"/>
  <c r="R218" i="1"/>
  <c r="V218" i="1"/>
  <c r="F218" i="1"/>
  <c r="BA199" i="1"/>
  <c r="AW199" i="1"/>
  <c r="AU199" i="1"/>
  <c r="AQ199" i="1"/>
  <c r="AN199" i="1"/>
  <c r="AK199" i="1"/>
  <c r="AH199" i="1"/>
  <c r="AJ199" i="1" s="1"/>
  <c r="AD199" i="1"/>
  <c r="AB199" i="1"/>
  <c r="AG199" i="1" s="1"/>
  <c r="T199" i="1"/>
  <c r="S199" i="1"/>
  <c r="R199" i="1"/>
  <c r="F199" i="1"/>
  <c r="BA179" i="1"/>
  <c r="AW179" i="1"/>
  <c r="AU179" i="1"/>
  <c r="AQ179" i="1"/>
  <c r="AN179" i="1"/>
  <c r="AK179" i="1"/>
  <c r="AH179" i="1"/>
  <c r="AJ179" i="1" s="1"/>
  <c r="AD179" i="1"/>
  <c r="AB179" i="1"/>
  <c r="AG179" i="1" s="1"/>
  <c r="T179" i="1"/>
  <c r="S179" i="1"/>
  <c r="R179" i="1"/>
  <c r="F179" i="1"/>
  <c r="BA168" i="1"/>
  <c r="AW168" i="1"/>
  <c r="AU168" i="1"/>
  <c r="AQ168" i="1"/>
  <c r="AN168" i="1"/>
  <c r="AK168" i="1"/>
  <c r="AH168" i="1"/>
  <c r="AJ168" i="1" s="1"/>
  <c r="AD168" i="1"/>
  <c r="AB168" i="1"/>
  <c r="AG168" i="1" s="1"/>
  <c r="T168" i="1"/>
  <c r="S168" i="1"/>
  <c r="R168" i="1"/>
  <c r="W168" i="1"/>
  <c r="F168" i="1"/>
  <c r="BA120" i="1"/>
  <c r="AW120" i="1"/>
  <c r="AU120" i="1"/>
  <c r="AQ120" i="1"/>
  <c r="AN120" i="1"/>
  <c r="AK120" i="1"/>
  <c r="AH120" i="1"/>
  <c r="AJ120" i="1" s="1"/>
  <c r="AD120" i="1"/>
  <c r="AB120" i="1"/>
  <c r="AG120" i="1" s="1"/>
  <c r="T120" i="1"/>
  <c r="S120" i="1"/>
  <c r="R120" i="1"/>
  <c r="W120" i="1"/>
  <c r="F120" i="1"/>
  <c r="BA104" i="1"/>
  <c r="AW104" i="1"/>
  <c r="AU104" i="1"/>
  <c r="AQ104" i="1"/>
  <c r="AN104" i="1"/>
  <c r="AK104" i="1"/>
  <c r="AH104" i="1"/>
  <c r="AJ104" i="1" s="1"/>
  <c r="AD104" i="1"/>
  <c r="AB104" i="1"/>
  <c r="AG104" i="1" s="1"/>
  <c r="T104" i="1"/>
  <c r="S104" i="1"/>
  <c r="R104" i="1"/>
  <c r="AR104" i="1"/>
  <c r="F104" i="1"/>
  <c r="BA86" i="1"/>
  <c r="AW86" i="1"/>
  <c r="AU86" i="1"/>
  <c r="AQ86" i="1"/>
  <c r="AN86" i="1"/>
  <c r="AK86" i="1"/>
  <c r="AH86" i="1"/>
  <c r="AJ86" i="1" s="1"/>
  <c r="AD86" i="1"/>
  <c r="AB86" i="1"/>
  <c r="AG86" i="1" s="1"/>
  <c r="T86" i="1"/>
  <c r="S86" i="1"/>
  <c r="R86" i="1"/>
  <c r="W86" i="1"/>
  <c r="F86" i="1"/>
  <c r="BA600" i="1"/>
  <c r="AW600" i="1"/>
  <c r="AQ600" i="1"/>
  <c r="AN600" i="1"/>
  <c r="AK600" i="1"/>
  <c r="AH600" i="1"/>
  <c r="AJ600" i="1" s="1"/>
  <c r="AD600" i="1"/>
  <c r="AB600" i="1"/>
  <c r="T600" i="1"/>
  <c r="S600" i="1"/>
  <c r="R600" i="1"/>
  <c r="AS600" i="1"/>
  <c r="F600" i="1"/>
  <c r="BA584" i="1"/>
  <c r="AW584" i="1"/>
  <c r="AQ584" i="1"/>
  <c r="AN584" i="1"/>
  <c r="AK584" i="1"/>
  <c r="AH584" i="1"/>
  <c r="AJ584" i="1" s="1"/>
  <c r="AD584" i="1"/>
  <c r="AB584" i="1"/>
  <c r="T584" i="1"/>
  <c r="S584" i="1"/>
  <c r="R584" i="1"/>
  <c r="V584" i="1"/>
  <c r="F584" i="1"/>
  <c r="BA332" i="1"/>
  <c r="AW332" i="1"/>
  <c r="AQ332" i="1"/>
  <c r="AN332" i="1"/>
  <c r="AK332" i="1"/>
  <c r="AH332" i="1"/>
  <c r="AJ332" i="1" s="1"/>
  <c r="AD332" i="1"/>
  <c r="AB332" i="1"/>
  <c r="T332" i="1"/>
  <c r="S332" i="1"/>
  <c r="R332" i="1"/>
  <c r="AS332" i="1"/>
  <c r="F332" i="1"/>
  <c r="BA134" i="1"/>
  <c r="AW134" i="1"/>
  <c r="AQ134" i="1"/>
  <c r="AN134" i="1"/>
  <c r="AK134" i="1"/>
  <c r="AH134" i="1"/>
  <c r="AJ134" i="1" s="1"/>
  <c r="AD134" i="1"/>
  <c r="AB134" i="1"/>
  <c r="T134" i="1"/>
  <c r="S134" i="1"/>
  <c r="R134" i="1"/>
  <c r="AR134" i="1"/>
  <c r="F134" i="1"/>
  <c r="AW523" i="1"/>
  <c r="AU523" i="1"/>
  <c r="AQ523" i="1"/>
  <c r="AN523" i="1"/>
  <c r="AK523" i="1"/>
  <c r="AH523" i="1"/>
  <c r="AJ523" i="1" s="1"/>
  <c r="AD523" i="1"/>
  <c r="AB523" i="1"/>
  <c r="T523" i="1"/>
  <c r="S523" i="1"/>
  <c r="R523" i="1"/>
  <c r="BA523" i="1"/>
  <c r="AS523" i="1"/>
  <c r="F523" i="1"/>
  <c r="AW376" i="1"/>
  <c r="AU376" i="1"/>
  <c r="AQ376" i="1"/>
  <c r="AN376" i="1"/>
  <c r="AK376" i="1"/>
  <c r="AG376" i="1" s="1"/>
  <c r="AH376" i="1"/>
  <c r="AJ376" i="1" s="1"/>
  <c r="AD376" i="1"/>
  <c r="AB376" i="1"/>
  <c r="T376" i="1"/>
  <c r="S376" i="1"/>
  <c r="R376" i="1"/>
  <c r="BA376" i="1"/>
  <c r="AR376" i="1"/>
  <c r="F376" i="1"/>
  <c r="AW256" i="1"/>
  <c r="AU256" i="1"/>
  <c r="AQ256" i="1"/>
  <c r="AN256" i="1"/>
  <c r="AK256" i="1"/>
  <c r="AH256" i="1"/>
  <c r="AJ256" i="1" s="1"/>
  <c r="AD256" i="1"/>
  <c r="AB256" i="1"/>
  <c r="T256" i="1"/>
  <c r="S256" i="1"/>
  <c r="R256" i="1"/>
  <c r="BA256" i="1"/>
  <c r="F256" i="1"/>
  <c r="AW238" i="1"/>
  <c r="AU238" i="1"/>
  <c r="AQ238" i="1"/>
  <c r="AN238" i="1"/>
  <c r="AK238" i="1"/>
  <c r="AH238" i="1"/>
  <c r="AJ238" i="1" s="1"/>
  <c r="AD238" i="1"/>
  <c r="AB238" i="1"/>
  <c r="T238" i="1"/>
  <c r="S238" i="1"/>
  <c r="R238" i="1"/>
  <c r="BA238" i="1"/>
  <c r="AR238" i="1"/>
  <c r="F238" i="1"/>
  <c r="AW529" i="1"/>
  <c r="AU529" i="1"/>
  <c r="AQ529" i="1"/>
  <c r="AN529" i="1"/>
  <c r="AK529" i="1"/>
  <c r="AH529" i="1"/>
  <c r="AJ529" i="1" s="1"/>
  <c r="AD529" i="1"/>
  <c r="AB529" i="1"/>
  <c r="T529" i="1"/>
  <c r="S529" i="1"/>
  <c r="R529" i="1"/>
  <c r="BA529" i="1"/>
  <c r="F529" i="1"/>
  <c r="AW512" i="1"/>
  <c r="AU512" i="1"/>
  <c r="AQ512" i="1"/>
  <c r="AN512" i="1"/>
  <c r="AK512" i="1"/>
  <c r="AH512" i="1"/>
  <c r="AJ512" i="1" s="1"/>
  <c r="AD512" i="1"/>
  <c r="AB512" i="1"/>
  <c r="T512" i="1"/>
  <c r="S512" i="1"/>
  <c r="R512" i="1"/>
  <c r="BA512" i="1"/>
  <c r="AS512" i="1"/>
  <c r="F512" i="1"/>
  <c r="AW382" i="1"/>
  <c r="AU382" i="1"/>
  <c r="AQ382" i="1"/>
  <c r="AN382" i="1"/>
  <c r="AK382" i="1"/>
  <c r="AH382" i="1"/>
  <c r="AJ382" i="1" s="1"/>
  <c r="AD382" i="1"/>
  <c r="AB382" i="1"/>
  <c r="T382" i="1"/>
  <c r="S382" i="1"/>
  <c r="R382" i="1"/>
  <c r="BA382" i="1"/>
  <c r="F382" i="1"/>
  <c r="AW365" i="1"/>
  <c r="AU365" i="1"/>
  <c r="AQ365" i="1"/>
  <c r="AN365" i="1"/>
  <c r="AK365" i="1"/>
  <c r="AG365" i="1" s="1"/>
  <c r="AH365" i="1"/>
  <c r="AJ365" i="1" s="1"/>
  <c r="AD365" i="1"/>
  <c r="AB365" i="1"/>
  <c r="T365" i="1"/>
  <c r="S365" i="1"/>
  <c r="R365" i="1"/>
  <c r="AR365" i="1"/>
  <c r="F365" i="1"/>
  <c r="AW349" i="1"/>
  <c r="AU349" i="1"/>
  <c r="AQ349" i="1"/>
  <c r="AN349" i="1"/>
  <c r="AK349" i="1"/>
  <c r="AH349" i="1"/>
  <c r="AJ349" i="1" s="1"/>
  <c r="AD349" i="1"/>
  <c r="AB349" i="1"/>
  <c r="T349" i="1"/>
  <c r="S349" i="1"/>
  <c r="R349" i="1"/>
  <c r="BA349" i="1"/>
  <c r="V349" i="1"/>
  <c r="F349" i="1"/>
  <c r="AW318" i="1"/>
  <c r="AU318" i="1"/>
  <c r="AQ318" i="1"/>
  <c r="AN318" i="1"/>
  <c r="AK318" i="1"/>
  <c r="AG318" i="1" s="1"/>
  <c r="AH318" i="1"/>
  <c r="AJ318" i="1" s="1"/>
  <c r="AD318" i="1"/>
  <c r="AB318" i="1"/>
  <c r="T318" i="1"/>
  <c r="S318" i="1"/>
  <c r="R318" i="1"/>
  <c r="BA318" i="1"/>
  <c r="AR318" i="1"/>
  <c r="F318" i="1"/>
  <c r="AW296" i="1"/>
  <c r="AU296" i="1"/>
  <c r="AQ296" i="1"/>
  <c r="AN296" i="1"/>
  <c r="AK296" i="1"/>
  <c r="AH296" i="1"/>
  <c r="AJ296" i="1" s="1"/>
  <c r="AD296" i="1"/>
  <c r="AB296" i="1"/>
  <c r="T296" i="1"/>
  <c r="S296" i="1"/>
  <c r="R296" i="1"/>
  <c r="BA296" i="1"/>
  <c r="AS296" i="1"/>
  <c r="F296" i="1"/>
  <c r="AW262" i="1"/>
  <c r="AU262" i="1"/>
  <c r="AQ262" i="1"/>
  <c r="AK262" i="1"/>
  <c r="AG262" i="1" s="1"/>
  <c r="AH262" i="1"/>
  <c r="AJ262" i="1" s="1"/>
  <c r="AD262" i="1"/>
  <c r="AB262" i="1"/>
  <c r="T262" i="1"/>
  <c r="S262" i="1"/>
  <c r="R262" i="1"/>
  <c r="BA262" i="1"/>
  <c r="AR262" i="1"/>
  <c r="F262" i="1"/>
  <c r="AW244" i="1"/>
  <c r="AU244" i="1"/>
  <c r="AQ244" i="1"/>
  <c r="AN244" i="1"/>
  <c r="AK244" i="1"/>
  <c r="AH244" i="1"/>
  <c r="AJ244" i="1" s="1"/>
  <c r="AD244" i="1"/>
  <c r="AB244" i="1"/>
  <c r="T244" i="1"/>
  <c r="S244" i="1"/>
  <c r="R244" i="1"/>
  <c r="BA244" i="1"/>
  <c r="V244" i="1"/>
  <c r="F244" i="1"/>
  <c r="AW226" i="1"/>
  <c r="AU226" i="1"/>
  <c r="AQ226" i="1"/>
  <c r="AN226" i="1"/>
  <c r="AK226" i="1"/>
  <c r="AH226" i="1"/>
  <c r="AJ226" i="1" s="1"/>
  <c r="AD226" i="1"/>
  <c r="AB226" i="1"/>
  <c r="T226" i="1"/>
  <c r="S226" i="1"/>
  <c r="R226" i="1"/>
  <c r="BA226" i="1"/>
  <c r="U226" i="1"/>
  <c r="F226" i="1"/>
  <c r="AW111" i="1"/>
  <c r="AU111" i="1"/>
  <c r="AQ111" i="1"/>
  <c r="AN111" i="1"/>
  <c r="AK111" i="1"/>
  <c r="AG111" i="1" s="1"/>
  <c r="AH111" i="1"/>
  <c r="AJ111" i="1" s="1"/>
  <c r="AD111" i="1"/>
  <c r="AB111" i="1"/>
  <c r="T111" i="1"/>
  <c r="S111" i="1"/>
  <c r="R111" i="1"/>
  <c r="BA111" i="1"/>
  <c r="F111" i="1"/>
  <c r="AW92" i="1"/>
  <c r="AU92" i="1"/>
  <c r="AQ92" i="1"/>
  <c r="AN92" i="1"/>
  <c r="AK92" i="1"/>
  <c r="AH92" i="1"/>
  <c r="AJ92" i="1" s="1"/>
  <c r="AD92" i="1"/>
  <c r="AB92" i="1"/>
  <c r="T92" i="1"/>
  <c r="S92" i="1"/>
  <c r="R92" i="1"/>
  <c r="BA92" i="1"/>
  <c r="F92" i="1"/>
  <c r="AW183" i="1"/>
  <c r="AU183" i="1"/>
  <c r="AQ183" i="1"/>
  <c r="AN183" i="1"/>
  <c r="AK183" i="1"/>
  <c r="AG183" i="1" s="1"/>
  <c r="AH183" i="1"/>
  <c r="AJ183" i="1" s="1"/>
  <c r="AD183" i="1"/>
  <c r="AB183" i="1"/>
  <c r="T183" i="1"/>
  <c r="S183" i="1"/>
  <c r="R183" i="1"/>
  <c r="BA183" i="1"/>
  <c r="F183" i="1"/>
  <c r="AW180" i="1"/>
  <c r="AU180" i="1"/>
  <c r="AQ180" i="1"/>
  <c r="AN180" i="1"/>
  <c r="AK180" i="1"/>
  <c r="AH180" i="1"/>
  <c r="AJ180" i="1" s="1"/>
  <c r="AD180" i="1"/>
  <c r="AB180" i="1"/>
  <c r="AG180" i="1" s="1"/>
  <c r="T180" i="1"/>
  <c r="S180" i="1"/>
  <c r="R180" i="1"/>
  <c r="BA180" i="1"/>
  <c r="F180" i="1"/>
  <c r="AW182" i="1"/>
  <c r="AU182" i="1"/>
  <c r="AQ182" i="1"/>
  <c r="AN182" i="1"/>
  <c r="AK182" i="1"/>
  <c r="AG182" i="1" s="1"/>
  <c r="AH182" i="1"/>
  <c r="AJ182" i="1" s="1"/>
  <c r="AD182" i="1"/>
  <c r="AB182" i="1"/>
  <c r="T182" i="1"/>
  <c r="S182" i="1"/>
  <c r="R182" i="1"/>
  <c r="BA182" i="1"/>
  <c r="AR182" i="1"/>
  <c r="F182" i="1"/>
  <c r="AW184" i="1"/>
  <c r="AU184" i="1"/>
  <c r="AQ184" i="1"/>
  <c r="AN184" i="1"/>
  <c r="AK184" i="1"/>
  <c r="AH184" i="1"/>
  <c r="AJ184" i="1" s="1"/>
  <c r="AD184" i="1"/>
  <c r="AB184" i="1"/>
  <c r="T184" i="1"/>
  <c r="S184" i="1"/>
  <c r="R184" i="1"/>
  <c r="BA184" i="1"/>
  <c r="AR184" i="1"/>
  <c r="F184" i="1"/>
  <c r="AW194" i="1"/>
  <c r="AU194" i="1"/>
  <c r="AS194" i="1"/>
  <c r="AR194" i="1"/>
  <c r="AQ194" i="1"/>
  <c r="AN194" i="1"/>
  <c r="AK194" i="1"/>
  <c r="AH194" i="1"/>
  <c r="AJ194" i="1" s="1"/>
  <c r="AD194" i="1"/>
  <c r="AB194" i="1"/>
  <c r="AG194" i="1" s="1"/>
  <c r="T194" i="1"/>
  <c r="S194" i="1"/>
  <c r="R194" i="1"/>
  <c r="BA194" i="1"/>
  <c r="F194" i="1"/>
  <c r="AW186" i="1"/>
  <c r="AU186" i="1"/>
  <c r="AS186" i="1"/>
  <c r="AR186" i="1"/>
  <c r="AQ186" i="1"/>
  <c r="AN186" i="1"/>
  <c r="AK186" i="1"/>
  <c r="AH186" i="1"/>
  <c r="AJ186" i="1" s="1"/>
  <c r="AD186" i="1"/>
  <c r="AB186" i="1"/>
  <c r="T186" i="1"/>
  <c r="S186" i="1"/>
  <c r="R186" i="1"/>
  <c r="BA186" i="1"/>
  <c r="F186" i="1"/>
  <c r="AW196" i="1"/>
  <c r="AU196" i="1"/>
  <c r="AQ196" i="1"/>
  <c r="AN196" i="1"/>
  <c r="AK196" i="1"/>
  <c r="AG196" i="1" s="1"/>
  <c r="AH196" i="1"/>
  <c r="AJ196" i="1" s="1"/>
  <c r="AD196" i="1"/>
  <c r="AB196" i="1"/>
  <c r="T196" i="1"/>
  <c r="S196" i="1"/>
  <c r="R196" i="1"/>
  <c r="BA196" i="1"/>
  <c r="F196" i="1"/>
  <c r="AW198" i="1"/>
  <c r="AU198" i="1"/>
  <c r="AQ198" i="1"/>
  <c r="AN198" i="1"/>
  <c r="AK198" i="1"/>
  <c r="AH198" i="1"/>
  <c r="AJ198" i="1" s="1"/>
  <c r="AD198" i="1"/>
  <c r="AB198" i="1"/>
  <c r="T198" i="1"/>
  <c r="S198" i="1"/>
  <c r="R198" i="1"/>
  <c r="BA198" i="1"/>
  <c r="AR198" i="1"/>
  <c r="F198" i="1"/>
  <c r="AW203" i="1"/>
  <c r="AU203" i="1"/>
  <c r="AQ203" i="1"/>
  <c r="AN203" i="1"/>
  <c r="AK203" i="1"/>
  <c r="AG203" i="1" s="1"/>
  <c r="AH203" i="1"/>
  <c r="AJ203" i="1" s="1"/>
  <c r="AD203" i="1"/>
  <c r="AB203" i="1"/>
  <c r="T203" i="1"/>
  <c r="S203" i="1"/>
  <c r="R203" i="1"/>
  <c r="BA203" i="1"/>
  <c r="V203" i="1"/>
  <c r="F203" i="1"/>
  <c r="AW200" i="1"/>
  <c r="AU200" i="1"/>
  <c r="AQ200" i="1"/>
  <c r="AN200" i="1"/>
  <c r="AK200" i="1"/>
  <c r="AH200" i="1"/>
  <c r="AJ200" i="1" s="1"/>
  <c r="AD200" i="1"/>
  <c r="AB200" i="1"/>
  <c r="AG200" i="1" s="1"/>
  <c r="T200" i="1"/>
  <c r="S200" i="1"/>
  <c r="R200" i="1"/>
  <c r="BA200" i="1"/>
  <c r="AR200" i="1"/>
  <c r="F200" i="1"/>
  <c r="AW202" i="1"/>
  <c r="AU202" i="1"/>
  <c r="AQ202" i="1"/>
  <c r="AN202" i="1"/>
  <c r="AK202" i="1"/>
  <c r="AG202" i="1" s="1"/>
  <c r="AH202" i="1"/>
  <c r="AJ202" i="1" s="1"/>
  <c r="AD202" i="1"/>
  <c r="AB202" i="1"/>
  <c r="T202" i="1"/>
  <c r="S202" i="1"/>
  <c r="R202" i="1"/>
  <c r="BA202" i="1"/>
  <c r="V202" i="1"/>
  <c r="F202" i="1"/>
  <c r="AW204" i="1"/>
  <c r="AU204" i="1"/>
  <c r="AQ204" i="1"/>
  <c r="AN204" i="1"/>
  <c r="AK204" i="1"/>
  <c r="AH204" i="1"/>
  <c r="AJ204" i="1" s="1"/>
  <c r="AD204" i="1"/>
  <c r="AB204" i="1"/>
  <c r="T204" i="1"/>
  <c r="S204" i="1"/>
  <c r="R204" i="1"/>
  <c r="BA204" i="1"/>
  <c r="F204" i="1"/>
  <c r="AW213" i="1"/>
  <c r="AU213" i="1"/>
  <c r="AS213" i="1"/>
  <c r="AR213" i="1"/>
  <c r="AQ213" i="1"/>
  <c r="AK213" i="1"/>
  <c r="AH213" i="1"/>
  <c r="AJ213" i="1" s="1"/>
  <c r="AD213" i="1"/>
  <c r="AB213" i="1"/>
  <c r="AG213" i="1" s="1"/>
  <c r="T213" i="1"/>
  <c r="S213" i="1"/>
  <c r="R213" i="1"/>
  <c r="F213" i="1"/>
  <c r="AW209" i="1"/>
  <c r="AU209" i="1"/>
  <c r="AQ209" i="1"/>
  <c r="AK209" i="1"/>
  <c r="AH209" i="1"/>
  <c r="AJ209" i="1" s="1"/>
  <c r="AD209" i="1"/>
  <c r="AB209" i="1"/>
  <c r="T209" i="1"/>
  <c r="S209" i="1"/>
  <c r="R209" i="1"/>
  <c r="BA209" i="1"/>
  <c r="AR209" i="1"/>
  <c r="F209" i="1"/>
  <c r="AW190" i="1"/>
  <c r="AU190" i="1"/>
  <c r="AQ190" i="1"/>
  <c r="AN190" i="1"/>
  <c r="AK190" i="1"/>
  <c r="AG190" i="1" s="1"/>
  <c r="AH190" i="1"/>
  <c r="AJ190" i="1" s="1"/>
  <c r="AD190" i="1"/>
  <c r="AB190" i="1"/>
  <c r="T190" i="1"/>
  <c r="S190" i="1"/>
  <c r="R190" i="1"/>
  <c r="BA190" i="1"/>
  <c r="V190" i="1"/>
  <c r="F190" i="1"/>
  <c r="AW206" i="1"/>
  <c r="AU206" i="1"/>
  <c r="AS206" i="1"/>
  <c r="AR206" i="1"/>
  <c r="AQ206" i="1"/>
  <c r="AK206" i="1"/>
  <c r="AH206" i="1"/>
  <c r="AJ206" i="1" s="1"/>
  <c r="AD206" i="1"/>
  <c r="AB206" i="1"/>
  <c r="T206" i="1"/>
  <c r="S206" i="1"/>
  <c r="R206" i="1"/>
  <c r="BA206" i="1"/>
  <c r="V206" i="1"/>
  <c r="F206" i="1"/>
  <c r="AW215" i="1"/>
  <c r="AU215" i="1"/>
  <c r="AQ215" i="1"/>
  <c r="AK215" i="1"/>
  <c r="AH215" i="1"/>
  <c r="AJ215" i="1" s="1"/>
  <c r="AD215" i="1"/>
  <c r="AB215" i="1"/>
  <c r="T215" i="1"/>
  <c r="S215" i="1"/>
  <c r="R215" i="1"/>
  <c r="BA215" i="1"/>
  <c r="F215" i="1"/>
  <c r="AW217" i="1"/>
  <c r="AU217" i="1"/>
  <c r="AQ217" i="1"/>
  <c r="AK217" i="1"/>
  <c r="AG217" i="1" s="1"/>
  <c r="AH217" i="1"/>
  <c r="AJ217" i="1" s="1"/>
  <c r="AX217" i="1" s="1"/>
  <c r="AD217" i="1"/>
  <c r="AB217" i="1"/>
  <c r="T217" i="1"/>
  <c r="S217" i="1"/>
  <c r="R217" i="1"/>
  <c r="BA217" i="1"/>
  <c r="F217" i="1"/>
  <c r="AW207" i="1"/>
  <c r="AU207" i="1"/>
  <c r="AQ207" i="1"/>
  <c r="AK207" i="1"/>
  <c r="AH207" i="1"/>
  <c r="AJ207" i="1" s="1"/>
  <c r="AD207" i="1"/>
  <c r="AB207" i="1"/>
  <c r="T207" i="1"/>
  <c r="S207" i="1"/>
  <c r="R207" i="1"/>
  <c r="BA207" i="1"/>
  <c r="W207" i="1"/>
  <c r="F207" i="1"/>
  <c r="AW187" i="1"/>
  <c r="AU187" i="1"/>
  <c r="AQ187" i="1"/>
  <c r="AN187" i="1"/>
  <c r="AK187" i="1"/>
  <c r="AG187" i="1" s="1"/>
  <c r="AH187" i="1"/>
  <c r="AJ187" i="1" s="1"/>
  <c r="AD187" i="1"/>
  <c r="AB187" i="1"/>
  <c r="T187" i="1"/>
  <c r="S187" i="1"/>
  <c r="R187" i="1"/>
  <c r="BA187" i="1"/>
  <c r="V187" i="1"/>
  <c r="F187" i="1"/>
  <c r="AW485" i="1"/>
  <c r="AU485" i="1"/>
  <c r="AQ485" i="1"/>
  <c r="AN485" i="1"/>
  <c r="AK485" i="1"/>
  <c r="AH485" i="1"/>
  <c r="AJ485" i="1" s="1"/>
  <c r="AD485" i="1"/>
  <c r="AB485" i="1"/>
  <c r="AG485" i="1" s="1"/>
  <c r="T485" i="1"/>
  <c r="S485" i="1"/>
  <c r="R485" i="1"/>
  <c r="BA485" i="1"/>
  <c r="W485" i="1"/>
  <c r="F485" i="1"/>
  <c r="AW214" i="1"/>
  <c r="AU214" i="1"/>
  <c r="AQ214" i="1"/>
  <c r="AK214" i="1"/>
  <c r="AH214" i="1"/>
  <c r="AJ214" i="1" s="1"/>
  <c r="AD214" i="1"/>
  <c r="AB214" i="1"/>
  <c r="AG214" i="1" s="1"/>
  <c r="T214" i="1"/>
  <c r="S214" i="1"/>
  <c r="R214" i="1"/>
  <c r="BA214" i="1"/>
  <c r="AS214" i="1"/>
  <c r="F214" i="1"/>
  <c r="AW195" i="1"/>
  <c r="AU195" i="1"/>
  <c r="AQ195" i="1"/>
  <c r="AN195" i="1"/>
  <c r="AK195" i="1"/>
  <c r="AH195" i="1"/>
  <c r="AJ195" i="1" s="1"/>
  <c r="AD195" i="1"/>
  <c r="AB195" i="1"/>
  <c r="AG195" i="1" s="1"/>
  <c r="T195" i="1"/>
  <c r="S195" i="1"/>
  <c r="R195" i="1"/>
  <c r="BA195" i="1"/>
  <c r="W195" i="1"/>
  <c r="F195" i="1"/>
  <c r="AW160" i="1"/>
  <c r="AU160" i="1"/>
  <c r="AQ160" i="1"/>
  <c r="AN160" i="1"/>
  <c r="AK160" i="1"/>
  <c r="AG160" i="1" s="1"/>
  <c r="AH160" i="1"/>
  <c r="AJ160" i="1" s="1"/>
  <c r="AD160" i="1"/>
  <c r="AB160" i="1"/>
  <c r="T160" i="1"/>
  <c r="S160" i="1"/>
  <c r="R160" i="1"/>
  <c r="BA160" i="1"/>
  <c r="AR160" i="1"/>
  <c r="F160" i="1"/>
  <c r="AW162" i="1"/>
  <c r="AU162" i="1"/>
  <c r="AQ162" i="1"/>
  <c r="AN162" i="1"/>
  <c r="AK162" i="1"/>
  <c r="AH162" i="1"/>
  <c r="AJ162" i="1" s="1"/>
  <c r="AD162" i="1"/>
  <c r="AB162" i="1"/>
  <c r="T162" i="1"/>
  <c r="S162" i="1"/>
  <c r="R162" i="1"/>
  <c r="BA162" i="1"/>
  <c r="W162" i="1"/>
  <c r="F162" i="1"/>
  <c r="AW163" i="1"/>
  <c r="AU163" i="1"/>
  <c r="AQ163" i="1"/>
  <c r="AN163" i="1"/>
  <c r="AK163" i="1"/>
  <c r="AH163" i="1"/>
  <c r="AJ163" i="1" s="1"/>
  <c r="AD163" i="1"/>
  <c r="AB163" i="1"/>
  <c r="AG163" i="1" s="1"/>
  <c r="T163" i="1"/>
  <c r="S163" i="1"/>
  <c r="R163" i="1"/>
  <c r="BA163" i="1"/>
  <c r="W163" i="1"/>
  <c r="Z163" i="1" s="1"/>
  <c r="F163" i="1"/>
  <c r="AW164" i="1"/>
  <c r="AU164" i="1"/>
  <c r="AQ164" i="1"/>
  <c r="AN164" i="1"/>
  <c r="AK164" i="1"/>
  <c r="AH164" i="1"/>
  <c r="AJ164" i="1" s="1"/>
  <c r="AD164" i="1"/>
  <c r="AB164" i="1"/>
  <c r="T164" i="1"/>
  <c r="S164" i="1"/>
  <c r="R164" i="1"/>
  <c r="BA164" i="1"/>
  <c r="F164" i="1"/>
  <c r="AW165" i="1"/>
  <c r="AU165" i="1"/>
  <c r="AQ165" i="1"/>
  <c r="AN165" i="1"/>
  <c r="AK165" i="1"/>
  <c r="AG165" i="1" s="1"/>
  <c r="AH165" i="1"/>
  <c r="AJ165" i="1" s="1"/>
  <c r="AD165" i="1"/>
  <c r="AB165" i="1"/>
  <c r="T165" i="1"/>
  <c r="S165" i="1"/>
  <c r="R165" i="1"/>
  <c r="BA165" i="1"/>
  <c r="AR165" i="1"/>
  <c r="F165" i="1"/>
  <c r="AW167" i="1"/>
  <c r="AU167" i="1"/>
  <c r="AQ167" i="1"/>
  <c r="AN167" i="1"/>
  <c r="AK167" i="1"/>
  <c r="AH167" i="1"/>
  <c r="AJ167" i="1" s="1"/>
  <c r="AD167" i="1"/>
  <c r="AB167" i="1"/>
  <c r="T167" i="1"/>
  <c r="S167" i="1"/>
  <c r="R167" i="1"/>
  <c r="BA167" i="1"/>
  <c r="F167" i="1"/>
  <c r="AW169" i="1"/>
  <c r="AU169" i="1"/>
  <c r="AQ169" i="1"/>
  <c r="AN169" i="1"/>
  <c r="AK169" i="1"/>
  <c r="AG169" i="1" s="1"/>
  <c r="AH169" i="1"/>
  <c r="AJ169" i="1" s="1"/>
  <c r="AD169" i="1"/>
  <c r="AB169" i="1"/>
  <c r="T169" i="1"/>
  <c r="S169" i="1"/>
  <c r="R169" i="1"/>
  <c r="BA169" i="1"/>
  <c r="AR169" i="1"/>
  <c r="F169" i="1"/>
  <c r="AW174" i="1"/>
  <c r="AU174" i="1"/>
  <c r="AS174" i="1"/>
  <c r="AR174" i="1"/>
  <c r="AQ174" i="1"/>
  <c r="AN174" i="1"/>
  <c r="AK174" i="1"/>
  <c r="AH174" i="1"/>
  <c r="AJ174" i="1" s="1"/>
  <c r="AD174" i="1"/>
  <c r="AB174" i="1"/>
  <c r="AG174" i="1" s="1"/>
  <c r="T174" i="1"/>
  <c r="S174" i="1"/>
  <c r="R174" i="1"/>
  <c r="BA174" i="1"/>
  <c r="W174" i="1"/>
  <c r="F174" i="1"/>
  <c r="AW176" i="1"/>
  <c r="AU176" i="1"/>
  <c r="AQ176" i="1"/>
  <c r="AN176" i="1"/>
  <c r="AK176" i="1"/>
  <c r="AH176" i="1"/>
  <c r="AJ176" i="1" s="1"/>
  <c r="AD176" i="1"/>
  <c r="AB176" i="1"/>
  <c r="AG176" i="1" s="1"/>
  <c r="T176" i="1"/>
  <c r="S176" i="1"/>
  <c r="R176" i="1"/>
  <c r="BA176" i="1"/>
  <c r="AR176" i="1"/>
  <c r="F176" i="1"/>
  <c r="AW178" i="1"/>
  <c r="AU178" i="1"/>
  <c r="AQ178" i="1"/>
  <c r="AN178" i="1"/>
  <c r="AK178" i="1"/>
  <c r="AH178" i="1"/>
  <c r="AJ178" i="1" s="1"/>
  <c r="AD178" i="1"/>
  <c r="AB178" i="1"/>
  <c r="T178" i="1"/>
  <c r="S178" i="1"/>
  <c r="R178" i="1"/>
  <c r="BA178" i="1"/>
  <c r="F178" i="1"/>
  <c r="AW173" i="1"/>
  <c r="AU173" i="1"/>
  <c r="AQ173" i="1"/>
  <c r="AN173" i="1"/>
  <c r="AK173" i="1"/>
  <c r="AH173" i="1"/>
  <c r="AJ173" i="1" s="1"/>
  <c r="AD173" i="1"/>
  <c r="AB173" i="1"/>
  <c r="AG173" i="1" s="1"/>
  <c r="T173" i="1"/>
  <c r="S173" i="1"/>
  <c r="R173" i="1"/>
  <c r="BA173" i="1"/>
  <c r="AR173" i="1"/>
  <c r="F173" i="1"/>
  <c r="AW496" i="1"/>
  <c r="AU496" i="1"/>
  <c r="AQ496" i="1"/>
  <c r="AN496" i="1"/>
  <c r="AK496" i="1"/>
  <c r="AH496" i="1"/>
  <c r="AJ496" i="1" s="1"/>
  <c r="AD496" i="1"/>
  <c r="AB496" i="1"/>
  <c r="AG496" i="1" s="1"/>
  <c r="T496" i="1"/>
  <c r="S496" i="1"/>
  <c r="R496" i="1"/>
  <c r="BA496" i="1"/>
  <c r="F496" i="1"/>
  <c r="AW298" i="1"/>
  <c r="AU298" i="1"/>
  <c r="AQ298" i="1"/>
  <c r="AN298" i="1"/>
  <c r="AK298" i="1"/>
  <c r="AH298" i="1"/>
  <c r="AJ298" i="1" s="1"/>
  <c r="AD298" i="1"/>
  <c r="AB298" i="1"/>
  <c r="AG298" i="1" s="1"/>
  <c r="T298" i="1"/>
  <c r="S298" i="1"/>
  <c r="R298" i="1"/>
  <c r="BA298" i="1"/>
  <c r="AR298" i="1"/>
  <c r="F298" i="1"/>
  <c r="AW264" i="1"/>
  <c r="AU264" i="1"/>
  <c r="AQ264" i="1"/>
  <c r="AK264" i="1"/>
  <c r="AH264" i="1"/>
  <c r="AJ264" i="1" s="1"/>
  <c r="AD264" i="1"/>
  <c r="AB264" i="1"/>
  <c r="AG264" i="1" s="1"/>
  <c r="T264" i="1"/>
  <c r="S264" i="1"/>
  <c r="R264" i="1"/>
  <c r="BA264" i="1"/>
  <c r="V264" i="1"/>
  <c r="F264" i="1"/>
  <c r="AW246" i="1"/>
  <c r="AU246" i="1"/>
  <c r="AQ246" i="1"/>
  <c r="AN246" i="1"/>
  <c r="AK246" i="1"/>
  <c r="AH246" i="1"/>
  <c r="AJ246" i="1" s="1"/>
  <c r="AD246" i="1"/>
  <c r="AB246" i="1"/>
  <c r="AG246" i="1" s="1"/>
  <c r="T246" i="1"/>
  <c r="S246" i="1"/>
  <c r="R246" i="1"/>
  <c r="AR246" i="1"/>
  <c r="F246" i="1"/>
  <c r="AW127" i="1"/>
  <c r="AU127" i="1"/>
  <c r="AQ127" i="1"/>
  <c r="AN127" i="1"/>
  <c r="AK127" i="1"/>
  <c r="AH127" i="1"/>
  <c r="AJ127" i="1" s="1"/>
  <c r="AD127" i="1"/>
  <c r="AB127" i="1"/>
  <c r="AG127" i="1" s="1"/>
  <c r="T127" i="1"/>
  <c r="S127" i="1"/>
  <c r="R127" i="1"/>
  <c r="BA127" i="1"/>
  <c r="V127" i="1"/>
  <c r="F127" i="1"/>
  <c r="AW94" i="1"/>
  <c r="AU94" i="1"/>
  <c r="AQ94" i="1"/>
  <c r="AN94" i="1"/>
  <c r="AK94" i="1"/>
  <c r="AH94" i="1"/>
  <c r="AJ94" i="1" s="1"/>
  <c r="AD94" i="1"/>
  <c r="AB94" i="1"/>
  <c r="AG94" i="1" s="1"/>
  <c r="T94" i="1"/>
  <c r="S94" i="1"/>
  <c r="R94" i="1"/>
  <c r="BA94" i="1"/>
  <c r="V94" i="1"/>
  <c r="F94" i="1"/>
  <c r="AW78" i="1"/>
  <c r="AU78" i="1"/>
  <c r="AQ78" i="1"/>
  <c r="AN78" i="1"/>
  <c r="AK78" i="1"/>
  <c r="AH78" i="1"/>
  <c r="AJ78" i="1" s="1"/>
  <c r="AD78" i="1"/>
  <c r="AB78" i="1"/>
  <c r="AG78" i="1" s="1"/>
  <c r="T78" i="1"/>
  <c r="S78" i="1"/>
  <c r="R78" i="1"/>
  <c r="AR78" i="1"/>
  <c r="F78" i="1"/>
  <c r="AW609" i="1"/>
  <c r="AU609" i="1"/>
  <c r="AR609" i="1"/>
  <c r="AQ609" i="1"/>
  <c r="AN609" i="1"/>
  <c r="AK609" i="1"/>
  <c r="AH609" i="1"/>
  <c r="AJ609" i="1" s="1"/>
  <c r="AD609" i="1"/>
  <c r="AB609" i="1"/>
  <c r="AG609" i="1" s="1"/>
  <c r="T609" i="1"/>
  <c r="S609" i="1"/>
  <c r="R609" i="1"/>
  <c r="BA609" i="1"/>
  <c r="V609" i="1"/>
  <c r="F609" i="1"/>
  <c r="AW559" i="1"/>
  <c r="AU559" i="1"/>
  <c r="AR559" i="1"/>
  <c r="AQ559" i="1"/>
  <c r="AN559" i="1"/>
  <c r="AK559" i="1"/>
  <c r="AH559" i="1"/>
  <c r="AJ559" i="1" s="1"/>
  <c r="AD559" i="1"/>
  <c r="AB559" i="1"/>
  <c r="AG559" i="1" s="1"/>
  <c r="T559" i="1"/>
  <c r="S559" i="1"/>
  <c r="R559" i="1"/>
  <c r="BA559" i="1"/>
  <c r="V559" i="1"/>
  <c r="F559" i="1"/>
  <c r="AW542" i="1"/>
  <c r="AU542" i="1"/>
  <c r="AR542" i="1"/>
  <c r="AQ542" i="1"/>
  <c r="AN542" i="1"/>
  <c r="AK542" i="1"/>
  <c r="AH542" i="1"/>
  <c r="AJ542" i="1" s="1"/>
  <c r="AD542" i="1"/>
  <c r="AB542" i="1"/>
  <c r="AG542" i="1" s="1"/>
  <c r="T542" i="1"/>
  <c r="S542" i="1"/>
  <c r="R542" i="1"/>
  <c r="W542" i="1"/>
  <c r="F542" i="1"/>
  <c r="AW524" i="1"/>
  <c r="AU524" i="1"/>
  <c r="AR524" i="1"/>
  <c r="AQ524" i="1"/>
  <c r="AN524" i="1"/>
  <c r="AK524" i="1"/>
  <c r="AH524" i="1"/>
  <c r="AJ524" i="1" s="1"/>
  <c r="AD524" i="1"/>
  <c r="AB524" i="1"/>
  <c r="AG524" i="1" s="1"/>
  <c r="T524" i="1"/>
  <c r="S524" i="1"/>
  <c r="R524" i="1"/>
  <c r="AS524" i="1"/>
  <c r="V524" i="1"/>
  <c r="F524" i="1"/>
  <c r="AW506" i="1"/>
  <c r="AU506" i="1"/>
  <c r="AR506" i="1"/>
  <c r="AQ506" i="1"/>
  <c r="AN506" i="1"/>
  <c r="AK506" i="1"/>
  <c r="AH506" i="1"/>
  <c r="AJ506" i="1" s="1"/>
  <c r="AD506" i="1"/>
  <c r="AB506" i="1"/>
  <c r="AG506" i="1" s="1"/>
  <c r="T506" i="1"/>
  <c r="S506" i="1"/>
  <c r="R506" i="1"/>
  <c r="BA506" i="1"/>
  <c r="W506" i="1"/>
  <c r="Z506" i="1" s="1"/>
  <c r="F506" i="1"/>
  <c r="AW489" i="1"/>
  <c r="AU489" i="1"/>
  <c r="AR489" i="1"/>
  <c r="AQ489" i="1"/>
  <c r="AN489" i="1"/>
  <c r="AK489" i="1"/>
  <c r="AH489" i="1"/>
  <c r="AJ489" i="1" s="1"/>
  <c r="AD489" i="1"/>
  <c r="AB489" i="1"/>
  <c r="AG489" i="1" s="1"/>
  <c r="T489" i="1"/>
  <c r="S489" i="1"/>
  <c r="R489" i="1"/>
  <c r="AS489" i="1"/>
  <c r="V489" i="1"/>
  <c r="F489" i="1"/>
  <c r="AW464" i="1"/>
  <c r="AU464" i="1"/>
  <c r="AR464" i="1"/>
  <c r="AQ464" i="1"/>
  <c r="AN464" i="1"/>
  <c r="AK464" i="1"/>
  <c r="AH464" i="1"/>
  <c r="AJ464" i="1" s="1"/>
  <c r="AD464" i="1"/>
  <c r="AB464" i="1"/>
  <c r="AG464" i="1" s="1"/>
  <c r="T464" i="1"/>
  <c r="S464" i="1"/>
  <c r="R464" i="1"/>
  <c r="BA464" i="1"/>
  <c r="W464" i="1"/>
  <c r="F464" i="1"/>
  <c r="AW450" i="1"/>
  <c r="AU450" i="1"/>
  <c r="AR450" i="1"/>
  <c r="AQ450" i="1"/>
  <c r="AN450" i="1"/>
  <c r="AK450" i="1"/>
  <c r="AH450" i="1"/>
  <c r="AJ450" i="1" s="1"/>
  <c r="AD450" i="1"/>
  <c r="AB450" i="1"/>
  <c r="AG450" i="1" s="1"/>
  <c r="T450" i="1"/>
  <c r="S450" i="1"/>
  <c r="R450" i="1"/>
  <c r="AS450" i="1"/>
  <c r="V450" i="1"/>
  <c r="F450" i="1"/>
  <c r="AW435" i="1"/>
  <c r="AU435" i="1"/>
  <c r="AR435" i="1"/>
  <c r="AQ435" i="1"/>
  <c r="AN435" i="1"/>
  <c r="AK435" i="1"/>
  <c r="AH435" i="1"/>
  <c r="AJ435" i="1" s="1"/>
  <c r="AD435" i="1"/>
  <c r="AB435" i="1"/>
  <c r="AG435" i="1" s="1"/>
  <c r="T435" i="1"/>
  <c r="S435" i="1"/>
  <c r="R435" i="1"/>
  <c r="BA435" i="1"/>
  <c r="W435" i="1"/>
  <c r="F435" i="1"/>
  <c r="AW422" i="1"/>
  <c r="AU422" i="1"/>
  <c r="AR422" i="1"/>
  <c r="AQ422" i="1"/>
  <c r="AN422" i="1"/>
  <c r="AK422" i="1"/>
  <c r="AH422" i="1"/>
  <c r="AJ422" i="1" s="1"/>
  <c r="AD422" i="1"/>
  <c r="AB422" i="1"/>
  <c r="AG422" i="1" s="1"/>
  <c r="T422" i="1"/>
  <c r="S422" i="1"/>
  <c r="R422" i="1"/>
  <c r="AS422" i="1"/>
  <c r="V422" i="1"/>
  <c r="F422" i="1"/>
  <c r="AW408" i="1"/>
  <c r="AU408" i="1"/>
  <c r="AR408" i="1"/>
  <c r="AQ408" i="1"/>
  <c r="AN408" i="1"/>
  <c r="AK408" i="1"/>
  <c r="AH408" i="1"/>
  <c r="AJ408" i="1" s="1"/>
  <c r="AD408" i="1"/>
  <c r="AB408" i="1"/>
  <c r="AG408" i="1" s="1"/>
  <c r="T408" i="1"/>
  <c r="S408" i="1"/>
  <c r="R408" i="1"/>
  <c r="BA408" i="1"/>
  <c r="W408" i="1"/>
  <c r="F408" i="1"/>
  <c r="AW377" i="1"/>
  <c r="AU377" i="1"/>
  <c r="AR377" i="1"/>
  <c r="AQ377" i="1"/>
  <c r="AN377" i="1"/>
  <c r="AK377" i="1"/>
  <c r="AH377" i="1"/>
  <c r="AJ377" i="1" s="1"/>
  <c r="AD377" i="1"/>
  <c r="AB377" i="1"/>
  <c r="AG377" i="1" s="1"/>
  <c r="T377" i="1"/>
  <c r="S377" i="1"/>
  <c r="R377" i="1"/>
  <c r="AS377" i="1"/>
  <c r="V377" i="1"/>
  <c r="F377" i="1"/>
  <c r="AW359" i="1"/>
  <c r="AU359" i="1"/>
  <c r="AR359" i="1"/>
  <c r="AQ359" i="1"/>
  <c r="AN359" i="1"/>
  <c r="AK359" i="1"/>
  <c r="AH359" i="1"/>
  <c r="AJ359" i="1" s="1"/>
  <c r="AD359" i="1"/>
  <c r="AB359" i="1"/>
  <c r="AG359" i="1" s="1"/>
  <c r="T359" i="1"/>
  <c r="S359" i="1"/>
  <c r="R359" i="1"/>
  <c r="W359" i="1"/>
  <c r="F359" i="1"/>
  <c r="AW326" i="1"/>
  <c r="AU326" i="1"/>
  <c r="AR326" i="1"/>
  <c r="AQ326" i="1"/>
  <c r="AN326" i="1"/>
  <c r="AK326" i="1"/>
  <c r="AH326" i="1"/>
  <c r="AJ326" i="1" s="1"/>
  <c r="AD326" i="1"/>
  <c r="AB326" i="1"/>
  <c r="AG326" i="1" s="1"/>
  <c r="T326" i="1"/>
  <c r="S326" i="1"/>
  <c r="R326" i="1"/>
  <c r="AS326" i="1"/>
  <c r="V326" i="1"/>
  <c r="F326" i="1"/>
  <c r="AW344" i="1"/>
  <c r="AU344" i="1"/>
  <c r="AR344" i="1"/>
  <c r="AQ344" i="1"/>
  <c r="AN344" i="1"/>
  <c r="AK344" i="1"/>
  <c r="AH344" i="1"/>
  <c r="AJ344" i="1" s="1"/>
  <c r="AD344" i="1"/>
  <c r="AB344" i="1"/>
  <c r="AG344" i="1" s="1"/>
  <c r="T344" i="1"/>
  <c r="S344" i="1"/>
  <c r="R344" i="1"/>
  <c r="BA344" i="1"/>
  <c r="W344" i="1"/>
  <c r="F344" i="1"/>
  <c r="AW311" i="1"/>
  <c r="AU311" i="1"/>
  <c r="AR311" i="1"/>
  <c r="AQ311" i="1"/>
  <c r="AN311" i="1"/>
  <c r="AK311" i="1"/>
  <c r="AH311" i="1"/>
  <c r="AJ311" i="1" s="1"/>
  <c r="AD311" i="1"/>
  <c r="AB311" i="1"/>
  <c r="AG311" i="1" s="1"/>
  <c r="T311" i="1"/>
  <c r="S311" i="1"/>
  <c r="R311" i="1"/>
  <c r="AS311" i="1"/>
  <c r="V311" i="1"/>
  <c r="F311" i="1"/>
  <c r="AW290" i="1"/>
  <c r="AU290" i="1"/>
  <c r="AR290" i="1"/>
  <c r="AQ290" i="1"/>
  <c r="AN290" i="1"/>
  <c r="AK290" i="1"/>
  <c r="AH290" i="1"/>
  <c r="AJ290" i="1" s="1"/>
  <c r="AD290" i="1"/>
  <c r="AB290" i="1"/>
  <c r="AG290" i="1" s="1"/>
  <c r="T290" i="1"/>
  <c r="S290" i="1"/>
  <c r="R290" i="1"/>
  <c r="BA290" i="1"/>
  <c r="W290" i="1"/>
  <c r="F290" i="1"/>
  <c r="AW275" i="1"/>
  <c r="AU275" i="1"/>
  <c r="AR275" i="1"/>
  <c r="AQ275" i="1"/>
  <c r="AN275" i="1"/>
  <c r="AK275" i="1"/>
  <c r="AH275" i="1"/>
  <c r="AJ275" i="1" s="1"/>
  <c r="AD275" i="1"/>
  <c r="AB275" i="1"/>
  <c r="AG275" i="1" s="1"/>
  <c r="T275" i="1"/>
  <c r="S275" i="1"/>
  <c r="R275" i="1"/>
  <c r="AS275" i="1"/>
  <c r="V275" i="1"/>
  <c r="F275" i="1"/>
  <c r="AW258" i="1"/>
  <c r="AU258" i="1"/>
  <c r="AR258" i="1"/>
  <c r="AQ258" i="1"/>
  <c r="AN258" i="1"/>
  <c r="AK258" i="1"/>
  <c r="AH258" i="1"/>
  <c r="AJ258" i="1" s="1"/>
  <c r="AD258" i="1"/>
  <c r="AB258" i="1"/>
  <c r="AG258" i="1" s="1"/>
  <c r="T258" i="1"/>
  <c r="S258" i="1"/>
  <c r="R258" i="1"/>
  <c r="BA258" i="1"/>
  <c r="W258" i="1"/>
  <c r="F258" i="1"/>
  <c r="AW240" i="1"/>
  <c r="AU240" i="1"/>
  <c r="AR240" i="1"/>
  <c r="AQ240" i="1"/>
  <c r="AN240" i="1"/>
  <c r="AK240" i="1"/>
  <c r="AH240" i="1"/>
  <c r="AJ240" i="1" s="1"/>
  <c r="AD240" i="1"/>
  <c r="AB240" i="1"/>
  <c r="AG240" i="1" s="1"/>
  <c r="T240" i="1"/>
  <c r="S240" i="1"/>
  <c r="R240" i="1"/>
  <c r="AS240" i="1"/>
  <c r="V240" i="1"/>
  <c r="F240" i="1"/>
  <c r="AW221" i="1"/>
  <c r="AU221" i="1"/>
  <c r="AR221" i="1"/>
  <c r="AQ221" i="1"/>
  <c r="AN221" i="1"/>
  <c r="AK221" i="1"/>
  <c r="AH221" i="1"/>
  <c r="AJ221" i="1" s="1"/>
  <c r="AD221" i="1"/>
  <c r="AB221" i="1"/>
  <c r="AG221" i="1" s="1"/>
  <c r="T221" i="1"/>
  <c r="S221" i="1"/>
  <c r="R221" i="1"/>
  <c r="F221" i="1"/>
  <c r="AW181" i="1"/>
  <c r="AU181" i="1"/>
  <c r="AR181" i="1"/>
  <c r="AQ181" i="1"/>
  <c r="AN181" i="1"/>
  <c r="AK181" i="1"/>
  <c r="AH181" i="1"/>
  <c r="AJ181" i="1" s="1"/>
  <c r="AD181" i="1"/>
  <c r="AB181" i="1"/>
  <c r="AG181" i="1" s="1"/>
  <c r="T181" i="1"/>
  <c r="S181" i="1"/>
  <c r="R181" i="1"/>
  <c r="AS181" i="1"/>
  <c r="F181" i="1"/>
  <c r="AW201" i="1"/>
  <c r="AU201" i="1"/>
  <c r="AR201" i="1"/>
  <c r="AQ201" i="1"/>
  <c r="AN201" i="1"/>
  <c r="AK201" i="1"/>
  <c r="AH201" i="1"/>
  <c r="AJ201" i="1" s="1"/>
  <c r="AD201" i="1"/>
  <c r="AB201" i="1"/>
  <c r="AG201" i="1" s="1"/>
  <c r="T201" i="1"/>
  <c r="S201" i="1"/>
  <c r="R201" i="1"/>
  <c r="BA201" i="1"/>
  <c r="W201" i="1"/>
  <c r="F201" i="1"/>
  <c r="AW161" i="1"/>
  <c r="AU161" i="1"/>
  <c r="AS161" i="1"/>
  <c r="AR161" i="1"/>
  <c r="AQ161" i="1"/>
  <c r="AN161" i="1"/>
  <c r="AK161" i="1"/>
  <c r="AH161" i="1"/>
  <c r="AJ161" i="1" s="1"/>
  <c r="AD161" i="1"/>
  <c r="AB161" i="1"/>
  <c r="AG161" i="1" s="1"/>
  <c r="T161" i="1"/>
  <c r="S161" i="1"/>
  <c r="R161" i="1"/>
  <c r="BA161" i="1"/>
  <c r="V161" i="1"/>
  <c r="F161" i="1"/>
  <c r="BA121" i="1"/>
  <c r="AW121" i="1"/>
  <c r="AU121" i="1"/>
  <c r="AS121" i="1"/>
  <c r="AR121" i="1"/>
  <c r="AQ121" i="1"/>
  <c r="AN121" i="1"/>
  <c r="AK121" i="1"/>
  <c r="AH121" i="1"/>
  <c r="AJ121" i="1" s="1"/>
  <c r="AD121" i="1"/>
  <c r="AB121" i="1"/>
  <c r="AG121" i="1" s="1"/>
  <c r="AV121" i="1" s="1"/>
  <c r="T121" i="1"/>
  <c r="S121" i="1"/>
  <c r="R121" i="1"/>
  <c r="W121" i="1"/>
  <c r="F121" i="1"/>
  <c r="BA106" i="1"/>
  <c r="AW106" i="1"/>
  <c r="AU106" i="1"/>
  <c r="AS106" i="1"/>
  <c r="AR106" i="1"/>
  <c r="AQ106" i="1"/>
  <c r="AN106" i="1"/>
  <c r="AK106" i="1"/>
  <c r="AH106" i="1"/>
  <c r="AJ106" i="1" s="1"/>
  <c r="AD106" i="1"/>
  <c r="AB106" i="1"/>
  <c r="AG106" i="1" s="1"/>
  <c r="T106" i="1"/>
  <c r="S106" i="1"/>
  <c r="R106" i="1"/>
  <c r="V106" i="1"/>
  <c r="F106" i="1"/>
  <c r="BA87" i="1"/>
  <c r="AW87" i="1"/>
  <c r="AU87" i="1"/>
  <c r="AS87" i="1"/>
  <c r="AR87" i="1"/>
  <c r="AQ87" i="1"/>
  <c r="AN87" i="1"/>
  <c r="AK87" i="1"/>
  <c r="AH87" i="1"/>
  <c r="AJ87" i="1" s="1"/>
  <c r="AD87" i="1"/>
  <c r="AB87" i="1"/>
  <c r="AG87" i="1" s="1"/>
  <c r="AV87" i="1" s="1"/>
  <c r="T87" i="1"/>
  <c r="S87" i="1"/>
  <c r="R87" i="1"/>
  <c r="W87" i="1"/>
  <c r="F87" i="1"/>
  <c r="AW406" i="1"/>
  <c r="AU406" i="1"/>
  <c r="AS406" i="1"/>
  <c r="AR406" i="1"/>
  <c r="AQ406" i="1"/>
  <c r="AN406" i="1"/>
  <c r="AK406" i="1"/>
  <c r="AH406" i="1"/>
  <c r="AJ406" i="1" s="1"/>
  <c r="AD406" i="1"/>
  <c r="AB406" i="1"/>
  <c r="AG406" i="1" s="1"/>
  <c r="T406" i="1"/>
  <c r="S406" i="1"/>
  <c r="R406" i="1"/>
  <c r="BA406" i="1"/>
  <c r="V406" i="1"/>
  <c r="F406" i="1"/>
  <c r="AW592" i="1"/>
  <c r="AU592" i="1"/>
  <c r="AR592" i="1"/>
  <c r="AQ592" i="1"/>
  <c r="AN592" i="1"/>
  <c r="AK592" i="1"/>
  <c r="AH592" i="1"/>
  <c r="AJ592" i="1" s="1"/>
  <c r="AD592" i="1"/>
  <c r="AB592" i="1"/>
  <c r="AG592" i="1" s="1"/>
  <c r="T592" i="1"/>
  <c r="S592" i="1"/>
  <c r="R592" i="1"/>
  <c r="BA592" i="1"/>
  <c r="F592" i="1"/>
  <c r="AW576" i="1"/>
  <c r="AU576" i="1"/>
  <c r="AR576" i="1"/>
  <c r="AQ576" i="1"/>
  <c r="AN576" i="1"/>
  <c r="AK576" i="1"/>
  <c r="AH576" i="1"/>
  <c r="AJ576" i="1" s="1"/>
  <c r="AD576" i="1"/>
  <c r="AB576" i="1"/>
  <c r="AG576" i="1" s="1"/>
  <c r="T576" i="1"/>
  <c r="S576" i="1"/>
  <c r="R576" i="1"/>
  <c r="AS576" i="1"/>
  <c r="F576" i="1"/>
  <c r="BA135" i="1"/>
  <c r="AW135" i="1"/>
  <c r="AU135" i="1"/>
  <c r="AR135" i="1"/>
  <c r="AQ135" i="1"/>
  <c r="AN135" i="1"/>
  <c r="AK135" i="1"/>
  <c r="AH135" i="1"/>
  <c r="AJ135" i="1" s="1"/>
  <c r="AD135" i="1"/>
  <c r="AB135" i="1"/>
  <c r="AG135" i="1" s="1"/>
  <c r="T135" i="1"/>
  <c r="S135" i="1"/>
  <c r="R135" i="1"/>
  <c r="AS135" i="1"/>
  <c r="W135" i="1"/>
  <c r="F135" i="1"/>
  <c r="AW220" i="1"/>
  <c r="AU220" i="1"/>
  <c r="AQ220" i="1"/>
  <c r="AN220" i="1"/>
  <c r="AK220" i="1"/>
  <c r="AH220" i="1"/>
  <c r="AJ220" i="1" s="1"/>
  <c r="AD220" i="1"/>
  <c r="AB220" i="1"/>
  <c r="T220" i="1"/>
  <c r="S220" i="1"/>
  <c r="R220" i="1"/>
  <c r="BA220" i="1"/>
  <c r="V220" i="1"/>
  <c r="F220" i="1"/>
  <c r="AW222" i="1"/>
  <c r="AU222" i="1"/>
  <c r="AQ222" i="1"/>
  <c r="AN222" i="1"/>
  <c r="AK222" i="1"/>
  <c r="AH222" i="1"/>
  <c r="AJ222" i="1" s="1"/>
  <c r="AD222" i="1"/>
  <c r="AB222" i="1"/>
  <c r="AG222" i="1" s="1"/>
  <c r="T222" i="1"/>
  <c r="S222" i="1"/>
  <c r="R222" i="1"/>
  <c r="BA222" i="1"/>
  <c r="AR222" i="1"/>
  <c r="F222" i="1"/>
  <c r="AW223" i="1"/>
  <c r="AU223" i="1"/>
  <c r="AQ223" i="1"/>
  <c r="AN223" i="1"/>
  <c r="AK223" i="1"/>
  <c r="AH223" i="1"/>
  <c r="AJ223" i="1" s="1"/>
  <c r="AD223" i="1"/>
  <c r="AB223" i="1"/>
  <c r="AG223" i="1" s="1"/>
  <c r="T223" i="1"/>
  <c r="S223" i="1"/>
  <c r="R223" i="1"/>
  <c r="BA223" i="1"/>
  <c r="F223" i="1"/>
  <c r="AW219" i="1"/>
  <c r="AU219" i="1"/>
  <c r="AQ219" i="1"/>
  <c r="AN219" i="1"/>
  <c r="AK219" i="1"/>
  <c r="AH219" i="1"/>
  <c r="AJ219" i="1" s="1"/>
  <c r="AD219" i="1"/>
  <c r="AB219" i="1"/>
  <c r="T219" i="1"/>
  <c r="S219" i="1"/>
  <c r="R219" i="1"/>
  <c r="BA219" i="1"/>
  <c r="U219" i="1"/>
  <c r="F219" i="1"/>
  <c r="AW233" i="1"/>
  <c r="AU233" i="1"/>
  <c r="AS233" i="1"/>
  <c r="AR233" i="1"/>
  <c r="AQ233" i="1"/>
  <c r="AK233" i="1"/>
  <c r="AH233" i="1"/>
  <c r="AJ233" i="1" s="1"/>
  <c r="AD233" i="1"/>
  <c r="AB233" i="1"/>
  <c r="AG233" i="1" s="1"/>
  <c r="T233" i="1"/>
  <c r="S233" i="1"/>
  <c r="R233" i="1"/>
  <c r="BA233" i="1"/>
  <c r="V233" i="1"/>
  <c r="F233" i="1"/>
  <c r="AW234" i="1"/>
  <c r="AU234" i="1"/>
  <c r="AS234" i="1"/>
  <c r="AR234" i="1"/>
  <c r="AQ234" i="1"/>
  <c r="AK234" i="1"/>
  <c r="AH234" i="1"/>
  <c r="AJ234" i="1" s="1"/>
  <c r="AD234" i="1"/>
  <c r="AB234" i="1"/>
  <c r="AG234" i="1" s="1"/>
  <c r="T234" i="1"/>
  <c r="S234" i="1"/>
  <c r="R234" i="1"/>
  <c r="BA234" i="1"/>
  <c r="F234" i="1"/>
  <c r="AW230" i="1"/>
  <c r="AU230" i="1"/>
  <c r="AQ230" i="1"/>
  <c r="AK230" i="1"/>
  <c r="AH230" i="1"/>
  <c r="AJ230" i="1" s="1"/>
  <c r="AD230" i="1"/>
  <c r="AB230" i="1"/>
  <c r="T230" i="1"/>
  <c r="S230" i="1"/>
  <c r="R230" i="1"/>
  <c r="BA230" i="1"/>
  <c r="V230" i="1"/>
  <c r="F230" i="1"/>
  <c r="AW236" i="1"/>
  <c r="AU236" i="1"/>
  <c r="AV236" i="1" s="1"/>
  <c r="AR236" i="1"/>
  <c r="AQ236" i="1"/>
  <c r="AN236" i="1"/>
  <c r="AK236" i="1"/>
  <c r="AH236" i="1"/>
  <c r="AJ236" i="1" s="1"/>
  <c r="AD236" i="1"/>
  <c r="AB236" i="1"/>
  <c r="T236" i="1"/>
  <c r="S236" i="1"/>
  <c r="R236" i="1"/>
  <c r="BA236" i="1"/>
  <c r="U236" i="1"/>
  <c r="F236" i="1"/>
  <c r="AW225" i="1"/>
  <c r="AU225" i="1"/>
  <c r="AQ225" i="1"/>
  <c r="AK225" i="1"/>
  <c r="AH225" i="1"/>
  <c r="AJ225" i="1" s="1"/>
  <c r="AD225" i="1"/>
  <c r="AB225" i="1"/>
  <c r="AG225" i="1" s="1"/>
  <c r="T225" i="1"/>
  <c r="S225" i="1"/>
  <c r="R225" i="1"/>
  <c r="BA225" i="1"/>
  <c r="W225" i="1"/>
  <c r="F225" i="1"/>
  <c r="AW232" i="1"/>
  <c r="AU232" i="1"/>
  <c r="AQ232" i="1"/>
  <c r="AK232" i="1"/>
  <c r="AH232" i="1"/>
  <c r="AJ232" i="1" s="1"/>
  <c r="AD232" i="1"/>
  <c r="AB232" i="1"/>
  <c r="T232" i="1"/>
  <c r="S232" i="1"/>
  <c r="R232" i="1"/>
  <c r="BA232" i="1"/>
  <c r="U232" i="1"/>
  <c r="F232" i="1"/>
  <c r="AW53" i="1"/>
  <c r="AU53" i="1"/>
  <c r="AQ53" i="1"/>
  <c r="AN53" i="1"/>
  <c r="AK53" i="1"/>
  <c r="AH53" i="1"/>
  <c r="AJ53" i="1" s="1"/>
  <c r="AD53" i="1"/>
  <c r="AB53" i="1"/>
  <c r="T53" i="1"/>
  <c r="S53" i="1"/>
  <c r="R53" i="1"/>
  <c r="BA53" i="1"/>
  <c r="AR53" i="1"/>
  <c r="F53" i="1"/>
  <c r="AW241" i="1"/>
  <c r="AU241" i="1"/>
  <c r="AQ241" i="1"/>
  <c r="AN241" i="1"/>
  <c r="AK241" i="1"/>
  <c r="AH241" i="1"/>
  <c r="AJ241" i="1" s="1"/>
  <c r="AD241" i="1"/>
  <c r="AB241" i="1"/>
  <c r="T241" i="1"/>
  <c r="S241" i="1"/>
  <c r="R241" i="1"/>
  <c r="BA241" i="1"/>
  <c r="AR241" i="1"/>
  <c r="F241" i="1"/>
  <c r="AW250" i="1"/>
  <c r="AU250" i="1"/>
  <c r="AQ250" i="1"/>
  <c r="AN250" i="1"/>
  <c r="AK250" i="1"/>
  <c r="AH250" i="1"/>
  <c r="AJ250" i="1" s="1"/>
  <c r="AD250" i="1"/>
  <c r="AB250" i="1"/>
  <c r="T250" i="1"/>
  <c r="S250" i="1"/>
  <c r="R250" i="1"/>
  <c r="BA250" i="1"/>
  <c r="AR250" i="1"/>
  <c r="F250" i="1"/>
  <c r="AW247" i="1"/>
  <c r="AU247" i="1"/>
  <c r="AR247" i="1"/>
  <c r="AQ247" i="1"/>
  <c r="AN247" i="1"/>
  <c r="AK247" i="1"/>
  <c r="AH247" i="1"/>
  <c r="AJ247" i="1" s="1"/>
  <c r="AD247" i="1"/>
  <c r="AB247" i="1"/>
  <c r="AG247" i="1" s="1"/>
  <c r="T247" i="1"/>
  <c r="S247" i="1"/>
  <c r="R247" i="1"/>
  <c r="BA247" i="1"/>
  <c r="V247" i="1"/>
  <c r="F247" i="1"/>
  <c r="AW259" i="1"/>
  <c r="AU259" i="1"/>
  <c r="AQ259" i="1"/>
  <c r="AN259" i="1"/>
  <c r="AK259" i="1"/>
  <c r="AH259" i="1"/>
  <c r="AJ259" i="1" s="1"/>
  <c r="AD259" i="1"/>
  <c r="AB259" i="1"/>
  <c r="T259" i="1"/>
  <c r="S259" i="1"/>
  <c r="R259" i="1"/>
  <c r="BA259" i="1"/>
  <c r="V259" i="1"/>
  <c r="F259" i="1"/>
  <c r="AW257" i="1"/>
  <c r="AU257" i="1"/>
  <c r="AQ257" i="1"/>
  <c r="AN257" i="1"/>
  <c r="AK257" i="1"/>
  <c r="AH257" i="1"/>
  <c r="AJ257" i="1" s="1"/>
  <c r="AD257" i="1"/>
  <c r="AB257" i="1"/>
  <c r="T257" i="1"/>
  <c r="S257" i="1"/>
  <c r="R257" i="1"/>
  <c r="BA257" i="1"/>
  <c r="AR257" i="1"/>
  <c r="F257" i="1"/>
  <c r="AW239" i="1"/>
  <c r="AU239" i="1"/>
  <c r="AQ239" i="1"/>
  <c r="AN239" i="1"/>
  <c r="AK239" i="1"/>
  <c r="AH239" i="1"/>
  <c r="AJ239" i="1" s="1"/>
  <c r="AD239" i="1"/>
  <c r="AB239" i="1"/>
  <c r="T239" i="1"/>
  <c r="S239" i="1"/>
  <c r="R239" i="1"/>
  <c r="BA239" i="1"/>
  <c r="V239" i="1"/>
  <c r="F239" i="1"/>
  <c r="AW265" i="1"/>
  <c r="AU265" i="1"/>
  <c r="AR265" i="1"/>
  <c r="AQ265" i="1"/>
  <c r="AK265" i="1"/>
  <c r="AH265" i="1"/>
  <c r="AJ265" i="1" s="1"/>
  <c r="AD265" i="1"/>
  <c r="AB265" i="1"/>
  <c r="AG265" i="1" s="1"/>
  <c r="T265" i="1"/>
  <c r="S265" i="1"/>
  <c r="R265" i="1"/>
  <c r="BA265" i="1"/>
  <c r="V265" i="1"/>
  <c r="F265" i="1"/>
  <c r="AW272" i="1"/>
  <c r="AU272" i="1"/>
  <c r="AR272" i="1"/>
  <c r="AQ272" i="1"/>
  <c r="AK272" i="1"/>
  <c r="AH272" i="1"/>
  <c r="AJ272" i="1" s="1"/>
  <c r="AD272" i="1"/>
  <c r="AB272" i="1"/>
  <c r="AG272" i="1" s="1"/>
  <c r="T272" i="1"/>
  <c r="S272" i="1"/>
  <c r="R272" i="1"/>
  <c r="BA272" i="1"/>
  <c r="V272" i="1"/>
  <c r="F272" i="1"/>
  <c r="AW254" i="1"/>
  <c r="AU254" i="1"/>
  <c r="AR254" i="1"/>
  <c r="AQ254" i="1"/>
  <c r="AN254" i="1"/>
  <c r="AK254" i="1"/>
  <c r="AH254" i="1"/>
  <c r="AJ254" i="1" s="1"/>
  <c r="AD254" i="1"/>
  <c r="AB254" i="1"/>
  <c r="AG254" i="1" s="1"/>
  <c r="T254" i="1"/>
  <c r="S254" i="1"/>
  <c r="R254" i="1"/>
  <c r="BA254" i="1"/>
  <c r="V254" i="1"/>
  <c r="F254" i="1"/>
  <c r="AW270" i="1"/>
  <c r="AU270" i="1"/>
  <c r="AQ270" i="1"/>
  <c r="AK270" i="1"/>
  <c r="AH270" i="1"/>
  <c r="AJ270" i="1" s="1"/>
  <c r="AD270" i="1"/>
  <c r="AB270" i="1"/>
  <c r="AG270" i="1" s="1"/>
  <c r="T270" i="1"/>
  <c r="S270" i="1"/>
  <c r="R270" i="1"/>
  <c r="BA270" i="1"/>
  <c r="V270" i="1"/>
  <c r="F270" i="1"/>
  <c r="AW252" i="1"/>
  <c r="AU252" i="1"/>
  <c r="AQ252" i="1"/>
  <c r="AN252" i="1"/>
  <c r="AK252" i="1"/>
  <c r="AH252" i="1"/>
  <c r="AJ252" i="1" s="1"/>
  <c r="AD252" i="1"/>
  <c r="AB252" i="1"/>
  <c r="AG252" i="1" s="1"/>
  <c r="T252" i="1"/>
  <c r="S252" i="1"/>
  <c r="R252" i="1"/>
  <c r="BA252" i="1"/>
  <c r="AR252" i="1"/>
  <c r="F252" i="1"/>
  <c r="AW266" i="1"/>
  <c r="AU266" i="1"/>
  <c r="AQ266" i="1"/>
  <c r="AK266" i="1"/>
  <c r="AH266" i="1"/>
  <c r="AJ266" i="1" s="1"/>
  <c r="AD266" i="1"/>
  <c r="AB266" i="1"/>
  <c r="T266" i="1"/>
  <c r="S266" i="1"/>
  <c r="R266" i="1"/>
  <c r="BA266" i="1"/>
  <c r="V266" i="1"/>
  <c r="F266" i="1"/>
  <c r="AW274" i="1"/>
  <c r="AU274" i="1"/>
  <c r="AQ274" i="1"/>
  <c r="AN274" i="1"/>
  <c r="AK274" i="1"/>
  <c r="AH274" i="1"/>
  <c r="AJ274" i="1" s="1"/>
  <c r="AD274" i="1"/>
  <c r="AB274" i="1"/>
  <c r="T274" i="1"/>
  <c r="S274" i="1"/>
  <c r="R274" i="1"/>
  <c r="BA274" i="1"/>
  <c r="AR274" i="1"/>
  <c r="F274" i="1"/>
  <c r="AW277" i="1"/>
  <c r="AU277" i="1"/>
  <c r="AQ277" i="1"/>
  <c r="AN277" i="1"/>
  <c r="AK277" i="1"/>
  <c r="AH277" i="1"/>
  <c r="AJ277" i="1" s="1"/>
  <c r="AD277" i="1"/>
  <c r="AB277" i="1"/>
  <c r="T277" i="1"/>
  <c r="S277" i="1"/>
  <c r="R277" i="1"/>
  <c r="BA277" i="1"/>
  <c r="V277" i="1"/>
  <c r="F277" i="1"/>
  <c r="AW276" i="1"/>
  <c r="AU276" i="1"/>
  <c r="AQ276" i="1"/>
  <c r="AN276" i="1"/>
  <c r="AK276" i="1"/>
  <c r="AH276" i="1"/>
  <c r="AJ276" i="1" s="1"/>
  <c r="AD276" i="1"/>
  <c r="AB276" i="1"/>
  <c r="T276" i="1"/>
  <c r="S276" i="1"/>
  <c r="R276" i="1"/>
  <c r="BA276" i="1"/>
  <c r="AR276" i="1"/>
  <c r="F276" i="1"/>
  <c r="AW285" i="1"/>
  <c r="AU285" i="1"/>
  <c r="AQ285" i="1"/>
  <c r="AN285" i="1"/>
  <c r="AK285" i="1"/>
  <c r="AH285" i="1"/>
  <c r="AJ285" i="1" s="1"/>
  <c r="AD285" i="1"/>
  <c r="AB285" i="1"/>
  <c r="AG285" i="1" s="1"/>
  <c r="T285" i="1"/>
  <c r="S285" i="1"/>
  <c r="R285" i="1"/>
  <c r="BA285" i="1"/>
  <c r="V285" i="1"/>
  <c r="F285" i="1"/>
  <c r="AW287" i="1"/>
  <c r="AU287" i="1"/>
  <c r="AQ287" i="1"/>
  <c r="AN287" i="1"/>
  <c r="AK287" i="1"/>
  <c r="AH287" i="1"/>
  <c r="AJ287" i="1" s="1"/>
  <c r="AD287" i="1"/>
  <c r="AB287" i="1"/>
  <c r="AG287" i="1" s="1"/>
  <c r="T287" i="1"/>
  <c r="S287" i="1"/>
  <c r="R287" i="1"/>
  <c r="BA287" i="1"/>
  <c r="AR287" i="1"/>
  <c r="F287" i="1"/>
  <c r="AW281" i="1"/>
  <c r="AU281" i="1"/>
  <c r="AR281" i="1"/>
  <c r="AQ281" i="1"/>
  <c r="AN281" i="1"/>
  <c r="AK281" i="1"/>
  <c r="AH281" i="1"/>
  <c r="AJ281" i="1" s="1"/>
  <c r="AD281" i="1"/>
  <c r="AB281" i="1"/>
  <c r="T281" i="1"/>
  <c r="S281" i="1"/>
  <c r="R281" i="1"/>
  <c r="BA281" i="1"/>
  <c r="V281" i="1"/>
  <c r="F281" i="1"/>
  <c r="AW617" i="1"/>
  <c r="AU617" i="1"/>
  <c r="AS617" i="1"/>
  <c r="AR617" i="1"/>
  <c r="AQ617" i="1"/>
  <c r="AN617" i="1"/>
  <c r="AK617" i="1"/>
  <c r="AH617" i="1"/>
  <c r="AJ617" i="1" s="1"/>
  <c r="AD617" i="1"/>
  <c r="AB617" i="1"/>
  <c r="AG617" i="1" s="1"/>
  <c r="T617" i="1"/>
  <c r="S617" i="1"/>
  <c r="R617" i="1"/>
  <c r="BA617" i="1"/>
  <c r="V617" i="1"/>
  <c r="F617" i="1"/>
  <c r="AW551" i="1"/>
  <c r="AU551" i="1"/>
  <c r="AS551" i="1"/>
  <c r="AR551" i="1"/>
  <c r="AQ551" i="1"/>
  <c r="AN551" i="1"/>
  <c r="AK551" i="1"/>
  <c r="AH551" i="1"/>
  <c r="AJ551" i="1" s="1"/>
  <c r="AD551" i="1"/>
  <c r="AB551" i="1"/>
  <c r="AG551" i="1" s="1"/>
  <c r="T551" i="1"/>
  <c r="S551" i="1"/>
  <c r="R551" i="1"/>
  <c r="BA551" i="1"/>
  <c r="V551" i="1"/>
  <c r="F551" i="1"/>
  <c r="AW531" i="1"/>
  <c r="AU531" i="1"/>
  <c r="AS531" i="1"/>
  <c r="AR531" i="1"/>
  <c r="AQ531" i="1"/>
  <c r="AN531" i="1"/>
  <c r="AK531" i="1"/>
  <c r="AH531" i="1"/>
  <c r="AJ531" i="1" s="1"/>
  <c r="AD531" i="1"/>
  <c r="AB531" i="1"/>
  <c r="AG531" i="1" s="1"/>
  <c r="T531" i="1"/>
  <c r="S531" i="1"/>
  <c r="R531" i="1"/>
  <c r="BA531" i="1"/>
  <c r="U531" i="1"/>
  <c r="F531" i="1"/>
  <c r="AW514" i="1"/>
  <c r="AU514" i="1"/>
  <c r="AS514" i="1"/>
  <c r="AR514" i="1"/>
  <c r="AQ514" i="1"/>
  <c r="AN514" i="1"/>
  <c r="AK514" i="1"/>
  <c r="AH514" i="1"/>
  <c r="AJ514" i="1" s="1"/>
  <c r="AD514" i="1"/>
  <c r="AB514" i="1"/>
  <c r="AG514" i="1" s="1"/>
  <c r="T514" i="1"/>
  <c r="S514" i="1"/>
  <c r="R514" i="1"/>
  <c r="BA514" i="1"/>
  <c r="V514" i="1"/>
  <c r="F514" i="1"/>
  <c r="AW497" i="1"/>
  <c r="AU497" i="1"/>
  <c r="AS497" i="1"/>
  <c r="AR497" i="1"/>
  <c r="AQ497" i="1"/>
  <c r="AN497" i="1"/>
  <c r="AK497" i="1"/>
  <c r="AH497" i="1"/>
  <c r="AJ497" i="1" s="1"/>
  <c r="AD497" i="1"/>
  <c r="AB497" i="1"/>
  <c r="AG497" i="1" s="1"/>
  <c r="T497" i="1"/>
  <c r="S497" i="1"/>
  <c r="R497" i="1"/>
  <c r="BA497" i="1"/>
  <c r="U497" i="1"/>
  <c r="F497" i="1"/>
  <c r="AW480" i="1"/>
  <c r="AU480" i="1"/>
  <c r="AS480" i="1"/>
  <c r="AR480" i="1"/>
  <c r="AQ480" i="1"/>
  <c r="AN480" i="1"/>
  <c r="AK480" i="1"/>
  <c r="AH480" i="1"/>
  <c r="AJ480" i="1" s="1"/>
  <c r="AD480" i="1"/>
  <c r="AB480" i="1"/>
  <c r="AG480" i="1" s="1"/>
  <c r="T480" i="1"/>
  <c r="S480" i="1"/>
  <c r="R480" i="1"/>
  <c r="BA480" i="1"/>
  <c r="V480" i="1"/>
  <c r="F480" i="1"/>
  <c r="AW472" i="1"/>
  <c r="AU472" i="1"/>
  <c r="AS472" i="1"/>
  <c r="AR472" i="1"/>
  <c r="AQ472" i="1"/>
  <c r="AN472" i="1"/>
  <c r="AK472" i="1"/>
  <c r="AH472" i="1"/>
  <c r="AJ472" i="1" s="1"/>
  <c r="AD472" i="1"/>
  <c r="AB472" i="1"/>
  <c r="AG472" i="1" s="1"/>
  <c r="T472" i="1"/>
  <c r="S472" i="1"/>
  <c r="R472" i="1"/>
  <c r="BA472" i="1"/>
  <c r="W472" i="1"/>
  <c r="Z472" i="1" s="1"/>
  <c r="F472" i="1"/>
  <c r="AW458" i="1"/>
  <c r="AU458" i="1"/>
  <c r="AS458" i="1"/>
  <c r="AR458" i="1"/>
  <c r="AQ458" i="1"/>
  <c r="AN458" i="1"/>
  <c r="AK458" i="1"/>
  <c r="AH458" i="1"/>
  <c r="AJ458" i="1" s="1"/>
  <c r="AD458" i="1"/>
  <c r="AB458" i="1"/>
  <c r="AG458" i="1" s="1"/>
  <c r="T458" i="1"/>
  <c r="S458" i="1"/>
  <c r="R458" i="1"/>
  <c r="BA458" i="1"/>
  <c r="V458" i="1"/>
  <c r="F458" i="1"/>
  <c r="AW442" i="1"/>
  <c r="AU442" i="1"/>
  <c r="AS442" i="1"/>
  <c r="AR442" i="1"/>
  <c r="AQ442" i="1"/>
  <c r="AN442" i="1"/>
  <c r="AK442" i="1"/>
  <c r="AH442" i="1"/>
  <c r="AJ442" i="1" s="1"/>
  <c r="AD442" i="1"/>
  <c r="AB442" i="1"/>
  <c r="AG442" i="1" s="1"/>
  <c r="T442" i="1"/>
  <c r="S442" i="1"/>
  <c r="R442" i="1"/>
  <c r="BA442" i="1"/>
  <c r="V442" i="1"/>
  <c r="F442" i="1"/>
  <c r="AW429" i="1"/>
  <c r="AU429" i="1"/>
  <c r="AS429" i="1"/>
  <c r="AR429" i="1"/>
  <c r="AQ429" i="1"/>
  <c r="AN429" i="1"/>
  <c r="AK429" i="1"/>
  <c r="AH429" i="1"/>
  <c r="AJ429" i="1" s="1"/>
  <c r="AD429" i="1"/>
  <c r="AB429" i="1"/>
  <c r="AG429" i="1" s="1"/>
  <c r="AV429" i="1" s="1"/>
  <c r="T429" i="1"/>
  <c r="S429" i="1"/>
  <c r="R429" i="1"/>
  <c r="BA429" i="1"/>
  <c r="F429" i="1"/>
  <c r="AW416" i="1"/>
  <c r="AU416" i="1"/>
  <c r="AS416" i="1"/>
  <c r="AR416" i="1"/>
  <c r="AQ416" i="1"/>
  <c r="AN416" i="1"/>
  <c r="AK416" i="1"/>
  <c r="AH416" i="1"/>
  <c r="AJ416" i="1" s="1"/>
  <c r="AD416" i="1"/>
  <c r="AB416" i="1"/>
  <c r="AG416" i="1" s="1"/>
  <c r="T416" i="1"/>
  <c r="S416" i="1"/>
  <c r="R416" i="1"/>
  <c r="BA416" i="1"/>
  <c r="V416" i="1"/>
  <c r="F416" i="1"/>
  <c r="AW384" i="1"/>
  <c r="AU384" i="1"/>
  <c r="AS384" i="1"/>
  <c r="AR384" i="1"/>
  <c r="AQ384" i="1"/>
  <c r="AN384" i="1"/>
  <c r="AK384" i="1"/>
  <c r="AH384" i="1"/>
  <c r="AJ384" i="1" s="1"/>
  <c r="AD384" i="1"/>
  <c r="AB384" i="1"/>
  <c r="AG384" i="1" s="1"/>
  <c r="T384" i="1"/>
  <c r="S384" i="1"/>
  <c r="R384" i="1"/>
  <c r="BA384" i="1"/>
  <c r="F384" i="1"/>
  <c r="AW367" i="1"/>
  <c r="AU367" i="1"/>
  <c r="AS367" i="1"/>
  <c r="AR367" i="1"/>
  <c r="AQ367" i="1"/>
  <c r="AN367" i="1"/>
  <c r="AK367" i="1"/>
  <c r="AH367" i="1"/>
  <c r="AJ367" i="1" s="1"/>
  <c r="AD367" i="1"/>
  <c r="AB367" i="1"/>
  <c r="AG367" i="1" s="1"/>
  <c r="T367" i="1"/>
  <c r="S367" i="1"/>
  <c r="R367" i="1"/>
  <c r="BA367" i="1"/>
  <c r="U367" i="1"/>
  <c r="F367" i="1"/>
  <c r="AW352" i="1"/>
  <c r="AU352" i="1"/>
  <c r="AS352" i="1"/>
  <c r="AR352" i="1"/>
  <c r="AQ352" i="1"/>
  <c r="AN352" i="1"/>
  <c r="AK352" i="1"/>
  <c r="AH352" i="1"/>
  <c r="AJ352" i="1" s="1"/>
  <c r="AD352" i="1"/>
  <c r="AB352" i="1"/>
  <c r="AG352" i="1" s="1"/>
  <c r="T352" i="1"/>
  <c r="S352" i="1"/>
  <c r="R352" i="1"/>
  <c r="BA352" i="1"/>
  <c r="V352" i="1"/>
  <c r="F352" i="1"/>
  <c r="AW320" i="1"/>
  <c r="AU320" i="1"/>
  <c r="AS320" i="1"/>
  <c r="AR320" i="1"/>
  <c r="AQ320" i="1"/>
  <c r="AN320" i="1"/>
  <c r="AK320" i="1"/>
  <c r="AH320" i="1"/>
  <c r="AJ320" i="1" s="1"/>
  <c r="AD320" i="1"/>
  <c r="AB320" i="1"/>
  <c r="AG320" i="1" s="1"/>
  <c r="T320" i="1"/>
  <c r="S320" i="1"/>
  <c r="R320" i="1"/>
  <c r="BA320" i="1"/>
  <c r="F320" i="1"/>
  <c r="AW299" i="1"/>
  <c r="AU299" i="1"/>
  <c r="AS299" i="1"/>
  <c r="AR299" i="1"/>
  <c r="AQ299" i="1"/>
  <c r="AN299" i="1"/>
  <c r="AK299" i="1"/>
  <c r="AH299" i="1"/>
  <c r="AJ299" i="1" s="1"/>
  <c r="AD299" i="1"/>
  <c r="AB299" i="1"/>
  <c r="AG299" i="1" s="1"/>
  <c r="T299" i="1"/>
  <c r="S299" i="1"/>
  <c r="R299" i="1"/>
  <c r="BA299" i="1"/>
  <c r="V299" i="1"/>
  <c r="F299" i="1"/>
  <c r="AW282" i="1"/>
  <c r="AU282" i="1"/>
  <c r="AS282" i="1"/>
  <c r="AR282" i="1"/>
  <c r="AQ282" i="1"/>
  <c r="AN282" i="1"/>
  <c r="AK282" i="1"/>
  <c r="AH282" i="1"/>
  <c r="AJ282" i="1" s="1"/>
  <c r="AD282" i="1"/>
  <c r="AB282" i="1"/>
  <c r="AG282" i="1" s="1"/>
  <c r="T282" i="1"/>
  <c r="S282" i="1"/>
  <c r="R282" i="1"/>
  <c r="BA282" i="1"/>
  <c r="V282" i="1"/>
  <c r="F282" i="1"/>
  <c r="AW267" i="1"/>
  <c r="AU267" i="1"/>
  <c r="AS267" i="1"/>
  <c r="AR267" i="1"/>
  <c r="AQ267" i="1"/>
  <c r="AK267" i="1"/>
  <c r="AH267" i="1"/>
  <c r="AJ267" i="1" s="1"/>
  <c r="AD267" i="1"/>
  <c r="AB267" i="1"/>
  <c r="AG267" i="1" s="1"/>
  <c r="T267" i="1"/>
  <c r="S267" i="1"/>
  <c r="R267" i="1"/>
  <c r="BA267" i="1"/>
  <c r="V267" i="1"/>
  <c r="F267" i="1"/>
  <c r="AW248" i="1"/>
  <c r="AU248" i="1"/>
  <c r="AS248" i="1"/>
  <c r="AR248" i="1"/>
  <c r="AQ248" i="1"/>
  <c r="AN248" i="1"/>
  <c r="AK248" i="1"/>
  <c r="AH248" i="1"/>
  <c r="AJ248" i="1" s="1"/>
  <c r="AD248" i="1"/>
  <c r="AB248" i="1"/>
  <c r="AG248" i="1" s="1"/>
  <c r="T248" i="1"/>
  <c r="S248" i="1"/>
  <c r="R248" i="1"/>
  <c r="BA248" i="1"/>
  <c r="V248" i="1"/>
  <c r="F248" i="1"/>
  <c r="AW228" i="1"/>
  <c r="AU228" i="1"/>
  <c r="AS228" i="1"/>
  <c r="AR228" i="1"/>
  <c r="AQ228" i="1"/>
  <c r="AK228" i="1"/>
  <c r="AH228" i="1"/>
  <c r="AJ228" i="1" s="1"/>
  <c r="AD228" i="1"/>
  <c r="AB228" i="1"/>
  <c r="AG228" i="1" s="1"/>
  <c r="T228" i="1"/>
  <c r="S228" i="1"/>
  <c r="R228" i="1"/>
  <c r="BA228" i="1"/>
  <c r="V228" i="1"/>
  <c r="F228" i="1"/>
  <c r="AW189" i="1"/>
  <c r="AU189" i="1"/>
  <c r="AS189" i="1"/>
  <c r="AR189" i="1"/>
  <c r="AQ189" i="1"/>
  <c r="AN189" i="1"/>
  <c r="AK189" i="1"/>
  <c r="AH189" i="1"/>
  <c r="AJ189" i="1" s="1"/>
  <c r="AD189" i="1"/>
  <c r="AB189" i="1"/>
  <c r="AG189" i="1" s="1"/>
  <c r="T189" i="1"/>
  <c r="S189" i="1"/>
  <c r="R189" i="1"/>
  <c r="BA189" i="1"/>
  <c r="V189" i="1"/>
  <c r="F189" i="1"/>
  <c r="AW171" i="1"/>
  <c r="AU171" i="1"/>
  <c r="AS171" i="1"/>
  <c r="AR171" i="1"/>
  <c r="AQ171" i="1"/>
  <c r="AN171" i="1"/>
  <c r="AK171" i="1"/>
  <c r="AH171" i="1"/>
  <c r="AJ171" i="1" s="1"/>
  <c r="AD171" i="1"/>
  <c r="AB171" i="1"/>
  <c r="AG171" i="1" s="1"/>
  <c r="T171" i="1"/>
  <c r="S171" i="1"/>
  <c r="R171" i="1"/>
  <c r="BA171" i="1"/>
  <c r="V171" i="1"/>
  <c r="F171" i="1"/>
  <c r="AW156" i="1"/>
  <c r="AU156" i="1"/>
  <c r="AS156" i="1"/>
  <c r="AR156" i="1"/>
  <c r="AQ156" i="1"/>
  <c r="AN156" i="1"/>
  <c r="AK156" i="1"/>
  <c r="AH156" i="1"/>
  <c r="AJ156" i="1" s="1"/>
  <c r="AD156" i="1"/>
  <c r="AB156" i="1"/>
  <c r="AG156" i="1" s="1"/>
  <c r="T156" i="1"/>
  <c r="S156" i="1"/>
  <c r="R156" i="1"/>
  <c r="BA156" i="1"/>
  <c r="U156" i="1"/>
  <c r="F156" i="1"/>
  <c r="AW128" i="1"/>
  <c r="AU128" i="1"/>
  <c r="AS128" i="1"/>
  <c r="AR128" i="1"/>
  <c r="AQ128" i="1"/>
  <c r="AN128" i="1"/>
  <c r="AK128" i="1"/>
  <c r="AH128" i="1"/>
  <c r="AJ128" i="1" s="1"/>
  <c r="AD128" i="1"/>
  <c r="AB128" i="1"/>
  <c r="AG128" i="1" s="1"/>
  <c r="T128" i="1"/>
  <c r="S128" i="1"/>
  <c r="R128" i="1"/>
  <c r="BA128" i="1"/>
  <c r="F128" i="1"/>
  <c r="AW113" i="1"/>
  <c r="AU113" i="1"/>
  <c r="AS113" i="1"/>
  <c r="AR113" i="1"/>
  <c r="AQ113" i="1"/>
  <c r="AN113" i="1"/>
  <c r="AK113" i="1"/>
  <c r="AH113" i="1"/>
  <c r="AJ113" i="1" s="1"/>
  <c r="AD113" i="1"/>
  <c r="AB113" i="1"/>
  <c r="AG113" i="1" s="1"/>
  <c r="T113" i="1"/>
  <c r="S113" i="1"/>
  <c r="R113" i="1"/>
  <c r="BA113" i="1"/>
  <c r="W113" i="1"/>
  <c r="Z113" i="1" s="1"/>
  <c r="F113" i="1"/>
  <c r="AW96" i="1"/>
  <c r="AU96" i="1"/>
  <c r="AS96" i="1"/>
  <c r="AR96" i="1"/>
  <c r="AQ96" i="1"/>
  <c r="AN96" i="1"/>
  <c r="AK96" i="1"/>
  <c r="AH96" i="1"/>
  <c r="AJ96" i="1" s="1"/>
  <c r="AD96" i="1"/>
  <c r="AB96" i="1"/>
  <c r="AG96" i="1" s="1"/>
  <c r="T96" i="1"/>
  <c r="S96" i="1"/>
  <c r="R96" i="1"/>
  <c r="BA96" i="1"/>
  <c r="V96" i="1"/>
  <c r="F96" i="1"/>
  <c r="AW79" i="1"/>
  <c r="AU79" i="1"/>
  <c r="AS79" i="1"/>
  <c r="AR79" i="1"/>
  <c r="AQ79" i="1"/>
  <c r="AN79" i="1"/>
  <c r="AK79" i="1"/>
  <c r="AH79" i="1"/>
  <c r="AJ79" i="1" s="1"/>
  <c r="AD79" i="1"/>
  <c r="AB79" i="1"/>
  <c r="AG79" i="1" s="1"/>
  <c r="T79" i="1"/>
  <c r="S79" i="1"/>
  <c r="R79" i="1"/>
  <c r="BA79" i="1"/>
  <c r="F79" i="1"/>
  <c r="AW508" i="1"/>
  <c r="AU508" i="1"/>
  <c r="AQ508" i="1"/>
  <c r="AN508" i="1"/>
  <c r="AK508" i="1"/>
  <c r="AH508" i="1"/>
  <c r="AJ508" i="1" s="1"/>
  <c r="AD508" i="1"/>
  <c r="AB508" i="1"/>
  <c r="T508" i="1"/>
  <c r="S508" i="1"/>
  <c r="R508" i="1"/>
  <c r="BA508" i="1"/>
  <c r="V508" i="1"/>
  <c r="F508" i="1"/>
  <c r="AW312" i="1"/>
  <c r="AU312" i="1"/>
  <c r="AQ312" i="1"/>
  <c r="AN312" i="1"/>
  <c r="AK312" i="1"/>
  <c r="AH312" i="1"/>
  <c r="AJ312" i="1" s="1"/>
  <c r="AD312" i="1"/>
  <c r="AB312" i="1"/>
  <c r="T312" i="1"/>
  <c r="S312" i="1"/>
  <c r="R312" i="1"/>
  <c r="BA312" i="1"/>
  <c r="F312" i="1"/>
  <c r="AW292" i="1"/>
  <c r="AU292" i="1"/>
  <c r="AQ292" i="1"/>
  <c r="AN292" i="1"/>
  <c r="AK292" i="1"/>
  <c r="AH292" i="1"/>
  <c r="AJ292" i="1" s="1"/>
  <c r="AD292" i="1"/>
  <c r="AB292" i="1"/>
  <c r="T292" i="1"/>
  <c r="S292" i="1"/>
  <c r="R292" i="1"/>
  <c r="BA292" i="1"/>
  <c r="V292" i="1"/>
  <c r="F292" i="1"/>
  <c r="AW278" i="1"/>
  <c r="AU278" i="1"/>
  <c r="AQ278" i="1"/>
  <c r="AN278" i="1"/>
  <c r="AK278" i="1"/>
  <c r="AH278" i="1"/>
  <c r="AJ278" i="1" s="1"/>
  <c r="AD278" i="1"/>
  <c r="AB278" i="1"/>
  <c r="T278" i="1"/>
  <c r="S278" i="1"/>
  <c r="R278" i="1"/>
  <c r="BA278" i="1"/>
  <c r="F278" i="1"/>
  <c r="AW260" i="1"/>
  <c r="AU260" i="1"/>
  <c r="AQ260" i="1"/>
  <c r="AN260" i="1"/>
  <c r="AK260" i="1"/>
  <c r="AH260" i="1"/>
  <c r="AJ260" i="1" s="1"/>
  <c r="AD260" i="1"/>
  <c r="AB260" i="1"/>
  <c r="T260" i="1"/>
  <c r="S260" i="1"/>
  <c r="R260" i="1"/>
  <c r="BA260" i="1"/>
  <c r="V260" i="1"/>
  <c r="F260" i="1"/>
  <c r="AW242" i="1"/>
  <c r="AU242" i="1"/>
  <c r="AQ242" i="1"/>
  <c r="AN242" i="1"/>
  <c r="AK242" i="1"/>
  <c r="AH242" i="1"/>
  <c r="AJ242" i="1" s="1"/>
  <c r="AD242" i="1"/>
  <c r="AB242" i="1"/>
  <c r="T242" i="1"/>
  <c r="S242" i="1"/>
  <c r="R242" i="1"/>
  <c r="BA242" i="1"/>
  <c r="F242" i="1"/>
  <c r="AW122" i="1"/>
  <c r="AU122" i="1"/>
  <c r="AQ122" i="1"/>
  <c r="AN122" i="1"/>
  <c r="AK122" i="1"/>
  <c r="AH122" i="1"/>
  <c r="AJ122" i="1" s="1"/>
  <c r="AD122" i="1"/>
  <c r="AB122" i="1"/>
  <c r="T122" i="1"/>
  <c r="S122" i="1"/>
  <c r="R122" i="1"/>
  <c r="BA122" i="1"/>
  <c r="V122" i="1"/>
  <c r="F122" i="1"/>
  <c r="AW107" i="1"/>
  <c r="AU107" i="1"/>
  <c r="AQ107" i="1"/>
  <c r="AN107" i="1"/>
  <c r="AK107" i="1"/>
  <c r="AH107" i="1"/>
  <c r="AJ107" i="1" s="1"/>
  <c r="AD107" i="1"/>
  <c r="AB107" i="1"/>
  <c r="T107" i="1"/>
  <c r="S107" i="1"/>
  <c r="R107" i="1"/>
  <c r="BA107" i="1"/>
  <c r="AR107" i="1"/>
  <c r="F107" i="1"/>
  <c r="AW291" i="1"/>
  <c r="AU291" i="1"/>
  <c r="AQ291" i="1"/>
  <c r="AN291" i="1"/>
  <c r="AK291" i="1"/>
  <c r="AH291" i="1"/>
  <c r="AJ291" i="1" s="1"/>
  <c r="AD291" i="1"/>
  <c r="AB291" i="1"/>
  <c r="AG291" i="1" s="1"/>
  <c r="T291" i="1"/>
  <c r="S291" i="1"/>
  <c r="R291" i="1"/>
  <c r="BA291" i="1"/>
  <c r="F291" i="1"/>
  <c r="AW293" i="1"/>
  <c r="AU293" i="1"/>
  <c r="AQ293" i="1"/>
  <c r="AN293" i="1"/>
  <c r="AK293" i="1"/>
  <c r="AH293" i="1"/>
  <c r="AJ293" i="1" s="1"/>
  <c r="AD293" i="1"/>
  <c r="AB293" i="1"/>
  <c r="T293" i="1"/>
  <c r="S293" i="1"/>
  <c r="R293" i="1"/>
  <c r="BA293" i="1"/>
  <c r="AR293" i="1"/>
  <c r="F293" i="1"/>
  <c r="AW294" i="1"/>
  <c r="AU294" i="1"/>
  <c r="AQ294" i="1"/>
  <c r="AN294" i="1"/>
  <c r="AK294" i="1"/>
  <c r="AH294" i="1"/>
  <c r="AJ294" i="1" s="1"/>
  <c r="AD294" i="1"/>
  <c r="AB294" i="1"/>
  <c r="T294" i="1"/>
  <c r="S294" i="1"/>
  <c r="R294" i="1"/>
  <c r="BA294" i="1"/>
  <c r="F294" i="1"/>
  <c r="AW300" i="1"/>
  <c r="AU300" i="1"/>
  <c r="AR300" i="1"/>
  <c r="AQ300" i="1"/>
  <c r="AN300" i="1"/>
  <c r="AK300" i="1"/>
  <c r="AH300" i="1"/>
  <c r="AJ300" i="1" s="1"/>
  <c r="AD300" i="1"/>
  <c r="AB300" i="1"/>
  <c r="AG300" i="1" s="1"/>
  <c r="T300" i="1"/>
  <c r="S300" i="1"/>
  <c r="R300" i="1"/>
  <c r="BA300" i="1"/>
  <c r="AS300" i="1"/>
  <c r="F300" i="1"/>
  <c r="AW307" i="1"/>
  <c r="AU307" i="1"/>
  <c r="AR307" i="1"/>
  <c r="AQ307" i="1"/>
  <c r="AN307" i="1"/>
  <c r="AK307" i="1"/>
  <c r="AH307" i="1"/>
  <c r="AJ307" i="1" s="1"/>
  <c r="AD307" i="1"/>
  <c r="AB307" i="1"/>
  <c r="AG307" i="1" s="1"/>
  <c r="T307" i="1"/>
  <c r="S307" i="1"/>
  <c r="R307" i="1"/>
  <c r="BA307" i="1"/>
  <c r="V307" i="1"/>
  <c r="F307" i="1"/>
  <c r="AW303" i="1"/>
  <c r="AU303" i="1"/>
  <c r="AQ303" i="1"/>
  <c r="AN303" i="1"/>
  <c r="AK303" i="1"/>
  <c r="AH303" i="1"/>
  <c r="AJ303" i="1" s="1"/>
  <c r="AD303" i="1"/>
  <c r="AB303" i="1"/>
  <c r="T303" i="1"/>
  <c r="S303" i="1"/>
  <c r="R303" i="1"/>
  <c r="BA303" i="1"/>
  <c r="AR303" i="1"/>
  <c r="F303" i="1"/>
  <c r="AW305" i="1"/>
  <c r="AU305" i="1"/>
  <c r="AQ305" i="1"/>
  <c r="AN305" i="1"/>
  <c r="AK305" i="1"/>
  <c r="AH305" i="1"/>
  <c r="AJ305" i="1" s="1"/>
  <c r="AD305" i="1"/>
  <c r="AB305" i="1"/>
  <c r="AG305" i="1" s="1"/>
  <c r="T305" i="1"/>
  <c r="S305" i="1"/>
  <c r="R305" i="1"/>
  <c r="BA305" i="1"/>
  <c r="V305" i="1"/>
  <c r="F305" i="1"/>
  <c r="AW304" i="1"/>
  <c r="AU304" i="1"/>
  <c r="AQ304" i="1"/>
  <c r="AN304" i="1"/>
  <c r="AK304" i="1"/>
  <c r="AH304" i="1"/>
  <c r="AJ304" i="1" s="1"/>
  <c r="AD304" i="1"/>
  <c r="AB304" i="1"/>
  <c r="T304" i="1"/>
  <c r="S304" i="1"/>
  <c r="R304" i="1"/>
  <c r="BA304" i="1"/>
  <c r="AR304" i="1"/>
  <c r="F304" i="1"/>
  <c r="AW405" i="1"/>
  <c r="AU405" i="1"/>
  <c r="AQ405" i="1"/>
  <c r="AN405" i="1"/>
  <c r="AK405" i="1"/>
  <c r="AH405" i="1"/>
  <c r="AJ405" i="1" s="1"/>
  <c r="AD405" i="1"/>
  <c r="AB405" i="1"/>
  <c r="T405" i="1"/>
  <c r="S405" i="1"/>
  <c r="R405" i="1"/>
  <c r="BA405" i="1"/>
  <c r="V405" i="1"/>
  <c r="F405" i="1"/>
  <c r="AW443" i="1"/>
  <c r="AU443" i="1"/>
  <c r="AQ443" i="1"/>
  <c r="AN443" i="1"/>
  <c r="AK443" i="1"/>
  <c r="AH443" i="1"/>
  <c r="AJ443" i="1" s="1"/>
  <c r="AD443" i="1"/>
  <c r="AB443" i="1"/>
  <c r="T443" i="1"/>
  <c r="S443" i="1"/>
  <c r="R443" i="1"/>
  <c r="BA443" i="1"/>
  <c r="AR443" i="1"/>
  <c r="F443" i="1"/>
  <c r="AW212" i="1"/>
  <c r="AU212" i="1"/>
  <c r="AQ212" i="1"/>
  <c r="AK212" i="1"/>
  <c r="AH212" i="1"/>
  <c r="AJ212" i="1" s="1"/>
  <c r="AD212" i="1"/>
  <c r="AB212" i="1"/>
  <c r="T212" i="1"/>
  <c r="S212" i="1"/>
  <c r="R212" i="1"/>
  <c r="BA212" i="1"/>
  <c r="V212" i="1"/>
  <c r="F212" i="1"/>
  <c r="AW193" i="1"/>
  <c r="AU193" i="1"/>
  <c r="AQ193" i="1"/>
  <c r="AN193" i="1"/>
  <c r="AK193" i="1"/>
  <c r="AH193" i="1"/>
  <c r="AJ193" i="1" s="1"/>
  <c r="AD193" i="1"/>
  <c r="AB193" i="1"/>
  <c r="T193" i="1"/>
  <c r="S193" i="1"/>
  <c r="R193" i="1"/>
  <c r="BA193" i="1"/>
  <c r="AR193" i="1"/>
  <c r="F193" i="1"/>
  <c r="AW45" i="1"/>
  <c r="AU45" i="1"/>
  <c r="AQ45" i="1"/>
  <c r="AN45" i="1"/>
  <c r="AK45" i="1"/>
  <c r="AH45" i="1"/>
  <c r="AJ45" i="1" s="1"/>
  <c r="AD45" i="1"/>
  <c r="AB45" i="1"/>
  <c r="T45" i="1"/>
  <c r="S45" i="1"/>
  <c r="R45" i="1"/>
  <c r="BA45" i="1"/>
  <c r="V45" i="1"/>
  <c r="F45" i="1"/>
  <c r="AW44" i="1"/>
  <c r="AU44" i="1"/>
  <c r="AQ44" i="1"/>
  <c r="AN44" i="1"/>
  <c r="AK44" i="1"/>
  <c r="AH44" i="1"/>
  <c r="AJ44" i="1" s="1"/>
  <c r="AD44" i="1"/>
  <c r="AB44" i="1"/>
  <c r="T44" i="1"/>
  <c r="S44" i="1"/>
  <c r="R44" i="1"/>
  <c r="BA44" i="1"/>
  <c r="AR44" i="1"/>
  <c r="F44" i="1"/>
  <c r="AW43" i="1"/>
  <c r="AU43" i="1"/>
  <c r="AQ43" i="1"/>
  <c r="AN43" i="1"/>
  <c r="AK43" i="1"/>
  <c r="AH43" i="1"/>
  <c r="AJ43" i="1" s="1"/>
  <c r="AD43" i="1"/>
  <c r="AB43" i="1"/>
  <c r="T43" i="1"/>
  <c r="S43" i="1"/>
  <c r="R43" i="1"/>
  <c r="BA43" i="1"/>
  <c r="W43" i="1"/>
  <c r="F43" i="1"/>
  <c r="AW41" i="1"/>
  <c r="AU41" i="1"/>
  <c r="AQ41" i="1"/>
  <c r="AN41" i="1"/>
  <c r="AK41" i="1"/>
  <c r="AH41" i="1"/>
  <c r="AJ41" i="1" s="1"/>
  <c r="AD41" i="1"/>
  <c r="AB41" i="1"/>
  <c r="T41" i="1"/>
  <c r="S41" i="1"/>
  <c r="R41" i="1"/>
  <c r="BA41" i="1"/>
  <c r="AR41" i="1"/>
  <c r="F41" i="1"/>
  <c r="AW40" i="1"/>
  <c r="AU40" i="1"/>
  <c r="AQ40" i="1"/>
  <c r="AN40" i="1"/>
  <c r="AK40" i="1"/>
  <c r="AH40" i="1"/>
  <c r="AJ40" i="1" s="1"/>
  <c r="AD40" i="1"/>
  <c r="AB40" i="1"/>
  <c r="T40" i="1"/>
  <c r="S40" i="1"/>
  <c r="R40" i="1"/>
  <c r="BA40" i="1"/>
  <c r="W40" i="1"/>
  <c r="F40" i="1"/>
  <c r="AW39" i="1"/>
  <c r="AU39" i="1"/>
  <c r="AQ39" i="1"/>
  <c r="AN39" i="1"/>
  <c r="AK39" i="1"/>
  <c r="AH39" i="1"/>
  <c r="AJ39" i="1" s="1"/>
  <c r="AD39" i="1"/>
  <c r="AB39" i="1"/>
  <c r="T39" i="1"/>
  <c r="S39" i="1"/>
  <c r="R39" i="1"/>
  <c r="BA39" i="1"/>
  <c r="AR39" i="1"/>
  <c r="F39" i="1"/>
  <c r="AW38" i="1"/>
  <c r="AU38" i="1"/>
  <c r="AQ38" i="1"/>
  <c r="AN38" i="1"/>
  <c r="AK38" i="1"/>
  <c r="AH38" i="1"/>
  <c r="AJ38" i="1" s="1"/>
  <c r="AD38" i="1"/>
  <c r="AB38" i="1"/>
  <c r="T38" i="1"/>
  <c r="S38" i="1"/>
  <c r="R38" i="1"/>
  <c r="BA38" i="1"/>
  <c r="V38" i="1"/>
  <c r="F38" i="1"/>
  <c r="AW37" i="1"/>
  <c r="AU37" i="1"/>
  <c r="AQ37" i="1"/>
  <c r="AN37" i="1"/>
  <c r="AK37" i="1"/>
  <c r="AH37" i="1"/>
  <c r="AJ37" i="1" s="1"/>
  <c r="AD37" i="1"/>
  <c r="AB37" i="1"/>
  <c r="T37" i="1"/>
  <c r="S37" i="1"/>
  <c r="R37" i="1"/>
  <c r="BA37" i="1"/>
  <c r="AR37" i="1"/>
  <c r="F37" i="1"/>
  <c r="AW36" i="1"/>
  <c r="AU36" i="1"/>
  <c r="AQ36" i="1"/>
  <c r="AN36" i="1"/>
  <c r="AK36" i="1"/>
  <c r="AH36" i="1"/>
  <c r="AJ36" i="1" s="1"/>
  <c r="AD36" i="1"/>
  <c r="AB36" i="1"/>
  <c r="T36" i="1"/>
  <c r="S36" i="1"/>
  <c r="R36" i="1"/>
  <c r="BA36" i="1"/>
  <c r="V36" i="1"/>
  <c r="F36" i="1"/>
  <c r="AW35" i="1"/>
  <c r="AU35" i="1"/>
  <c r="AQ35" i="1"/>
  <c r="AN35" i="1"/>
  <c r="AK35" i="1"/>
  <c r="AH35" i="1"/>
  <c r="AJ35" i="1" s="1"/>
  <c r="AD35" i="1"/>
  <c r="AB35" i="1"/>
  <c r="T35" i="1"/>
  <c r="S35" i="1"/>
  <c r="R35" i="1"/>
  <c r="BA35" i="1"/>
  <c r="AR35" i="1"/>
  <c r="F35" i="1"/>
  <c r="AW34" i="1"/>
  <c r="AU34" i="1"/>
  <c r="AQ34" i="1"/>
  <c r="AN34" i="1"/>
  <c r="AK34" i="1"/>
  <c r="AH34" i="1"/>
  <c r="AJ34" i="1" s="1"/>
  <c r="AD34" i="1"/>
  <c r="AB34" i="1"/>
  <c r="T34" i="1"/>
  <c r="S34" i="1"/>
  <c r="R34" i="1"/>
  <c r="BA34" i="1"/>
  <c r="W34" i="1"/>
  <c r="F34" i="1"/>
  <c r="AW33" i="1"/>
  <c r="AU33" i="1"/>
  <c r="AQ33" i="1"/>
  <c r="AN33" i="1"/>
  <c r="AK33" i="1"/>
  <c r="AG33" i="1" s="1"/>
  <c r="AH33" i="1"/>
  <c r="AJ33" i="1" s="1"/>
  <c r="AD33" i="1"/>
  <c r="AB33" i="1"/>
  <c r="T33" i="1"/>
  <c r="S33" i="1"/>
  <c r="R33" i="1"/>
  <c r="BA33" i="1"/>
  <c r="AR33" i="1"/>
  <c r="F33" i="1"/>
  <c r="BA32" i="1"/>
  <c r="AW32" i="1"/>
  <c r="AU32" i="1"/>
  <c r="AQ32" i="1"/>
  <c r="AN32" i="1"/>
  <c r="AK32" i="1"/>
  <c r="AH32" i="1"/>
  <c r="AJ32" i="1" s="1"/>
  <c r="AD32" i="1"/>
  <c r="AB32" i="1"/>
  <c r="T32" i="1"/>
  <c r="S32" i="1"/>
  <c r="R32" i="1"/>
  <c r="F32" i="1"/>
  <c r="AW31" i="1"/>
  <c r="AU31" i="1"/>
  <c r="AQ31" i="1"/>
  <c r="AN31" i="1"/>
  <c r="AK31" i="1"/>
  <c r="AH31" i="1"/>
  <c r="AJ31" i="1" s="1"/>
  <c r="AD31" i="1"/>
  <c r="AB31" i="1"/>
  <c r="T31" i="1"/>
  <c r="S31" i="1"/>
  <c r="R31" i="1"/>
  <c r="BA31" i="1"/>
  <c r="AR31" i="1"/>
  <c r="F31" i="1"/>
  <c r="AW30" i="1"/>
  <c r="AU30" i="1"/>
  <c r="AQ30" i="1"/>
  <c r="AN30" i="1"/>
  <c r="AK30" i="1"/>
  <c r="AH30" i="1"/>
  <c r="AJ30" i="1" s="1"/>
  <c r="AD30" i="1"/>
  <c r="AB30" i="1"/>
  <c r="T30" i="1"/>
  <c r="S30" i="1"/>
  <c r="R30" i="1"/>
  <c r="BA30" i="1"/>
  <c r="AR30" i="1"/>
  <c r="F30" i="1"/>
  <c r="AW29" i="1"/>
  <c r="AU29" i="1"/>
  <c r="AQ29" i="1"/>
  <c r="AN29" i="1"/>
  <c r="AK29" i="1"/>
  <c r="AH29" i="1"/>
  <c r="AJ29" i="1" s="1"/>
  <c r="AD29" i="1"/>
  <c r="AB29" i="1"/>
  <c r="T29" i="1"/>
  <c r="S29" i="1"/>
  <c r="R29" i="1"/>
  <c r="BA29" i="1"/>
  <c r="AR29" i="1"/>
  <c r="F29" i="1"/>
  <c r="AW28" i="1"/>
  <c r="AU28" i="1"/>
  <c r="AQ28" i="1"/>
  <c r="AN28" i="1"/>
  <c r="AK28" i="1"/>
  <c r="AH28" i="1"/>
  <c r="AJ28" i="1" s="1"/>
  <c r="AD28" i="1"/>
  <c r="AB28" i="1"/>
  <c r="T28" i="1"/>
  <c r="S28" i="1"/>
  <c r="R28" i="1"/>
  <c r="BA28" i="1"/>
  <c r="AR28" i="1"/>
  <c r="F28" i="1"/>
  <c r="AW27" i="1"/>
  <c r="AU27" i="1"/>
  <c r="AQ27" i="1"/>
  <c r="AN27" i="1"/>
  <c r="AK27" i="1"/>
  <c r="AH27" i="1"/>
  <c r="AJ27" i="1" s="1"/>
  <c r="AD27" i="1"/>
  <c r="AB27" i="1"/>
  <c r="T27" i="1"/>
  <c r="S27" i="1"/>
  <c r="R27" i="1"/>
  <c r="BA27" i="1"/>
  <c r="AR27" i="1"/>
  <c r="F27" i="1"/>
  <c r="AW404" i="1"/>
  <c r="AU404" i="1"/>
  <c r="AS404" i="1"/>
  <c r="AR404" i="1"/>
  <c r="AQ404" i="1"/>
  <c r="AN404" i="1"/>
  <c r="AK404" i="1"/>
  <c r="AH404" i="1"/>
  <c r="AJ404" i="1" s="1"/>
  <c r="AD404" i="1"/>
  <c r="AB404" i="1"/>
  <c r="AG404" i="1" s="1"/>
  <c r="T404" i="1"/>
  <c r="S404" i="1"/>
  <c r="R404" i="1"/>
  <c r="BA404" i="1"/>
  <c r="V404" i="1"/>
  <c r="F404" i="1"/>
  <c r="AW368" i="1"/>
  <c r="AU368" i="1"/>
  <c r="AQ368" i="1"/>
  <c r="AN368" i="1"/>
  <c r="AK368" i="1"/>
  <c r="AG368" i="1" s="1"/>
  <c r="AH368" i="1"/>
  <c r="AJ368" i="1" s="1"/>
  <c r="AD368" i="1"/>
  <c r="AB368" i="1"/>
  <c r="T368" i="1"/>
  <c r="S368" i="1"/>
  <c r="R368" i="1"/>
  <c r="BA368" i="1"/>
  <c r="AR368" i="1"/>
  <c r="F368" i="1"/>
  <c r="AW210" i="1"/>
  <c r="AU210" i="1"/>
  <c r="AQ210" i="1"/>
  <c r="AK210" i="1"/>
  <c r="AH210" i="1"/>
  <c r="AJ210" i="1" s="1"/>
  <c r="AD210" i="1"/>
  <c r="AB210" i="1"/>
  <c r="T210" i="1"/>
  <c r="S210" i="1"/>
  <c r="R210" i="1"/>
  <c r="BA210" i="1"/>
  <c r="AS210" i="1"/>
  <c r="F210" i="1"/>
  <c r="AW191" i="1"/>
  <c r="AU191" i="1"/>
  <c r="AQ191" i="1"/>
  <c r="AN191" i="1"/>
  <c r="AK191" i="1"/>
  <c r="AG191" i="1" s="1"/>
  <c r="AH191" i="1"/>
  <c r="AJ191" i="1" s="1"/>
  <c r="AD191" i="1"/>
  <c r="AB191" i="1"/>
  <c r="T191" i="1"/>
  <c r="S191" i="1"/>
  <c r="R191" i="1"/>
  <c r="BA191" i="1"/>
  <c r="AR191" i="1"/>
  <c r="F191" i="1"/>
  <c r="AW7" i="1"/>
  <c r="AQ7" i="1"/>
  <c r="AN7" i="1"/>
  <c r="AK7" i="1"/>
  <c r="AH7" i="1"/>
  <c r="AJ7" i="1" s="1"/>
  <c r="AD7" i="1"/>
  <c r="AB7" i="1"/>
  <c r="T7" i="1"/>
  <c r="S7" i="1"/>
  <c r="R7" i="1"/>
  <c r="BA7" i="1"/>
  <c r="AS7" i="1"/>
  <c r="F7" i="1"/>
  <c r="AW395" i="1"/>
  <c r="AU395" i="1"/>
  <c r="AN395" i="1"/>
  <c r="AK395" i="1"/>
  <c r="AH395" i="1"/>
  <c r="AJ395" i="1" s="1"/>
  <c r="AX395" i="1" s="1"/>
  <c r="AD395" i="1"/>
  <c r="AB395" i="1"/>
  <c r="AG395" i="1" s="1"/>
  <c r="T395" i="1"/>
  <c r="S395" i="1"/>
  <c r="R395" i="1"/>
  <c r="BA395" i="1"/>
  <c r="V395" i="1"/>
  <c r="F395" i="1"/>
  <c r="AW610" i="1"/>
  <c r="AU610" i="1"/>
  <c r="AQ610" i="1"/>
  <c r="AN610" i="1"/>
  <c r="AK610" i="1"/>
  <c r="AH610" i="1"/>
  <c r="AJ610" i="1" s="1"/>
  <c r="AD610" i="1"/>
  <c r="AB610" i="1"/>
  <c r="T610" i="1"/>
  <c r="S610" i="1"/>
  <c r="R610" i="1"/>
  <c r="BA610" i="1"/>
  <c r="V610" i="1"/>
  <c r="F610" i="1"/>
  <c r="AW532" i="1"/>
  <c r="AU532" i="1"/>
  <c r="AQ532" i="1"/>
  <c r="AN532" i="1"/>
  <c r="AK532" i="1"/>
  <c r="AG532" i="1" s="1"/>
  <c r="AH532" i="1"/>
  <c r="AJ532" i="1" s="1"/>
  <c r="AD532" i="1"/>
  <c r="AB532" i="1"/>
  <c r="T532" i="1"/>
  <c r="S532" i="1"/>
  <c r="R532" i="1"/>
  <c r="BA532" i="1"/>
  <c r="AR532" i="1"/>
  <c r="F532" i="1"/>
  <c r="AW515" i="1"/>
  <c r="AU515" i="1"/>
  <c r="AQ515" i="1"/>
  <c r="AN515" i="1"/>
  <c r="AK515" i="1"/>
  <c r="AH515" i="1"/>
  <c r="AJ515" i="1" s="1"/>
  <c r="AD515" i="1"/>
  <c r="AB515" i="1"/>
  <c r="T515" i="1"/>
  <c r="S515" i="1"/>
  <c r="R515" i="1"/>
  <c r="BA515" i="1"/>
  <c r="V515" i="1"/>
  <c r="F515" i="1"/>
  <c r="AW465" i="1"/>
  <c r="AU465" i="1"/>
  <c r="AQ465" i="1"/>
  <c r="AN465" i="1"/>
  <c r="AK465" i="1"/>
  <c r="AG465" i="1" s="1"/>
  <c r="AH465" i="1"/>
  <c r="AJ465" i="1" s="1"/>
  <c r="AD465" i="1"/>
  <c r="AB465" i="1"/>
  <c r="T465" i="1"/>
  <c r="S465" i="1"/>
  <c r="R465" i="1"/>
  <c r="BA465" i="1"/>
  <c r="AR465" i="1"/>
  <c r="F465" i="1"/>
  <c r="AW451" i="1"/>
  <c r="AU451" i="1"/>
  <c r="AQ451" i="1"/>
  <c r="AN451" i="1"/>
  <c r="AK451" i="1"/>
  <c r="AH451" i="1"/>
  <c r="AJ451" i="1" s="1"/>
  <c r="AD451" i="1"/>
  <c r="AB451" i="1"/>
  <c r="T451" i="1"/>
  <c r="S451" i="1"/>
  <c r="R451" i="1"/>
  <c r="BA451" i="1"/>
  <c r="V451" i="1"/>
  <c r="F451" i="1"/>
  <c r="AW436" i="1"/>
  <c r="AU436" i="1"/>
  <c r="AQ436" i="1"/>
  <c r="AN436" i="1"/>
  <c r="AK436" i="1"/>
  <c r="AH436" i="1"/>
  <c r="AJ436" i="1" s="1"/>
  <c r="AD436" i="1"/>
  <c r="AB436" i="1"/>
  <c r="T436" i="1"/>
  <c r="S436" i="1"/>
  <c r="R436" i="1"/>
  <c r="BA436" i="1"/>
  <c r="F436" i="1"/>
  <c r="AW423" i="1"/>
  <c r="AU423" i="1"/>
  <c r="AQ423" i="1"/>
  <c r="AN423" i="1"/>
  <c r="AK423" i="1"/>
  <c r="AH423" i="1"/>
  <c r="AJ423" i="1" s="1"/>
  <c r="AD423" i="1"/>
  <c r="AB423" i="1"/>
  <c r="T423" i="1"/>
  <c r="S423" i="1"/>
  <c r="R423" i="1"/>
  <c r="BA423" i="1"/>
  <c r="W423" i="1"/>
  <c r="F423" i="1"/>
  <c r="AW409" i="1"/>
  <c r="AU409" i="1"/>
  <c r="AQ409" i="1"/>
  <c r="AN409" i="1"/>
  <c r="AK409" i="1"/>
  <c r="AH409" i="1"/>
  <c r="AJ409" i="1" s="1"/>
  <c r="AD409" i="1"/>
  <c r="AB409" i="1"/>
  <c r="T409" i="1"/>
  <c r="S409" i="1"/>
  <c r="R409" i="1"/>
  <c r="BA409" i="1"/>
  <c r="W409" i="1"/>
  <c r="F409" i="1"/>
  <c r="AW385" i="1"/>
  <c r="AU385" i="1"/>
  <c r="AQ385" i="1"/>
  <c r="AN385" i="1"/>
  <c r="AK385" i="1"/>
  <c r="AH385" i="1"/>
  <c r="AJ385" i="1" s="1"/>
  <c r="AD385" i="1"/>
  <c r="AB385" i="1"/>
  <c r="T385" i="1"/>
  <c r="S385" i="1"/>
  <c r="R385" i="1"/>
  <c r="BA385" i="1"/>
  <c r="W385" i="1"/>
  <c r="F385" i="1"/>
  <c r="AW369" i="1"/>
  <c r="AU369" i="1"/>
  <c r="AQ369" i="1"/>
  <c r="AN369" i="1"/>
  <c r="AK369" i="1"/>
  <c r="AG369" i="1" s="1"/>
  <c r="AH369" i="1"/>
  <c r="AJ369" i="1" s="1"/>
  <c r="AD369" i="1"/>
  <c r="AB369" i="1"/>
  <c r="T369" i="1"/>
  <c r="S369" i="1"/>
  <c r="R369" i="1"/>
  <c r="BA369" i="1"/>
  <c r="F369" i="1"/>
  <c r="AW353" i="1"/>
  <c r="AU353" i="1"/>
  <c r="AQ353" i="1"/>
  <c r="AN353" i="1"/>
  <c r="AK353" i="1"/>
  <c r="AH353" i="1"/>
  <c r="AJ353" i="1" s="1"/>
  <c r="AD353" i="1"/>
  <c r="AB353" i="1"/>
  <c r="T353" i="1"/>
  <c r="S353" i="1"/>
  <c r="R353" i="1"/>
  <c r="BA353" i="1"/>
  <c r="W353" i="1"/>
  <c r="F353" i="1"/>
  <c r="AW321" i="1"/>
  <c r="AU321" i="1"/>
  <c r="AQ321" i="1"/>
  <c r="AN321" i="1"/>
  <c r="AK321" i="1"/>
  <c r="AG321" i="1" s="1"/>
  <c r="AH321" i="1"/>
  <c r="AJ321" i="1" s="1"/>
  <c r="AD321" i="1"/>
  <c r="AB321" i="1"/>
  <c r="T321" i="1"/>
  <c r="S321" i="1"/>
  <c r="R321" i="1"/>
  <c r="BA321" i="1"/>
  <c r="AS321" i="1"/>
  <c r="F321" i="1"/>
  <c r="AW301" i="1"/>
  <c r="AU301" i="1"/>
  <c r="AQ301" i="1"/>
  <c r="AN301" i="1"/>
  <c r="AK301" i="1"/>
  <c r="AG301" i="1" s="1"/>
  <c r="AH301" i="1"/>
  <c r="AJ301" i="1" s="1"/>
  <c r="AD301" i="1"/>
  <c r="AB301" i="1"/>
  <c r="T301" i="1"/>
  <c r="S301" i="1"/>
  <c r="R301" i="1"/>
  <c r="BA301" i="1"/>
  <c r="AR301" i="1"/>
  <c r="F301" i="1"/>
  <c r="AW283" i="1"/>
  <c r="AU283" i="1"/>
  <c r="AQ283" i="1"/>
  <c r="AN283" i="1"/>
  <c r="AK283" i="1"/>
  <c r="AH283" i="1"/>
  <c r="AJ283" i="1" s="1"/>
  <c r="AD283" i="1"/>
  <c r="AB283" i="1"/>
  <c r="T283" i="1"/>
  <c r="S283" i="1"/>
  <c r="R283" i="1"/>
  <c r="BA283" i="1"/>
  <c r="AS283" i="1"/>
  <c r="F283" i="1"/>
  <c r="AW268" i="1"/>
  <c r="AU268" i="1"/>
  <c r="AQ268" i="1"/>
  <c r="AK268" i="1"/>
  <c r="AH268" i="1"/>
  <c r="AJ268" i="1" s="1"/>
  <c r="AD268" i="1"/>
  <c r="AB268" i="1"/>
  <c r="T268" i="1"/>
  <c r="S268" i="1"/>
  <c r="R268" i="1"/>
  <c r="BA268" i="1"/>
  <c r="F268" i="1"/>
  <c r="AW249" i="1"/>
  <c r="AU249" i="1"/>
  <c r="AQ249" i="1"/>
  <c r="AN249" i="1"/>
  <c r="AK249" i="1"/>
  <c r="AH249" i="1"/>
  <c r="AJ249" i="1" s="1"/>
  <c r="AD249" i="1"/>
  <c r="AB249" i="1"/>
  <c r="T249" i="1"/>
  <c r="S249" i="1"/>
  <c r="R249" i="1"/>
  <c r="BA249" i="1"/>
  <c r="AS249" i="1"/>
  <c r="F249" i="1"/>
  <c r="AW229" i="1"/>
  <c r="AU229" i="1"/>
  <c r="AQ229" i="1"/>
  <c r="AK229" i="1"/>
  <c r="AH229" i="1"/>
  <c r="AJ229" i="1" s="1"/>
  <c r="AD229" i="1"/>
  <c r="AB229" i="1"/>
  <c r="T229" i="1"/>
  <c r="S229" i="1"/>
  <c r="R229" i="1"/>
  <c r="BA229" i="1"/>
  <c r="AR229" i="1"/>
  <c r="F229" i="1"/>
  <c r="AW211" i="1"/>
  <c r="AU211" i="1"/>
  <c r="AQ211" i="1"/>
  <c r="AK211" i="1"/>
  <c r="AH211" i="1"/>
  <c r="AJ211" i="1" s="1"/>
  <c r="AD211" i="1"/>
  <c r="AB211" i="1"/>
  <c r="T211" i="1"/>
  <c r="S211" i="1"/>
  <c r="R211" i="1"/>
  <c r="BA211" i="1"/>
  <c r="AS211" i="1"/>
  <c r="F211" i="1"/>
  <c r="AW192" i="1"/>
  <c r="AU192" i="1"/>
  <c r="AQ192" i="1"/>
  <c r="AN192" i="1"/>
  <c r="AK192" i="1"/>
  <c r="AH192" i="1"/>
  <c r="AJ192" i="1" s="1"/>
  <c r="AD192" i="1"/>
  <c r="AB192" i="1"/>
  <c r="T192" i="1"/>
  <c r="S192" i="1"/>
  <c r="R192" i="1"/>
  <c r="BA192" i="1"/>
  <c r="F192" i="1"/>
  <c r="AW172" i="1"/>
  <c r="AU172" i="1"/>
  <c r="AQ172" i="1"/>
  <c r="AN172" i="1"/>
  <c r="AK172" i="1"/>
  <c r="AH172" i="1"/>
  <c r="AJ172" i="1" s="1"/>
  <c r="AD172" i="1"/>
  <c r="AB172" i="1"/>
  <c r="T172" i="1"/>
  <c r="S172" i="1"/>
  <c r="R172" i="1"/>
  <c r="BA172" i="1"/>
  <c r="AS172" i="1"/>
  <c r="F172" i="1"/>
  <c r="AW129" i="1"/>
  <c r="AU129" i="1"/>
  <c r="AQ129" i="1"/>
  <c r="AN129" i="1"/>
  <c r="AK129" i="1"/>
  <c r="AG129" i="1" s="1"/>
  <c r="AH129" i="1"/>
  <c r="AJ129" i="1" s="1"/>
  <c r="AD129" i="1"/>
  <c r="AB129" i="1"/>
  <c r="T129" i="1"/>
  <c r="S129" i="1"/>
  <c r="R129" i="1"/>
  <c r="BA129" i="1"/>
  <c r="AR129" i="1"/>
  <c r="F129" i="1"/>
  <c r="AW114" i="1"/>
  <c r="AU114" i="1"/>
  <c r="AQ114" i="1"/>
  <c r="AN114" i="1"/>
  <c r="AK114" i="1"/>
  <c r="AH114" i="1"/>
  <c r="AJ114" i="1" s="1"/>
  <c r="AD114" i="1"/>
  <c r="AB114" i="1"/>
  <c r="T114" i="1"/>
  <c r="S114" i="1"/>
  <c r="R114" i="1"/>
  <c r="BA114" i="1"/>
  <c r="AS114" i="1"/>
  <c r="F114" i="1"/>
  <c r="AW97" i="1"/>
  <c r="AU97" i="1"/>
  <c r="AQ97" i="1"/>
  <c r="AN97" i="1"/>
  <c r="AK97" i="1"/>
  <c r="AH97" i="1"/>
  <c r="AJ97" i="1" s="1"/>
  <c r="AD97" i="1"/>
  <c r="AB97" i="1"/>
  <c r="T97" i="1"/>
  <c r="S97" i="1"/>
  <c r="R97" i="1"/>
  <c r="BA97" i="1"/>
  <c r="F97" i="1"/>
  <c r="AW604" i="1"/>
  <c r="AQ604" i="1"/>
  <c r="AN604" i="1"/>
  <c r="AK604" i="1"/>
  <c r="AH604" i="1"/>
  <c r="AJ604" i="1" s="1"/>
  <c r="AD604" i="1"/>
  <c r="AB604" i="1"/>
  <c r="T604" i="1"/>
  <c r="S604" i="1"/>
  <c r="R604" i="1"/>
  <c r="BA604" i="1"/>
  <c r="F604" i="1"/>
  <c r="AW588" i="1"/>
  <c r="AQ588" i="1"/>
  <c r="AN588" i="1"/>
  <c r="AK588" i="1"/>
  <c r="AG588" i="1" s="1"/>
  <c r="AH588" i="1"/>
  <c r="AJ588" i="1" s="1"/>
  <c r="AD588" i="1"/>
  <c r="AB588" i="1"/>
  <c r="T588" i="1"/>
  <c r="S588" i="1"/>
  <c r="R588" i="1"/>
  <c r="BA588" i="1"/>
  <c r="AS588" i="1"/>
  <c r="F588" i="1"/>
  <c r="AW334" i="1"/>
  <c r="AQ334" i="1"/>
  <c r="AN334" i="1"/>
  <c r="AK334" i="1"/>
  <c r="AH334" i="1"/>
  <c r="AJ334" i="1" s="1"/>
  <c r="AD334" i="1"/>
  <c r="AB334" i="1"/>
  <c r="T334" i="1"/>
  <c r="S334" i="1"/>
  <c r="R334" i="1"/>
  <c r="BA334" i="1"/>
  <c r="AR334" i="1"/>
  <c r="F334" i="1"/>
  <c r="AW144" i="1"/>
  <c r="AQ144" i="1"/>
  <c r="AN144" i="1"/>
  <c r="AK144" i="1"/>
  <c r="AG144" i="1" s="1"/>
  <c r="AH144" i="1"/>
  <c r="AJ144" i="1" s="1"/>
  <c r="AD144" i="1"/>
  <c r="AB144" i="1"/>
  <c r="T144" i="1"/>
  <c r="S144" i="1"/>
  <c r="R144" i="1"/>
  <c r="BA144" i="1"/>
  <c r="AS144" i="1"/>
  <c r="F144" i="1"/>
  <c r="AW308" i="1"/>
  <c r="AU308" i="1"/>
  <c r="AQ308" i="1"/>
  <c r="AN308" i="1"/>
  <c r="AK308" i="1"/>
  <c r="AH308" i="1"/>
  <c r="AJ308" i="1" s="1"/>
  <c r="AD308" i="1"/>
  <c r="AB308" i="1"/>
  <c r="T308" i="1"/>
  <c r="S308" i="1"/>
  <c r="R308" i="1"/>
  <c r="BA308" i="1"/>
  <c r="F308" i="1"/>
  <c r="AW309" i="1"/>
  <c r="AU309" i="1"/>
  <c r="AQ309" i="1"/>
  <c r="AN309" i="1"/>
  <c r="AK309" i="1"/>
  <c r="AH309" i="1"/>
  <c r="AJ309" i="1" s="1"/>
  <c r="AD309" i="1"/>
  <c r="AB309" i="1"/>
  <c r="AG309" i="1" s="1"/>
  <c r="T309" i="1"/>
  <c r="S309" i="1"/>
  <c r="R309" i="1"/>
  <c r="BA309" i="1"/>
  <c r="AS309" i="1"/>
  <c r="F309" i="1"/>
  <c r="AW314" i="1"/>
  <c r="AU314" i="1"/>
  <c r="AR314" i="1"/>
  <c r="AQ314" i="1"/>
  <c r="AN314" i="1"/>
  <c r="AK314" i="1"/>
  <c r="AH314" i="1"/>
  <c r="AJ314" i="1" s="1"/>
  <c r="AD314" i="1"/>
  <c r="AB314" i="1"/>
  <c r="AG314" i="1" s="1"/>
  <c r="T314" i="1"/>
  <c r="S314" i="1"/>
  <c r="R314" i="1"/>
  <c r="BA314" i="1"/>
  <c r="F314" i="1"/>
  <c r="AW315" i="1"/>
  <c r="AU315" i="1"/>
  <c r="AR315" i="1"/>
  <c r="AQ315" i="1"/>
  <c r="AN315" i="1"/>
  <c r="AK315" i="1"/>
  <c r="AH315" i="1"/>
  <c r="AJ315" i="1" s="1"/>
  <c r="AD315" i="1"/>
  <c r="AB315" i="1"/>
  <c r="T315" i="1"/>
  <c r="S315" i="1"/>
  <c r="R315" i="1"/>
  <c r="BA315" i="1"/>
  <c r="AS315" i="1"/>
  <c r="F315" i="1"/>
  <c r="AW317" i="1"/>
  <c r="AU317" i="1"/>
  <c r="AQ317" i="1"/>
  <c r="AN317" i="1"/>
  <c r="AK317" i="1"/>
  <c r="AH317" i="1"/>
  <c r="AJ317" i="1" s="1"/>
  <c r="AD317" i="1"/>
  <c r="AB317" i="1"/>
  <c r="AG317" i="1" s="1"/>
  <c r="T317" i="1"/>
  <c r="S317" i="1"/>
  <c r="R317" i="1"/>
  <c r="BA317" i="1"/>
  <c r="AR317" i="1"/>
  <c r="F317" i="1"/>
  <c r="AW316" i="1"/>
  <c r="AU316" i="1"/>
  <c r="AQ316" i="1"/>
  <c r="AN316" i="1"/>
  <c r="AK316" i="1"/>
  <c r="AH316" i="1"/>
  <c r="AJ316" i="1" s="1"/>
  <c r="AD316" i="1"/>
  <c r="AB316" i="1"/>
  <c r="T316" i="1"/>
  <c r="S316" i="1"/>
  <c r="R316" i="1"/>
  <c r="BA316" i="1"/>
  <c r="AS316" i="1"/>
  <c r="F316" i="1"/>
  <c r="AW324" i="1"/>
  <c r="AU324" i="1"/>
  <c r="AR324" i="1"/>
  <c r="AQ324" i="1"/>
  <c r="AN324" i="1"/>
  <c r="AK324" i="1"/>
  <c r="AH324" i="1"/>
  <c r="AJ324" i="1" s="1"/>
  <c r="AD324" i="1"/>
  <c r="AB324" i="1"/>
  <c r="AG324" i="1" s="1"/>
  <c r="T324" i="1"/>
  <c r="S324" i="1"/>
  <c r="R324" i="1"/>
  <c r="BA324" i="1"/>
  <c r="F324" i="1"/>
  <c r="AW533" i="1"/>
  <c r="AU533" i="1"/>
  <c r="AQ533" i="1"/>
  <c r="AN533" i="1"/>
  <c r="AK533" i="1"/>
  <c r="AH533" i="1"/>
  <c r="AJ533" i="1" s="1"/>
  <c r="AD533" i="1"/>
  <c r="AB533" i="1"/>
  <c r="T533" i="1"/>
  <c r="S533" i="1"/>
  <c r="R533" i="1"/>
  <c r="BA533" i="1"/>
  <c r="AS533" i="1"/>
  <c r="F533" i="1"/>
  <c r="AW516" i="1"/>
  <c r="AU516" i="1"/>
  <c r="AQ516" i="1"/>
  <c r="AN516" i="1"/>
  <c r="AK516" i="1"/>
  <c r="AH516" i="1"/>
  <c r="AJ516" i="1" s="1"/>
  <c r="AD516" i="1"/>
  <c r="AB516" i="1"/>
  <c r="T516" i="1"/>
  <c r="S516" i="1"/>
  <c r="R516" i="1"/>
  <c r="BA516" i="1"/>
  <c r="AR516" i="1"/>
  <c r="F516" i="1"/>
  <c r="AW482" i="1"/>
  <c r="AU482" i="1"/>
  <c r="AQ482" i="1"/>
  <c r="AN482" i="1"/>
  <c r="AK482" i="1"/>
  <c r="AH482" i="1"/>
  <c r="AJ482" i="1" s="1"/>
  <c r="AD482" i="1"/>
  <c r="AB482" i="1"/>
  <c r="T482" i="1"/>
  <c r="S482" i="1"/>
  <c r="R482" i="1"/>
  <c r="BA482" i="1"/>
  <c r="AS482" i="1"/>
  <c r="F482" i="1"/>
  <c r="AW386" i="1"/>
  <c r="AU386" i="1"/>
  <c r="AQ386" i="1"/>
  <c r="AN386" i="1"/>
  <c r="AK386" i="1"/>
  <c r="AG386" i="1" s="1"/>
  <c r="AH386" i="1"/>
  <c r="AJ386" i="1" s="1"/>
  <c r="AD386" i="1"/>
  <c r="AB386" i="1"/>
  <c r="T386" i="1"/>
  <c r="S386" i="1"/>
  <c r="R386" i="1"/>
  <c r="BA386" i="1"/>
  <c r="AR386" i="1"/>
  <c r="F386" i="1"/>
  <c r="AW370" i="1"/>
  <c r="AU370" i="1"/>
  <c r="AQ370" i="1"/>
  <c r="AN370" i="1"/>
  <c r="AK370" i="1"/>
  <c r="AH370" i="1"/>
  <c r="AJ370" i="1" s="1"/>
  <c r="AD370" i="1"/>
  <c r="AB370" i="1"/>
  <c r="T370" i="1"/>
  <c r="S370" i="1"/>
  <c r="R370" i="1"/>
  <c r="BA370" i="1"/>
  <c r="AS370" i="1"/>
  <c r="F370" i="1"/>
  <c r="AW322" i="1"/>
  <c r="AU322" i="1"/>
  <c r="AQ322" i="1"/>
  <c r="AN322" i="1"/>
  <c r="AK322" i="1"/>
  <c r="AG322" i="1" s="1"/>
  <c r="AH322" i="1"/>
  <c r="AJ322" i="1" s="1"/>
  <c r="AD322" i="1"/>
  <c r="AB322" i="1"/>
  <c r="T322" i="1"/>
  <c r="S322" i="1"/>
  <c r="R322" i="1"/>
  <c r="BA322" i="1"/>
  <c r="AR322" i="1"/>
  <c r="F322" i="1"/>
  <c r="AW302" i="1"/>
  <c r="AU302" i="1"/>
  <c r="AQ302" i="1"/>
  <c r="AN302" i="1"/>
  <c r="AK302" i="1"/>
  <c r="AH302" i="1"/>
  <c r="AJ302" i="1" s="1"/>
  <c r="AD302" i="1"/>
  <c r="AB302" i="1"/>
  <c r="T302" i="1"/>
  <c r="S302" i="1"/>
  <c r="R302" i="1"/>
  <c r="BA302" i="1"/>
  <c r="AS302" i="1"/>
  <c r="F302" i="1"/>
  <c r="AW284" i="1"/>
  <c r="AU284" i="1"/>
  <c r="AQ284" i="1"/>
  <c r="AN284" i="1"/>
  <c r="AK284" i="1"/>
  <c r="AG284" i="1" s="1"/>
  <c r="AH284" i="1"/>
  <c r="AJ284" i="1" s="1"/>
  <c r="AD284" i="1"/>
  <c r="AB284" i="1"/>
  <c r="T284" i="1"/>
  <c r="S284" i="1"/>
  <c r="R284" i="1"/>
  <c r="BA284" i="1"/>
  <c r="AR284" i="1"/>
  <c r="F284" i="1"/>
  <c r="AW269" i="1"/>
  <c r="AU269" i="1"/>
  <c r="AQ269" i="1"/>
  <c r="AN269" i="1"/>
  <c r="AK269" i="1"/>
  <c r="AH269" i="1"/>
  <c r="AJ269" i="1" s="1"/>
  <c r="AD269" i="1"/>
  <c r="AB269" i="1"/>
  <c r="T269" i="1"/>
  <c r="S269" i="1"/>
  <c r="R269" i="1"/>
  <c r="BA269" i="1"/>
  <c r="AS269" i="1"/>
  <c r="F269" i="1"/>
  <c r="AW251" i="1"/>
  <c r="AU251" i="1"/>
  <c r="AQ251" i="1"/>
  <c r="AN251" i="1"/>
  <c r="AK251" i="1"/>
  <c r="AG251" i="1" s="1"/>
  <c r="AH251" i="1"/>
  <c r="AJ251" i="1" s="1"/>
  <c r="AD251" i="1"/>
  <c r="AB251" i="1"/>
  <c r="T251" i="1"/>
  <c r="S251" i="1"/>
  <c r="R251" i="1"/>
  <c r="BA251" i="1"/>
  <c r="AR251" i="1"/>
  <c r="F251" i="1"/>
  <c r="AW231" i="1"/>
  <c r="AU231" i="1"/>
  <c r="AQ231" i="1"/>
  <c r="AK231" i="1"/>
  <c r="AH231" i="1"/>
  <c r="AJ231" i="1" s="1"/>
  <c r="AD231" i="1"/>
  <c r="AB231" i="1"/>
  <c r="T231" i="1"/>
  <c r="S231" i="1"/>
  <c r="R231" i="1"/>
  <c r="BA231" i="1"/>
  <c r="AS231" i="1"/>
  <c r="F231" i="1"/>
  <c r="AW157" i="1"/>
  <c r="AU157" i="1"/>
  <c r="AQ157" i="1"/>
  <c r="AK157" i="1"/>
  <c r="AH157" i="1"/>
  <c r="AJ157" i="1" s="1"/>
  <c r="AD157" i="1"/>
  <c r="AB157" i="1"/>
  <c r="T157" i="1"/>
  <c r="S157" i="1"/>
  <c r="R157" i="1"/>
  <c r="BA157" i="1"/>
  <c r="F157" i="1"/>
  <c r="AW115" i="1"/>
  <c r="AU115" i="1"/>
  <c r="AQ115" i="1"/>
  <c r="AN115" i="1"/>
  <c r="AK115" i="1"/>
  <c r="AH115" i="1"/>
  <c r="AJ115" i="1" s="1"/>
  <c r="AD115" i="1"/>
  <c r="AB115" i="1"/>
  <c r="T115" i="1"/>
  <c r="S115" i="1"/>
  <c r="R115" i="1"/>
  <c r="BA115" i="1"/>
  <c r="AR115" i="1"/>
  <c r="F115" i="1"/>
  <c r="AW130" i="1"/>
  <c r="AU130" i="1"/>
  <c r="AQ130" i="1"/>
  <c r="AN130" i="1"/>
  <c r="AK130" i="1"/>
  <c r="AH130" i="1"/>
  <c r="AJ130" i="1" s="1"/>
  <c r="AD130" i="1"/>
  <c r="AB130" i="1"/>
  <c r="T130" i="1"/>
  <c r="S130" i="1"/>
  <c r="R130" i="1"/>
  <c r="BA130" i="1"/>
  <c r="F130" i="1"/>
  <c r="AW15" i="1"/>
  <c r="AU15" i="1"/>
  <c r="AQ15" i="1"/>
  <c r="AN15" i="1"/>
  <c r="AK15" i="1"/>
  <c r="AH15" i="1"/>
  <c r="AJ15" i="1" s="1"/>
  <c r="AD15" i="1"/>
  <c r="AB15" i="1"/>
  <c r="T15" i="1"/>
  <c r="S15" i="1"/>
  <c r="R15" i="1"/>
  <c r="BA15" i="1"/>
  <c r="AR15" i="1"/>
  <c r="F15" i="1"/>
  <c r="AW14" i="1"/>
  <c r="AU14" i="1"/>
  <c r="AQ14" i="1"/>
  <c r="AN14" i="1"/>
  <c r="AK14" i="1"/>
  <c r="AH14" i="1"/>
  <c r="AJ14" i="1" s="1"/>
  <c r="AD14" i="1"/>
  <c r="AB14" i="1"/>
  <c r="T14" i="1"/>
  <c r="S14" i="1"/>
  <c r="R14" i="1"/>
  <c r="BA14" i="1"/>
  <c r="F14" i="1"/>
  <c r="AW49" i="1"/>
  <c r="AU49" i="1"/>
  <c r="AQ49" i="1"/>
  <c r="AN49" i="1"/>
  <c r="AK49" i="1"/>
  <c r="AH49" i="1"/>
  <c r="AJ49" i="1" s="1"/>
  <c r="AD49" i="1"/>
  <c r="AB49" i="1"/>
  <c r="AG49" i="1" s="1"/>
  <c r="T49" i="1"/>
  <c r="S49" i="1"/>
  <c r="R49" i="1"/>
  <c r="BA49" i="1"/>
  <c r="AR49" i="1"/>
  <c r="F49" i="1"/>
  <c r="AW48" i="1"/>
  <c r="AU48" i="1"/>
  <c r="AQ48" i="1"/>
  <c r="AN48" i="1"/>
  <c r="AK48" i="1"/>
  <c r="AH48" i="1"/>
  <c r="AJ48" i="1" s="1"/>
  <c r="AD48" i="1"/>
  <c r="AB48" i="1"/>
  <c r="AG48" i="1" s="1"/>
  <c r="T48" i="1"/>
  <c r="S48" i="1"/>
  <c r="R48" i="1"/>
  <c r="BA48" i="1"/>
  <c r="AR48" i="1"/>
  <c r="F48" i="1"/>
  <c r="AW47" i="1"/>
  <c r="AU47" i="1"/>
  <c r="AQ47" i="1"/>
  <c r="AN47" i="1"/>
  <c r="AK47" i="1"/>
  <c r="AH47" i="1"/>
  <c r="AJ47" i="1" s="1"/>
  <c r="AD47" i="1"/>
  <c r="AB47" i="1"/>
  <c r="AG47" i="1" s="1"/>
  <c r="T47" i="1"/>
  <c r="S47" i="1"/>
  <c r="R47" i="1"/>
  <c r="BA47" i="1"/>
  <c r="V47" i="1"/>
  <c r="F47" i="1"/>
  <c r="AW46" i="1"/>
  <c r="AU46" i="1"/>
  <c r="AQ46" i="1"/>
  <c r="AN46" i="1"/>
  <c r="AK46" i="1"/>
  <c r="AH46" i="1"/>
  <c r="AJ46" i="1" s="1"/>
  <c r="AD46" i="1"/>
  <c r="AB46" i="1"/>
  <c r="AG46" i="1" s="1"/>
  <c r="T46" i="1"/>
  <c r="S46" i="1"/>
  <c r="R46" i="1"/>
  <c r="BA46" i="1"/>
  <c r="AR46" i="1"/>
  <c r="F46" i="1"/>
  <c r="AW445" i="1"/>
  <c r="AU445" i="1"/>
  <c r="AQ445" i="1"/>
  <c r="AN445" i="1"/>
  <c r="AK445" i="1"/>
  <c r="AH445" i="1"/>
  <c r="AJ445" i="1" s="1"/>
  <c r="AD445" i="1"/>
  <c r="AB445" i="1"/>
  <c r="T445" i="1"/>
  <c r="S445" i="1"/>
  <c r="R445" i="1"/>
  <c r="BA445" i="1"/>
  <c r="F445" i="1"/>
  <c r="AW158" i="1"/>
  <c r="AU158" i="1"/>
  <c r="AQ158" i="1"/>
  <c r="AK158" i="1"/>
  <c r="AG158" i="1" s="1"/>
  <c r="AH158" i="1"/>
  <c r="AJ158" i="1" s="1"/>
  <c r="AD158" i="1"/>
  <c r="AB158" i="1"/>
  <c r="T158" i="1"/>
  <c r="S158" i="1"/>
  <c r="R158" i="1"/>
  <c r="BA158" i="1"/>
  <c r="AS158" i="1"/>
  <c r="F158" i="1"/>
  <c r="AW145" i="1"/>
  <c r="AU145" i="1"/>
  <c r="AQ145" i="1"/>
  <c r="AN145" i="1"/>
  <c r="AK145" i="1"/>
  <c r="AG145" i="1" s="1"/>
  <c r="AH145" i="1"/>
  <c r="AJ145" i="1" s="1"/>
  <c r="AD145" i="1"/>
  <c r="AB145" i="1"/>
  <c r="T145" i="1"/>
  <c r="S145" i="1"/>
  <c r="R145" i="1"/>
  <c r="BA145" i="1"/>
  <c r="F145" i="1"/>
  <c r="AW123" i="1"/>
  <c r="AU123" i="1"/>
  <c r="AQ123" i="1"/>
  <c r="AN123" i="1"/>
  <c r="AK123" i="1"/>
  <c r="AG123" i="1" s="1"/>
  <c r="AH123" i="1"/>
  <c r="AJ123" i="1" s="1"/>
  <c r="AD123" i="1"/>
  <c r="AB123" i="1"/>
  <c r="T123" i="1"/>
  <c r="S123" i="1"/>
  <c r="R123" i="1"/>
  <c r="BA123" i="1"/>
  <c r="AR123" i="1"/>
  <c r="F123" i="1"/>
  <c r="AW329" i="1"/>
  <c r="AU329" i="1"/>
  <c r="AR329" i="1"/>
  <c r="AN329" i="1"/>
  <c r="AK329" i="1"/>
  <c r="AH329" i="1"/>
  <c r="AJ329" i="1" s="1"/>
  <c r="AD329" i="1"/>
  <c r="AB329" i="1"/>
  <c r="AG329" i="1" s="1"/>
  <c r="T329" i="1"/>
  <c r="S329" i="1"/>
  <c r="R329" i="1"/>
  <c r="BA329" i="1"/>
  <c r="AS329" i="1"/>
  <c r="F329" i="1"/>
  <c r="AW327" i="1"/>
  <c r="AU327" i="1"/>
  <c r="AQ327" i="1"/>
  <c r="AN327" i="1"/>
  <c r="AK327" i="1"/>
  <c r="AH327" i="1"/>
  <c r="AJ327" i="1" s="1"/>
  <c r="AD327" i="1"/>
  <c r="AB327" i="1"/>
  <c r="T327" i="1"/>
  <c r="S327" i="1"/>
  <c r="R327" i="1"/>
  <c r="BA327" i="1"/>
  <c r="AR327" i="1"/>
  <c r="F327" i="1"/>
  <c r="AW328" i="1"/>
  <c r="AU328" i="1"/>
  <c r="AQ328" i="1"/>
  <c r="AN328" i="1"/>
  <c r="AK328" i="1"/>
  <c r="AH328" i="1"/>
  <c r="AJ328" i="1" s="1"/>
  <c r="AD328" i="1"/>
  <c r="AB328" i="1"/>
  <c r="T328" i="1"/>
  <c r="S328" i="1"/>
  <c r="R328" i="1"/>
  <c r="BA328" i="1"/>
  <c r="F328" i="1"/>
  <c r="AW330" i="1"/>
  <c r="AU330" i="1"/>
  <c r="AQ330" i="1"/>
  <c r="AN330" i="1"/>
  <c r="AK330" i="1"/>
  <c r="AG330" i="1" s="1"/>
  <c r="AH330" i="1"/>
  <c r="AJ330" i="1" s="1"/>
  <c r="AD330" i="1"/>
  <c r="AB330" i="1"/>
  <c r="T330" i="1"/>
  <c r="S330" i="1"/>
  <c r="R330" i="1"/>
  <c r="BA330" i="1"/>
  <c r="AR330" i="1"/>
  <c r="F330" i="1"/>
  <c r="AW336" i="1"/>
  <c r="AU336" i="1"/>
  <c r="AQ336" i="1"/>
  <c r="AN336" i="1"/>
  <c r="AK336" i="1"/>
  <c r="AH336" i="1"/>
  <c r="AJ336" i="1" s="1"/>
  <c r="AD336" i="1"/>
  <c r="AB336" i="1"/>
  <c r="AG336" i="1" s="1"/>
  <c r="T336" i="1"/>
  <c r="S336" i="1"/>
  <c r="R336" i="1"/>
  <c r="BA336" i="1"/>
  <c r="F336" i="1"/>
  <c r="AW335" i="1"/>
  <c r="AU335" i="1"/>
  <c r="AQ335" i="1"/>
  <c r="AN335" i="1"/>
  <c r="AK335" i="1"/>
  <c r="AH335" i="1"/>
  <c r="AJ335" i="1" s="1"/>
  <c r="AD335" i="1"/>
  <c r="AB335" i="1"/>
  <c r="AG335" i="1" s="1"/>
  <c r="T335" i="1"/>
  <c r="S335" i="1"/>
  <c r="R335" i="1"/>
  <c r="BA335" i="1"/>
  <c r="AR335" i="1"/>
  <c r="F335" i="1"/>
  <c r="AW338" i="1"/>
  <c r="AU338" i="1"/>
  <c r="AQ338" i="1"/>
  <c r="AN338" i="1"/>
  <c r="AK338" i="1"/>
  <c r="AH338" i="1"/>
  <c r="AJ338" i="1" s="1"/>
  <c r="AD338" i="1"/>
  <c r="AB338" i="1"/>
  <c r="AG338" i="1" s="1"/>
  <c r="T338" i="1"/>
  <c r="S338" i="1"/>
  <c r="R338" i="1"/>
  <c r="AS338" i="1"/>
  <c r="F338" i="1"/>
  <c r="AW337" i="1"/>
  <c r="AU337" i="1"/>
  <c r="AQ337" i="1"/>
  <c r="AN337" i="1"/>
  <c r="AK337" i="1"/>
  <c r="AH337" i="1"/>
  <c r="AJ337" i="1" s="1"/>
  <c r="AD337" i="1"/>
  <c r="AB337" i="1"/>
  <c r="AG337" i="1" s="1"/>
  <c r="T337" i="1"/>
  <c r="S337" i="1"/>
  <c r="R337" i="1"/>
  <c r="BA337" i="1"/>
  <c r="AR337" i="1"/>
  <c r="F337" i="1"/>
  <c r="AW341" i="1"/>
  <c r="AU341" i="1"/>
  <c r="AQ341" i="1"/>
  <c r="AN341" i="1"/>
  <c r="AK341" i="1"/>
  <c r="AH341" i="1"/>
  <c r="AJ341" i="1" s="1"/>
  <c r="AD341" i="1"/>
  <c r="AB341" i="1"/>
  <c r="AG341" i="1" s="1"/>
  <c r="T341" i="1"/>
  <c r="S341" i="1"/>
  <c r="R341" i="1"/>
  <c r="BA341" i="1"/>
  <c r="AS341" i="1"/>
  <c r="F341" i="1"/>
  <c r="AW342" i="1"/>
  <c r="AU342" i="1"/>
  <c r="AQ342" i="1"/>
  <c r="AN342" i="1"/>
  <c r="AK342" i="1"/>
  <c r="AH342" i="1"/>
  <c r="AJ342" i="1" s="1"/>
  <c r="AD342" i="1"/>
  <c r="AB342" i="1"/>
  <c r="T342" i="1"/>
  <c r="S342" i="1"/>
  <c r="R342" i="1"/>
  <c r="BA342" i="1"/>
  <c r="AR342" i="1"/>
  <c r="F342" i="1"/>
  <c r="AW345" i="1"/>
  <c r="AU345" i="1"/>
  <c r="AQ345" i="1"/>
  <c r="AN345" i="1"/>
  <c r="AK345" i="1"/>
  <c r="AG345" i="1" s="1"/>
  <c r="AH345" i="1"/>
  <c r="AJ345" i="1" s="1"/>
  <c r="AD345" i="1"/>
  <c r="AB345" i="1"/>
  <c r="T345" i="1"/>
  <c r="S345" i="1"/>
  <c r="R345" i="1"/>
  <c r="AS345" i="1"/>
  <c r="F345" i="1"/>
  <c r="AW346" i="1"/>
  <c r="AU346" i="1"/>
  <c r="AQ346" i="1"/>
  <c r="AN346" i="1"/>
  <c r="AK346" i="1"/>
  <c r="AG346" i="1" s="1"/>
  <c r="AH346" i="1"/>
  <c r="AJ346" i="1" s="1"/>
  <c r="AD346" i="1"/>
  <c r="AB346" i="1"/>
  <c r="T346" i="1"/>
  <c r="S346" i="1"/>
  <c r="R346" i="1"/>
  <c r="AR346" i="1"/>
  <c r="F346" i="1"/>
  <c r="AW347" i="1"/>
  <c r="AU347" i="1"/>
  <c r="AQ347" i="1"/>
  <c r="AN347" i="1"/>
  <c r="AK347" i="1"/>
  <c r="AH347" i="1"/>
  <c r="AJ347" i="1" s="1"/>
  <c r="AD347" i="1"/>
  <c r="AB347" i="1"/>
  <c r="AG347" i="1" s="1"/>
  <c r="T347" i="1"/>
  <c r="S347" i="1"/>
  <c r="R347" i="1"/>
  <c r="BA347" i="1"/>
  <c r="AS347" i="1"/>
  <c r="F347" i="1"/>
  <c r="AW350" i="1"/>
  <c r="AU350" i="1"/>
  <c r="AQ350" i="1"/>
  <c r="AN350" i="1"/>
  <c r="AK350" i="1"/>
  <c r="AH350" i="1"/>
  <c r="AJ350" i="1" s="1"/>
  <c r="AD350" i="1"/>
  <c r="AB350" i="1"/>
  <c r="T350" i="1"/>
  <c r="S350" i="1"/>
  <c r="R350" i="1"/>
  <c r="BA350" i="1"/>
  <c r="AR350" i="1"/>
  <c r="F350" i="1"/>
  <c r="AW354" i="1"/>
  <c r="AU354" i="1"/>
  <c r="AR354" i="1"/>
  <c r="AQ354" i="1"/>
  <c r="AN354" i="1"/>
  <c r="AK354" i="1"/>
  <c r="AH354" i="1"/>
  <c r="AJ354" i="1" s="1"/>
  <c r="AD354" i="1"/>
  <c r="AB354" i="1"/>
  <c r="AG354" i="1" s="1"/>
  <c r="T354" i="1"/>
  <c r="S354" i="1"/>
  <c r="R354" i="1"/>
  <c r="BA354" i="1"/>
  <c r="AS354" i="1"/>
  <c r="F354" i="1"/>
  <c r="AW355" i="1"/>
  <c r="AU355" i="1"/>
  <c r="AQ355" i="1"/>
  <c r="AN355" i="1"/>
  <c r="AK355" i="1"/>
  <c r="AG355" i="1" s="1"/>
  <c r="AH355" i="1"/>
  <c r="AJ355" i="1" s="1"/>
  <c r="AD355" i="1"/>
  <c r="AB355" i="1"/>
  <c r="T355" i="1"/>
  <c r="S355" i="1"/>
  <c r="R355" i="1"/>
  <c r="AR355" i="1"/>
  <c r="F355" i="1"/>
  <c r="AW361" i="1"/>
  <c r="AU361" i="1"/>
  <c r="AN361" i="1"/>
  <c r="AK361" i="1"/>
  <c r="AH361" i="1"/>
  <c r="AJ361" i="1" s="1"/>
  <c r="AD361" i="1"/>
  <c r="AB361" i="1"/>
  <c r="AG361" i="1" s="1"/>
  <c r="T361" i="1"/>
  <c r="S361" i="1"/>
  <c r="R361" i="1"/>
  <c r="BA361" i="1"/>
  <c r="AS361" i="1"/>
  <c r="F361" i="1"/>
  <c r="AW363" i="1"/>
  <c r="AU363" i="1"/>
  <c r="AQ363" i="1"/>
  <c r="AN363" i="1"/>
  <c r="AK363" i="1"/>
  <c r="AH363" i="1"/>
  <c r="AJ363" i="1" s="1"/>
  <c r="AD363" i="1"/>
  <c r="AB363" i="1"/>
  <c r="AG363" i="1" s="1"/>
  <c r="T363" i="1"/>
  <c r="S363" i="1"/>
  <c r="R363" i="1"/>
  <c r="AR363" i="1"/>
  <c r="F363" i="1"/>
  <c r="AW362" i="1"/>
  <c r="AU362" i="1"/>
  <c r="AN362" i="1"/>
  <c r="AK362" i="1"/>
  <c r="AH362" i="1"/>
  <c r="AJ362" i="1" s="1"/>
  <c r="AD362" i="1"/>
  <c r="AB362" i="1"/>
  <c r="AG362" i="1" s="1"/>
  <c r="T362" i="1"/>
  <c r="S362" i="1"/>
  <c r="R362" i="1"/>
  <c r="BA362" i="1"/>
  <c r="AS362" i="1"/>
  <c r="F362" i="1"/>
  <c r="AW360" i="1"/>
  <c r="AU360" i="1"/>
  <c r="AQ360" i="1"/>
  <c r="AN360" i="1"/>
  <c r="AK360" i="1"/>
  <c r="AH360" i="1"/>
  <c r="AJ360" i="1" s="1"/>
  <c r="AD360" i="1"/>
  <c r="AB360" i="1"/>
  <c r="T360" i="1"/>
  <c r="S360" i="1"/>
  <c r="R360" i="1"/>
  <c r="BA360" i="1"/>
  <c r="AR360" i="1"/>
  <c r="F360" i="1"/>
  <c r="AW372" i="1"/>
  <c r="AU372" i="1"/>
  <c r="AQ372" i="1"/>
  <c r="AN372" i="1"/>
  <c r="AK372" i="1"/>
  <c r="AG372" i="1" s="1"/>
  <c r="AH372" i="1"/>
  <c r="AJ372" i="1" s="1"/>
  <c r="AD372" i="1"/>
  <c r="AB372" i="1"/>
  <c r="T372" i="1"/>
  <c r="S372" i="1"/>
  <c r="R372" i="1"/>
  <c r="BA372" i="1"/>
  <c r="AS372" i="1"/>
  <c r="F372" i="1"/>
  <c r="AW371" i="1"/>
  <c r="AU371" i="1"/>
  <c r="AR371" i="1"/>
  <c r="AQ371" i="1"/>
  <c r="AN371" i="1"/>
  <c r="AK371" i="1"/>
  <c r="AH371" i="1"/>
  <c r="AJ371" i="1" s="1"/>
  <c r="AD371" i="1"/>
  <c r="AB371" i="1"/>
  <c r="T371" i="1"/>
  <c r="S371" i="1"/>
  <c r="R371" i="1"/>
  <c r="BA371" i="1"/>
  <c r="F371" i="1"/>
  <c r="AW378" i="1"/>
  <c r="AU378" i="1"/>
  <c r="AN378" i="1"/>
  <c r="AK378" i="1"/>
  <c r="AH378" i="1"/>
  <c r="AJ378" i="1" s="1"/>
  <c r="AD378" i="1"/>
  <c r="AB378" i="1"/>
  <c r="AG378" i="1" s="1"/>
  <c r="T378" i="1"/>
  <c r="S378" i="1"/>
  <c r="R378" i="1"/>
  <c r="BA378" i="1"/>
  <c r="AS378" i="1"/>
  <c r="F378" i="1"/>
  <c r="AW379" i="1"/>
  <c r="AU379" i="1"/>
  <c r="AN379" i="1"/>
  <c r="AK379" i="1"/>
  <c r="AH379" i="1"/>
  <c r="AJ379" i="1" s="1"/>
  <c r="AD379" i="1"/>
  <c r="AB379" i="1"/>
  <c r="AG379" i="1" s="1"/>
  <c r="T379" i="1"/>
  <c r="S379" i="1"/>
  <c r="R379" i="1"/>
  <c r="BA379" i="1"/>
  <c r="AR379" i="1"/>
  <c r="F379" i="1"/>
  <c r="AW380" i="1"/>
  <c r="AU380" i="1"/>
  <c r="AQ380" i="1"/>
  <c r="AN380" i="1"/>
  <c r="AK380" i="1"/>
  <c r="AH380" i="1"/>
  <c r="AJ380" i="1" s="1"/>
  <c r="AD380" i="1"/>
  <c r="AB380" i="1"/>
  <c r="AG380" i="1" s="1"/>
  <c r="T380" i="1"/>
  <c r="S380" i="1"/>
  <c r="R380" i="1"/>
  <c r="BA380" i="1"/>
  <c r="AS380" i="1"/>
  <c r="F380" i="1"/>
  <c r="AW387" i="1"/>
  <c r="AU387" i="1"/>
  <c r="AQ387" i="1"/>
  <c r="AN387" i="1"/>
  <c r="AK387" i="1"/>
  <c r="AH387" i="1"/>
  <c r="AJ387" i="1" s="1"/>
  <c r="AD387" i="1"/>
  <c r="AB387" i="1"/>
  <c r="T387" i="1"/>
  <c r="S387" i="1"/>
  <c r="R387" i="1"/>
  <c r="BA387" i="1"/>
  <c r="AR387" i="1"/>
  <c r="F387" i="1"/>
  <c r="AW388" i="1"/>
  <c r="AU388" i="1"/>
  <c r="AQ388" i="1"/>
  <c r="AN388" i="1"/>
  <c r="AK388" i="1"/>
  <c r="AH388" i="1"/>
  <c r="AJ388" i="1" s="1"/>
  <c r="AD388" i="1"/>
  <c r="AB388" i="1"/>
  <c r="T388" i="1"/>
  <c r="S388" i="1"/>
  <c r="R388" i="1"/>
  <c r="BA388" i="1"/>
  <c r="AS388" i="1"/>
  <c r="F388" i="1"/>
  <c r="AW403" i="1"/>
  <c r="AU403" i="1"/>
  <c r="AQ403" i="1"/>
  <c r="AN403" i="1"/>
  <c r="AK403" i="1"/>
  <c r="AH403" i="1"/>
  <c r="AJ403" i="1" s="1"/>
  <c r="AD403" i="1"/>
  <c r="AB403" i="1"/>
  <c r="T403" i="1"/>
  <c r="S403" i="1"/>
  <c r="R403" i="1"/>
  <c r="BA403" i="1"/>
  <c r="AR403" i="1"/>
  <c r="F403" i="1"/>
  <c r="AW402" i="1"/>
  <c r="AU402" i="1"/>
  <c r="AQ402" i="1"/>
  <c r="AN402" i="1"/>
  <c r="AK402" i="1"/>
  <c r="AH402" i="1"/>
  <c r="AJ402" i="1" s="1"/>
  <c r="AD402" i="1"/>
  <c r="AB402" i="1"/>
  <c r="AG402" i="1" s="1"/>
  <c r="T402" i="1"/>
  <c r="S402" i="1"/>
  <c r="R402" i="1"/>
  <c r="BA402" i="1"/>
  <c r="AS402" i="1"/>
  <c r="F402" i="1"/>
  <c r="AW42" i="1"/>
  <c r="AU42" i="1"/>
  <c r="AQ42" i="1"/>
  <c r="AN42" i="1"/>
  <c r="AK42" i="1"/>
  <c r="AH42" i="1"/>
  <c r="AJ42" i="1" s="1"/>
  <c r="AD42" i="1"/>
  <c r="AB42" i="1"/>
  <c r="T42" i="1"/>
  <c r="S42" i="1"/>
  <c r="R42" i="1"/>
  <c r="BA42" i="1"/>
  <c r="AS42" i="1"/>
  <c r="F42" i="1"/>
  <c r="AW394" i="1"/>
  <c r="AU394" i="1"/>
  <c r="AN394" i="1"/>
  <c r="AK394" i="1"/>
  <c r="AH394" i="1"/>
  <c r="AJ394" i="1" s="1"/>
  <c r="AD394" i="1"/>
  <c r="AB394" i="1"/>
  <c r="AG394" i="1" s="1"/>
  <c r="T394" i="1"/>
  <c r="S394" i="1"/>
  <c r="R394" i="1"/>
  <c r="BA394" i="1"/>
  <c r="F394" i="1"/>
  <c r="AW401" i="1"/>
  <c r="AU401" i="1"/>
  <c r="AQ401" i="1"/>
  <c r="AN401" i="1"/>
  <c r="AK401" i="1"/>
  <c r="AH401" i="1"/>
  <c r="AJ401" i="1" s="1"/>
  <c r="AD401" i="1"/>
  <c r="AB401" i="1"/>
  <c r="T401" i="1"/>
  <c r="S401" i="1"/>
  <c r="R401" i="1"/>
  <c r="BA401" i="1"/>
  <c r="AS401" i="1"/>
  <c r="F401" i="1"/>
  <c r="AW393" i="1"/>
  <c r="AU393" i="1"/>
  <c r="AQ393" i="1"/>
  <c r="AN393" i="1"/>
  <c r="AK393" i="1"/>
  <c r="AH393" i="1"/>
  <c r="AJ393" i="1" s="1"/>
  <c r="AD393" i="1"/>
  <c r="AB393" i="1"/>
  <c r="T393" i="1"/>
  <c r="S393" i="1"/>
  <c r="R393" i="1"/>
  <c r="BA393" i="1"/>
  <c r="AR393" i="1"/>
  <c r="F393" i="1"/>
  <c r="AW613" i="1"/>
  <c r="AU613" i="1"/>
  <c r="AQ613" i="1"/>
  <c r="AN613" i="1"/>
  <c r="AK613" i="1"/>
  <c r="AH613" i="1"/>
  <c r="AJ613" i="1" s="1"/>
  <c r="AD613" i="1"/>
  <c r="AB613" i="1"/>
  <c r="T613" i="1"/>
  <c r="S613" i="1"/>
  <c r="R613" i="1"/>
  <c r="BA613" i="1"/>
  <c r="AS613" i="1"/>
  <c r="F613" i="1"/>
  <c r="AW538" i="1"/>
  <c r="AU538" i="1"/>
  <c r="AQ538" i="1"/>
  <c r="AN538" i="1"/>
  <c r="AK538" i="1"/>
  <c r="AH538" i="1"/>
  <c r="AJ538" i="1" s="1"/>
  <c r="AD538" i="1"/>
  <c r="AB538" i="1"/>
  <c r="T538" i="1"/>
  <c r="S538" i="1"/>
  <c r="R538" i="1"/>
  <c r="BA538" i="1"/>
  <c r="AR538" i="1"/>
  <c r="F538" i="1"/>
  <c r="AW519" i="1"/>
  <c r="AU519" i="1"/>
  <c r="AQ519" i="1"/>
  <c r="AN519" i="1"/>
  <c r="AK519" i="1"/>
  <c r="AH519" i="1"/>
  <c r="AJ519" i="1" s="1"/>
  <c r="AD519" i="1"/>
  <c r="AB519" i="1"/>
  <c r="T519" i="1"/>
  <c r="S519" i="1"/>
  <c r="R519" i="1"/>
  <c r="BA519" i="1"/>
  <c r="AS519" i="1"/>
  <c r="F519" i="1"/>
  <c r="AW467" i="1"/>
  <c r="AU467" i="1"/>
  <c r="AQ467" i="1"/>
  <c r="AN467" i="1"/>
  <c r="AK467" i="1"/>
  <c r="AH467" i="1"/>
  <c r="AJ467" i="1" s="1"/>
  <c r="AD467" i="1"/>
  <c r="AB467" i="1"/>
  <c r="T467" i="1"/>
  <c r="S467" i="1"/>
  <c r="R467" i="1"/>
  <c r="BA467" i="1"/>
  <c r="AR467" i="1"/>
  <c r="F467" i="1"/>
  <c r="AW453" i="1"/>
  <c r="AU453" i="1"/>
  <c r="AQ453" i="1"/>
  <c r="AN453" i="1"/>
  <c r="AK453" i="1"/>
  <c r="AG453" i="1" s="1"/>
  <c r="AH453" i="1"/>
  <c r="AJ453" i="1" s="1"/>
  <c r="AD453" i="1"/>
  <c r="AB453" i="1"/>
  <c r="T453" i="1"/>
  <c r="S453" i="1"/>
  <c r="R453" i="1"/>
  <c r="AS453" i="1"/>
  <c r="F453" i="1"/>
  <c r="AW437" i="1"/>
  <c r="AU437" i="1"/>
  <c r="AQ437" i="1"/>
  <c r="AN437" i="1"/>
  <c r="AK437" i="1"/>
  <c r="AG437" i="1" s="1"/>
  <c r="AH437" i="1"/>
  <c r="AJ437" i="1" s="1"/>
  <c r="AD437" i="1"/>
  <c r="AB437" i="1"/>
  <c r="T437" i="1"/>
  <c r="S437" i="1"/>
  <c r="R437" i="1"/>
  <c r="F437" i="1"/>
  <c r="AW424" i="1"/>
  <c r="AU424" i="1"/>
  <c r="AQ424" i="1"/>
  <c r="AN424" i="1"/>
  <c r="AK424" i="1"/>
  <c r="AG424" i="1" s="1"/>
  <c r="AH424" i="1"/>
  <c r="AJ424" i="1" s="1"/>
  <c r="AD424" i="1"/>
  <c r="AB424" i="1"/>
  <c r="T424" i="1"/>
  <c r="S424" i="1"/>
  <c r="R424" i="1"/>
  <c r="BA424" i="1"/>
  <c r="AS424" i="1"/>
  <c r="F424" i="1"/>
  <c r="AW410" i="1"/>
  <c r="AU410" i="1"/>
  <c r="AQ410" i="1"/>
  <c r="AN410" i="1"/>
  <c r="AK410" i="1"/>
  <c r="AG410" i="1" s="1"/>
  <c r="AH410" i="1"/>
  <c r="AJ410" i="1" s="1"/>
  <c r="AD410" i="1"/>
  <c r="AB410" i="1"/>
  <c r="T410" i="1"/>
  <c r="S410" i="1"/>
  <c r="R410" i="1"/>
  <c r="BA410" i="1"/>
  <c r="AR410" i="1"/>
  <c r="F410" i="1"/>
  <c r="AW389" i="1"/>
  <c r="AU389" i="1"/>
  <c r="AQ389" i="1"/>
  <c r="AN389" i="1"/>
  <c r="AK389" i="1"/>
  <c r="AH389" i="1"/>
  <c r="AJ389" i="1" s="1"/>
  <c r="AD389" i="1"/>
  <c r="AB389" i="1"/>
  <c r="T389" i="1"/>
  <c r="S389" i="1"/>
  <c r="R389" i="1"/>
  <c r="BA389" i="1"/>
  <c r="AS389" i="1"/>
  <c r="F389" i="1"/>
  <c r="AW373" i="1"/>
  <c r="AU373" i="1"/>
  <c r="AQ373" i="1"/>
  <c r="AN373" i="1"/>
  <c r="AK373" i="1"/>
  <c r="AH373" i="1"/>
  <c r="AJ373" i="1" s="1"/>
  <c r="AD373" i="1"/>
  <c r="AB373" i="1"/>
  <c r="T373" i="1"/>
  <c r="S373" i="1"/>
  <c r="R373" i="1"/>
  <c r="BA373" i="1"/>
  <c r="F373" i="1"/>
  <c r="AW356" i="1"/>
  <c r="AU356" i="1"/>
  <c r="AQ356" i="1"/>
  <c r="AN356" i="1"/>
  <c r="AK356" i="1"/>
  <c r="AH356" i="1"/>
  <c r="AJ356" i="1" s="1"/>
  <c r="AD356" i="1"/>
  <c r="AB356" i="1"/>
  <c r="T356" i="1"/>
  <c r="S356" i="1"/>
  <c r="R356" i="1"/>
  <c r="BA356" i="1"/>
  <c r="AS356" i="1"/>
  <c r="F356" i="1"/>
  <c r="AW323" i="1"/>
  <c r="AU323" i="1"/>
  <c r="AQ323" i="1"/>
  <c r="AN323" i="1"/>
  <c r="AK323" i="1"/>
  <c r="AH323" i="1"/>
  <c r="AJ323" i="1" s="1"/>
  <c r="AD323" i="1"/>
  <c r="AB323" i="1"/>
  <c r="T323" i="1"/>
  <c r="S323" i="1"/>
  <c r="R323" i="1"/>
  <c r="BA323" i="1"/>
  <c r="AR323" i="1"/>
  <c r="F323" i="1"/>
  <c r="AW306" i="1"/>
  <c r="AU306" i="1"/>
  <c r="AQ306" i="1"/>
  <c r="AN306" i="1"/>
  <c r="AK306" i="1"/>
  <c r="AH306" i="1"/>
  <c r="AJ306" i="1" s="1"/>
  <c r="AD306" i="1"/>
  <c r="AB306" i="1"/>
  <c r="T306" i="1"/>
  <c r="S306" i="1"/>
  <c r="R306" i="1"/>
  <c r="BA306" i="1"/>
  <c r="AS306" i="1"/>
  <c r="F306" i="1"/>
  <c r="AW286" i="1"/>
  <c r="AU286" i="1"/>
  <c r="AQ286" i="1"/>
  <c r="AN286" i="1"/>
  <c r="AK286" i="1"/>
  <c r="AH286" i="1"/>
  <c r="AJ286" i="1" s="1"/>
  <c r="AD286" i="1"/>
  <c r="AB286" i="1"/>
  <c r="T286" i="1"/>
  <c r="S286" i="1"/>
  <c r="R286" i="1"/>
  <c r="BA286" i="1"/>
  <c r="F286" i="1"/>
  <c r="AW271" i="1"/>
  <c r="AU271" i="1"/>
  <c r="AQ271" i="1"/>
  <c r="AK271" i="1"/>
  <c r="AG271" i="1" s="1"/>
  <c r="AH271" i="1"/>
  <c r="AJ271" i="1" s="1"/>
  <c r="AD271" i="1"/>
  <c r="AB271" i="1"/>
  <c r="T271" i="1"/>
  <c r="S271" i="1"/>
  <c r="R271" i="1"/>
  <c r="BA271" i="1"/>
  <c r="F271" i="1"/>
  <c r="AW253" i="1"/>
  <c r="AU253" i="1"/>
  <c r="AQ253" i="1"/>
  <c r="AN253" i="1"/>
  <c r="AK253" i="1"/>
  <c r="AG253" i="1" s="1"/>
  <c r="AH253" i="1"/>
  <c r="AJ253" i="1" s="1"/>
  <c r="AD253" i="1"/>
  <c r="AB253" i="1"/>
  <c r="T253" i="1"/>
  <c r="S253" i="1"/>
  <c r="R253" i="1"/>
  <c r="BA253" i="1"/>
  <c r="F253" i="1"/>
  <c r="AW235" i="1"/>
  <c r="AU235" i="1"/>
  <c r="AQ235" i="1"/>
  <c r="AK235" i="1"/>
  <c r="AH235" i="1"/>
  <c r="AJ235" i="1" s="1"/>
  <c r="AD235" i="1"/>
  <c r="AB235" i="1"/>
  <c r="T235" i="1"/>
  <c r="S235" i="1"/>
  <c r="R235" i="1"/>
  <c r="BA235" i="1"/>
  <c r="F235" i="1"/>
  <c r="AW216" i="1"/>
  <c r="AU216" i="1"/>
  <c r="AQ216" i="1"/>
  <c r="AK216" i="1"/>
  <c r="AH216" i="1"/>
  <c r="AJ216" i="1" s="1"/>
  <c r="AD216" i="1"/>
  <c r="AB216" i="1"/>
  <c r="T216" i="1"/>
  <c r="S216" i="1"/>
  <c r="R216" i="1"/>
  <c r="BA216" i="1"/>
  <c r="F216" i="1"/>
  <c r="AW197" i="1"/>
  <c r="AU197" i="1"/>
  <c r="AQ197" i="1"/>
  <c r="AN197" i="1"/>
  <c r="AK197" i="1"/>
  <c r="AG197" i="1" s="1"/>
  <c r="AH197" i="1"/>
  <c r="AJ197" i="1" s="1"/>
  <c r="AD197" i="1"/>
  <c r="AB197" i="1"/>
  <c r="T197" i="1"/>
  <c r="S197" i="1"/>
  <c r="R197" i="1"/>
  <c r="BA197" i="1"/>
  <c r="F197" i="1"/>
  <c r="AW175" i="1"/>
  <c r="AU175" i="1"/>
  <c r="AQ175" i="1"/>
  <c r="AN175" i="1"/>
  <c r="AK175" i="1"/>
  <c r="AH175" i="1"/>
  <c r="AJ175" i="1" s="1"/>
  <c r="AD175" i="1"/>
  <c r="AB175" i="1"/>
  <c r="T175" i="1"/>
  <c r="S175" i="1"/>
  <c r="R175" i="1"/>
  <c r="BA175" i="1"/>
  <c r="F175" i="1"/>
  <c r="AW131" i="1"/>
  <c r="AU131" i="1"/>
  <c r="AQ131" i="1"/>
  <c r="AN131" i="1"/>
  <c r="AK131" i="1"/>
  <c r="AG131" i="1" s="1"/>
  <c r="AH131" i="1"/>
  <c r="AJ131" i="1" s="1"/>
  <c r="AD131" i="1"/>
  <c r="AB131" i="1"/>
  <c r="T131" i="1"/>
  <c r="S131" i="1"/>
  <c r="R131" i="1"/>
  <c r="AR131" i="1"/>
  <c r="F131" i="1"/>
  <c r="AW116" i="1"/>
  <c r="AU116" i="1"/>
  <c r="AQ116" i="1"/>
  <c r="AN116" i="1"/>
  <c r="AK116" i="1"/>
  <c r="AH116" i="1"/>
  <c r="AJ116" i="1" s="1"/>
  <c r="AD116" i="1"/>
  <c r="AB116" i="1"/>
  <c r="T116" i="1"/>
  <c r="S116" i="1"/>
  <c r="R116" i="1"/>
  <c r="BA116" i="1"/>
  <c r="V116" i="1"/>
  <c r="F116" i="1"/>
  <c r="AW101" i="1"/>
  <c r="AU101" i="1"/>
  <c r="AQ101" i="1"/>
  <c r="AN101" i="1"/>
  <c r="AK101" i="1"/>
  <c r="AH101" i="1"/>
  <c r="AJ101" i="1" s="1"/>
  <c r="AD101" i="1"/>
  <c r="AB101" i="1"/>
  <c r="T101" i="1"/>
  <c r="S101" i="1"/>
  <c r="R101" i="1"/>
  <c r="BA101" i="1"/>
  <c r="W101" i="1"/>
  <c r="F101" i="1"/>
  <c r="AW339" i="1"/>
  <c r="AQ339" i="1"/>
  <c r="AN339" i="1"/>
  <c r="AK339" i="1"/>
  <c r="AG339" i="1" s="1"/>
  <c r="AH339" i="1"/>
  <c r="AJ339" i="1" s="1"/>
  <c r="AD339" i="1"/>
  <c r="AB339" i="1"/>
  <c r="T339" i="1"/>
  <c r="S339" i="1"/>
  <c r="R339" i="1"/>
  <c r="BA339" i="1"/>
  <c r="F339" i="1"/>
  <c r="AW605" i="1"/>
  <c r="AQ605" i="1"/>
  <c r="AN605" i="1"/>
  <c r="AK605" i="1"/>
  <c r="AH605" i="1"/>
  <c r="AJ605" i="1" s="1"/>
  <c r="AD605" i="1"/>
  <c r="AB605" i="1"/>
  <c r="T605" i="1"/>
  <c r="S605" i="1"/>
  <c r="R605" i="1"/>
  <c r="BA605" i="1"/>
  <c r="AR605" i="1"/>
  <c r="F605" i="1"/>
  <c r="AW589" i="1"/>
  <c r="AQ589" i="1"/>
  <c r="AN589" i="1"/>
  <c r="AK589" i="1"/>
  <c r="AH589" i="1"/>
  <c r="AJ589" i="1" s="1"/>
  <c r="AD589" i="1"/>
  <c r="AB589" i="1"/>
  <c r="T589" i="1"/>
  <c r="S589" i="1"/>
  <c r="R589" i="1"/>
  <c r="BA589" i="1"/>
  <c r="AR589" i="1"/>
  <c r="F589" i="1"/>
  <c r="AW146" i="1"/>
  <c r="AQ146" i="1"/>
  <c r="AN146" i="1"/>
  <c r="AK146" i="1"/>
  <c r="AH146" i="1"/>
  <c r="AJ146" i="1" s="1"/>
  <c r="AD146" i="1"/>
  <c r="AB146" i="1"/>
  <c r="T146" i="1"/>
  <c r="S146" i="1"/>
  <c r="R146" i="1"/>
  <c r="BA146" i="1"/>
  <c r="AR146" i="1"/>
  <c r="F146" i="1"/>
  <c r="AW440" i="1"/>
  <c r="AU440" i="1"/>
  <c r="AQ440" i="1"/>
  <c r="AN440" i="1"/>
  <c r="AK440" i="1"/>
  <c r="AH440" i="1"/>
  <c r="AJ440" i="1" s="1"/>
  <c r="AD440" i="1"/>
  <c r="AB440" i="1"/>
  <c r="T440" i="1"/>
  <c r="S440" i="1"/>
  <c r="R440" i="1"/>
  <c r="BA440" i="1"/>
  <c r="AR440" i="1"/>
  <c r="F440" i="1"/>
  <c r="AW427" i="1"/>
  <c r="AU427" i="1"/>
  <c r="AQ427" i="1"/>
  <c r="AN427" i="1"/>
  <c r="AK427" i="1"/>
  <c r="AH427" i="1"/>
  <c r="AJ427" i="1" s="1"/>
  <c r="AD427" i="1"/>
  <c r="AB427" i="1"/>
  <c r="T427" i="1"/>
  <c r="S427" i="1"/>
  <c r="R427" i="1"/>
  <c r="BA427" i="1"/>
  <c r="AR427" i="1"/>
  <c r="F427" i="1"/>
  <c r="AW413" i="1"/>
  <c r="AU413" i="1"/>
  <c r="AQ413" i="1"/>
  <c r="AN413" i="1"/>
  <c r="AK413" i="1"/>
  <c r="AG413" i="1" s="1"/>
  <c r="AH413" i="1"/>
  <c r="AJ413" i="1" s="1"/>
  <c r="AD413" i="1"/>
  <c r="AB413" i="1"/>
  <c r="T413" i="1"/>
  <c r="S413" i="1"/>
  <c r="R413" i="1"/>
  <c r="BA413" i="1"/>
  <c r="AR413" i="1"/>
  <c r="F413" i="1"/>
  <c r="AW58" i="1"/>
  <c r="AU58" i="1"/>
  <c r="AQ58" i="1"/>
  <c r="AN58" i="1"/>
  <c r="AK58" i="1"/>
  <c r="AH58" i="1"/>
  <c r="AJ58" i="1" s="1"/>
  <c r="AD58" i="1"/>
  <c r="AB58" i="1"/>
  <c r="T58" i="1"/>
  <c r="S58" i="1"/>
  <c r="R58" i="1"/>
  <c r="BA58" i="1"/>
  <c r="AR58" i="1"/>
  <c r="F58" i="1"/>
  <c r="AW55" i="1"/>
  <c r="AU55" i="1"/>
  <c r="AQ55" i="1"/>
  <c r="AN55" i="1"/>
  <c r="AK55" i="1"/>
  <c r="AG55" i="1" s="1"/>
  <c r="AH55" i="1"/>
  <c r="AJ55" i="1" s="1"/>
  <c r="AD55" i="1"/>
  <c r="AB55" i="1"/>
  <c r="T55" i="1"/>
  <c r="S55" i="1"/>
  <c r="R55" i="1"/>
  <c r="BA55" i="1"/>
  <c r="AR55" i="1"/>
  <c r="F55" i="1"/>
  <c r="AW439" i="1"/>
  <c r="AU439" i="1"/>
  <c r="AQ439" i="1"/>
  <c r="AN439" i="1"/>
  <c r="AK439" i="1"/>
  <c r="AH439" i="1"/>
  <c r="AJ439" i="1" s="1"/>
  <c r="AD439" i="1"/>
  <c r="AB439" i="1"/>
  <c r="T439" i="1"/>
  <c r="S439" i="1"/>
  <c r="R439" i="1"/>
  <c r="BA439" i="1"/>
  <c r="AR439" i="1"/>
  <c r="F439" i="1"/>
  <c r="AW426" i="1"/>
  <c r="AU426" i="1"/>
  <c r="AQ426" i="1"/>
  <c r="AN426" i="1"/>
  <c r="AK426" i="1"/>
  <c r="AG426" i="1" s="1"/>
  <c r="AH426" i="1"/>
  <c r="AJ426" i="1" s="1"/>
  <c r="AD426" i="1"/>
  <c r="AB426" i="1"/>
  <c r="T426" i="1"/>
  <c r="S426" i="1"/>
  <c r="R426" i="1"/>
  <c r="BA426" i="1"/>
  <c r="AR426" i="1"/>
  <c r="F426" i="1"/>
  <c r="AW412" i="1"/>
  <c r="AU412" i="1"/>
  <c r="AQ412" i="1"/>
  <c r="AN412" i="1"/>
  <c r="AK412" i="1"/>
  <c r="AH412" i="1"/>
  <c r="AJ412" i="1" s="1"/>
  <c r="AD412" i="1"/>
  <c r="AB412" i="1"/>
  <c r="T412" i="1"/>
  <c r="S412" i="1"/>
  <c r="R412" i="1"/>
  <c r="BA412" i="1"/>
  <c r="AR412" i="1"/>
  <c r="F412" i="1"/>
  <c r="AW65" i="1"/>
  <c r="AU65" i="1"/>
  <c r="AQ65" i="1"/>
  <c r="AN65" i="1"/>
  <c r="AK65" i="1"/>
  <c r="AH65" i="1"/>
  <c r="AJ65" i="1" s="1"/>
  <c r="AD65" i="1"/>
  <c r="AB65" i="1"/>
  <c r="AG65" i="1" s="1"/>
  <c r="T65" i="1"/>
  <c r="S65" i="1"/>
  <c r="R65" i="1"/>
  <c r="BA65" i="1"/>
  <c r="AR65" i="1"/>
  <c r="F65" i="1"/>
  <c r="AW59" i="1"/>
  <c r="AU59" i="1"/>
  <c r="AQ59" i="1"/>
  <c r="AN59" i="1"/>
  <c r="AK59" i="1"/>
  <c r="AH59" i="1"/>
  <c r="AJ59" i="1" s="1"/>
  <c r="AD59" i="1"/>
  <c r="AB59" i="1"/>
  <c r="AG59" i="1" s="1"/>
  <c r="T59" i="1"/>
  <c r="S59" i="1"/>
  <c r="R59" i="1"/>
  <c r="BA59" i="1"/>
  <c r="AR59" i="1"/>
  <c r="F59" i="1"/>
  <c r="AW56" i="1"/>
  <c r="AU56" i="1"/>
  <c r="AQ56" i="1"/>
  <c r="AN56" i="1"/>
  <c r="AK56" i="1"/>
  <c r="AH56" i="1"/>
  <c r="AJ56" i="1" s="1"/>
  <c r="AD56" i="1"/>
  <c r="AB56" i="1"/>
  <c r="AG56" i="1" s="1"/>
  <c r="T56" i="1"/>
  <c r="S56" i="1"/>
  <c r="R56" i="1"/>
  <c r="BA56" i="1"/>
  <c r="AR56" i="1"/>
  <c r="F56" i="1"/>
  <c r="AW446" i="1"/>
  <c r="AU446" i="1"/>
  <c r="AQ446" i="1"/>
  <c r="AN446" i="1"/>
  <c r="AK446" i="1"/>
  <c r="AH446" i="1"/>
  <c r="AJ446" i="1" s="1"/>
  <c r="AD446" i="1"/>
  <c r="AB446" i="1"/>
  <c r="AG446" i="1" s="1"/>
  <c r="T446" i="1"/>
  <c r="S446" i="1"/>
  <c r="R446" i="1"/>
  <c r="BA446" i="1"/>
  <c r="AR446" i="1"/>
  <c r="F446" i="1"/>
  <c r="AW432" i="1"/>
  <c r="AU432" i="1"/>
  <c r="AQ432" i="1"/>
  <c r="AN432" i="1"/>
  <c r="AK432" i="1"/>
  <c r="AH432" i="1"/>
  <c r="AJ432" i="1" s="1"/>
  <c r="AD432" i="1"/>
  <c r="AB432" i="1"/>
  <c r="AG432" i="1" s="1"/>
  <c r="T432" i="1"/>
  <c r="S432" i="1"/>
  <c r="R432" i="1"/>
  <c r="BA432" i="1"/>
  <c r="AR432" i="1"/>
  <c r="F432" i="1"/>
  <c r="AW419" i="1"/>
  <c r="AU419" i="1"/>
  <c r="AQ419" i="1"/>
  <c r="AN419" i="1"/>
  <c r="AK419" i="1"/>
  <c r="AH419" i="1"/>
  <c r="AJ419" i="1" s="1"/>
  <c r="AD419" i="1"/>
  <c r="AB419" i="1"/>
  <c r="AG419" i="1" s="1"/>
  <c r="T419" i="1"/>
  <c r="S419" i="1"/>
  <c r="R419" i="1"/>
  <c r="BA419" i="1"/>
  <c r="AR419" i="1"/>
  <c r="F419" i="1"/>
  <c r="AW13" i="1"/>
  <c r="AU13" i="1"/>
  <c r="AQ13" i="1"/>
  <c r="AN13" i="1"/>
  <c r="AK13" i="1"/>
  <c r="AG13" i="1" s="1"/>
  <c r="AH13" i="1"/>
  <c r="AJ13" i="1" s="1"/>
  <c r="AD13" i="1"/>
  <c r="AB13" i="1"/>
  <c r="T13" i="1"/>
  <c r="S13" i="1"/>
  <c r="R13" i="1"/>
  <c r="BA13" i="1"/>
  <c r="AR13" i="1"/>
  <c r="F13" i="1"/>
  <c r="AW12" i="1"/>
  <c r="AU12" i="1"/>
  <c r="AQ12" i="1"/>
  <c r="AN12" i="1"/>
  <c r="AK12" i="1"/>
  <c r="AG12" i="1" s="1"/>
  <c r="AH12" i="1"/>
  <c r="AJ12" i="1" s="1"/>
  <c r="AD12" i="1"/>
  <c r="AB12" i="1"/>
  <c r="T12" i="1"/>
  <c r="S12" i="1"/>
  <c r="R12" i="1"/>
  <c r="BA12" i="1"/>
  <c r="AR12" i="1"/>
  <c r="F12" i="1"/>
  <c r="AW8" i="1"/>
  <c r="AU8" i="1"/>
  <c r="AQ8" i="1"/>
  <c r="AN8" i="1"/>
  <c r="AK8" i="1"/>
  <c r="AH8" i="1"/>
  <c r="AJ8" i="1" s="1"/>
  <c r="AD8" i="1"/>
  <c r="AB8" i="1"/>
  <c r="T8" i="1"/>
  <c r="S8" i="1"/>
  <c r="R8" i="1"/>
  <c r="BA8" i="1"/>
  <c r="F8" i="1"/>
  <c r="AW414" i="1"/>
  <c r="AU414" i="1"/>
  <c r="AQ414" i="1"/>
  <c r="AN414" i="1"/>
  <c r="AK414" i="1"/>
  <c r="AH414" i="1"/>
  <c r="AJ414" i="1" s="1"/>
  <c r="AD414" i="1"/>
  <c r="AB414" i="1"/>
  <c r="T414" i="1"/>
  <c r="S414" i="1"/>
  <c r="R414" i="1"/>
  <c r="BA414" i="1"/>
  <c r="AR414" i="1"/>
  <c r="F414" i="1"/>
  <c r="AW430" i="1"/>
  <c r="AU430" i="1"/>
  <c r="AQ430" i="1"/>
  <c r="AN430" i="1"/>
  <c r="AK430" i="1"/>
  <c r="AH430" i="1"/>
  <c r="AJ430" i="1" s="1"/>
  <c r="AD430" i="1"/>
  <c r="AB430" i="1"/>
  <c r="T430" i="1"/>
  <c r="S430" i="1"/>
  <c r="R430" i="1"/>
  <c r="BA430" i="1"/>
  <c r="AS430" i="1"/>
  <c r="F430" i="1"/>
  <c r="AW417" i="1"/>
  <c r="AU417" i="1"/>
  <c r="AQ417" i="1"/>
  <c r="AN417" i="1"/>
  <c r="AK417" i="1"/>
  <c r="AH417" i="1"/>
  <c r="AJ417" i="1" s="1"/>
  <c r="AD417" i="1"/>
  <c r="AB417" i="1"/>
  <c r="T417" i="1"/>
  <c r="S417" i="1"/>
  <c r="R417" i="1"/>
  <c r="BA417" i="1"/>
  <c r="AS417" i="1"/>
  <c r="F417" i="1"/>
  <c r="AW444" i="1"/>
  <c r="AU444" i="1"/>
  <c r="AQ444" i="1"/>
  <c r="AN444" i="1"/>
  <c r="AK444" i="1"/>
  <c r="AH444" i="1"/>
  <c r="AJ444" i="1" s="1"/>
  <c r="AD444" i="1"/>
  <c r="AB444" i="1"/>
  <c r="T444" i="1"/>
  <c r="S444" i="1"/>
  <c r="R444" i="1"/>
  <c r="BA444" i="1"/>
  <c r="AR444" i="1"/>
  <c r="F444" i="1"/>
  <c r="AW431" i="1"/>
  <c r="AU431" i="1"/>
  <c r="AQ431" i="1"/>
  <c r="AN431" i="1"/>
  <c r="AK431" i="1"/>
  <c r="AH431" i="1"/>
  <c r="AJ431" i="1" s="1"/>
  <c r="AD431" i="1"/>
  <c r="AB431" i="1"/>
  <c r="T431" i="1"/>
  <c r="S431" i="1"/>
  <c r="R431" i="1"/>
  <c r="BA431" i="1"/>
  <c r="AR431" i="1"/>
  <c r="F431" i="1"/>
  <c r="AW418" i="1"/>
  <c r="AU418" i="1"/>
  <c r="AQ418" i="1"/>
  <c r="AN418" i="1"/>
  <c r="AK418" i="1"/>
  <c r="AG418" i="1" s="1"/>
  <c r="AH418" i="1"/>
  <c r="AJ418" i="1" s="1"/>
  <c r="AD418" i="1"/>
  <c r="AB418" i="1"/>
  <c r="T418" i="1"/>
  <c r="S418" i="1"/>
  <c r="R418" i="1"/>
  <c r="BA418" i="1"/>
  <c r="AR418" i="1"/>
  <c r="F418" i="1"/>
  <c r="AW60" i="1"/>
  <c r="AU60" i="1"/>
  <c r="AQ60" i="1"/>
  <c r="AN60" i="1"/>
  <c r="AK60" i="1"/>
  <c r="AH60" i="1"/>
  <c r="AJ60" i="1" s="1"/>
  <c r="AD60" i="1"/>
  <c r="AB60" i="1"/>
  <c r="AG60" i="1" s="1"/>
  <c r="T60" i="1"/>
  <c r="S60" i="1"/>
  <c r="R60" i="1"/>
  <c r="BA60" i="1"/>
  <c r="AR60" i="1"/>
  <c r="F60" i="1"/>
  <c r="AW448" i="1"/>
  <c r="AU448" i="1"/>
  <c r="AQ448" i="1"/>
  <c r="AN448" i="1"/>
  <c r="AK448" i="1"/>
  <c r="AG448" i="1" s="1"/>
  <c r="AH448" i="1"/>
  <c r="AJ448" i="1" s="1"/>
  <c r="AD448" i="1"/>
  <c r="AB448" i="1"/>
  <c r="T448" i="1"/>
  <c r="S448" i="1"/>
  <c r="R448" i="1"/>
  <c r="BA448" i="1"/>
  <c r="AR448" i="1"/>
  <c r="F448" i="1"/>
  <c r="AW10" i="1"/>
  <c r="AU10" i="1"/>
  <c r="AQ10" i="1"/>
  <c r="AN10" i="1"/>
  <c r="AK10" i="1"/>
  <c r="AH10" i="1"/>
  <c r="AJ10" i="1" s="1"/>
  <c r="AD10" i="1"/>
  <c r="AB10" i="1"/>
  <c r="T10" i="1"/>
  <c r="S10" i="1"/>
  <c r="R10" i="1"/>
  <c r="BA10" i="1"/>
  <c r="F10" i="1"/>
  <c r="AW16" i="1"/>
  <c r="AU16" i="1"/>
  <c r="AQ16" i="1"/>
  <c r="AN16" i="1"/>
  <c r="AK16" i="1"/>
  <c r="AH16" i="1"/>
  <c r="AJ16" i="1" s="1"/>
  <c r="AD16" i="1"/>
  <c r="AB16" i="1"/>
  <c r="AG16" i="1" s="1"/>
  <c r="T16" i="1"/>
  <c r="S16" i="1"/>
  <c r="R16" i="1"/>
  <c r="BA16" i="1"/>
  <c r="AS16" i="1"/>
  <c r="F16" i="1"/>
  <c r="AW102" i="1"/>
  <c r="AU102" i="1"/>
  <c r="AR102" i="1"/>
  <c r="AQ102" i="1"/>
  <c r="AN102" i="1"/>
  <c r="AK102" i="1"/>
  <c r="AH102" i="1"/>
  <c r="AJ102" i="1" s="1"/>
  <c r="AD102" i="1"/>
  <c r="AB102" i="1"/>
  <c r="AG102" i="1" s="1"/>
  <c r="T102" i="1"/>
  <c r="S102" i="1"/>
  <c r="R102" i="1"/>
  <c r="BA102" i="1"/>
  <c r="W102" i="1"/>
  <c r="F102" i="1"/>
  <c r="AW466" i="1"/>
  <c r="AU466" i="1"/>
  <c r="AQ466" i="1"/>
  <c r="AN466" i="1"/>
  <c r="AK466" i="1"/>
  <c r="AH466" i="1"/>
  <c r="AJ466" i="1" s="1"/>
  <c r="AD466" i="1"/>
  <c r="AB466" i="1"/>
  <c r="T466" i="1"/>
  <c r="S466" i="1"/>
  <c r="R466" i="1"/>
  <c r="BA466" i="1"/>
  <c r="AR466" i="1"/>
  <c r="F466" i="1"/>
  <c r="AW452" i="1"/>
  <c r="AU452" i="1"/>
  <c r="AQ452" i="1"/>
  <c r="AN452" i="1"/>
  <c r="AK452" i="1"/>
  <c r="AH452" i="1"/>
  <c r="AJ452" i="1" s="1"/>
  <c r="AD452" i="1"/>
  <c r="AB452" i="1"/>
  <c r="T452" i="1"/>
  <c r="S452" i="1"/>
  <c r="R452" i="1"/>
  <c r="BA452" i="1"/>
  <c r="AR452" i="1"/>
  <c r="F452" i="1"/>
  <c r="AW468" i="1"/>
  <c r="AU468" i="1"/>
  <c r="AQ468" i="1"/>
  <c r="AN468" i="1"/>
  <c r="AK468" i="1"/>
  <c r="AG468" i="1" s="1"/>
  <c r="AH468" i="1"/>
  <c r="AJ468" i="1" s="1"/>
  <c r="AD468" i="1"/>
  <c r="AB468" i="1"/>
  <c r="T468" i="1"/>
  <c r="S468" i="1"/>
  <c r="R468" i="1"/>
  <c r="BA468" i="1"/>
  <c r="AR468" i="1"/>
  <c r="F468" i="1"/>
  <c r="AW454" i="1"/>
  <c r="AU454" i="1"/>
  <c r="AQ454" i="1"/>
  <c r="AN454" i="1"/>
  <c r="AK454" i="1"/>
  <c r="AH454" i="1"/>
  <c r="AJ454" i="1" s="1"/>
  <c r="AD454" i="1"/>
  <c r="AB454" i="1"/>
  <c r="T454" i="1"/>
  <c r="S454" i="1"/>
  <c r="R454" i="1"/>
  <c r="BA454" i="1"/>
  <c r="F454" i="1"/>
  <c r="AW62" i="1"/>
  <c r="AU62" i="1"/>
  <c r="AQ62" i="1"/>
  <c r="AN62" i="1"/>
  <c r="AK62" i="1"/>
  <c r="AH62" i="1"/>
  <c r="AJ62" i="1" s="1"/>
  <c r="AD62" i="1"/>
  <c r="AB62" i="1"/>
  <c r="AG62" i="1" s="1"/>
  <c r="T62" i="1"/>
  <c r="S62" i="1"/>
  <c r="R62" i="1"/>
  <c r="BA62" i="1"/>
  <c r="AR62" i="1"/>
  <c r="F62" i="1"/>
  <c r="AW61" i="1"/>
  <c r="AU61" i="1"/>
  <c r="AQ61" i="1"/>
  <c r="AN61" i="1"/>
  <c r="AK61" i="1"/>
  <c r="AH61" i="1"/>
  <c r="AJ61" i="1" s="1"/>
  <c r="AD61" i="1"/>
  <c r="AB61" i="1"/>
  <c r="AG61" i="1" s="1"/>
  <c r="T61" i="1"/>
  <c r="S61" i="1"/>
  <c r="R61" i="1"/>
  <c r="BA61" i="1"/>
  <c r="AR61" i="1"/>
  <c r="F61" i="1"/>
  <c r="AW475" i="1"/>
  <c r="AU475" i="1"/>
  <c r="AQ475" i="1"/>
  <c r="AN475" i="1"/>
  <c r="AK475" i="1"/>
  <c r="AH475" i="1"/>
  <c r="AJ475" i="1" s="1"/>
  <c r="AD475" i="1"/>
  <c r="AB475" i="1"/>
  <c r="AG475" i="1" s="1"/>
  <c r="T475" i="1"/>
  <c r="S475" i="1"/>
  <c r="R475" i="1"/>
  <c r="BA475" i="1"/>
  <c r="F475" i="1"/>
  <c r="AW461" i="1"/>
  <c r="AU461" i="1"/>
  <c r="AQ461" i="1"/>
  <c r="AN461" i="1"/>
  <c r="AK461" i="1"/>
  <c r="AH461" i="1"/>
  <c r="AJ461" i="1" s="1"/>
  <c r="AD461" i="1"/>
  <c r="AB461" i="1"/>
  <c r="AG461" i="1" s="1"/>
  <c r="T461" i="1"/>
  <c r="S461" i="1"/>
  <c r="R461" i="1"/>
  <c r="BA461" i="1"/>
  <c r="AS461" i="1"/>
  <c r="F461" i="1"/>
  <c r="AW474" i="1"/>
  <c r="AU474" i="1"/>
  <c r="AQ474" i="1"/>
  <c r="AN474" i="1"/>
  <c r="AK474" i="1"/>
  <c r="AH474" i="1"/>
  <c r="AJ474" i="1" s="1"/>
  <c r="AD474" i="1"/>
  <c r="AB474" i="1"/>
  <c r="T474" i="1"/>
  <c r="S474" i="1"/>
  <c r="R474" i="1"/>
  <c r="BA474" i="1"/>
  <c r="AR474" i="1"/>
  <c r="F474" i="1"/>
  <c r="AW460" i="1"/>
  <c r="AU460" i="1"/>
  <c r="AQ460" i="1"/>
  <c r="AN460" i="1"/>
  <c r="AK460" i="1"/>
  <c r="AH460" i="1"/>
  <c r="AJ460" i="1" s="1"/>
  <c r="AD460" i="1"/>
  <c r="AB460" i="1"/>
  <c r="AG460" i="1" s="1"/>
  <c r="T460" i="1"/>
  <c r="S460" i="1"/>
  <c r="R460" i="1"/>
  <c r="BA460" i="1"/>
  <c r="AR460" i="1"/>
  <c r="F460" i="1"/>
  <c r="AW470" i="1"/>
  <c r="AU470" i="1"/>
  <c r="AR470" i="1"/>
  <c r="AQ470" i="1"/>
  <c r="AN470" i="1"/>
  <c r="AK470" i="1"/>
  <c r="AH470" i="1"/>
  <c r="AJ470" i="1" s="1"/>
  <c r="AD470" i="1"/>
  <c r="AB470" i="1"/>
  <c r="AG470" i="1" s="1"/>
  <c r="T470" i="1"/>
  <c r="S470" i="1"/>
  <c r="R470" i="1"/>
  <c r="BA470" i="1"/>
  <c r="U470" i="1"/>
  <c r="F470" i="1"/>
  <c r="AW456" i="1"/>
  <c r="AU456" i="1"/>
  <c r="AR456" i="1"/>
  <c r="AQ456" i="1"/>
  <c r="AN456" i="1"/>
  <c r="AK456" i="1"/>
  <c r="AH456" i="1"/>
  <c r="AJ456" i="1" s="1"/>
  <c r="AD456" i="1"/>
  <c r="AB456" i="1"/>
  <c r="AG456" i="1" s="1"/>
  <c r="T456" i="1"/>
  <c r="S456" i="1"/>
  <c r="R456" i="1"/>
  <c r="BA456" i="1"/>
  <c r="W456" i="1"/>
  <c r="F456" i="1"/>
  <c r="AW476" i="1"/>
  <c r="AU476" i="1"/>
  <c r="AQ476" i="1"/>
  <c r="AN476" i="1"/>
  <c r="AK476" i="1"/>
  <c r="AH476" i="1"/>
  <c r="AJ476" i="1" s="1"/>
  <c r="AD476" i="1"/>
  <c r="AB476" i="1"/>
  <c r="T476" i="1"/>
  <c r="S476" i="1"/>
  <c r="R476" i="1"/>
  <c r="BA476" i="1"/>
  <c r="AR476" i="1"/>
  <c r="F476" i="1"/>
  <c r="AW462" i="1"/>
  <c r="AU462" i="1"/>
  <c r="AQ462" i="1"/>
  <c r="AN462" i="1"/>
  <c r="AK462" i="1"/>
  <c r="AH462" i="1"/>
  <c r="AJ462" i="1" s="1"/>
  <c r="AD462" i="1"/>
  <c r="AB462" i="1"/>
  <c r="AG462" i="1" s="1"/>
  <c r="T462" i="1"/>
  <c r="S462" i="1"/>
  <c r="R462" i="1"/>
  <c r="BA462" i="1"/>
  <c r="F462" i="1"/>
  <c r="AW473" i="1"/>
  <c r="AU473" i="1"/>
  <c r="AQ473" i="1"/>
  <c r="AN473" i="1"/>
  <c r="AK473" i="1"/>
  <c r="AH473" i="1"/>
  <c r="AJ473" i="1" s="1"/>
  <c r="AD473" i="1"/>
  <c r="AB473" i="1"/>
  <c r="AG473" i="1" s="1"/>
  <c r="T473" i="1"/>
  <c r="S473" i="1"/>
  <c r="R473" i="1"/>
  <c r="BA473" i="1"/>
  <c r="AR473" i="1"/>
  <c r="F473" i="1"/>
  <c r="AW459" i="1"/>
  <c r="AU459" i="1"/>
  <c r="AQ459" i="1"/>
  <c r="AN459" i="1"/>
  <c r="AK459" i="1"/>
  <c r="AH459" i="1"/>
  <c r="AJ459" i="1" s="1"/>
  <c r="AD459" i="1"/>
  <c r="AB459" i="1"/>
  <c r="AG459" i="1" s="1"/>
  <c r="T459" i="1"/>
  <c r="S459" i="1"/>
  <c r="R459" i="1"/>
  <c r="BA459" i="1"/>
  <c r="AR459" i="1"/>
  <c r="F459" i="1"/>
  <c r="AW486" i="1"/>
  <c r="AU486" i="1"/>
  <c r="AQ486" i="1"/>
  <c r="AN486" i="1"/>
  <c r="AK486" i="1"/>
  <c r="AH486" i="1"/>
  <c r="AJ486" i="1" s="1"/>
  <c r="AD486" i="1"/>
  <c r="AB486" i="1"/>
  <c r="AG486" i="1" s="1"/>
  <c r="T486" i="1"/>
  <c r="S486" i="1"/>
  <c r="R486" i="1"/>
  <c r="BA486" i="1"/>
  <c r="F486" i="1"/>
  <c r="AW477" i="1"/>
  <c r="AU477" i="1"/>
  <c r="AQ477" i="1"/>
  <c r="AN477" i="1"/>
  <c r="AK477" i="1"/>
  <c r="AH477" i="1"/>
  <c r="AJ477" i="1" s="1"/>
  <c r="AD477" i="1"/>
  <c r="AB477" i="1"/>
  <c r="AG477" i="1" s="1"/>
  <c r="T477" i="1"/>
  <c r="S477" i="1"/>
  <c r="R477" i="1"/>
  <c r="BA477" i="1"/>
  <c r="F477" i="1"/>
  <c r="AW479" i="1"/>
  <c r="AU479" i="1"/>
  <c r="AQ479" i="1"/>
  <c r="AN479" i="1"/>
  <c r="AK479" i="1"/>
  <c r="AH479" i="1"/>
  <c r="AJ479" i="1" s="1"/>
  <c r="AD479" i="1"/>
  <c r="AB479" i="1"/>
  <c r="AG479" i="1" s="1"/>
  <c r="T479" i="1"/>
  <c r="S479" i="1"/>
  <c r="R479" i="1"/>
  <c r="BA479" i="1"/>
  <c r="AR479" i="1"/>
  <c r="F479" i="1"/>
  <c r="AW483" i="1"/>
  <c r="AU483" i="1"/>
  <c r="AQ483" i="1"/>
  <c r="AN483" i="1"/>
  <c r="AK483" i="1"/>
  <c r="AH483" i="1"/>
  <c r="AJ483" i="1" s="1"/>
  <c r="AD483" i="1"/>
  <c r="AB483" i="1"/>
  <c r="AG483" i="1" s="1"/>
  <c r="T483" i="1"/>
  <c r="S483" i="1"/>
  <c r="R483" i="1"/>
  <c r="BA483" i="1"/>
  <c r="AR483" i="1"/>
  <c r="F483" i="1"/>
  <c r="AW481" i="1"/>
  <c r="AU481" i="1"/>
  <c r="AQ481" i="1"/>
  <c r="AN481" i="1"/>
  <c r="AK481" i="1"/>
  <c r="AH481" i="1"/>
  <c r="AJ481" i="1" s="1"/>
  <c r="AD481" i="1"/>
  <c r="AB481" i="1"/>
  <c r="T481" i="1"/>
  <c r="S481" i="1"/>
  <c r="R481" i="1"/>
  <c r="BA481" i="1"/>
  <c r="F481" i="1"/>
  <c r="AW501" i="1"/>
  <c r="AU501" i="1"/>
  <c r="AQ501" i="1"/>
  <c r="AN501" i="1"/>
  <c r="AK501" i="1"/>
  <c r="AH501" i="1"/>
  <c r="AJ501" i="1" s="1"/>
  <c r="AD501" i="1"/>
  <c r="AB501" i="1"/>
  <c r="T501" i="1"/>
  <c r="S501" i="1"/>
  <c r="R501" i="1"/>
  <c r="BA501" i="1"/>
  <c r="AS501" i="1"/>
  <c r="F501" i="1"/>
  <c r="AW539" i="1"/>
  <c r="AU539" i="1"/>
  <c r="AS539" i="1"/>
  <c r="AR539" i="1"/>
  <c r="AQ539" i="1"/>
  <c r="AN539" i="1"/>
  <c r="AK539" i="1"/>
  <c r="AH539" i="1"/>
  <c r="AJ539" i="1" s="1"/>
  <c r="AD539" i="1"/>
  <c r="AB539" i="1"/>
  <c r="AG539" i="1" s="1"/>
  <c r="T539" i="1"/>
  <c r="S539" i="1"/>
  <c r="R539" i="1"/>
  <c r="BA539" i="1"/>
  <c r="F539" i="1"/>
  <c r="AW502" i="1"/>
  <c r="AU502" i="1"/>
  <c r="AS502" i="1"/>
  <c r="AR502" i="1"/>
  <c r="AQ502" i="1"/>
  <c r="AN502" i="1"/>
  <c r="AK502" i="1"/>
  <c r="AH502" i="1"/>
  <c r="AJ502" i="1" s="1"/>
  <c r="AD502" i="1"/>
  <c r="AB502" i="1"/>
  <c r="AG502" i="1" s="1"/>
  <c r="T502" i="1"/>
  <c r="S502" i="1"/>
  <c r="R502" i="1"/>
  <c r="BA502" i="1"/>
  <c r="V502" i="1"/>
  <c r="F502" i="1"/>
  <c r="AW487" i="1"/>
  <c r="AU487" i="1"/>
  <c r="AS487" i="1"/>
  <c r="AR487" i="1"/>
  <c r="AQ487" i="1"/>
  <c r="AN487" i="1"/>
  <c r="AK487" i="1"/>
  <c r="AH487" i="1"/>
  <c r="AJ487" i="1" s="1"/>
  <c r="AD487" i="1"/>
  <c r="AB487" i="1"/>
  <c r="AG487" i="1" s="1"/>
  <c r="T487" i="1"/>
  <c r="S487" i="1"/>
  <c r="R487" i="1"/>
  <c r="BA487" i="1"/>
  <c r="W487" i="1"/>
  <c r="F487" i="1"/>
  <c r="AW447" i="1"/>
  <c r="AU447" i="1"/>
  <c r="AS447" i="1"/>
  <c r="AR447" i="1"/>
  <c r="AQ447" i="1"/>
  <c r="AN447" i="1"/>
  <c r="AK447" i="1"/>
  <c r="AH447" i="1"/>
  <c r="AJ447" i="1" s="1"/>
  <c r="AD447" i="1"/>
  <c r="AB447" i="1"/>
  <c r="AG447" i="1" s="1"/>
  <c r="T447" i="1"/>
  <c r="S447" i="1"/>
  <c r="R447" i="1"/>
  <c r="BA447" i="1"/>
  <c r="V447" i="1"/>
  <c r="F447" i="1"/>
  <c r="AW433" i="1"/>
  <c r="AU433" i="1"/>
  <c r="AS433" i="1"/>
  <c r="AR433" i="1"/>
  <c r="AQ433" i="1"/>
  <c r="AN433" i="1"/>
  <c r="AK433" i="1"/>
  <c r="AH433" i="1"/>
  <c r="AJ433" i="1" s="1"/>
  <c r="AD433" i="1"/>
  <c r="AB433" i="1"/>
  <c r="AG433" i="1" s="1"/>
  <c r="T433" i="1"/>
  <c r="S433" i="1"/>
  <c r="R433" i="1"/>
  <c r="BA433" i="1"/>
  <c r="F433" i="1"/>
  <c r="AW420" i="1"/>
  <c r="AU420" i="1"/>
  <c r="AS420" i="1"/>
  <c r="AR420" i="1"/>
  <c r="AQ420" i="1"/>
  <c r="AN420" i="1"/>
  <c r="AK420" i="1"/>
  <c r="AH420" i="1"/>
  <c r="AJ420" i="1" s="1"/>
  <c r="AD420" i="1"/>
  <c r="AB420" i="1"/>
  <c r="AG420" i="1" s="1"/>
  <c r="T420" i="1"/>
  <c r="S420" i="1"/>
  <c r="R420" i="1"/>
  <c r="BA420" i="1"/>
  <c r="F420" i="1"/>
  <c r="AW400" i="1"/>
  <c r="AU400" i="1"/>
  <c r="AS400" i="1"/>
  <c r="AR400" i="1"/>
  <c r="AQ400" i="1"/>
  <c r="AN400" i="1"/>
  <c r="AK400" i="1"/>
  <c r="AH400" i="1"/>
  <c r="AJ400" i="1" s="1"/>
  <c r="AD400" i="1"/>
  <c r="AB400" i="1"/>
  <c r="AG400" i="1" s="1"/>
  <c r="T400" i="1"/>
  <c r="S400" i="1"/>
  <c r="R400" i="1"/>
  <c r="BA400" i="1"/>
  <c r="V400" i="1"/>
  <c r="F400" i="1"/>
  <c r="AW390" i="1"/>
  <c r="AU390" i="1"/>
  <c r="AS390" i="1"/>
  <c r="AR390" i="1"/>
  <c r="AQ390" i="1"/>
  <c r="AN390" i="1"/>
  <c r="AK390" i="1"/>
  <c r="AH390" i="1"/>
  <c r="AJ390" i="1" s="1"/>
  <c r="AD390" i="1"/>
  <c r="AB390" i="1"/>
  <c r="AG390" i="1" s="1"/>
  <c r="AV390" i="1" s="1"/>
  <c r="T390" i="1"/>
  <c r="S390" i="1"/>
  <c r="R390" i="1"/>
  <c r="BA390" i="1"/>
  <c r="F390" i="1"/>
  <c r="AW374" i="1"/>
  <c r="AU374" i="1"/>
  <c r="AS374" i="1"/>
  <c r="AR374" i="1"/>
  <c r="AQ374" i="1"/>
  <c r="AN374" i="1"/>
  <c r="AK374" i="1"/>
  <c r="AH374" i="1"/>
  <c r="AJ374" i="1" s="1"/>
  <c r="AD374" i="1"/>
  <c r="AB374" i="1"/>
  <c r="AG374" i="1" s="1"/>
  <c r="T374" i="1"/>
  <c r="S374" i="1"/>
  <c r="R374" i="1"/>
  <c r="BA374" i="1"/>
  <c r="V374" i="1"/>
  <c r="F374" i="1"/>
  <c r="AW357" i="1"/>
  <c r="AU357" i="1"/>
  <c r="AS357" i="1"/>
  <c r="AR357" i="1"/>
  <c r="AQ357" i="1"/>
  <c r="AN357" i="1"/>
  <c r="AK357" i="1"/>
  <c r="AH357" i="1"/>
  <c r="AJ357" i="1" s="1"/>
  <c r="AD357" i="1"/>
  <c r="AB357" i="1"/>
  <c r="AG357" i="1" s="1"/>
  <c r="T357" i="1"/>
  <c r="S357" i="1"/>
  <c r="R357" i="1"/>
  <c r="BA357" i="1"/>
  <c r="F357" i="1"/>
  <c r="AW288" i="1"/>
  <c r="AU288" i="1"/>
  <c r="AS288" i="1"/>
  <c r="AR288" i="1"/>
  <c r="AQ288" i="1"/>
  <c r="AN288" i="1"/>
  <c r="AK288" i="1"/>
  <c r="AH288" i="1"/>
  <c r="AJ288" i="1" s="1"/>
  <c r="AD288" i="1"/>
  <c r="AB288" i="1"/>
  <c r="AG288" i="1" s="1"/>
  <c r="T288" i="1"/>
  <c r="S288" i="1"/>
  <c r="R288" i="1"/>
  <c r="BA288" i="1"/>
  <c r="V288" i="1"/>
  <c r="F288" i="1"/>
  <c r="AW177" i="1"/>
  <c r="AU177" i="1"/>
  <c r="AS177" i="1"/>
  <c r="AR177" i="1"/>
  <c r="AQ177" i="1"/>
  <c r="AN177" i="1"/>
  <c r="AK177" i="1"/>
  <c r="AH177" i="1"/>
  <c r="AJ177" i="1" s="1"/>
  <c r="AD177" i="1"/>
  <c r="AB177" i="1"/>
  <c r="AG177" i="1" s="1"/>
  <c r="AV177" i="1" s="1"/>
  <c r="T177" i="1"/>
  <c r="S177" i="1"/>
  <c r="R177" i="1"/>
  <c r="BA177" i="1"/>
  <c r="F177" i="1"/>
  <c r="AW159" i="1"/>
  <c r="AU159" i="1"/>
  <c r="AS159" i="1"/>
  <c r="AR159" i="1"/>
  <c r="AQ159" i="1"/>
  <c r="AK159" i="1"/>
  <c r="AH159" i="1"/>
  <c r="AJ159" i="1" s="1"/>
  <c r="AD159" i="1"/>
  <c r="AB159" i="1"/>
  <c r="AG159" i="1" s="1"/>
  <c r="T159" i="1"/>
  <c r="S159" i="1"/>
  <c r="R159" i="1"/>
  <c r="BA159" i="1"/>
  <c r="V159" i="1"/>
  <c r="F159" i="1"/>
  <c r="AW133" i="1"/>
  <c r="AU133" i="1"/>
  <c r="AS133" i="1"/>
  <c r="AR133" i="1"/>
  <c r="AQ133" i="1"/>
  <c r="AN133" i="1"/>
  <c r="AK133" i="1"/>
  <c r="AH133" i="1"/>
  <c r="AJ133" i="1" s="1"/>
  <c r="AD133" i="1"/>
  <c r="AB133" i="1"/>
  <c r="AG133" i="1" s="1"/>
  <c r="T133" i="1"/>
  <c r="S133" i="1"/>
  <c r="R133" i="1"/>
  <c r="BA133" i="1"/>
  <c r="F133" i="1"/>
  <c r="AW117" i="1"/>
  <c r="AU117" i="1"/>
  <c r="AS117" i="1"/>
  <c r="AR117" i="1"/>
  <c r="AQ117" i="1"/>
  <c r="AN117" i="1"/>
  <c r="AK117" i="1"/>
  <c r="AH117" i="1"/>
  <c r="AJ117" i="1" s="1"/>
  <c r="AD117" i="1"/>
  <c r="AB117" i="1"/>
  <c r="AG117" i="1" s="1"/>
  <c r="T117" i="1"/>
  <c r="S117" i="1"/>
  <c r="R117" i="1"/>
  <c r="BA117" i="1"/>
  <c r="V117" i="1"/>
  <c r="F117" i="1"/>
  <c r="AW83" i="1"/>
  <c r="AU83" i="1"/>
  <c r="AS83" i="1"/>
  <c r="AR83" i="1"/>
  <c r="AQ83" i="1"/>
  <c r="AN83" i="1"/>
  <c r="AK83" i="1"/>
  <c r="AH83" i="1"/>
  <c r="AJ83" i="1" s="1"/>
  <c r="AD83" i="1"/>
  <c r="AB83" i="1"/>
  <c r="AG83" i="1" s="1"/>
  <c r="T83" i="1"/>
  <c r="S83" i="1"/>
  <c r="R83" i="1"/>
  <c r="BA83" i="1"/>
  <c r="F83" i="1"/>
  <c r="AW537" i="1"/>
  <c r="AU537" i="1"/>
  <c r="AQ537" i="1"/>
  <c r="AN537" i="1"/>
  <c r="AK537" i="1"/>
  <c r="AH537" i="1"/>
  <c r="AJ537" i="1" s="1"/>
  <c r="AD537" i="1"/>
  <c r="AB537" i="1"/>
  <c r="T537" i="1"/>
  <c r="S537" i="1"/>
  <c r="R537" i="1"/>
  <c r="BA537" i="1"/>
  <c r="V537" i="1"/>
  <c r="F537" i="1"/>
  <c r="AW500" i="1"/>
  <c r="AU500" i="1"/>
  <c r="AQ500" i="1"/>
  <c r="AN500" i="1"/>
  <c r="AK500" i="1"/>
  <c r="AG500" i="1" s="1"/>
  <c r="AH500" i="1"/>
  <c r="AJ500" i="1" s="1"/>
  <c r="AD500" i="1"/>
  <c r="AB500" i="1"/>
  <c r="T500" i="1"/>
  <c r="S500" i="1"/>
  <c r="R500" i="1"/>
  <c r="BA500" i="1"/>
  <c r="AR500" i="1"/>
  <c r="F500" i="1"/>
  <c r="AW100" i="1"/>
  <c r="AU100" i="1"/>
  <c r="AQ100" i="1"/>
  <c r="AN100" i="1"/>
  <c r="AK100" i="1"/>
  <c r="AH100" i="1"/>
  <c r="AJ100" i="1" s="1"/>
  <c r="AD100" i="1"/>
  <c r="AB100" i="1"/>
  <c r="T100" i="1"/>
  <c r="S100" i="1"/>
  <c r="R100" i="1"/>
  <c r="BA100" i="1"/>
  <c r="AS100" i="1"/>
  <c r="F100" i="1"/>
  <c r="AW392" i="1"/>
  <c r="AU392" i="1"/>
  <c r="AR392" i="1"/>
  <c r="AQ392" i="1"/>
  <c r="AN392" i="1"/>
  <c r="AK392" i="1"/>
  <c r="AH392" i="1"/>
  <c r="AJ392" i="1" s="1"/>
  <c r="AD392" i="1"/>
  <c r="AB392" i="1"/>
  <c r="AG392" i="1" s="1"/>
  <c r="T392" i="1"/>
  <c r="S392" i="1"/>
  <c r="R392" i="1"/>
  <c r="AS392" i="1"/>
  <c r="W392" i="1"/>
  <c r="F392" i="1"/>
  <c r="AW490" i="1"/>
  <c r="AU490" i="1"/>
  <c r="AQ490" i="1"/>
  <c r="AN490" i="1"/>
  <c r="AK490" i="1"/>
  <c r="AH490" i="1"/>
  <c r="AJ490" i="1" s="1"/>
  <c r="AD490" i="1"/>
  <c r="AB490" i="1"/>
  <c r="AG490" i="1" s="1"/>
  <c r="T490" i="1"/>
  <c r="S490" i="1"/>
  <c r="R490" i="1"/>
  <c r="BA490" i="1"/>
  <c r="AR490" i="1"/>
  <c r="F490" i="1"/>
  <c r="AW492" i="1"/>
  <c r="AU492" i="1"/>
  <c r="AQ492" i="1"/>
  <c r="AN492" i="1"/>
  <c r="AK492" i="1"/>
  <c r="AH492" i="1"/>
  <c r="AJ492" i="1" s="1"/>
  <c r="AD492" i="1"/>
  <c r="AB492" i="1"/>
  <c r="T492" i="1"/>
  <c r="S492" i="1"/>
  <c r="R492" i="1"/>
  <c r="BA492" i="1"/>
  <c r="F492" i="1"/>
  <c r="AW491" i="1"/>
  <c r="AU491" i="1"/>
  <c r="AQ491" i="1"/>
  <c r="AN491" i="1"/>
  <c r="AK491" i="1"/>
  <c r="AH491" i="1"/>
  <c r="AJ491" i="1" s="1"/>
  <c r="AD491" i="1"/>
  <c r="AB491" i="1"/>
  <c r="T491" i="1"/>
  <c r="S491" i="1"/>
  <c r="R491" i="1"/>
  <c r="BA491" i="1"/>
  <c r="AR491" i="1"/>
  <c r="F491" i="1"/>
  <c r="AW494" i="1"/>
  <c r="AU494" i="1"/>
  <c r="AQ494" i="1"/>
  <c r="AN494" i="1"/>
  <c r="AK494" i="1"/>
  <c r="AH494" i="1"/>
  <c r="AJ494" i="1" s="1"/>
  <c r="AD494" i="1"/>
  <c r="AB494" i="1"/>
  <c r="T494" i="1"/>
  <c r="S494" i="1"/>
  <c r="R494" i="1"/>
  <c r="BA494" i="1"/>
  <c r="AR494" i="1"/>
  <c r="F494" i="1"/>
  <c r="AW498" i="1"/>
  <c r="AU498" i="1"/>
  <c r="AS498" i="1"/>
  <c r="AR498" i="1"/>
  <c r="AQ498" i="1"/>
  <c r="AN498" i="1"/>
  <c r="AK498" i="1"/>
  <c r="AH498" i="1"/>
  <c r="AJ498" i="1" s="1"/>
  <c r="AD498" i="1"/>
  <c r="AB498" i="1"/>
  <c r="AG498" i="1" s="1"/>
  <c r="AV498" i="1" s="1"/>
  <c r="T498" i="1"/>
  <c r="S498" i="1"/>
  <c r="R498" i="1"/>
  <c r="BA498" i="1"/>
  <c r="W498" i="1"/>
  <c r="F498" i="1"/>
  <c r="AW499" i="1"/>
  <c r="AU499" i="1"/>
  <c r="AQ499" i="1"/>
  <c r="AN499" i="1"/>
  <c r="AK499" i="1"/>
  <c r="AG499" i="1" s="1"/>
  <c r="AH499" i="1"/>
  <c r="AJ499" i="1" s="1"/>
  <c r="AD499" i="1"/>
  <c r="AB499" i="1"/>
  <c r="T499" i="1"/>
  <c r="S499" i="1"/>
  <c r="R499" i="1"/>
  <c r="BA499" i="1"/>
  <c r="AR499" i="1"/>
  <c r="F499" i="1"/>
  <c r="AW504" i="1"/>
  <c r="AU504" i="1"/>
  <c r="AR504" i="1"/>
  <c r="AQ504" i="1"/>
  <c r="AN504" i="1"/>
  <c r="AK504" i="1"/>
  <c r="AH504" i="1"/>
  <c r="AJ504" i="1" s="1"/>
  <c r="AD504" i="1"/>
  <c r="AB504" i="1"/>
  <c r="AG504" i="1" s="1"/>
  <c r="T504" i="1"/>
  <c r="S504" i="1"/>
  <c r="R504" i="1"/>
  <c r="BA504" i="1"/>
  <c r="W504" i="1"/>
  <c r="F504" i="1"/>
  <c r="AW507" i="1"/>
  <c r="AU507" i="1"/>
  <c r="AQ507" i="1"/>
  <c r="AN507" i="1"/>
  <c r="AK507" i="1"/>
  <c r="AG507" i="1" s="1"/>
  <c r="AH507" i="1"/>
  <c r="AJ507" i="1" s="1"/>
  <c r="AD507" i="1"/>
  <c r="AB507" i="1"/>
  <c r="T507" i="1"/>
  <c r="S507" i="1"/>
  <c r="R507" i="1"/>
  <c r="BA507" i="1"/>
  <c r="AR507" i="1"/>
  <c r="F507" i="1"/>
  <c r="AW510" i="1"/>
  <c r="AU510" i="1"/>
  <c r="AQ510" i="1"/>
  <c r="AN510" i="1"/>
  <c r="AK510" i="1"/>
  <c r="AH510" i="1"/>
  <c r="AJ510" i="1" s="1"/>
  <c r="AD510" i="1"/>
  <c r="AB510" i="1"/>
  <c r="AG510" i="1" s="1"/>
  <c r="T510" i="1"/>
  <c r="S510" i="1"/>
  <c r="R510" i="1"/>
  <c r="BA510" i="1"/>
  <c r="AR510" i="1"/>
  <c r="F510" i="1"/>
  <c r="AW509" i="1"/>
  <c r="AU509" i="1"/>
  <c r="AQ509" i="1"/>
  <c r="AN509" i="1"/>
  <c r="AK509" i="1"/>
  <c r="AG509" i="1" s="1"/>
  <c r="AH509" i="1"/>
  <c r="AJ509" i="1" s="1"/>
  <c r="AD509" i="1"/>
  <c r="AB509" i="1"/>
  <c r="T509" i="1"/>
  <c r="S509" i="1"/>
  <c r="R509" i="1"/>
  <c r="BA509" i="1"/>
  <c r="AR509" i="1"/>
  <c r="F509" i="1"/>
  <c r="AW518" i="1"/>
  <c r="AU518" i="1"/>
  <c r="AQ518" i="1"/>
  <c r="AN518" i="1"/>
  <c r="AK518" i="1"/>
  <c r="AH518" i="1"/>
  <c r="AJ518" i="1" s="1"/>
  <c r="AD518" i="1"/>
  <c r="AB518" i="1"/>
  <c r="AG518" i="1" s="1"/>
  <c r="T518" i="1"/>
  <c r="S518" i="1"/>
  <c r="R518" i="1"/>
  <c r="BA518" i="1"/>
  <c r="F518" i="1"/>
  <c r="AW521" i="1"/>
  <c r="AU521" i="1"/>
  <c r="AQ521" i="1"/>
  <c r="AN521" i="1"/>
  <c r="AK521" i="1"/>
  <c r="AH521" i="1"/>
  <c r="AJ521" i="1" s="1"/>
  <c r="AD521" i="1"/>
  <c r="AB521" i="1"/>
  <c r="AG521" i="1" s="1"/>
  <c r="T521" i="1"/>
  <c r="S521" i="1"/>
  <c r="R521" i="1"/>
  <c r="BA521" i="1"/>
  <c r="F521" i="1"/>
  <c r="AW517" i="1"/>
  <c r="AU517" i="1"/>
  <c r="AQ517" i="1"/>
  <c r="AN517" i="1"/>
  <c r="AK517" i="1"/>
  <c r="AG517" i="1" s="1"/>
  <c r="AH517" i="1"/>
  <c r="AJ517" i="1" s="1"/>
  <c r="AD517" i="1"/>
  <c r="AB517" i="1"/>
  <c r="T517" i="1"/>
  <c r="S517" i="1"/>
  <c r="R517" i="1"/>
  <c r="BA517" i="1"/>
  <c r="AR517" i="1"/>
  <c r="F517" i="1"/>
  <c r="AW520" i="1"/>
  <c r="AU520" i="1"/>
  <c r="AR520" i="1"/>
  <c r="AQ520" i="1"/>
  <c r="AN520" i="1"/>
  <c r="AK520" i="1"/>
  <c r="AH520" i="1"/>
  <c r="AJ520" i="1" s="1"/>
  <c r="AD520" i="1"/>
  <c r="AB520" i="1"/>
  <c r="AG520" i="1" s="1"/>
  <c r="T520" i="1"/>
  <c r="S520" i="1"/>
  <c r="R520" i="1"/>
  <c r="BA520" i="1"/>
  <c r="W520" i="1"/>
  <c r="F520" i="1"/>
  <c r="AW525" i="1"/>
  <c r="AU525" i="1"/>
  <c r="AQ525" i="1"/>
  <c r="AN525" i="1"/>
  <c r="AK525" i="1"/>
  <c r="AH525" i="1"/>
  <c r="AJ525" i="1" s="1"/>
  <c r="AD525" i="1"/>
  <c r="AB525" i="1"/>
  <c r="AG525" i="1" s="1"/>
  <c r="T525" i="1"/>
  <c r="S525" i="1"/>
  <c r="R525" i="1"/>
  <c r="BA525" i="1"/>
  <c r="AR525" i="1"/>
  <c r="F525" i="1"/>
  <c r="AW526" i="1"/>
  <c r="AU526" i="1"/>
  <c r="AQ526" i="1"/>
  <c r="AN526" i="1"/>
  <c r="AK526" i="1"/>
  <c r="AG526" i="1" s="1"/>
  <c r="AH526" i="1"/>
  <c r="AJ526" i="1" s="1"/>
  <c r="AD526" i="1"/>
  <c r="AB526" i="1"/>
  <c r="T526" i="1"/>
  <c r="S526" i="1"/>
  <c r="R526" i="1"/>
  <c r="BA526" i="1"/>
  <c r="F526" i="1"/>
  <c r="AW527" i="1"/>
  <c r="AU527" i="1"/>
  <c r="AQ527" i="1"/>
  <c r="AN527" i="1"/>
  <c r="AK527" i="1"/>
  <c r="AG527" i="1" s="1"/>
  <c r="AH527" i="1"/>
  <c r="AJ527" i="1" s="1"/>
  <c r="AD527" i="1"/>
  <c r="AB527" i="1"/>
  <c r="T527" i="1"/>
  <c r="S527" i="1"/>
  <c r="R527" i="1"/>
  <c r="BA527" i="1"/>
  <c r="AR527" i="1"/>
  <c r="F527" i="1"/>
  <c r="AW534" i="1"/>
  <c r="AU534" i="1"/>
  <c r="AS534" i="1"/>
  <c r="AR534" i="1"/>
  <c r="AQ534" i="1"/>
  <c r="AN534" i="1"/>
  <c r="AK534" i="1"/>
  <c r="AH534" i="1"/>
  <c r="AJ534" i="1" s="1"/>
  <c r="AD534" i="1"/>
  <c r="AB534" i="1"/>
  <c r="AG534" i="1" s="1"/>
  <c r="T534" i="1"/>
  <c r="S534" i="1"/>
  <c r="R534" i="1"/>
  <c r="BA534" i="1"/>
  <c r="F534" i="1"/>
  <c r="AW535" i="1"/>
  <c r="AU535" i="1"/>
  <c r="AN535" i="1"/>
  <c r="AK535" i="1"/>
  <c r="AH535" i="1"/>
  <c r="AJ535" i="1" s="1"/>
  <c r="AD535" i="1"/>
  <c r="AB535" i="1"/>
  <c r="AG535" i="1" s="1"/>
  <c r="T535" i="1"/>
  <c r="S535" i="1"/>
  <c r="R535" i="1"/>
  <c r="BA535" i="1"/>
  <c r="AR535" i="1"/>
  <c r="F535" i="1"/>
  <c r="AW536" i="1"/>
  <c r="AU536" i="1"/>
  <c r="AQ536" i="1"/>
  <c r="AN536" i="1"/>
  <c r="AK536" i="1"/>
  <c r="AH536" i="1"/>
  <c r="AJ536" i="1" s="1"/>
  <c r="AD536" i="1"/>
  <c r="AB536" i="1"/>
  <c r="AG536" i="1" s="1"/>
  <c r="T536" i="1"/>
  <c r="S536" i="1"/>
  <c r="R536" i="1"/>
  <c r="BA536" i="1"/>
  <c r="AR536" i="1"/>
  <c r="F536" i="1"/>
  <c r="AW24" i="1"/>
  <c r="AU24" i="1"/>
  <c r="AQ24" i="1"/>
  <c r="AN24" i="1"/>
  <c r="AK24" i="1"/>
  <c r="AH24" i="1"/>
  <c r="AJ24" i="1" s="1"/>
  <c r="AD24" i="1"/>
  <c r="AB24" i="1"/>
  <c r="AG24" i="1" s="1"/>
  <c r="T24" i="1"/>
  <c r="S24" i="1"/>
  <c r="R24" i="1"/>
  <c r="BA24" i="1"/>
  <c r="AR24" i="1"/>
  <c r="F24" i="1"/>
  <c r="AW19" i="1"/>
  <c r="AU19" i="1"/>
  <c r="AQ19" i="1"/>
  <c r="AN19" i="1"/>
  <c r="AK19" i="1"/>
  <c r="AH19" i="1"/>
  <c r="AJ19" i="1" s="1"/>
  <c r="AD19" i="1"/>
  <c r="AB19" i="1"/>
  <c r="AG19" i="1" s="1"/>
  <c r="T19" i="1"/>
  <c r="S19" i="1"/>
  <c r="R19" i="1"/>
  <c r="BA19" i="1"/>
  <c r="AR19" i="1"/>
  <c r="F19" i="1"/>
  <c r="AW25" i="1"/>
  <c r="AU25" i="1"/>
  <c r="AQ25" i="1"/>
  <c r="AN25" i="1"/>
  <c r="AK25" i="1"/>
  <c r="AH25" i="1"/>
  <c r="AJ25" i="1" s="1"/>
  <c r="AD25" i="1"/>
  <c r="AB25" i="1"/>
  <c r="AG25" i="1" s="1"/>
  <c r="T25" i="1"/>
  <c r="S25" i="1"/>
  <c r="R25" i="1"/>
  <c r="BA25" i="1"/>
  <c r="AR25" i="1"/>
  <c r="F25" i="1"/>
  <c r="AW20" i="1"/>
  <c r="AU20" i="1"/>
  <c r="AQ20" i="1"/>
  <c r="AN20" i="1"/>
  <c r="AK20" i="1"/>
  <c r="AH20" i="1"/>
  <c r="AJ20" i="1" s="1"/>
  <c r="AD20" i="1"/>
  <c r="AB20" i="1"/>
  <c r="AG20" i="1" s="1"/>
  <c r="T20" i="1"/>
  <c r="S20" i="1"/>
  <c r="R20" i="1"/>
  <c r="BA20" i="1"/>
  <c r="AR20" i="1"/>
  <c r="F20" i="1"/>
  <c r="AW23" i="1"/>
  <c r="AU23" i="1"/>
  <c r="AQ23" i="1"/>
  <c r="AN23" i="1"/>
  <c r="AK23" i="1"/>
  <c r="AH23" i="1"/>
  <c r="AJ23" i="1" s="1"/>
  <c r="AD23" i="1"/>
  <c r="AB23" i="1"/>
  <c r="AG23" i="1" s="1"/>
  <c r="T23" i="1"/>
  <c r="S23" i="1"/>
  <c r="R23" i="1"/>
  <c r="BA23" i="1"/>
  <c r="AR23" i="1"/>
  <c r="F23" i="1"/>
  <c r="AW18" i="1"/>
  <c r="AU18" i="1"/>
  <c r="AQ18" i="1"/>
  <c r="AN18" i="1"/>
  <c r="AK18" i="1"/>
  <c r="AH18" i="1"/>
  <c r="AJ18" i="1" s="1"/>
  <c r="AD18" i="1"/>
  <c r="AB18" i="1"/>
  <c r="AG18" i="1" s="1"/>
  <c r="T18" i="1"/>
  <c r="S18" i="1"/>
  <c r="R18" i="1"/>
  <c r="AR18" i="1"/>
  <c r="F18" i="1"/>
  <c r="AW540" i="1"/>
  <c r="AU540" i="1"/>
  <c r="AQ540" i="1"/>
  <c r="AN540" i="1"/>
  <c r="AK540" i="1"/>
  <c r="AH540" i="1"/>
  <c r="AJ540" i="1" s="1"/>
  <c r="AD540" i="1"/>
  <c r="AB540" i="1"/>
  <c r="T540" i="1"/>
  <c r="S540" i="1"/>
  <c r="R540" i="1"/>
  <c r="BA540" i="1"/>
  <c r="AR540" i="1"/>
  <c r="F540" i="1"/>
  <c r="AW544" i="1"/>
  <c r="AU544" i="1"/>
  <c r="AQ544" i="1"/>
  <c r="AN544" i="1"/>
  <c r="AK544" i="1"/>
  <c r="AH544" i="1"/>
  <c r="AJ544" i="1" s="1"/>
  <c r="AD544" i="1"/>
  <c r="AB544" i="1"/>
  <c r="AG544" i="1" s="1"/>
  <c r="T544" i="1"/>
  <c r="S544" i="1"/>
  <c r="R544" i="1"/>
  <c r="BA544" i="1"/>
  <c r="AR544" i="1"/>
  <c r="F544" i="1"/>
  <c r="AW543" i="1"/>
  <c r="AU543" i="1"/>
  <c r="AQ543" i="1"/>
  <c r="AN543" i="1"/>
  <c r="AK543" i="1"/>
  <c r="AG543" i="1" s="1"/>
  <c r="AH543" i="1"/>
  <c r="AJ543" i="1" s="1"/>
  <c r="AD543" i="1"/>
  <c r="AB543" i="1"/>
  <c r="T543" i="1"/>
  <c r="S543" i="1"/>
  <c r="R543" i="1"/>
  <c r="BA543" i="1"/>
  <c r="AR543" i="1"/>
  <c r="F543" i="1"/>
  <c r="AW565" i="1"/>
  <c r="AU565" i="1"/>
  <c r="AQ565" i="1"/>
  <c r="AN565" i="1"/>
  <c r="AK565" i="1"/>
  <c r="AH565" i="1"/>
  <c r="AJ565" i="1" s="1"/>
  <c r="AD565" i="1"/>
  <c r="AB565" i="1"/>
  <c r="T565" i="1"/>
  <c r="S565" i="1"/>
  <c r="R565" i="1"/>
  <c r="BA565" i="1"/>
  <c r="AS565" i="1"/>
  <c r="F565" i="1"/>
  <c r="AW546" i="1"/>
  <c r="AU546" i="1"/>
  <c r="AQ546" i="1"/>
  <c r="AN546" i="1"/>
  <c r="AK546" i="1"/>
  <c r="AG546" i="1" s="1"/>
  <c r="AH546" i="1"/>
  <c r="AJ546" i="1" s="1"/>
  <c r="AD546" i="1"/>
  <c r="AB546" i="1"/>
  <c r="T546" i="1"/>
  <c r="S546" i="1"/>
  <c r="R546" i="1"/>
  <c r="BA546" i="1"/>
  <c r="AR546" i="1"/>
  <c r="F546" i="1"/>
  <c r="AW555" i="1"/>
  <c r="AU555" i="1"/>
  <c r="AQ555" i="1"/>
  <c r="AN555" i="1"/>
  <c r="AK555" i="1"/>
  <c r="AH555" i="1"/>
  <c r="AJ555" i="1" s="1"/>
  <c r="AD555" i="1"/>
  <c r="AB555" i="1"/>
  <c r="T555" i="1"/>
  <c r="S555" i="1"/>
  <c r="R555" i="1"/>
  <c r="BA555" i="1"/>
  <c r="W555" i="1"/>
  <c r="F555" i="1"/>
  <c r="AW547" i="1"/>
  <c r="AU547" i="1"/>
  <c r="AQ547" i="1"/>
  <c r="AN547" i="1"/>
  <c r="AK547" i="1"/>
  <c r="AH547" i="1"/>
  <c r="AJ547" i="1" s="1"/>
  <c r="AD547" i="1"/>
  <c r="AB547" i="1"/>
  <c r="AG547" i="1" s="1"/>
  <c r="T547" i="1"/>
  <c r="S547" i="1"/>
  <c r="R547" i="1"/>
  <c r="BA547" i="1"/>
  <c r="AR547" i="1"/>
  <c r="F547" i="1"/>
  <c r="AW573" i="1"/>
  <c r="AU573" i="1"/>
  <c r="AS573" i="1"/>
  <c r="AR573" i="1"/>
  <c r="AQ573" i="1"/>
  <c r="AN573" i="1"/>
  <c r="AK573" i="1"/>
  <c r="AH573" i="1"/>
  <c r="AJ573" i="1" s="1"/>
  <c r="AD573" i="1"/>
  <c r="AB573" i="1"/>
  <c r="AG573" i="1" s="1"/>
  <c r="T573" i="1"/>
  <c r="S573" i="1"/>
  <c r="R573" i="1"/>
  <c r="BA573" i="1"/>
  <c r="W573" i="1"/>
  <c r="F573" i="1"/>
  <c r="AW554" i="1"/>
  <c r="AU554" i="1"/>
  <c r="AS554" i="1"/>
  <c r="AR554" i="1"/>
  <c r="AQ554" i="1"/>
  <c r="AN554" i="1"/>
  <c r="AK554" i="1"/>
  <c r="AH554" i="1"/>
  <c r="AJ554" i="1" s="1"/>
  <c r="AD554" i="1"/>
  <c r="AB554" i="1"/>
  <c r="AG554" i="1" s="1"/>
  <c r="T554" i="1"/>
  <c r="S554" i="1"/>
  <c r="R554" i="1"/>
  <c r="BA554" i="1"/>
  <c r="W554" i="1"/>
  <c r="F554" i="1"/>
  <c r="AW552" i="1"/>
  <c r="AU552" i="1"/>
  <c r="AQ552" i="1"/>
  <c r="AN552" i="1"/>
  <c r="AK552" i="1"/>
  <c r="AH552" i="1"/>
  <c r="AJ552" i="1" s="1"/>
  <c r="AD552" i="1"/>
  <c r="AB552" i="1"/>
  <c r="T552" i="1"/>
  <c r="S552" i="1"/>
  <c r="R552" i="1"/>
  <c r="BA552" i="1"/>
  <c r="W552" i="1"/>
  <c r="F552" i="1"/>
  <c r="AW553" i="1"/>
  <c r="AU553" i="1"/>
  <c r="AQ553" i="1"/>
  <c r="AN553" i="1"/>
  <c r="AK553" i="1"/>
  <c r="AH553" i="1"/>
  <c r="AJ553" i="1" s="1"/>
  <c r="AD553" i="1"/>
  <c r="AB553" i="1"/>
  <c r="AG553" i="1" s="1"/>
  <c r="T553" i="1"/>
  <c r="S553" i="1"/>
  <c r="R553" i="1"/>
  <c r="BA553" i="1"/>
  <c r="AR553" i="1"/>
  <c r="F553" i="1"/>
  <c r="AW548" i="1"/>
  <c r="AU548" i="1"/>
  <c r="AQ548" i="1"/>
  <c r="AN548" i="1"/>
  <c r="AK548" i="1"/>
  <c r="AH548" i="1"/>
  <c r="AJ548" i="1" s="1"/>
  <c r="AD548" i="1"/>
  <c r="AB548" i="1"/>
  <c r="T548" i="1"/>
  <c r="S548" i="1"/>
  <c r="R548" i="1"/>
  <c r="BA548" i="1"/>
  <c r="W548" i="1"/>
  <c r="F548" i="1"/>
  <c r="AW570" i="1"/>
  <c r="AU570" i="1"/>
  <c r="AQ570" i="1"/>
  <c r="AN570" i="1"/>
  <c r="AK570" i="1"/>
  <c r="AH570" i="1"/>
  <c r="AJ570" i="1" s="1"/>
  <c r="AD570" i="1"/>
  <c r="AB570" i="1"/>
  <c r="AG570" i="1" s="1"/>
  <c r="T570" i="1"/>
  <c r="S570" i="1"/>
  <c r="R570" i="1"/>
  <c r="BA570" i="1"/>
  <c r="AR570" i="1"/>
  <c r="F570" i="1"/>
  <c r="AW550" i="1"/>
  <c r="AU550" i="1"/>
  <c r="AQ550" i="1"/>
  <c r="AN550" i="1"/>
  <c r="AK550" i="1"/>
  <c r="AH550" i="1"/>
  <c r="AJ550" i="1" s="1"/>
  <c r="AD550" i="1"/>
  <c r="AB550" i="1"/>
  <c r="AG550" i="1" s="1"/>
  <c r="T550" i="1"/>
  <c r="S550" i="1"/>
  <c r="R550" i="1"/>
  <c r="BA550" i="1"/>
  <c r="W550" i="1"/>
  <c r="F550" i="1"/>
  <c r="AW575" i="1"/>
  <c r="AU575" i="1"/>
  <c r="AQ575" i="1"/>
  <c r="AN575" i="1"/>
  <c r="AK575" i="1"/>
  <c r="AG575" i="1" s="1"/>
  <c r="AH575" i="1"/>
  <c r="AJ575" i="1" s="1"/>
  <c r="AD575" i="1"/>
  <c r="AB575" i="1"/>
  <c r="T575" i="1"/>
  <c r="S575" i="1"/>
  <c r="R575" i="1"/>
  <c r="BA575" i="1"/>
  <c r="AR575" i="1"/>
  <c r="F575" i="1"/>
  <c r="AW556" i="1"/>
  <c r="AU556" i="1"/>
  <c r="AQ556" i="1"/>
  <c r="AN556" i="1"/>
  <c r="AK556" i="1"/>
  <c r="AH556" i="1"/>
  <c r="AJ556" i="1" s="1"/>
  <c r="AD556" i="1"/>
  <c r="AB556" i="1"/>
  <c r="T556" i="1"/>
  <c r="S556" i="1"/>
  <c r="R556" i="1"/>
  <c r="BA556" i="1"/>
  <c r="W556" i="1"/>
  <c r="F556" i="1"/>
  <c r="AW69" i="1"/>
  <c r="AU69" i="1"/>
  <c r="AQ69" i="1"/>
  <c r="AN69" i="1"/>
  <c r="AK69" i="1"/>
  <c r="AG69" i="1" s="1"/>
  <c r="AH69" i="1"/>
  <c r="AJ69" i="1" s="1"/>
  <c r="AD69" i="1"/>
  <c r="AB69" i="1"/>
  <c r="T69" i="1"/>
  <c r="S69" i="1"/>
  <c r="R69" i="1"/>
  <c r="BA69" i="1"/>
  <c r="AR69" i="1"/>
  <c r="F69" i="1"/>
  <c r="AW67" i="1"/>
  <c r="AU67" i="1"/>
  <c r="AQ67" i="1"/>
  <c r="AN67" i="1"/>
  <c r="AK67" i="1"/>
  <c r="AH67" i="1"/>
  <c r="AJ67" i="1" s="1"/>
  <c r="AD67" i="1"/>
  <c r="AB67" i="1"/>
  <c r="T67" i="1"/>
  <c r="S67" i="1"/>
  <c r="R67" i="1"/>
  <c r="BA67" i="1"/>
  <c r="W67" i="1"/>
  <c r="F67" i="1"/>
  <c r="AW73" i="1"/>
  <c r="AU73" i="1"/>
  <c r="AQ73" i="1"/>
  <c r="AN73" i="1"/>
  <c r="AK73" i="1"/>
  <c r="AG73" i="1" s="1"/>
  <c r="AH73" i="1"/>
  <c r="AJ73" i="1" s="1"/>
  <c r="AD73" i="1"/>
  <c r="AB73" i="1"/>
  <c r="T73" i="1"/>
  <c r="S73" i="1"/>
  <c r="R73" i="1"/>
  <c r="BA73" i="1"/>
  <c r="AR73" i="1"/>
  <c r="F73" i="1"/>
  <c r="AW71" i="1"/>
  <c r="AU71" i="1"/>
  <c r="AQ71" i="1"/>
  <c r="AN71" i="1"/>
  <c r="AK71" i="1"/>
  <c r="AH71" i="1"/>
  <c r="AJ71" i="1" s="1"/>
  <c r="AD71" i="1"/>
  <c r="AB71" i="1"/>
  <c r="T71" i="1"/>
  <c r="S71" i="1"/>
  <c r="R71" i="1"/>
  <c r="BA71" i="1"/>
  <c r="W71" i="1"/>
  <c r="F71" i="1"/>
  <c r="AW74" i="1"/>
  <c r="AU74" i="1"/>
  <c r="AQ74" i="1"/>
  <c r="AN74" i="1"/>
  <c r="AK74" i="1"/>
  <c r="AH74" i="1"/>
  <c r="AJ74" i="1" s="1"/>
  <c r="AD74" i="1"/>
  <c r="AB74" i="1"/>
  <c r="T74" i="1"/>
  <c r="S74" i="1"/>
  <c r="R74" i="1"/>
  <c r="BA74" i="1"/>
  <c r="AR74" i="1"/>
  <c r="F74" i="1"/>
  <c r="AW72" i="1"/>
  <c r="AU72" i="1"/>
  <c r="AQ72" i="1"/>
  <c r="AN72" i="1"/>
  <c r="AK72" i="1"/>
  <c r="AH72" i="1"/>
  <c r="AJ72" i="1" s="1"/>
  <c r="AD72" i="1"/>
  <c r="AB72" i="1"/>
  <c r="T72" i="1"/>
  <c r="S72" i="1"/>
  <c r="R72" i="1"/>
  <c r="BA72" i="1"/>
  <c r="W72" i="1"/>
  <c r="F72" i="1"/>
  <c r="AW68" i="1"/>
  <c r="AU68" i="1"/>
  <c r="AQ68" i="1"/>
  <c r="AN68" i="1"/>
  <c r="AK68" i="1"/>
  <c r="AG68" i="1" s="1"/>
  <c r="AH68" i="1"/>
  <c r="AJ68" i="1" s="1"/>
  <c r="AD68" i="1"/>
  <c r="AB68" i="1"/>
  <c r="T68" i="1"/>
  <c r="S68" i="1"/>
  <c r="R68" i="1"/>
  <c r="BA68" i="1"/>
  <c r="AR68" i="1"/>
  <c r="F68" i="1"/>
  <c r="AW66" i="1"/>
  <c r="AU66" i="1"/>
  <c r="AQ66" i="1"/>
  <c r="AN66" i="1"/>
  <c r="AK66" i="1"/>
  <c r="AH66" i="1"/>
  <c r="AJ66" i="1" s="1"/>
  <c r="AD66" i="1"/>
  <c r="AB66" i="1"/>
  <c r="T66" i="1"/>
  <c r="S66" i="1"/>
  <c r="R66" i="1"/>
  <c r="BA66" i="1"/>
  <c r="W66" i="1"/>
  <c r="F66" i="1"/>
  <c r="BA615" i="1"/>
  <c r="AW615" i="1"/>
  <c r="AU615" i="1"/>
  <c r="AQ615" i="1"/>
  <c r="AN615" i="1"/>
  <c r="AK615" i="1"/>
  <c r="AH615" i="1"/>
  <c r="AJ615" i="1" s="1"/>
  <c r="AD615" i="1"/>
  <c r="AB615" i="1"/>
  <c r="AG615" i="1" s="1"/>
  <c r="T615" i="1"/>
  <c r="S615" i="1"/>
  <c r="R615" i="1"/>
  <c r="AR615" i="1"/>
  <c r="F615" i="1"/>
  <c r="BA564" i="1"/>
  <c r="AW564" i="1"/>
  <c r="AU564" i="1"/>
  <c r="AQ564" i="1"/>
  <c r="AN564" i="1"/>
  <c r="AK564" i="1"/>
  <c r="AH564" i="1"/>
  <c r="AJ564" i="1" s="1"/>
  <c r="AD564" i="1"/>
  <c r="AB564" i="1"/>
  <c r="AG564" i="1" s="1"/>
  <c r="T564" i="1"/>
  <c r="S564" i="1"/>
  <c r="R564" i="1"/>
  <c r="W564" i="1"/>
  <c r="F564" i="1"/>
  <c r="BA545" i="1"/>
  <c r="AW545" i="1"/>
  <c r="AU545" i="1"/>
  <c r="AQ545" i="1"/>
  <c r="AN545" i="1"/>
  <c r="AK545" i="1"/>
  <c r="AH545" i="1"/>
  <c r="AJ545" i="1" s="1"/>
  <c r="AD545" i="1"/>
  <c r="AB545" i="1"/>
  <c r="AG545" i="1" s="1"/>
  <c r="T545" i="1"/>
  <c r="S545" i="1"/>
  <c r="R545" i="1"/>
  <c r="AR545" i="1"/>
  <c r="F545" i="1"/>
  <c r="BA528" i="1"/>
  <c r="AW528" i="1"/>
  <c r="AU528" i="1"/>
  <c r="AQ528" i="1"/>
  <c r="AN528" i="1"/>
  <c r="AK528" i="1"/>
  <c r="AH528" i="1"/>
  <c r="AJ528" i="1" s="1"/>
  <c r="AD528" i="1"/>
  <c r="AB528" i="1"/>
  <c r="AG528" i="1" s="1"/>
  <c r="T528" i="1"/>
  <c r="S528" i="1"/>
  <c r="R528" i="1"/>
  <c r="W528" i="1"/>
  <c r="F528" i="1"/>
  <c r="BA511" i="1"/>
  <c r="AW511" i="1"/>
  <c r="AU511" i="1"/>
  <c r="AQ511" i="1"/>
  <c r="AN511" i="1"/>
  <c r="AK511" i="1"/>
  <c r="AH511" i="1"/>
  <c r="AJ511" i="1" s="1"/>
  <c r="AD511" i="1"/>
  <c r="AB511" i="1"/>
  <c r="AG511" i="1" s="1"/>
  <c r="T511" i="1"/>
  <c r="S511" i="1"/>
  <c r="R511" i="1"/>
  <c r="AR511" i="1"/>
  <c r="F511" i="1"/>
  <c r="BA493" i="1"/>
  <c r="AW493" i="1"/>
  <c r="AU493" i="1"/>
  <c r="AQ493" i="1"/>
  <c r="AN493" i="1"/>
  <c r="AK493" i="1"/>
  <c r="AH493" i="1"/>
  <c r="AJ493" i="1" s="1"/>
  <c r="AD493" i="1"/>
  <c r="AB493" i="1"/>
  <c r="AG493" i="1" s="1"/>
  <c r="T493" i="1"/>
  <c r="S493" i="1"/>
  <c r="R493" i="1"/>
  <c r="W493" i="1"/>
  <c r="F493" i="1"/>
  <c r="BA469" i="1"/>
  <c r="AW469" i="1"/>
  <c r="AU469" i="1"/>
  <c r="AQ469" i="1"/>
  <c r="AN469" i="1"/>
  <c r="AK469" i="1"/>
  <c r="AH469" i="1"/>
  <c r="AJ469" i="1" s="1"/>
  <c r="AD469" i="1"/>
  <c r="AB469" i="1"/>
  <c r="AG469" i="1" s="1"/>
  <c r="T469" i="1"/>
  <c r="S469" i="1"/>
  <c r="R469" i="1"/>
  <c r="AR469" i="1"/>
  <c r="F469" i="1"/>
  <c r="BA455" i="1"/>
  <c r="AW455" i="1"/>
  <c r="AU455" i="1"/>
  <c r="AQ455" i="1"/>
  <c r="AN455" i="1"/>
  <c r="AK455" i="1"/>
  <c r="AH455" i="1"/>
  <c r="AJ455" i="1" s="1"/>
  <c r="AD455" i="1"/>
  <c r="AB455" i="1"/>
  <c r="AG455" i="1" s="1"/>
  <c r="T455" i="1"/>
  <c r="S455" i="1"/>
  <c r="R455" i="1"/>
  <c r="W455" i="1"/>
  <c r="F455" i="1"/>
  <c r="BA438" i="1"/>
  <c r="AW438" i="1"/>
  <c r="AU438" i="1"/>
  <c r="AQ438" i="1"/>
  <c r="AN438" i="1"/>
  <c r="AK438" i="1"/>
  <c r="AH438" i="1"/>
  <c r="AJ438" i="1" s="1"/>
  <c r="AD438" i="1"/>
  <c r="AB438" i="1"/>
  <c r="AG438" i="1" s="1"/>
  <c r="T438" i="1"/>
  <c r="S438" i="1"/>
  <c r="R438" i="1"/>
  <c r="AR438" i="1"/>
  <c r="F438" i="1"/>
  <c r="BA425" i="1"/>
  <c r="AW425" i="1"/>
  <c r="AU425" i="1"/>
  <c r="AQ425" i="1"/>
  <c r="AN425" i="1"/>
  <c r="AK425" i="1"/>
  <c r="AH425" i="1"/>
  <c r="AJ425" i="1" s="1"/>
  <c r="AD425" i="1"/>
  <c r="AB425" i="1"/>
  <c r="AG425" i="1" s="1"/>
  <c r="T425" i="1"/>
  <c r="S425" i="1"/>
  <c r="R425" i="1"/>
  <c r="W425" i="1"/>
  <c r="F425" i="1"/>
  <c r="BA411" i="1"/>
  <c r="AW411" i="1"/>
  <c r="AU411" i="1"/>
  <c r="AQ411" i="1"/>
  <c r="AN411" i="1"/>
  <c r="AK411" i="1"/>
  <c r="AH411" i="1"/>
  <c r="AJ411" i="1" s="1"/>
  <c r="AD411" i="1"/>
  <c r="AB411" i="1"/>
  <c r="AG411" i="1" s="1"/>
  <c r="T411" i="1"/>
  <c r="S411" i="1"/>
  <c r="R411" i="1"/>
  <c r="AR411" i="1"/>
  <c r="F411" i="1"/>
  <c r="BA381" i="1"/>
  <c r="AW381" i="1"/>
  <c r="AU381" i="1"/>
  <c r="AQ381" i="1"/>
  <c r="AN381" i="1"/>
  <c r="AK381" i="1"/>
  <c r="AH381" i="1"/>
  <c r="AJ381" i="1" s="1"/>
  <c r="AD381" i="1"/>
  <c r="AB381" i="1"/>
  <c r="AG381" i="1" s="1"/>
  <c r="T381" i="1"/>
  <c r="S381" i="1"/>
  <c r="R381" i="1"/>
  <c r="W381" i="1"/>
  <c r="F381" i="1"/>
  <c r="BA364" i="1"/>
  <c r="AW364" i="1"/>
  <c r="AU364" i="1"/>
  <c r="AQ364" i="1"/>
  <c r="AN364" i="1"/>
  <c r="AK364" i="1"/>
  <c r="AH364" i="1"/>
  <c r="AJ364" i="1" s="1"/>
  <c r="AD364" i="1"/>
  <c r="AB364" i="1"/>
  <c r="AG364" i="1" s="1"/>
  <c r="T364" i="1"/>
  <c r="S364" i="1"/>
  <c r="R364" i="1"/>
  <c r="AR364" i="1"/>
  <c r="F364" i="1"/>
  <c r="BA348" i="1"/>
  <c r="AW348" i="1"/>
  <c r="AU348" i="1"/>
  <c r="AQ348" i="1"/>
  <c r="AN348" i="1"/>
  <c r="AK348" i="1"/>
  <c r="AH348" i="1"/>
  <c r="AJ348" i="1" s="1"/>
  <c r="AD348" i="1"/>
  <c r="AB348" i="1"/>
  <c r="AG348" i="1" s="1"/>
  <c r="T348" i="1"/>
  <c r="S348" i="1"/>
  <c r="R348" i="1"/>
  <c r="W348" i="1"/>
  <c r="F348" i="1"/>
  <c r="BA331" i="1"/>
  <c r="AW331" i="1"/>
  <c r="AU331" i="1"/>
  <c r="AQ331" i="1"/>
  <c r="AN331" i="1"/>
  <c r="AK331" i="1"/>
  <c r="AH331" i="1"/>
  <c r="AJ331" i="1" s="1"/>
  <c r="AD331" i="1"/>
  <c r="AB331" i="1"/>
  <c r="AG331" i="1" s="1"/>
  <c r="T331" i="1"/>
  <c r="S331" i="1"/>
  <c r="R331" i="1"/>
  <c r="AR331" i="1"/>
  <c r="F331" i="1"/>
  <c r="BA313" i="1"/>
  <c r="AW313" i="1"/>
  <c r="AU313" i="1"/>
  <c r="AQ313" i="1"/>
  <c r="AN313" i="1"/>
  <c r="AK313" i="1"/>
  <c r="AH313" i="1"/>
  <c r="AJ313" i="1" s="1"/>
  <c r="AD313" i="1"/>
  <c r="AB313" i="1"/>
  <c r="AG313" i="1" s="1"/>
  <c r="T313" i="1"/>
  <c r="S313" i="1"/>
  <c r="R313" i="1"/>
  <c r="W313" i="1"/>
  <c r="F313" i="1"/>
  <c r="BA295" i="1"/>
  <c r="AW295" i="1"/>
  <c r="AU295" i="1"/>
  <c r="AQ295" i="1"/>
  <c r="AN295" i="1"/>
  <c r="AK295" i="1"/>
  <c r="AH295" i="1"/>
  <c r="AJ295" i="1" s="1"/>
  <c r="AD295" i="1"/>
  <c r="AB295" i="1"/>
  <c r="AG295" i="1" s="1"/>
  <c r="T295" i="1"/>
  <c r="S295" i="1"/>
  <c r="R295" i="1"/>
  <c r="AR295" i="1"/>
  <c r="F295" i="1"/>
  <c r="BA279" i="1"/>
  <c r="AW279" i="1"/>
  <c r="AU279" i="1"/>
  <c r="AQ279" i="1"/>
  <c r="AN279" i="1"/>
  <c r="AK279" i="1"/>
  <c r="AH279" i="1"/>
  <c r="AJ279" i="1" s="1"/>
  <c r="AD279" i="1"/>
  <c r="AB279" i="1"/>
  <c r="AG279" i="1" s="1"/>
  <c r="T279" i="1"/>
  <c r="S279" i="1"/>
  <c r="R279" i="1"/>
  <c r="W279" i="1"/>
  <c r="F279" i="1"/>
  <c r="BA261" i="1"/>
  <c r="AW261" i="1"/>
  <c r="AU261" i="1"/>
  <c r="AQ261" i="1"/>
  <c r="AN261" i="1"/>
  <c r="AK261" i="1"/>
  <c r="AH261" i="1"/>
  <c r="AJ261" i="1" s="1"/>
  <c r="AD261" i="1"/>
  <c r="AB261" i="1"/>
  <c r="AG261" i="1" s="1"/>
  <c r="T261" i="1"/>
  <c r="S261" i="1"/>
  <c r="R261" i="1"/>
  <c r="AR261" i="1"/>
  <c r="F261" i="1"/>
  <c r="BA243" i="1"/>
  <c r="AW243" i="1"/>
  <c r="AU243" i="1"/>
  <c r="AQ243" i="1"/>
  <c r="AN243" i="1"/>
  <c r="AK243" i="1"/>
  <c r="AH243" i="1"/>
  <c r="AJ243" i="1" s="1"/>
  <c r="AD243" i="1"/>
  <c r="AB243" i="1"/>
  <c r="AG243" i="1" s="1"/>
  <c r="T243" i="1"/>
  <c r="S243" i="1"/>
  <c r="R243" i="1"/>
  <c r="W243" i="1"/>
  <c r="F243" i="1"/>
  <c r="BA224" i="1"/>
  <c r="AW224" i="1"/>
  <c r="AU224" i="1"/>
  <c r="AQ224" i="1"/>
  <c r="AN224" i="1"/>
  <c r="AK224" i="1"/>
  <c r="AH224" i="1"/>
  <c r="AJ224" i="1" s="1"/>
  <c r="AD224" i="1"/>
  <c r="AB224" i="1"/>
  <c r="AG224" i="1" s="1"/>
  <c r="T224" i="1"/>
  <c r="S224" i="1"/>
  <c r="R224" i="1"/>
  <c r="AR224" i="1"/>
  <c r="F224" i="1"/>
  <c r="BA205" i="1"/>
  <c r="AW205" i="1"/>
  <c r="AU205" i="1"/>
  <c r="AQ205" i="1"/>
  <c r="AN205" i="1"/>
  <c r="AK205" i="1"/>
  <c r="AH205" i="1"/>
  <c r="AJ205" i="1" s="1"/>
  <c r="AD205" i="1"/>
  <c r="AB205" i="1"/>
  <c r="AG205" i="1" s="1"/>
  <c r="T205" i="1"/>
  <c r="S205" i="1"/>
  <c r="R205" i="1"/>
  <c r="W205" i="1"/>
  <c r="F205" i="1"/>
  <c r="BA185" i="1"/>
  <c r="AW185" i="1"/>
  <c r="AU185" i="1"/>
  <c r="AQ185" i="1"/>
  <c r="AN185" i="1"/>
  <c r="AK185" i="1"/>
  <c r="AH185" i="1"/>
  <c r="AJ185" i="1" s="1"/>
  <c r="AD185" i="1"/>
  <c r="AB185" i="1"/>
  <c r="AG185" i="1" s="1"/>
  <c r="T185" i="1"/>
  <c r="S185" i="1"/>
  <c r="R185" i="1"/>
  <c r="AR185" i="1"/>
  <c r="F185" i="1"/>
  <c r="BA166" i="1"/>
  <c r="AW166" i="1"/>
  <c r="AU166" i="1"/>
  <c r="AQ166" i="1"/>
  <c r="AN166" i="1"/>
  <c r="AK166" i="1"/>
  <c r="AH166" i="1"/>
  <c r="AJ166" i="1" s="1"/>
  <c r="AD166" i="1"/>
  <c r="AB166" i="1"/>
  <c r="AG166" i="1" s="1"/>
  <c r="T166" i="1"/>
  <c r="S166" i="1"/>
  <c r="R166" i="1"/>
  <c r="W166" i="1"/>
  <c r="F166" i="1"/>
  <c r="BA124" i="1"/>
  <c r="AW124" i="1"/>
  <c r="AU124" i="1"/>
  <c r="AQ124" i="1"/>
  <c r="AN124" i="1"/>
  <c r="AK124" i="1"/>
  <c r="AH124" i="1"/>
  <c r="AJ124" i="1" s="1"/>
  <c r="AD124" i="1"/>
  <c r="AB124" i="1"/>
  <c r="AG124" i="1" s="1"/>
  <c r="T124" i="1"/>
  <c r="S124" i="1"/>
  <c r="R124" i="1"/>
  <c r="AR124" i="1"/>
  <c r="F124" i="1"/>
  <c r="BA108" i="1"/>
  <c r="AW108" i="1"/>
  <c r="AU108" i="1"/>
  <c r="AQ108" i="1"/>
  <c r="AN108" i="1"/>
  <c r="AK108" i="1"/>
  <c r="AH108" i="1"/>
  <c r="AJ108" i="1" s="1"/>
  <c r="AD108" i="1"/>
  <c r="AB108" i="1"/>
  <c r="AG108" i="1" s="1"/>
  <c r="T108" i="1"/>
  <c r="S108" i="1"/>
  <c r="R108" i="1"/>
  <c r="W108" i="1"/>
  <c r="F108" i="1"/>
  <c r="BA91" i="1"/>
  <c r="AW91" i="1"/>
  <c r="AU91" i="1"/>
  <c r="AQ91" i="1"/>
  <c r="AN91" i="1"/>
  <c r="AK91" i="1"/>
  <c r="AH91" i="1"/>
  <c r="AJ91" i="1" s="1"/>
  <c r="AD91" i="1"/>
  <c r="AB91" i="1"/>
  <c r="AG91" i="1" s="1"/>
  <c r="T91" i="1"/>
  <c r="S91" i="1"/>
  <c r="R91" i="1"/>
  <c r="AR91" i="1"/>
  <c r="F91" i="1"/>
  <c r="BA140" i="1"/>
  <c r="AW140" i="1"/>
  <c r="AQ140" i="1"/>
  <c r="AN140" i="1"/>
  <c r="AK140" i="1"/>
  <c r="AH140" i="1"/>
  <c r="AJ140" i="1" s="1"/>
  <c r="AD140" i="1"/>
  <c r="AB140" i="1"/>
  <c r="T140" i="1"/>
  <c r="S140" i="1"/>
  <c r="R140" i="1"/>
  <c r="AU140" i="1"/>
  <c r="F140" i="1"/>
  <c r="BA606" i="1"/>
  <c r="AW606" i="1"/>
  <c r="AQ606" i="1"/>
  <c r="AN606" i="1"/>
  <c r="AK606" i="1"/>
  <c r="AH606" i="1"/>
  <c r="AJ606" i="1" s="1"/>
  <c r="AD606" i="1"/>
  <c r="AB606" i="1"/>
  <c r="T606" i="1"/>
  <c r="S606" i="1"/>
  <c r="R606" i="1"/>
  <c r="AR606" i="1"/>
  <c r="F606" i="1"/>
  <c r="BA590" i="1"/>
  <c r="AW590" i="1"/>
  <c r="AQ590" i="1"/>
  <c r="AN590" i="1"/>
  <c r="AK590" i="1"/>
  <c r="AG590" i="1" s="1"/>
  <c r="AH590" i="1"/>
  <c r="AJ590" i="1" s="1"/>
  <c r="AD590" i="1"/>
  <c r="AB590" i="1"/>
  <c r="T590" i="1"/>
  <c r="S590" i="1"/>
  <c r="R590" i="1"/>
  <c r="AS590" i="1"/>
  <c r="F590" i="1"/>
  <c r="BA340" i="1"/>
  <c r="AW340" i="1"/>
  <c r="AQ340" i="1"/>
  <c r="AN340" i="1"/>
  <c r="AK340" i="1"/>
  <c r="AH340" i="1"/>
  <c r="AJ340" i="1" s="1"/>
  <c r="AD340" i="1"/>
  <c r="AB340" i="1"/>
  <c r="T340" i="1"/>
  <c r="S340" i="1"/>
  <c r="R340" i="1"/>
  <c r="AR340" i="1"/>
  <c r="F340" i="1"/>
  <c r="AW563" i="1"/>
  <c r="AU563" i="1"/>
  <c r="AQ563" i="1"/>
  <c r="AN563" i="1"/>
  <c r="AK563" i="1"/>
  <c r="AH563" i="1"/>
  <c r="AJ563" i="1" s="1"/>
  <c r="AD563" i="1"/>
  <c r="AB563" i="1"/>
  <c r="AG563" i="1" s="1"/>
  <c r="T563" i="1"/>
  <c r="S563" i="1"/>
  <c r="R563" i="1"/>
  <c r="BA563" i="1"/>
  <c r="AS563" i="1"/>
  <c r="F563" i="1"/>
  <c r="AW562" i="1"/>
  <c r="AU562" i="1"/>
  <c r="AQ562" i="1"/>
  <c r="AN562" i="1"/>
  <c r="AK562" i="1"/>
  <c r="AG562" i="1" s="1"/>
  <c r="AH562" i="1"/>
  <c r="AJ562" i="1" s="1"/>
  <c r="AD562" i="1"/>
  <c r="AB562" i="1"/>
  <c r="T562" i="1"/>
  <c r="S562" i="1"/>
  <c r="R562" i="1"/>
  <c r="BA562" i="1"/>
  <c r="AR562" i="1"/>
  <c r="F562" i="1"/>
  <c r="AW557" i="1"/>
  <c r="AU557" i="1"/>
  <c r="AQ557" i="1"/>
  <c r="AN557" i="1"/>
  <c r="AK557" i="1"/>
  <c r="AG557" i="1" s="1"/>
  <c r="AH557" i="1"/>
  <c r="AJ557" i="1" s="1"/>
  <c r="AD557" i="1"/>
  <c r="AB557" i="1"/>
  <c r="T557" i="1"/>
  <c r="S557" i="1"/>
  <c r="R557" i="1"/>
  <c r="BA557" i="1"/>
  <c r="AS557" i="1"/>
  <c r="F557" i="1"/>
  <c r="AW572" i="1"/>
  <c r="AU572" i="1"/>
  <c r="AQ572" i="1"/>
  <c r="AN572" i="1"/>
  <c r="AK572" i="1"/>
  <c r="AH572" i="1"/>
  <c r="AJ572" i="1" s="1"/>
  <c r="AD572" i="1"/>
  <c r="AB572" i="1"/>
  <c r="T572" i="1"/>
  <c r="S572" i="1"/>
  <c r="R572" i="1"/>
  <c r="BA572" i="1"/>
  <c r="AR572" i="1"/>
  <c r="F572" i="1"/>
  <c r="AW574" i="1"/>
  <c r="AU574" i="1"/>
  <c r="AQ574" i="1"/>
  <c r="AN574" i="1"/>
  <c r="AK574" i="1"/>
  <c r="AG574" i="1" s="1"/>
  <c r="AH574" i="1"/>
  <c r="AJ574" i="1" s="1"/>
  <c r="AD574" i="1"/>
  <c r="AB574" i="1"/>
  <c r="T574" i="1"/>
  <c r="S574" i="1"/>
  <c r="R574" i="1"/>
  <c r="BA574" i="1"/>
  <c r="AS574" i="1"/>
  <c r="F574" i="1"/>
  <c r="AW566" i="1"/>
  <c r="AU566" i="1"/>
  <c r="AQ566" i="1"/>
  <c r="AN566" i="1"/>
  <c r="AK566" i="1"/>
  <c r="AH566" i="1"/>
  <c r="AJ566" i="1" s="1"/>
  <c r="AD566" i="1"/>
  <c r="AB566" i="1"/>
  <c r="AG566" i="1" s="1"/>
  <c r="T566" i="1"/>
  <c r="S566" i="1"/>
  <c r="R566" i="1"/>
  <c r="BA566" i="1"/>
  <c r="AR566" i="1"/>
  <c r="F566" i="1"/>
  <c r="AW571" i="1"/>
  <c r="AU571" i="1"/>
  <c r="AQ571" i="1"/>
  <c r="AN571" i="1"/>
  <c r="AK571" i="1"/>
  <c r="AG571" i="1" s="1"/>
  <c r="AH571" i="1"/>
  <c r="AJ571" i="1" s="1"/>
  <c r="AD571" i="1"/>
  <c r="AB571" i="1"/>
  <c r="T571" i="1"/>
  <c r="S571" i="1"/>
  <c r="R571" i="1"/>
  <c r="BA571" i="1"/>
  <c r="AS571" i="1"/>
  <c r="F571" i="1"/>
  <c r="BA614" i="1"/>
  <c r="AW614" i="1"/>
  <c r="AU614" i="1"/>
  <c r="AQ614" i="1"/>
  <c r="AN614" i="1"/>
  <c r="AK614" i="1"/>
  <c r="AH614" i="1"/>
  <c r="AJ614" i="1" s="1"/>
  <c r="AD614" i="1"/>
  <c r="AB614" i="1"/>
  <c r="AG614" i="1" s="1"/>
  <c r="T614" i="1"/>
  <c r="S614" i="1"/>
  <c r="R614" i="1"/>
  <c r="AR614" i="1"/>
  <c r="F614" i="1"/>
  <c r="BA391" i="1"/>
  <c r="AW391" i="1"/>
  <c r="AU391" i="1"/>
  <c r="AQ391" i="1"/>
  <c r="AN391" i="1"/>
  <c r="AK391" i="1"/>
  <c r="AH391" i="1"/>
  <c r="AJ391" i="1" s="1"/>
  <c r="AD391" i="1"/>
  <c r="AB391" i="1"/>
  <c r="AG391" i="1" s="1"/>
  <c r="T391" i="1"/>
  <c r="S391" i="1"/>
  <c r="R391" i="1"/>
  <c r="AS391" i="1"/>
  <c r="F391" i="1"/>
  <c r="AW595" i="1"/>
  <c r="AU595" i="1"/>
  <c r="AQ595" i="1"/>
  <c r="AN595" i="1"/>
  <c r="AK595" i="1"/>
  <c r="AH595" i="1"/>
  <c r="AJ595" i="1" s="1"/>
  <c r="AD595" i="1"/>
  <c r="AB595" i="1"/>
  <c r="AG595" i="1" s="1"/>
  <c r="T595" i="1"/>
  <c r="S595" i="1"/>
  <c r="R595" i="1"/>
  <c r="BA595" i="1"/>
  <c r="AR595" i="1"/>
  <c r="F595" i="1"/>
  <c r="AW579" i="1"/>
  <c r="AU579" i="1"/>
  <c r="AQ579" i="1"/>
  <c r="AN579" i="1"/>
  <c r="AK579" i="1"/>
  <c r="AH579" i="1"/>
  <c r="AJ579" i="1" s="1"/>
  <c r="AD579" i="1"/>
  <c r="AB579" i="1"/>
  <c r="AG579" i="1" s="1"/>
  <c r="T579" i="1"/>
  <c r="S579" i="1"/>
  <c r="R579" i="1"/>
  <c r="BA579" i="1"/>
  <c r="AS579" i="1"/>
  <c r="F579" i="1"/>
  <c r="AW6" i="1"/>
  <c r="AU6" i="1"/>
  <c r="AQ6" i="1"/>
  <c r="AN6" i="1"/>
  <c r="AK6" i="1"/>
  <c r="AH6" i="1"/>
  <c r="AJ6" i="1" s="1"/>
  <c r="AD6" i="1"/>
  <c r="AB6" i="1"/>
  <c r="T6" i="1"/>
  <c r="S6" i="1"/>
  <c r="R6" i="1"/>
  <c r="BA6" i="1"/>
  <c r="AR6" i="1"/>
  <c r="F6" i="1"/>
  <c r="AW4" i="1"/>
  <c r="AU4" i="1"/>
  <c r="AQ4" i="1"/>
  <c r="AN4" i="1"/>
  <c r="AK4" i="1"/>
  <c r="AG4" i="1" s="1"/>
  <c r="AH4" i="1"/>
  <c r="AJ4" i="1" s="1"/>
  <c r="AD4" i="1"/>
  <c r="AB4" i="1"/>
  <c r="T4" i="1"/>
  <c r="S4" i="1"/>
  <c r="R4" i="1"/>
  <c r="BA4" i="1"/>
  <c r="AS4" i="1"/>
  <c r="F4" i="1"/>
  <c r="AW597" i="1"/>
  <c r="AU597" i="1"/>
  <c r="AQ597" i="1"/>
  <c r="AN597" i="1"/>
  <c r="AK597" i="1"/>
  <c r="AH597" i="1"/>
  <c r="AJ597" i="1" s="1"/>
  <c r="AD597" i="1"/>
  <c r="AB597" i="1"/>
  <c r="AG597" i="1" s="1"/>
  <c r="T597" i="1"/>
  <c r="S597" i="1"/>
  <c r="R597" i="1"/>
  <c r="BA597" i="1"/>
  <c r="AR597" i="1"/>
  <c r="F597" i="1"/>
  <c r="AW581" i="1"/>
  <c r="AU581" i="1"/>
  <c r="AQ581" i="1"/>
  <c r="AN581" i="1"/>
  <c r="AK581" i="1"/>
  <c r="AH581" i="1"/>
  <c r="AJ581" i="1" s="1"/>
  <c r="AD581" i="1"/>
  <c r="AB581" i="1"/>
  <c r="AG581" i="1" s="1"/>
  <c r="T581" i="1"/>
  <c r="S581" i="1"/>
  <c r="R581" i="1"/>
  <c r="BA581" i="1"/>
  <c r="AS581" i="1"/>
  <c r="F581" i="1"/>
  <c r="AW598" i="1"/>
  <c r="AU598" i="1"/>
  <c r="AQ598" i="1"/>
  <c r="AN598" i="1"/>
  <c r="AK598" i="1"/>
  <c r="AH598" i="1"/>
  <c r="AJ598" i="1" s="1"/>
  <c r="AD598" i="1"/>
  <c r="AB598" i="1"/>
  <c r="AG598" i="1" s="1"/>
  <c r="T598" i="1"/>
  <c r="S598" i="1"/>
  <c r="R598" i="1"/>
  <c r="BA598" i="1"/>
  <c r="AR598" i="1"/>
  <c r="F598" i="1"/>
  <c r="AW582" i="1"/>
  <c r="AU582" i="1"/>
  <c r="AQ582" i="1"/>
  <c r="AN582" i="1"/>
  <c r="AK582" i="1"/>
  <c r="AH582" i="1"/>
  <c r="AJ582" i="1" s="1"/>
  <c r="AD582" i="1"/>
  <c r="AB582" i="1"/>
  <c r="AG582" i="1" s="1"/>
  <c r="T582" i="1"/>
  <c r="S582" i="1"/>
  <c r="R582" i="1"/>
  <c r="BA582" i="1"/>
  <c r="AS582" i="1"/>
  <c r="F582" i="1"/>
  <c r="AW596" i="1"/>
  <c r="AU596" i="1"/>
  <c r="AQ596" i="1"/>
  <c r="AN596" i="1"/>
  <c r="AK596" i="1"/>
  <c r="AH596" i="1"/>
  <c r="AJ596" i="1" s="1"/>
  <c r="AD596" i="1"/>
  <c r="AB596" i="1"/>
  <c r="AG596" i="1" s="1"/>
  <c r="T596" i="1"/>
  <c r="S596" i="1"/>
  <c r="R596" i="1"/>
  <c r="BA596" i="1"/>
  <c r="AR596" i="1"/>
  <c r="F596" i="1"/>
  <c r="AW580" i="1"/>
  <c r="AU580" i="1"/>
  <c r="AQ580" i="1"/>
  <c r="AN580" i="1"/>
  <c r="AK580" i="1"/>
  <c r="AH580" i="1"/>
  <c r="AJ580" i="1" s="1"/>
  <c r="AD580" i="1"/>
  <c r="AB580" i="1"/>
  <c r="AG580" i="1" s="1"/>
  <c r="T580" i="1"/>
  <c r="S580" i="1"/>
  <c r="R580" i="1"/>
  <c r="BA580" i="1"/>
  <c r="AS580" i="1"/>
  <c r="F580" i="1"/>
  <c r="AW593" i="1"/>
  <c r="AU593" i="1"/>
  <c r="AQ593" i="1"/>
  <c r="AN593" i="1"/>
  <c r="AK593" i="1"/>
  <c r="AH593" i="1"/>
  <c r="AJ593" i="1" s="1"/>
  <c r="AD593" i="1"/>
  <c r="AB593" i="1"/>
  <c r="AG593" i="1" s="1"/>
  <c r="T593" i="1"/>
  <c r="S593" i="1"/>
  <c r="R593" i="1"/>
  <c r="BA593" i="1"/>
  <c r="AR593" i="1"/>
  <c r="F593" i="1"/>
  <c r="AW577" i="1"/>
  <c r="AU577" i="1"/>
  <c r="AQ577" i="1"/>
  <c r="AN577" i="1"/>
  <c r="AK577" i="1"/>
  <c r="AH577" i="1"/>
  <c r="AJ577" i="1" s="1"/>
  <c r="AD577" i="1"/>
  <c r="AB577" i="1"/>
  <c r="AG577" i="1" s="1"/>
  <c r="T577" i="1"/>
  <c r="S577" i="1"/>
  <c r="R577" i="1"/>
  <c r="BA577" i="1"/>
  <c r="AS577" i="1"/>
  <c r="F577" i="1"/>
  <c r="AW594" i="1"/>
  <c r="AU594" i="1"/>
  <c r="AQ594" i="1"/>
  <c r="AN594" i="1"/>
  <c r="AK594" i="1"/>
  <c r="AH594" i="1"/>
  <c r="AJ594" i="1" s="1"/>
  <c r="AD594" i="1"/>
  <c r="AB594" i="1"/>
  <c r="AG594" i="1" s="1"/>
  <c r="T594" i="1"/>
  <c r="S594" i="1"/>
  <c r="R594" i="1"/>
  <c r="BA594" i="1"/>
  <c r="AR594" i="1"/>
  <c r="F594" i="1"/>
  <c r="AW578" i="1"/>
  <c r="AU578" i="1"/>
  <c r="AQ578" i="1"/>
  <c r="AN578" i="1"/>
  <c r="AK578" i="1"/>
  <c r="AH578" i="1"/>
  <c r="AJ578" i="1" s="1"/>
  <c r="AD578" i="1"/>
  <c r="AB578" i="1"/>
  <c r="AG578" i="1" s="1"/>
  <c r="T578" i="1"/>
  <c r="S578" i="1"/>
  <c r="R578" i="1"/>
  <c r="BA578" i="1"/>
  <c r="AS578" i="1"/>
  <c r="F578" i="1"/>
  <c r="AW599" i="1"/>
  <c r="AU599" i="1"/>
  <c r="AR599" i="1"/>
  <c r="AQ599" i="1"/>
  <c r="AN599" i="1"/>
  <c r="AK599" i="1"/>
  <c r="AH599" i="1"/>
  <c r="AJ599" i="1" s="1"/>
  <c r="AD599" i="1"/>
  <c r="AB599" i="1"/>
  <c r="T599" i="1"/>
  <c r="S599" i="1"/>
  <c r="R599" i="1"/>
  <c r="BA599" i="1"/>
  <c r="W599" i="1"/>
  <c r="F599" i="1"/>
  <c r="AW583" i="1"/>
  <c r="AU583" i="1"/>
  <c r="AR583" i="1"/>
  <c r="AQ583" i="1"/>
  <c r="AN583" i="1"/>
  <c r="AK583" i="1"/>
  <c r="AG583" i="1" s="1"/>
  <c r="AH583" i="1"/>
  <c r="AJ583" i="1" s="1"/>
  <c r="AD583" i="1"/>
  <c r="AB583" i="1"/>
  <c r="T583" i="1"/>
  <c r="S583" i="1"/>
  <c r="R583" i="1"/>
  <c r="BA583" i="1"/>
  <c r="U583" i="1"/>
  <c r="F583" i="1"/>
  <c r="AW601" i="1"/>
  <c r="AU601" i="1"/>
  <c r="AV601" i="1" s="1"/>
  <c r="AR601" i="1"/>
  <c r="AQ601" i="1"/>
  <c r="AN601" i="1"/>
  <c r="AK601" i="1"/>
  <c r="AH601" i="1"/>
  <c r="AJ601" i="1" s="1"/>
  <c r="AD601" i="1"/>
  <c r="AB601" i="1"/>
  <c r="T601" i="1"/>
  <c r="S601" i="1"/>
  <c r="R601" i="1"/>
  <c r="AS601" i="1"/>
  <c r="F601" i="1"/>
  <c r="AW585" i="1"/>
  <c r="AU585" i="1"/>
  <c r="AR585" i="1"/>
  <c r="AQ585" i="1"/>
  <c r="AN585" i="1"/>
  <c r="AK585" i="1"/>
  <c r="AH585" i="1"/>
  <c r="AJ585" i="1" s="1"/>
  <c r="AD585" i="1"/>
  <c r="AB585" i="1"/>
  <c r="AG585" i="1" s="1"/>
  <c r="T585" i="1"/>
  <c r="S585" i="1"/>
  <c r="R585" i="1"/>
  <c r="BA585" i="1"/>
  <c r="W585" i="1"/>
  <c r="F585" i="1"/>
  <c r="AW603" i="1"/>
  <c r="AU603" i="1"/>
  <c r="AR603" i="1"/>
  <c r="AQ603" i="1"/>
  <c r="AN603" i="1"/>
  <c r="AK603" i="1"/>
  <c r="AH603" i="1"/>
  <c r="AJ603" i="1" s="1"/>
  <c r="AD603" i="1"/>
  <c r="AB603" i="1"/>
  <c r="T603" i="1"/>
  <c r="S603" i="1"/>
  <c r="R603" i="1"/>
  <c r="BA603" i="1"/>
  <c r="W603" i="1"/>
  <c r="F603" i="1"/>
  <c r="AW587" i="1"/>
  <c r="AU587" i="1"/>
  <c r="AR587" i="1"/>
  <c r="AQ587" i="1"/>
  <c r="AN587" i="1"/>
  <c r="AK587" i="1"/>
  <c r="AG587" i="1" s="1"/>
  <c r="AH587" i="1"/>
  <c r="AJ587" i="1" s="1"/>
  <c r="AD587" i="1"/>
  <c r="AB587" i="1"/>
  <c r="T587" i="1"/>
  <c r="S587" i="1"/>
  <c r="R587" i="1"/>
  <c r="BA587" i="1"/>
  <c r="AS587" i="1"/>
  <c r="F587" i="1"/>
  <c r="AW607" i="1"/>
  <c r="AU607" i="1"/>
  <c r="AR607" i="1"/>
  <c r="AQ607" i="1"/>
  <c r="AN607" i="1"/>
  <c r="AK607" i="1"/>
  <c r="AH607" i="1"/>
  <c r="AJ607" i="1" s="1"/>
  <c r="AD607" i="1"/>
  <c r="AB607" i="1"/>
  <c r="T607" i="1"/>
  <c r="S607" i="1"/>
  <c r="R607" i="1"/>
  <c r="BA607" i="1"/>
  <c r="W607" i="1"/>
  <c r="F607" i="1"/>
  <c r="AW591" i="1"/>
  <c r="AU591" i="1"/>
  <c r="AR591" i="1"/>
  <c r="AQ591" i="1"/>
  <c r="AN591" i="1"/>
  <c r="AK591" i="1"/>
  <c r="AH591" i="1"/>
  <c r="AJ591" i="1" s="1"/>
  <c r="AD591" i="1"/>
  <c r="AB591" i="1"/>
  <c r="T591" i="1"/>
  <c r="S591" i="1"/>
  <c r="R591" i="1"/>
  <c r="BA591" i="1"/>
  <c r="W591" i="1"/>
  <c r="F591" i="1"/>
  <c r="AW611" i="1"/>
  <c r="AU611" i="1"/>
  <c r="AN611" i="1"/>
  <c r="AK611" i="1"/>
  <c r="AH611" i="1"/>
  <c r="AJ611" i="1" s="1"/>
  <c r="AD611" i="1"/>
  <c r="AB611" i="1"/>
  <c r="AG611" i="1" s="1"/>
  <c r="T611" i="1"/>
  <c r="S611" i="1"/>
  <c r="R611" i="1"/>
  <c r="BA611" i="1"/>
  <c r="AQ611" i="1"/>
  <c r="F611" i="1"/>
  <c r="AW612" i="1"/>
  <c r="AU612" i="1"/>
  <c r="AN612" i="1"/>
  <c r="AK612" i="1"/>
  <c r="AH612" i="1"/>
  <c r="AJ612" i="1" s="1"/>
  <c r="AD612" i="1"/>
  <c r="AB612" i="1"/>
  <c r="AG612" i="1" s="1"/>
  <c r="T612" i="1"/>
  <c r="S612" i="1"/>
  <c r="R612" i="1"/>
  <c r="BA612" i="1"/>
  <c r="AR612" i="1"/>
  <c r="F612" i="1"/>
  <c r="AW64" i="1"/>
  <c r="AU64" i="1"/>
  <c r="AQ64" i="1"/>
  <c r="AN64" i="1"/>
  <c r="AK64" i="1"/>
  <c r="AH64" i="1"/>
  <c r="AJ64" i="1" s="1"/>
  <c r="AD64" i="1"/>
  <c r="AB64" i="1"/>
  <c r="T64" i="1"/>
  <c r="S64" i="1"/>
  <c r="R64" i="1"/>
  <c r="BA64" i="1"/>
  <c r="W64" i="1"/>
  <c r="F64" i="1"/>
  <c r="AW618" i="1"/>
  <c r="AU618" i="1"/>
  <c r="AQ618" i="1"/>
  <c r="AN618" i="1"/>
  <c r="AK618" i="1"/>
  <c r="AH618" i="1"/>
  <c r="AJ618" i="1" s="1"/>
  <c r="AD618" i="1"/>
  <c r="AB618" i="1"/>
  <c r="T618" i="1"/>
  <c r="S618" i="1"/>
  <c r="R618" i="1"/>
  <c r="BA618" i="1"/>
  <c r="AR618" i="1"/>
  <c r="F618" i="1"/>
  <c r="AW619" i="1"/>
  <c r="AU619" i="1"/>
  <c r="AQ619" i="1"/>
  <c r="AN619" i="1"/>
  <c r="AK619" i="1"/>
  <c r="AH619" i="1"/>
  <c r="AJ619" i="1" s="1"/>
  <c r="AD619" i="1"/>
  <c r="AB619" i="1"/>
  <c r="T619" i="1"/>
  <c r="S619" i="1"/>
  <c r="R619" i="1"/>
  <c r="BA619" i="1"/>
  <c r="W619" i="1"/>
  <c r="F619" i="1"/>
  <c r="AW620" i="1"/>
  <c r="AU620" i="1"/>
  <c r="AQ620" i="1"/>
  <c r="AN620" i="1"/>
  <c r="AK620" i="1"/>
  <c r="AG620" i="1" s="1"/>
  <c r="AH620" i="1"/>
  <c r="AJ620" i="1" s="1"/>
  <c r="AD620" i="1"/>
  <c r="AB620" i="1"/>
  <c r="T620" i="1"/>
  <c r="S620" i="1"/>
  <c r="R620" i="1"/>
  <c r="BA620" i="1"/>
  <c r="AR620" i="1"/>
  <c r="F620" i="1"/>
  <c r="AW11" i="1"/>
  <c r="AU11" i="1"/>
  <c r="AN11" i="1"/>
  <c r="AK11" i="1"/>
  <c r="AH11" i="1"/>
  <c r="AJ11" i="1" s="1"/>
  <c r="AD11" i="1"/>
  <c r="AB11" i="1"/>
  <c r="AG11" i="1" s="1"/>
  <c r="T11" i="1"/>
  <c r="S11" i="1"/>
  <c r="R11" i="1"/>
  <c r="BA11" i="1"/>
  <c r="AQ11" i="1"/>
  <c r="F11" i="1"/>
  <c r="AX229" i="1" l="1"/>
  <c r="AN267" i="1"/>
  <c r="AV420" i="1"/>
  <c r="AV539" i="1"/>
  <c r="AN233" i="1"/>
  <c r="AV433" i="1"/>
  <c r="Z504" i="1"/>
  <c r="Z542" i="1"/>
  <c r="AX394" i="1"/>
  <c r="Z498" i="1"/>
  <c r="AX144" i="1"/>
  <c r="AX157" i="1"/>
  <c r="AV338" i="1"/>
  <c r="AX215" i="1"/>
  <c r="V153" i="1"/>
  <c r="Y153" i="1" s="1"/>
  <c r="AV357" i="1"/>
  <c r="AX448" i="1"/>
  <c r="AX339" i="1"/>
  <c r="AX235" i="1"/>
  <c r="AX402" i="1"/>
  <c r="AX346" i="1"/>
  <c r="AX342" i="1"/>
  <c r="AX337" i="1"/>
  <c r="AX330" i="1"/>
  <c r="AX368" i="1"/>
  <c r="AL421" i="1"/>
  <c r="AL488" i="1"/>
  <c r="AV104" i="1"/>
  <c r="AL179" i="1"/>
  <c r="AX134" i="1"/>
  <c r="AX460" i="1"/>
  <c r="AX322" i="1"/>
  <c r="AX516" i="1"/>
  <c r="AL194" i="1"/>
  <c r="AX565" i="1"/>
  <c r="AX211" i="1"/>
  <c r="AX553" i="1"/>
  <c r="AV526" i="1"/>
  <c r="V470" i="1"/>
  <c r="Y470" i="1" s="1"/>
  <c r="AV102" i="1"/>
  <c r="AX131" i="1"/>
  <c r="AL613" i="1"/>
  <c r="AX403" i="1"/>
  <c r="AX347" i="1"/>
  <c r="AV532" i="1"/>
  <c r="AV359" i="1"/>
  <c r="Y122" i="1"/>
  <c r="V543" i="1"/>
  <c r="Y543" i="1" s="1"/>
  <c r="AN268" i="1"/>
  <c r="AV129" i="1"/>
  <c r="U41" i="1"/>
  <c r="X41" i="1" s="1"/>
  <c r="U209" i="1"/>
  <c r="X209" i="1" s="1"/>
  <c r="AV543" i="1"/>
  <c r="AV60" i="1"/>
  <c r="AV372" i="1"/>
  <c r="W41" i="1"/>
  <c r="Z41" i="1" s="1"/>
  <c r="AX106" i="1"/>
  <c r="W161" i="1"/>
  <c r="Z161" i="1" s="1"/>
  <c r="W326" i="1"/>
  <c r="Z326" i="1" s="1"/>
  <c r="U359" i="1"/>
  <c r="X359" i="1" s="1"/>
  <c r="AL377" i="1"/>
  <c r="AL558" i="1"/>
  <c r="U601" i="1"/>
  <c r="X601" i="1" s="1"/>
  <c r="AV597" i="1"/>
  <c r="W557" i="1"/>
  <c r="Z557" i="1" s="1"/>
  <c r="AX526" i="1"/>
  <c r="AV479" i="1"/>
  <c r="AX459" i="1"/>
  <c r="AV473" i="1"/>
  <c r="AV462" i="1"/>
  <c r="AN234" i="1"/>
  <c r="V345" i="1"/>
  <c r="Y345" i="1" s="1"/>
  <c r="AV345" i="1"/>
  <c r="AX576" i="1"/>
  <c r="AS209" i="1"/>
  <c r="AY209" i="1" s="1"/>
  <c r="BB209" i="1" s="1"/>
  <c r="BC209" i="1" s="1"/>
  <c r="AX534" i="1"/>
  <c r="U224" i="1"/>
  <c r="X224" i="1" s="1"/>
  <c r="U511" i="1"/>
  <c r="X511" i="1" s="1"/>
  <c r="AL346" i="1"/>
  <c r="W156" i="1"/>
  <c r="Z156" i="1" s="1"/>
  <c r="AX583" i="1"/>
  <c r="W224" i="1"/>
  <c r="Z224" i="1" s="1"/>
  <c r="W469" i="1"/>
  <c r="Z469" i="1" s="1"/>
  <c r="AX546" i="1"/>
  <c r="AL536" i="1"/>
  <c r="AL517" i="1"/>
  <c r="AL518" i="1"/>
  <c r="AV490" i="1"/>
  <c r="AX288" i="1"/>
  <c r="W502" i="1"/>
  <c r="Z502" i="1" s="1"/>
  <c r="AV13" i="1"/>
  <c r="AL131" i="1"/>
  <c r="AV410" i="1"/>
  <c r="AV437" i="1"/>
  <c r="AL361" i="1"/>
  <c r="AX355" i="1"/>
  <c r="AV354" i="1"/>
  <c r="AL327" i="1"/>
  <c r="W46" i="1"/>
  <c r="Z46" i="1" s="1"/>
  <c r="AV324" i="1"/>
  <c r="U385" i="1"/>
  <c r="X385" i="1" s="1"/>
  <c r="AN230" i="1"/>
  <c r="W508" i="1"/>
  <c r="Z508" i="1" s="1"/>
  <c r="AV609" i="1"/>
  <c r="AX349" i="1"/>
  <c r="AV179" i="1"/>
  <c r="AV463" i="1"/>
  <c r="U535" i="1"/>
  <c r="X535" i="1" s="1"/>
  <c r="U502" i="1"/>
  <c r="X502" i="1" s="1"/>
  <c r="AV197" i="1"/>
  <c r="U34" i="1"/>
  <c r="X34" i="1" s="1"/>
  <c r="W282" i="1"/>
  <c r="Z282" i="1" s="1"/>
  <c r="V364" i="1"/>
  <c r="Y364" i="1" s="1"/>
  <c r="AL438" i="1"/>
  <c r="AV455" i="1"/>
  <c r="AL492" i="1"/>
  <c r="AV432" i="1"/>
  <c r="AX101" i="1"/>
  <c r="W116" i="1"/>
  <c r="Z116" i="1" s="1"/>
  <c r="AL216" i="1"/>
  <c r="AX306" i="1"/>
  <c r="AX356" i="1"/>
  <c r="AX453" i="1"/>
  <c r="AX519" i="1"/>
  <c r="AV379" i="1"/>
  <c r="AX363" i="1"/>
  <c r="AV361" i="1"/>
  <c r="AX350" i="1"/>
  <c r="AX49" i="1"/>
  <c r="AX409" i="1"/>
  <c r="AX436" i="1"/>
  <c r="W28" i="1"/>
  <c r="Z28" i="1" s="1"/>
  <c r="AL408" i="1"/>
  <c r="AV217" i="1"/>
  <c r="W202" i="1"/>
  <c r="Z202" i="1" s="1"/>
  <c r="AX238" i="1"/>
  <c r="U600" i="1"/>
  <c r="X600" i="1" s="1"/>
  <c r="AL469" i="1"/>
  <c r="V582" i="1"/>
  <c r="Y582" i="1" s="1"/>
  <c r="V100" i="1"/>
  <c r="Y100" i="1" s="1"/>
  <c r="V501" i="1"/>
  <c r="Y501" i="1" s="1"/>
  <c r="U473" i="1"/>
  <c r="X473" i="1" s="1"/>
  <c r="W12" i="1"/>
  <c r="Z12" i="1" s="1"/>
  <c r="AV321" i="1"/>
  <c r="AV369" i="1"/>
  <c r="W33" i="1"/>
  <c r="Z33" i="1" s="1"/>
  <c r="W367" i="1"/>
  <c r="Z367" i="1" s="1"/>
  <c r="AV258" i="1"/>
  <c r="AV464" i="1"/>
  <c r="V542" i="1"/>
  <c r="Y542" i="1" s="1"/>
  <c r="W94" i="1"/>
  <c r="Z94" i="1" s="1"/>
  <c r="U246" i="1"/>
  <c r="X246" i="1" s="1"/>
  <c r="AX246" i="1"/>
  <c r="V214" i="1"/>
  <c r="Y214" i="1" s="1"/>
  <c r="U523" i="1"/>
  <c r="X523" i="1" s="1"/>
  <c r="W80" i="1"/>
  <c r="Z80" i="1" s="1"/>
  <c r="AL618" i="1"/>
  <c r="V23" i="1"/>
  <c r="Y23" i="1" s="1"/>
  <c r="AX400" i="1"/>
  <c r="AS473" i="1"/>
  <c r="AY473" i="1" s="1"/>
  <c r="BB473" i="1" s="1"/>
  <c r="BC473" i="1" s="1"/>
  <c r="BE473" i="1" s="1"/>
  <c r="AL437" i="1"/>
  <c r="V249" i="1"/>
  <c r="Y249" i="1" s="1"/>
  <c r="V423" i="1"/>
  <c r="Y423" i="1" s="1"/>
  <c r="W30" i="1"/>
  <c r="Z30" i="1" s="1"/>
  <c r="W36" i="1"/>
  <c r="Z36" i="1" s="1"/>
  <c r="AX591" i="1"/>
  <c r="AV566" i="1"/>
  <c r="AV108" i="1"/>
  <c r="V124" i="1"/>
  <c r="Y124" i="1" s="1"/>
  <c r="U295" i="1"/>
  <c r="X295" i="1" s="1"/>
  <c r="U554" i="1"/>
  <c r="X554" i="1" s="1"/>
  <c r="AV23" i="1"/>
  <c r="AX20" i="1"/>
  <c r="AV25" i="1"/>
  <c r="V24" i="1"/>
  <c r="Y24" i="1" s="1"/>
  <c r="AL117" i="1"/>
  <c r="AL133" i="1"/>
  <c r="U459" i="1"/>
  <c r="X459" i="1" s="1"/>
  <c r="AL461" i="1"/>
  <c r="AX13" i="1"/>
  <c r="V446" i="1"/>
  <c r="Y446" i="1" s="1"/>
  <c r="AV56" i="1"/>
  <c r="V426" i="1"/>
  <c r="Y426" i="1" s="1"/>
  <c r="AL440" i="1"/>
  <c r="V589" i="1"/>
  <c r="Y589" i="1" s="1"/>
  <c r="AX253" i="1"/>
  <c r="AV424" i="1"/>
  <c r="AV453" i="1"/>
  <c r="AL42" i="1"/>
  <c r="AL363" i="1"/>
  <c r="BA363" i="1"/>
  <c r="V347" i="1"/>
  <c r="Y347" i="1" s="1"/>
  <c r="AV330" i="1"/>
  <c r="AV123" i="1"/>
  <c r="AV317" i="1"/>
  <c r="AX315" i="1"/>
  <c r="W443" i="1"/>
  <c r="Z443" i="1" s="1"/>
  <c r="V497" i="1"/>
  <c r="Y497" i="1" s="1"/>
  <c r="BA377" i="1"/>
  <c r="AV542" i="1"/>
  <c r="W203" i="1"/>
  <c r="Z203" i="1" s="1"/>
  <c r="V262" i="1"/>
  <c r="Y262" i="1" s="1"/>
  <c r="V318" i="1"/>
  <c r="Y318" i="1" s="1"/>
  <c r="AV273" i="1"/>
  <c r="AL154" i="1"/>
  <c r="X149" i="1"/>
  <c r="V89" i="1"/>
  <c r="Y89" i="1" s="1"/>
  <c r="U124" i="1"/>
  <c r="X124" i="1" s="1"/>
  <c r="AL73" i="1"/>
  <c r="AX447" i="1"/>
  <c r="AG618" i="1"/>
  <c r="AV618" i="1" s="1"/>
  <c r="AV593" i="1"/>
  <c r="AL598" i="1"/>
  <c r="AL595" i="1"/>
  <c r="W124" i="1"/>
  <c r="Z124" i="1" s="1"/>
  <c r="W295" i="1"/>
  <c r="Z295" i="1" s="1"/>
  <c r="AS364" i="1"/>
  <c r="AY364" i="1" s="1"/>
  <c r="BB364" i="1" s="1"/>
  <c r="BC364" i="1" s="1"/>
  <c r="AV528" i="1"/>
  <c r="AL615" i="1"/>
  <c r="AV544" i="1"/>
  <c r="AV24" i="1"/>
  <c r="AX527" i="1"/>
  <c r="AL526" i="1"/>
  <c r="AL537" i="1"/>
  <c r="AV61" i="1"/>
  <c r="AX62" i="1"/>
  <c r="W446" i="1"/>
  <c r="Z446" i="1" s="1"/>
  <c r="AL59" i="1"/>
  <c r="AV271" i="1"/>
  <c r="AX286" i="1"/>
  <c r="AX323" i="1"/>
  <c r="AX373" i="1"/>
  <c r="AX467" i="1"/>
  <c r="AX538" i="1"/>
  <c r="V378" i="1"/>
  <c r="Y378" i="1" s="1"/>
  <c r="AL516" i="1"/>
  <c r="V316" i="1"/>
  <c r="Y316" i="1" s="1"/>
  <c r="AV309" i="1"/>
  <c r="AX192" i="1"/>
  <c r="AV301" i="1"/>
  <c r="AL353" i="1"/>
  <c r="AX353" i="1"/>
  <c r="AL7" i="1"/>
  <c r="U28" i="1"/>
  <c r="X28" i="1" s="1"/>
  <c r="W122" i="1"/>
  <c r="Z122" i="1" s="1"/>
  <c r="V156" i="1"/>
  <c r="Y156" i="1" s="1"/>
  <c r="W497" i="1"/>
  <c r="Z497" i="1" s="1"/>
  <c r="W276" i="1"/>
  <c r="Z276" i="1" s="1"/>
  <c r="U233" i="1"/>
  <c r="X233" i="1" s="1"/>
  <c r="AV290" i="1"/>
  <c r="AX377" i="1"/>
  <c r="AV435" i="1"/>
  <c r="AX559" i="1"/>
  <c r="U169" i="1"/>
  <c r="X169" i="1" s="1"/>
  <c r="AX169" i="1"/>
  <c r="AX160" i="1"/>
  <c r="V200" i="1"/>
  <c r="Y200" i="1" s="1"/>
  <c r="U244" i="1"/>
  <c r="X244" i="1" s="1"/>
  <c r="U104" i="1"/>
  <c r="X104" i="1" s="1"/>
  <c r="AX199" i="1"/>
  <c r="W218" i="1"/>
  <c r="Z218" i="1" s="1"/>
  <c r="AL255" i="1"/>
  <c r="AX289" i="1"/>
  <c r="AL325" i="1"/>
  <c r="V139" i="1"/>
  <c r="Y139" i="1" s="1"/>
  <c r="AL601" i="1"/>
  <c r="AL574" i="1"/>
  <c r="Y117" i="1"/>
  <c r="Y159" i="1"/>
  <c r="Y233" i="1"/>
  <c r="AX298" i="1"/>
  <c r="AX176" i="1"/>
  <c r="Z168" i="1"/>
  <c r="AX421" i="1"/>
  <c r="AL397" i="1"/>
  <c r="AL345" i="1"/>
  <c r="AV83" i="1"/>
  <c r="AL453" i="1"/>
  <c r="AL284" i="1"/>
  <c r="AL321" i="1"/>
  <c r="Y515" i="1"/>
  <c r="X219" i="1"/>
  <c r="AX390" i="1"/>
  <c r="AL301" i="1"/>
  <c r="Y239" i="1"/>
  <c r="Y247" i="1"/>
  <c r="Y406" i="1"/>
  <c r="AL374" i="1"/>
  <c r="V13" i="1"/>
  <c r="Y13" i="1" s="1"/>
  <c r="AX371" i="1"/>
  <c r="AL372" i="1"/>
  <c r="AX372" i="1"/>
  <c r="AL354" i="1"/>
  <c r="AV341" i="1"/>
  <c r="AG327" i="1"/>
  <c r="AV327" i="1" s="1"/>
  <c r="AV329" i="1"/>
  <c r="W15" i="1"/>
  <c r="Z15" i="1" s="1"/>
  <c r="AL386" i="1"/>
  <c r="AL309" i="1"/>
  <c r="AV534" i="1"/>
  <c r="AL591" i="1"/>
  <c r="AS591" i="1"/>
  <c r="W578" i="1"/>
  <c r="Z578" i="1" s="1"/>
  <c r="AL578" i="1"/>
  <c r="AL91" i="1"/>
  <c r="AS124" i="1"/>
  <c r="AY124" i="1" s="1"/>
  <c r="BB124" i="1" s="1"/>
  <c r="BC124" i="1" s="1"/>
  <c r="AL185" i="1"/>
  <c r="AV205" i="1"/>
  <c r="V224" i="1"/>
  <c r="Y224" i="1" s="1"/>
  <c r="AS224" i="1"/>
  <c r="AY224" i="1" s="1"/>
  <c r="BB224" i="1" s="1"/>
  <c r="BC224" i="1" s="1"/>
  <c r="AL261" i="1"/>
  <c r="AV279" i="1"/>
  <c r="V295" i="1"/>
  <c r="Y295" i="1" s="1"/>
  <c r="AS295" i="1"/>
  <c r="AY295" i="1" s="1"/>
  <c r="BB295" i="1" s="1"/>
  <c r="BC295" i="1" s="1"/>
  <c r="AV348" i="1"/>
  <c r="W364" i="1"/>
  <c r="Z364" i="1" s="1"/>
  <c r="AL364" i="1"/>
  <c r="U411" i="1"/>
  <c r="X411" i="1" s="1"/>
  <c r="AX545" i="1"/>
  <c r="AX68" i="1"/>
  <c r="V73" i="1"/>
  <c r="Y73" i="1" s="1"/>
  <c r="AX69" i="1"/>
  <c r="AL18" i="1"/>
  <c r="W19" i="1"/>
  <c r="Z19" i="1" s="1"/>
  <c r="U510" i="1"/>
  <c r="X510" i="1" s="1"/>
  <c r="AL504" i="1"/>
  <c r="AL491" i="1"/>
  <c r="AL83" i="1"/>
  <c r="AX357" i="1"/>
  <c r="W470" i="1"/>
  <c r="Z470" i="1" s="1"/>
  <c r="AX468" i="1"/>
  <c r="V448" i="1"/>
  <c r="Y448" i="1" s="1"/>
  <c r="AX446" i="1"/>
  <c r="AV253" i="1"/>
  <c r="AX271" i="1"/>
  <c r="AL410" i="1"/>
  <c r="AL424" i="1"/>
  <c r="AX424" i="1"/>
  <c r="V613" i="1"/>
  <c r="Y613" i="1" s="1"/>
  <c r="AV394" i="1"/>
  <c r="AV378" i="1"/>
  <c r="V362" i="1"/>
  <c r="Y362" i="1" s="1"/>
  <c r="AX361" i="1"/>
  <c r="AX327" i="1"/>
  <c r="AL145" i="1"/>
  <c r="U48" i="1"/>
  <c r="X48" i="1" s="1"/>
  <c r="AL370" i="1"/>
  <c r="AX370" i="1"/>
  <c r="AR604" i="1"/>
  <c r="V604" i="1"/>
  <c r="Y604" i="1" s="1"/>
  <c r="U604" i="1"/>
  <c r="X604" i="1" s="1"/>
  <c r="AX97" i="1"/>
  <c r="AG172" i="1"/>
  <c r="AV172" i="1" s="1"/>
  <c r="AL172" i="1"/>
  <c r="AL571" i="1"/>
  <c r="AV510" i="1"/>
  <c r="AG492" i="1"/>
  <c r="AV492" i="1" s="1"/>
  <c r="AX159" i="1"/>
  <c r="AL433" i="1"/>
  <c r="AL470" i="1"/>
  <c r="W448" i="1"/>
  <c r="Z448" i="1" s="1"/>
  <c r="AL175" i="1"/>
  <c r="AX388" i="1"/>
  <c r="AL379" i="1"/>
  <c r="AL337" i="1"/>
  <c r="AV562" i="1"/>
  <c r="AS411" i="1"/>
  <c r="AY411" i="1" s="1"/>
  <c r="BB411" i="1" s="1"/>
  <c r="BC411" i="1" s="1"/>
  <c r="AL612" i="1"/>
  <c r="AL603" i="1"/>
  <c r="AV585" i="1"/>
  <c r="W601" i="1"/>
  <c r="Z601" i="1" s="1"/>
  <c r="AL594" i="1"/>
  <c r="AL593" i="1"/>
  <c r="AL596" i="1"/>
  <c r="V391" i="1"/>
  <c r="Y391" i="1" s="1"/>
  <c r="AV614" i="1"/>
  <c r="W574" i="1"/>
  <c r="Z574" i="1" s="1"/>
  <c r="U572" i="1"/>
  <c r="X572" i="1" s="1"/>
  <c r="AS572" i="1"/>
  <c r="AY572" i="1" s="1"/>
  <c r="BB572" i="1" s="1"/>
  <c r="BC572" i="1" s="1"/>
  <c r="U562" i="1"/>
  <c r="X562" i="1" s="1"/>
  <c r="AS562" i="1"/>
  <c r="AY562" i="1" s="1"/>
  <c r="BB562" i="1" s="1"/>
  <c r="BC562" i="1" s="1"/>
  <c r="AL563" i="1"/>
  <c r="U469" i="1"/>
  <c r="X469" i="1" s="1"/>
  <c r="AS469" i="1"/>
  <c r="AY469" i="1" s="1"/>
  <c r="BB469" i="1" s="1"/>
  <c r="BC469" i="1" s="1"/>
  <c r="W74" i="1"/>
  <c r="Z74" i="1" s="1"/>
  <c r="AL74" i="1"/>
  <c r="AL553" i="1"/>
  <c r="AX554" i="1"/>
  <c r="AX547" i="1"/>
  <c r="U23" i="1"/>
  <c r="X23" i="1" s="1"/>
  <c r="AV536" i="1"/>
  <c r="AV535" i="1"/>
  <c r="AL534" i="1"/>
  <c r="AV527" i="1"/>
  <c r="AL520" i="1"/>
  <c r="AV133" i="1"/>
  <c r="AL288" i="1"/>
  <c r="AX374" i="1"/>
  <c r="AX483" i="1"/>
  <c r="AL486" i="1"/>
  <c r="W459" i="1"/>
  <c r="Z459" i="1" s="1"/>
  <c r="AL462" i="1"/>
  <c r="V466" i="1"/>
  <c r="Y466" i="1" s="1"/>
  <c r="AL466" i="1"/>
  <c r="AX12" i="1"/>
  <c r="U13" i="1"/>
  <c r="X13" i="1" s="1"/>
  <c r="AL419" i="1"/>
  <c r="W426" i="1"/>
  <c r="Z426" i="1" s="1"/>
  <c r="AX426" i="1"/>
  <c r="AX413" i="1"/>
  <c r="AV131" i="1"/>
  <c r="AX197" i="1"/>
  <c r="V356" i="1"/>
  <c r="Y356" i="1" s="1"/>
  <c r="AX437" i="1"/>
  <c r="AX42" i="1"/>
  <c r="V402" i="1"/>
  <c r="Y402" i="1" s="1"/>
  <c r="AV380" i="1"/>
  <c r="AX380" i="1"/>
  <c r="AX338" i="1"/>
  <c r="AL330" i="1"/>
  <c r="V329" i="1"/>
  <c r="Y329" i="1" s="1"/>
  <c r="AV145" i="1"/>
  <c r="AL322" i="1"/>
  <c r="AL369" i="1"/>
  <c r="Z423" i="1"/>
  <c r="AR423" i="1"/>
  <c r="AL368" i="1"/>
  <c r="U193" i="1"/>
  <c r="X193" i="1" s="1"/>
  <c r="W212" i="1"/>
  <c r="Z212" i="1" s="1"/>
  <c r="Y405" i="1"/>
  <c r="Y260" i="1"/>
  <c r="AX96" i="1"/>
  <c r="AX113" i="1"/>
  <c r="W248" i="1"/>
  <c r="Z248" i="1" s="1"/>
  <c r="Y299" i="1"/>
  <c r="W416" i="1"/>
  <c r="Z416" i="1" s="1"/>
  <c r="Y442" i="1"/>
  <c r="AX480" i="1"/>
  <c r="Y285" i="1"/>
  <c r="W266" i="1"/>
  <c r="Z266" i="1" s="1"/>
  <c r="Y254" i="1"/>
  <c r="W233" i="1"/>
  <c r="Z233" i="1" s="1"/>
  <c r="AX222" i="1"/>
  <c r="AL576" i="1"/>
  <c r="W106" i="1"/>
  <c r="Z106" i="1" s="1"/>
  <c r="U201" i="1"/>
  <c r="X201" i="1" s="1"/>
  <c r="AV221" i="1"/>
  <c r="BA240" i="1"/>
  <c r="W311" i="1"/>
  <c r="Z311" i="1" s="1"/>
  <c r="U344" i="1"/>
  <c r="X344" i="1" s="1"/>
  <c r="AL422" i="1"/>
  <c r="W450" i="1"/>
  <c r="Z450" i="1" s="1"/>
  <c r="U464" i="1"/>
  <c r="X464" i="1" s="1"/>
  <c r="W489" i="1"/>
  <c r="Z489" i="1" s="1"/>
  <c r="AV506" i="1"/>
  <c r="BA524" i="1"/>
  <c r="Y94" i="1"/>
  <c r="W264" i="1"/>
  <c r="Z264" i="1" s="1"/>
  <c r="V160" i="1"/>
  <c r="Y160" i="1" s="1"/>
  <c r="AS160" i="1"/>
  <c r="AY160" i="1" s="1"/>
  <c r="BB160" i="1" s="1"/>
  <c r="BC160" i="1" s="1"/>
  <c r="Y190" i="1"/>
  <c r="AX194" i="1"/>
  <c r="V182" i="1"/>
  <c r="Y182" i="1" s="1"/>
  <c r="W226" i="1"/>
  <c r="Z226" i="1" s="1"/>
  <c r="W244" i="1"/>
  <c r="Z244" i="1" s="1"/>
  <c r="W262" i="1"/>
  <c r="Z262" i="1" s="1"/>
  <c r="U376" i="1"/>
  <c r="X376" i="1" s="1"/>
  <c r="AV86" i="1"/>
  <c r="AL168" i="1"/>
  <c r="V168" i="1"/>
  <c r="Y168" i="1" s="1"/>
  <c r="AV199" i="1"/>
  <c r="AL218" i="1"/>
  <c r="AX375" i="1"/>
  <c r="V396" i="1"/>
  <c r="Y396" i="1" s="1"/>
  <c r="AV434" i="1"/>
  <c r="AX449" i="1"/>
  <c r="V151" i="1"/>
  <c r="Y151" i="1" s="1"/>
  <c r="AX151" i="1"/>
  <c r="AX95" i="1"/>
  <c r="AX89" i="1"/>
  <c r="V81" i="1"/>
  <c r="Y81" i="1" s="1"/>
  <c r="AL129" i="1"/>
  <c r="AX301" i="1"/>
  <c r="AY404" i="1"/>
  <c r="BB404" i="1" s="1"/>
  <c r="BC404" i="1" s="1"/>
  <c r="W193" i="1"/>
  <c r="Z193" i="1" s="1"/>
  <c r="AX300" i="1"/>
  <c r="AX240" i="1"/>
  <c r="W160" i="1"/>
  <c r="Z160" i="1" s="1"/>
  <c r="V376" i="1"/>
  <c r="Y376" i="1" s="1"/>
  <c r="AR168" i="1"/>
  <c r="AV375" i="1"/>
  <c r="AV541" i="1"/>
  <c r="AX558" i="1"/>
  <c r="W76" i="1"/>
  <c r="Z76" i="1" s="1"/>
  <c r="AG516" i="1"/>
  <c r="AV516" i="1" s="1"/>
  <c r="AL533" i="1"/>
  <c r="AX533" i="1"/>
  <c r="AX317" i="1"/>
  <c r="AL588" i="1"/>
  <c r="AX114" i="1"/>
  <c r="AL249" i="1"/>
  <c r="Z385" i="1"/>
  <c r="AR385" i="1"/>
  <c r="AX451" i="1"/>
  <c r="V465" i="1"/>
  <c r="Y465" i="1" s="1"/>
  <c r="AV465" i="1"/>
  <c r="AX515" i="1"/>
  <c r="AX610" i="1"/>
  <c r="AS34" i="1"/>
  <c r="U38" i="1"/>
  <c r="X38" i="1" s="1"/>
  <c r="Y212" i="1"/>
  <c r="U443" i="1"/>
  <c r="X443" i="1" s="1"/>
  <c r="AV291" i="1"/>
  <c r="W107" i="1"/>
  <c r="Z107" i="1" s="1"/>
  <c r="U508" i="1"/>
  <c r="X508" i="1" s="1"/>
  <c r="AS508" i="1"/>
  <c r="W171" i="1"/>
  <c r="Z171" i="1" s="1"/>
  <c r="Y228" i="1"/>
  <c r="V367" i="1"/>
  <c r="Y367" i="1" s="1"/>
  <c r="W458" i="1"/>
  <c r="Z458" i="1" s="1"/>
  <c r="W285" i="1"/>
  <c r="Z285" i="1" s="1"/>
  <c r="AX285" i="1"/>
  <c r="Y266" i="1"/>
  <c r="W252" i="1"/>
  <c r="Z252" i="1" s="1"/>
  <c r="W230" i="1"/>
  <c r="Z230" i="1" s="1"/>
  <c r="AX161" i="1"/>
  <c r="AL240" i="1"/>
  <c r="AV408" i="1"/>
  <c r="BA422" i="1"/>
  <c r="AL524" i="1"/>
  <c r="V78" i="1"/>
  <c r="Y78" i="1" s="1"/>
  <c r="AX78" i="1"/>
  <c r="AL127" i="1"/>
  <c r="AL165" i="1"/>
  <c r="AX163" i="1"/>
  <c r="W190" i="1"/>
  <c r="Z190" i="1" s="1"/>
  <c r="V209" i="1"/>
  <c r="AL213" i="1"/>
  <c r="U200" i="1"/>
  <c r="X200" i="1" s="1"/>
  <c r="U198" i="1"/>
  <c r="X198" i="1" s="1"/>
  <c r="AS198" i="1"/>
  <c r="AY198" i="1" s="1"/>
  <c r="BB198" i="1" s="1"/>
  <c r="BC198" i="1" s="1"/>
  <c r="AX196" i="1"/>
  <c r="AV196" i="1"/>
  <c r="AS262" i="1"/>
  <c r="AY262" i="1" s="1"/>
  <c r="BB262" i="1" s="1"/>
  <c r="BC262" i="1" s="1"/>
  <c r="Y349" i="1"/>
  <c r="W365" i="1"/>
  <c r="Z365" i="1" s="1"/>
  <c r="AL238" i="1"/>
  <c r="W584" i="1"/>
  <c r="Z584" i="1" s="1"/>
  <c r="AL273" i="1"/>
  <c r="AX325" i="1"/>
  <c r="AL343" i="1"/>
  <c r="AL358" i="1"/>
  <c r="W143" i="1"/>
  <c r="Z143" i="1" s="1"/>
  <c r="Y136" i="1"/>
  <c r="W132" i="1"/>
  <c r="Z132" i="1" s="1"/>
  <c r="W99" i="1"/>
  <c r="Z99" i="1" s="1"/>
  <c r="V85" i="1"/>
  <c r="Y85" i="1" s="1"/>
  <c r="AX84" i="1"/>
  <c r="AL191" i="1"/>
  <c r="AX266" i="1"/>
  <c r="Y209" i="1"/>
  <c r="Z310" i="1"/>
  <c r="AL152" i="1"/>
  <c r="U612" i="1"/>
  <c r="X612" i="1" s="1"/>
  <c r="U570" i="1"/>
  <c r="X570" i="1" s="1"/>
  <c r="U547" i="1"/>
  <c r="X547" i="1" s="1"/>
  <c r="AL547" i="1"/>
  <c r="AX543" i="1"/>
  <c r="AV20" i="1"/>
  <c r="AL20" i="1"/>
  <c r="U517" i="1"/>
  <c r="X517" i="1" s="1"/>
  <c r="AV517" i="1"/>
  <c r="AR518" i="1"/>
  <c r="AS518" i="1"/>
  <c r="V518" i="1"/>
  <c r="Y518" i="1" s="1"/>
  <c r="AV504" i="1"/>
  <c r="AL587" i="1"/>
  <c r="U591" i="1"/>
  <c r="X591" i="1" s="1"/>
  <c r="AX585" i="1"/>
  <c r="V581" i="1"/>
  <c r="Y581" i="1" s="1"/>
  <c r="U620" i="1"/>
  <c r="X620" i="1" s="1"/>
  <c r="AS620" i="1"/>
  <c r="AY620" i="1" s="1"/>
  <c r="BB620" i="1" s="1"/>
  <c r="BC620" i="1" s="1"/>
  <c r="AX618" i="1"/>
  <c r="V612" i="1"/>
  <c r="Y612" i="1" s="1"/>
  <c r="AS612" i="1"/>
  <c r="V591" i="1"/>
  <c r="Y591" i="1" s="1"/>
  <c r="AG591" i="1"/>
  <c r="AV591" i="1" s="1"/>
  <c r="AL583" i="1"/>
  <c r="AS583" i="1"/>
  <c r="AY583" i="1" s="1"/>
  <c r="BB583" i="1" s="1"/>
  <c r="BC583" i="1" s="1"/>
  <c r="W577" i="1"/>
  <c r="Z577" i="1" s="1"/>
  <c r="AL577" i="1"/>
  <c r="AV596" i="1"/>
  <c r="V4" i="1"/>
  <c r="Y4" i="1" s="1"/>
  <c r="AV595" i="1"/>
  <c r="AX572" i="1"/>
  <c r="AL557" i="1"/>
  <c r="W563" i="1"/>
  <c r="Z563" i="1" s="1"/>
  <c r="U340" i="1"/>
  <c r="X340" i="1" s="1"/>
  <c r="AS340" i="1"/>
  <c r="U606" i="1"/>
  <c r="X606" i="1" s="1"/>
  <c r="AS606" i="1"/>
  <c r="U91" i="1"/>
  <c r="X91" i="1" s="1"/>
  <c r="AL124" i="1"/>
  <c r="U185" i="1"/>
  <c r="X185" i="1" s="1"/>
  <c r="AL224" i="1"/>
  <c r="U261" i="1"/>
  <c r="X261" i="1" s="1"/>
  <c r="AL295" i="1"/>
  <c r="U331" i="1"/>
  <c r="X331" i="1" s="1"/>
  <c r="AS331" i="1"/>
  <c r="AY331" i="1" s="1"/>
  <c r="BB331" i="1" s="1"/>
  <c r="BC331" i="1" s="1"/>
  <c r="AV381" i="1"/>
  <c r="W411" i="1"/>
  <c r="Z411" i="1" s="1"/>
  <c r="AL411" i="1"/>
  <c r="U438" i="1"/>
  <c r="X438" i="1" s="1"/>
  <c r="AV493" i="1"/>
  <c r="V511" i="1"/>
  <c r="Y511" i="1" s="1"/>
  <c r="AS511" i="1"/>
  <c r="AY511" i="1" s="1"/>
  <c r="BB511" i="1" s="1"/>
  <c r="BC511" i="1" s="1"/>
  <c r="AX615" i="1"/>
  <c r="U69" i="1"/>
  <c r="X69" i="1" s="1"/>
  <c r="W570" i="1"/>
  <c r="Z570" i="1" s="1"/>
  <c r="V553" i="1"/>
  <c r="Y553" i="1" s="1"/>
  <c r="AY573" i="1"/>
  <c r="BB573" i="1" s="1"/>
  <c r="BC573" i="1" s="1"/>
  <c r="U540" i="1"/>
  <c r="X540" i="1" s="1"/>
  <c r="AX23" i="1"/>
  <c r="AV525" i="1"/>
  <c r="AL525" i="1"/>
  <c r="AX525" i="1"/>
  <c r="V517" i="1"/>
  <c r="Y517" i="1" s="1"/>
  <c r="AX521" i="1"/>
  <c r="AV518" i="1"/>
  <c r="AL507" i="1"/>
  <c r="AG494" i="1"/>
  <c r="AV494" i="1" s="1"/>
  <c r="AL494" i="1"/>
  <c r="AX537" i="1"/>
  <c r="Z591" i="1"/>
  <c r="V583" i="1"/>
  <c r="Y583" i="1" s="1"/>
  <c r="V577" i="1"/>
  <c r="Y577" i="1" s="1"/>
  <c r="AL581" i="1"/>
  <c r="AX566" i="1"/>
  <c r="AS69" i="1"/>
  <c r="AY69" i="1" s="1"/>
  <c r="BB69" i="1" s="1"/>
  <c r="BC69" i="1" s="1"/>
  <c r="AX11" i="1"/>
  <c r="W620" i="1"/>
  <c r="Z620" i="1" s="1"/>
  <c r="W612" i="1"/>
  <c r="Z612" i="1" s="1"/>
  <c r="AV611" i="1"/>
  <c r="V578" i="1"/>
  <c r="Y578" i="1" s="1"/>
  <c r="AV594" i="1"/>
  <c r="V580" i="1"/>
  <c r="Y580" i="1" s="1"/>
  <c r="AL580" i="1"/>
  <c r="AV598" i="1"/>
  <c r="AL597" i="1"/>
  <c r="V579" i="1"/>
  <c r="Y579" i="1" s="1"/>
  <c r="AL579" i="1"/>
  <c r="AL614" i="1"/>
  <c r="W571" i="1"/>
  <c r="Z571" i="1" s="1"/>
  <c r="U566" i="1"/>
  <c r="X566" i="1" s="1"/>
  <c r="AS566" i="1"/>
  <c r="AY566" i="1" s="1"/>
  <c r="BB566" i="1" s="1"/>
  <c r="BC566" i="1" s="1"/>
  <c r="AL590" i="1"/>
  <c r="V91" i="1"/>
  <c r="Y91" i="1" s="1"/>
  <c r="AS91" i="1"/>
  <c r="AY91" i="1" s="1"/>
  <c r="BB91" i="1" s="1"/>
  <c r="BC91" i="1" s="1"/>
  <c r="AV166" i="1"/>
  <c r="V185" i="1"/>
  <c r="Y185" i="1" s="1"/>
  <c r="AS185" i="1"/>
  <c r="AY185" i="1" s="1"/>
  <c r="BB185" i="1" s="1"/>
  <c r="BC185" i="1" s="1"/>
  <c r="AV243" i="1"/>
  <c r="V261" i="1"/>
  <c r="Y261" i="1" s="1"/>
  <c r="AS261" i="1"/>
  <c r="AY261" i="1" s="1"/>
  <c r="BB261" i="1" s="1"/>
  <c r="BC261" i="1" s="1"/>
  <c r="AV313" i="1"/>
  <c r="W331" i="1"/>
  <c r="Z331" i="1" s="1"/>
  <c r="AL331" i="1"/>
  <c r="U364" i="1"/>
  <c r="X364" i="1" s="1"/>
  <c r="AV425" i="1"/>
  <c r="V438" i="1"/>
  <c r="Y438" i="1" s="1"/>
  <c r="AS438" i="1"/>
  <c r="AY438" i="1" s="1"/>
  <c r="BB438" i="1" s="1"/>
  <c r="BC438" i="1" s="1"/>
  <c r="W511" i="1"/>
  <c r="Z511" i="1" s="1"/>
  <c r="AL511" i="1"/>
  <c r="AL545" i="1"/>
  <c r="AV564" i="1"/>
  <c r="V615" i="1"/>
  <c r="Y615" i="1" s="1"/>
  <c r="U74" i="1"/>
  <c r="X74" i="1" s="1"/>
  <c r="AG74" i="1"/>
  <c r="AV74" i="1" s="1"/>
  <c r="AX73" i="1"/>
  <c r="AX575" i="1"/>
  <c r="AV550" i="1"/>
  <c r="AL570" i="1"/>
  <c r="AL546" i="1"/>
  <c r="V540" i="1"/>
  <c r="Y540" i="1" s="1"/>
  <c r="AS540" i="1"/>
  <c r="AY540" i="1" s="1"/>
  <c r="BB540" i="1" s="1"/>
  <c r="BC540" i="1" s="1"/>
  <c r="AL19" i="1"/>
  <c r="AX24" i="1"/>
  <c r="AS517" i="1"/>
  <c r="AY517" i="1" s="1"/>
  <c r="BB517" i="1" s="1"/>
  <c r="BC517" i="1" s="1"/>
  <c r="AL521" i="1"/>
  <c r="AL582" i="1"/>
  <c r="AL6" i="1"/>
  <c r="AL391" i="1"/>
  <c r="W91" i="1"/>
  <c r="Z91" i="1" s="1"/>
  <c r="W185" i="1"/>
  <c r="Z185" i="1" s="1"/>
  <c r="W261" i="1"/>
  <c r="Z261" i="1" s="1"/>
  <c r="W438" i="1"/>
  <c r="Z438" i="1" s="1"/>
  <c r="AL554" i="1"/>
  <c r="BA18" i="1"/>
  <c r="AL25" i="1"/>
  <c r="AL509" i="1"/>
  <c r="AL499" i="1"/>
  <c r="AY392" i="1"/>
  <c r="BA392" i="1"/>
  <c r="AV500" i="1"/>
  <c r="AG537" i="1"/>
  <c r="AV537" i="1" s="1"/>
  <c r="AY117" i="1"/>
  <c r="BB117" i="1" s="1"/>
  <c r="BC117" i="1" s="1"/>
  <c r="AL447" i="1"/>
  <c r="AX470" i="1"/>
  <c r="AV448" i="1"/>
  <c r="U60" i="1"/>
  <c r="X60" i="1" s="1"/>
  <c r="AS60" i="1"/>
  <c r="AY60" i="1" s="1"/>
  <c r="BB60" i="1" s="1"/>
  <c r="BC60" i="1" s="1"/>
  <c r="U444" i="1"/>
  <c r="X444" i="1" s="1"/>
  <c r="AS444" i="1"/>
  <c r="AY444" i="1" s="1"/>
  <c r="BB444" i="1" s="1"/>
  <c r="BC444" i="1" s="1"/>
  <c r="AX414" i="1"/>
  <c r="AV446" i="1"/>
  <c r="U56" i="1"/>
  <c r="X56" i="1" s="1"/>
  <c r="AS56" i="1"/>
  <c r="AY56" i="1" s="1"/>
  <c r="BB56" i="1" s="1"/>
  <c r="BC56" i="1" s="1"/>
  <c r="BE56" i="1" s="1"/>
  <c r="AV426" i="1"/>
  <c r="U439" i="1"/>
  <c r="X439" i="1" s="1"/>
  <c r="AS439" i="1"/>
  <c r="AY439" i="1" s="1"/>
  <c r="BB439" i="1" s="1"/>
  <c r="BC439" i="1" s="1"/>
  <c r="AL589" i="1"/>
  <c r="AL271" i="1"/>
  <c r="AL323" i="1"/>
  <c r="AL356" i="1"/>
  <c r="AL373" i="1"/>
  <c r="V519" i="1"/>
  <c r="Y519" i="1" s="1"/>
  <c r="AV402" i="1"/>
  <c r="AL402" i="1"/>
  <c r="AL403" i="1"/>
  <c r="AL371" i="1"/>
  <c r="AV346" i="1"/>
  <c r="AX345" i="1"/>
  <c r="AL342" i="1"/>
  <c r="AL341" i="1"/>
  <c r="AL338" i="1"/>
  <c r="V338" i="1"/>
  <c r="Y338" i="1" s="1"/>
  <c r="AX335" i="1"/>
  <c r="AV335" i="1"/>
  <c r="W48" i="1"/>
  <c r="Z48" i="1" s="1"/>
  <c r="AL49" i="1"/>
  <c r="W115" i="1"/>
  <c r="Z115" i="1" s="1"/>
  <c r="AX231" i="1"/>
  <c r="AY498" i="1"/>
  <c r="BB498" i="1" s="1"/>
  <c r="BC498" i="1" s="1"/>
  <c r="U490" i="1"/>
  <c r="X490" i="1" s="1"/>
  <c r="AX100" i="1"/>
  <c r="AL500" i="1"/>
  <c r="AV117" i="1"/>
  <c r="AL177" i="1"/>
  <c r="AY357" i="1"/>
  <c r="BB357" i="1" s="1"/>
  <c r="BC357" i="1" s="1"/>
  <c r="BE357" i="1" s="1"/>
  <c r="AY420" i="1"/>
  <c r="BB420" i="1" s="1"/>
  <c r="BC420" i="1" s="1"/>
  <c r="BE420" i="1" s="1"/>
  <c r="U487" i="1"/>
  <c r="X487" i="1" s="1"/>
  <c r="Y502" i="1"/>
  <c r="AX502" i="1"/>
  <c r="U483" i="1"/>
  <c r="X483" i="1" s="1"/>
  <c r="AV483" i="1"/>
  <c r="U479" i="1"/>
  <c r="X479" i="1" s="1"/>
  <c r="AS479" i="1"/>
  <c r="AY479" i="1" s="1"/>
  <c r="BB479" i="1" s="1"/>
  <c r="BC479" i="1" s="1"/>
  <c r="U456" i="1"/>
  <c r="X456" i="1" s="1"/>
  <c r="AS470" i="1"/>
  <c r="AY470" i="1" s="1"/>
  <c r="BB470" i="1" s="1"/>
  <c r="BC470" i="1" s="1"/>
  <c r="BE470" i="1" s="1"/>
  <c r="AV475" i="1"/>
  <c r="U468" i="1"/>
  <c r="X468" i="1" s="1"/>
  <c r="U452" i="1"/>
  <c r="X452" i="1" s="1"/>
  <c r="AS452" i="1"/>
  <c r="AY452" i="1" s="1"/>
  <c r="BB452" i="1" s="1"/>
  <c r="BC452" i="1" s="1"/>
  <c r="AG466" i="1"/>
  <c r="AV466" i="1" s="1"/>
  <c r="AL102" i="1"/>
  <c r="AS102" i="1"/>
  <c r="AY102" i="1" s="1"/>
  <c r="BB102" i="1" s="1"/>
  <c r="BC102" i="1" s="1"/>
  <c r="AL16" i="1"/>
  <c r="V418" i="1"/>
  <c r="Y418" i="1" s="1"/>
  <c r="V431" i="1"/>
  <c r="Y431" i="1" s="1"/>
  <c r="AL431" i="1"/>
  <c r="AX431" i="1"/>
  <c r="U12" i="1"/>
  <c r="X12" i="1" s="1"/>
  <c r="AV419" i="1"/>
  <c r="AL65" i="1"/>
  <c r="U413" i="1"/>
  <c r="X413" i="1" s="1"/>
  <c r="U427" i="1"/>
  <c r="X427" i="1" s="1"/>
  <c r="AS427" i="1"/>
  <c r="AY427" i="1" s="1"/>
  <c r="BB427" i="1" s="1"/>
  <c r="BC427" i="1" s="1"/>
  <c r="AG440" i="1"/>
  <c r="AV440" i="1" s="1"/>
  <c r="AG175" i="1"/>
  <c r="AV175" i="1" s="1"/>
  <c r="AL235" i="1"/>
  <c r="AL253" i="1"/>
  <c r="V306" i="1"/>
  <c r="Y306" i="1" s="1"/>
  <c r="AL306" i="1"/>
  <c r="AX410" i="1"/>
  <c r="V453" i="1"/>
  <c r="Y453" i="1" s="1"/>
  <c r="AL467" i="1"/>
  <c r="AL519" i="1"/>
  <c r="AL538" i="1"/>
  <c r="V42" i="1"/>
  <c r="Y42" i="1" s="1"/>
  <c r="AX387" i="1"/>
  <c r="AX360" i="1"/>
  <c r="AL362" i="1"/>
  <c r="BA345" i="1"/>
  <c r="AL335" i="1"/>
  <c r="AL336" i="1"/>
  <c r="AX336" i="1"/>
  <c r="AS15" i="1"/>
  <c r="AY15" i="1" s="1"/>
  <c r="BB15" i="1" s="1"/>
  <c r="BC15" i="1" s="1"/>
  <c r="AL269" i="1"/>
  <c r="AV521" i="1"/>
  <c r="AG491" i="1"/>
  <c r="AV491" i="1" s="1"/>
  <c r="V490" i="1"/>
  <c r="Y490" i="1" s="1"/>
  <c r="AS490" i="1"/>
  <c r="AY490" i="1" s="1"/>
  <c r="BB490" i="1" s="1"/>
  <c r="BC490" i="1" s="1"/>
  <c r="AY133" i="1"/>
  <c r="BB133" i="1" s="1"/>
  <c r="BC133" i="1" s="1"/>
  <c r="AL159" i="1"/>
  <c r="AY288" i="1"/>
  <c r="BB288" i="1" s="1"/>
  <c r="BC288" i="1" s="1"/>
  <c r="AL390" i="1"/>
  <c r="AY400" i="1"/>
  <c r="BB400" i="1" s="1"/>
  <c r="BC400" i="1" s="1"/>
  <c r="W483" i="1"/>
  <c r="Z483" i="1" s="1"/>
  <c r="AL477" i="1"/>
  <c r="V476" i="1"/>
  <c r="Y476" i="1" s="1"/>
  <c r="AL476" i="1"/>
  <c r="AX476" i="1"/>
  <c r="AV470" i="1"/>
  <c r="U460" i="1"/>
  <c r="X460" i="1" s="1"/>
  <c r="AL474" i="1"/>
  <c r="AL61" i="1"/>
  <c r="U62" i="1"/>
  <c r="X62" i="1" s="1"/>
  <c r="W468" i="1"/>
  <c r="Z468" i="1" s="1"/>
  <c r="U448" i="1"/>
  <c r="X448" i="1" s="1"/>
  <c r="AX60" i="1"/>
  <c r="AL418" i="1"/>
  <c r="U414" i="1"/>
  <c r="X414" i="1" s="1"/>
  <c r="AS414" i="1"/>
  <c r="AY414" i="1" s="1"/>
  <c r="BB414" i="1" s="1"/>
  <c r="BC414" i="1" s="1"/>
  <c r="BE414" i="1" s="1"/>
  <c r="AL8" i="1"/>
  <c r="V12" i="1"/>
  <c r="Y12" i="1" s="1"/>
  <c r="AL432" i="1"/>
  <c r="U446" i="1"/>
  <c r="X446" i="1" s="1"/>
  <c r="AX56" i="1"/>
  <c r="U426" i="1"/>
  <c r="X426" i="1" s="1"/>
  <c r="W413" i="1"/>
  <c r="Z413" i="1" s="1"/>
  <c r="V440" i="1"/>
  <c r="Y440" i="1" s="1"/>
  <c r="AG589" i="1"/>
  <c r="V605" i="1"/>
  <c r="Y605" i="1" s="1"/>
  <c r="AL605" i="1"/>
  <c r="AG216" i="1"/>
  <c r="AV216" i="1" s="1"/>
  <c r="AL286" i="1"/>
  <c r="AX613" i="1"/>
  <c r="AX393" i="1"/>
  <c r="AL401" i="1"/>
  <c r="AX401" i="1"/>
  <c r="AL394" i="1"/>
  <c r="AL387" i="1"/>
  <c r="AL360" i="1"/>
  <c r="AV362" i="1"/>
  <c r="AV158" i="1"/>
  <c r="AV251" i="1"/>
  <c r="AL400" i="1"/>
  <c r="AL501" i="1"/>
  <c r="AX452" i="1"/>
  <c r="AV12" i="1"/>
  <c r="AX427" i="1"/>
  <c r="Z101" i="1"/>
  <c r="AL116" i="1"/>
  <c r="AL389" i="1"/>
  <c r="AX389" i="1"/>
  <c r="AL393" i="1"/>
  <c r="AL388" i="1"/>
  <c r="AL380" i="1"/>
  <c r="AL378" i="1"/>
  <c r="AL355" i="1"/>
  <c r="AV355" i="1"/>
  <c r="V354" i="1"/>
  <c r="Y354" i="1" s="1"/>
  <c r="AL350" i="1"/>
  <c r="AL347" i="1"/>
  <c r="V341" i="1"/>
  <c r="Y341" i="1" s="1"/>
  <c r="AL328" i="1"/>
  <c r="AX328" i="1"/>
  <c r="AX123" i="1"/>
  <c r="AL47" i="1"/>
  <c r="V48" i="1"/>
  <c r="Y48" i="1" s="1"/>
  <c r="AS115" i="1"/>
  <c r="AY115" i="1" s="1"/>
  <c r="BB115" i="1" s="1"/>
  <c r="BC115" i="1" s="1"/>
  <c r="AL251" i="1"/>
  <c r="AN231" i="1"/>
  <c r="AN215" i="1" s="1"/>
  <c r="AN270" i="1" s="1"/>
  <c r="AL334" i="1"/>
  <c r="AL114" i="1"/>
  <c r="AL229" i="1"/>
  <c r="Z353" i="1"/>
  <c r="AL451" i="1"/>
  <c r="AL30" i="1"/>
  <c r="AV300" i="1"/>
  <c r="Y416" i="1"/>
  <c r="AL285" i="1"/>
  <c r="AL266" i="1"/>
  <c r="AL232" i="1"/>
  <c r="AL106" i="1"/>
  <c r="V181" i="1"/>
  <c r="Y181" i="1" s="1"/>
  <c r="W181" i="1"/>
  <c r="Z181" i="1" s="1"/>
  <c r="AX284" i="1"/>
  <c r="AV322" i="1"/>
  <c r="AX324" i="1"/>
  <c r="AX314" i="1"/>
  <c r="AX308" i="1"/>
  <c r="V144" i="1"/>
  <c r="Y144" i="1" s="1"/>
  <c r="AL97" i="1"/>
  <c r="V211" i="1"/>
  <c r="Y211" i="1" s="1"/>
  <c r="AL211" i="1"/>
  <c r="AL409" i="1"/>
  <c r="AL436" i="1"/>
  <c r="V532" i="1"/>
  <c r="Y532" i="1" s="1"/>
  <c r="Y610" i="1"/>
  <c r="AR610" i="1"/>
  <c r="AV395" i="1"/>
  <c r="AX191" i="1"/>
  <c r="AX210" i="1"/>
  <c r="AV368" i="1"/>
  <c r="AL404" i="1"/>
  <c r="AX27" i="1"/>
  <c r="V28" i="1"/>
  <c r="Y28" i="1" s="1"/>
  <c r="AS28" i="1"/>
  <c r="AY28" i="1" s="1"/>
  <c r="BB28" i="1" s="1"/>
  <c r="BC28" i="1" s="1"/>
  <c r="AX33" i="1"/>
  <c r="V41" i="1"/>
  <c r="Y41" i="1" s="1"/>
  <c r="AS41" i="1"/>
  <c r="AY41" i="1" s="1"/>
  <c r="BB41" i="1" s="1"/>
  <c r="BC41" i="1" s="1"/>
  <c r="U44" i="1"/>
  <c r="X44" i="1" s="1"/>
  <c r="AX193" i="1"/>
  <c r="Y305" i="1"/>
  <c r="V303" i="1"/>
  <c r="Y303" i="1" s="1"/>
  <c r="AS303" i="1"/>
  <c r="AY303" i="1" s="1"/>
  <c r="BB303" i="1" s="1"/>
  <c r="BC303" i="1" s="1"/>
  <c r="U300" i="1"/>
  <c r="X300" i="1" s="1"/>
  <c r="AS293" i="1"/>
  <c r="AY293" i="1" s="1"/>
  <c r="BB293" i="1" s="1"/>
  <c r="BC293" i="1" s="1"/>
  <c r="U292" i="1"/>
  <c r="X292" i="1" s="1"/>
  <c r="AS292" i="1"/>
  <c r="AX312" i="1"/>
  <c r="U113" i="1"/>
  <c r="X113" i="1" s="1"/>
  <c r="W189" i="1"/>
  <c r="Z189" i="1" s="1"/>
  <c r="AL429" i="1"/>
  <c r="AV531" i="1"/>
  <c r="U551" i="1"/>
  <c r="X551" i="1" s="1"/>
  <c r="W281" i="1"/>
  <c r="Z281" i="1" s="1"/>
  <c r="AL281" i="1"/>
  <c r="AS281" i="1"/>
  <c r="AY281" i="1" s="1"/>
  <c r="BB281" i="1" s="1"/>
  <c r="BC281" i="1" s="1"/>
  <c r="AX287" i="1"/>
  <c r="AX274" i="1"/>
  <c r="AS254" i="1"/>
  <c r="AY254" i="1" s="1"/>
  <c r="BB254" i="1" s="1"/>
  <c r="BC254" i="1" s="1"/>
  <c r="AS241" i="1"/>
  <c r="AY241" i="1" s="1"/>
  <c r="BB241" i="1" s="1"/>
  <c r="BC241" i="1" s="1"/>
  <c r="AX251" i="1"/>
  <c r="AV284" i="1"/>
  <c r="AL302" i="1"/>
  <c r="AX302" i="1"/>
  <c r="AX386" i="1"/>
  <c r="AL482" i="1"/>
  <c r="AX482" i="1"/>
  <c r="AL324" i="1"/>
  <c r="AX316" i="1"/>
  <c r="AL317" i="1"/>
  <c r="AL315" i="1"/>
  <c r="AL308" i="1"/>
  <c r="AX588" i="1"/>
  <c r="AX129" i="1"/>
  <c r="AL192" i="1"/>
  <c r="AX249" i="1"/>
  <c r="AX268" i="1"/>
  <c r="AL283" i="1"/>
  <c r="AX283" i="1"/>
  <c r="AX321" i="1"/>
  <c r="AX369" i="1"/>
  <c r="AX385" i="1"/>
  <c r="AX423" i="1"/>
  <c r="AR515" i="1"/>
  <c r="AL610" i="1"/>
  <c r="AV191" i="1"/>
  <c r="AL210" i="1"/>
  <c r="AL28" i="1"/>
  <c r="AS38" i="1"/>
  <c r="V44" i="1"/>
  <c r="Y44" i="1" s="1"/>
  <c r="AS44" i="1"/>
  <c r="AY44" i="1" s="1"/>
  <c r="BB44" i="1" s="1"/>
  <c r="BC44" i="1" s="1"/>
  <c r="V304" i="1"/>
  <c r="Y304" i="1" s="1"/>
  <c r="AS304" i="1"/>
  <c r="AY304" i="1" s="1"/>
  <c r="BB304" i="1" s="1"/>
  <c r="BC304" i="1" s="1"/>
  <c r="W303" i="1"/>
  <c r="Z303" i="1" s="1"/>
  <c r="AX307" i="1"/>
  <c r="V300" i="1"/>
  <c r="Y300" i="1" s="1"/>
  <c r="AY300" i="1"/>
  <c r="BB300" i="1" s="1"/>
  <c r="BC300" i="1" s="1"/>
  <c r="W293" i="1"/>
  <c r="Z293" i="1" s="1"/>
  <c r="U260" i="1"/>
  <c r="X260" i="1" s="1"/>
  <c r="AS260" i="1"/>
  <c r="W292" i="1"/>
  <c r="Z292" i="1" s="1"/>
  <c r="Y508" i="1"/>
  <c r="V113" i="1"/>
  <c r="Y113" i="1" s="1"/>
  <c r="U267" i="1"/>
  <c r="X267" i="1" s="1"/>
  <c r="W299" i="1"/>
  <c r="Z299" i="1" s="1"/>
  <c r="AL299" i="1"/>
  <c r="U416" i="1"/>
  <c r="X416" i="1" s="1"/>
  <c r="U442" i="1"/>
  <c r="X442" i="1" s="1"/>
  <c r="Y458" i="1"/>
  <c r="V531" i="1"/>
  <c r="Y531" i="1" s="1"/>
  <c r="W551" i="1"/>
  <c r="Z551" i="1" s="1"/>
  <c r="Y265" i="1"/>
  <c r="U239" i="1"/>
  <c r="X239" i="1" s="1"/>
  <c r="AS239" i="1"/>
  <c r="U247" i="1"/>
  <c r="X247" i="1" s="1"/>
  <c r="V241" i="1"/>
  <c r="Y241" i="1" s="1"/>
  <c r="AL241" i="1"/>
  <c r="AL225" i="1"/>
  <c r="V234" i="1"/>
  <c r="Y234" i="1" s="1"/>
  <c r="U234" i="1"/>
  <c r="X234" i="1" s="1"/>
  <c r="AX269" i="1"/>
  <c r="AV386" i="1"/>
  <c r="AL316" i="1"/>
  <c r="AL314" i="1"/>
  <c r="AL268" i="1"/>
  <c r="Y451" i="1"/>
  <c r="AR451" i="1"/>
  <c r="AL515" i="1"/>
  <c r="V7" i="1"/>
  <c r="Y7" i="1" s="1"/>
  <c r="AX7" i="1"/>
  <c r="AX30" i="1"/>
  <c r="U36" i="1"/>
  <c r="X36" i="1" s="1"/>
  <c r="AS36" i="1"/>
  <c r="AX37" i="1"/>
  <c r="W38" i="1"/>
  <c r="Z38" i="1" s="1"/>
  <c r="W44" i="1"/>
  <c r="Z44" i="1" s="1"/>
  <c r="W45" i="1"/>
  <c r="Z45" i="1" s="1"/>
  <c r="V193" i="1"/>
  <c r="Y193" i="1" s="1"/>
  <c r="AS193" i="1"/>
  <c r="V443" i="1"/>
  <c r="Y443" i="1" s="1"/>
  <c r="AS443" i="1"/>
  <c r="AY443" i="1" s="1"/>
  <c r="BB443" i="1" s="1"/>
  <c r="BC443" i="1" s="1"/>
  <c r="W304" i="1"/>
  <c r="Z304" i="1" s="1"/>
  <c r="W300" i="1"/>
  <c r="Z300" i="1" s="1"/>
  <c r="U122" i="1"/>
  <c r="X122" i="1" s="1"/>
  <c r="AS122" i="1"/>
  <c r="W260" i="1"/>
  <c r="Z260" i="1" s="1"/>
  <c r="AV156" i="1"/>
  <c r="U171" i="1"/>
  <c r="X171" i="1" s="1"/>
  <c r="Y189" i="1"/>
  <c r="W228" i="1"/>
  <c r="Z228" i="1" s="1"/>
  <c r="AL228" i="1"/>
  <c r="AY248" i="1"/>
  <c r="BB248" i="1" s="1"/>
  <c r="BC248" i="1" s="1"/>
  <c r="BE248" i="1" s="1"/>
  <c r="W267" i="1"/>
  <c r="Z267" i="1" s="1"/>
  <c r="AY282" i="1"/>
  <c r="BB282" i="1" s="1"/>
  <c r="BC282" i="1" s="1"/>
  <c r="BD282" i="1" s="1"/>
  <c r="AY384" i="1"/>
  <c r="BB384" i="1" s="1"/>
  <c r="BC384" i="1" s="1"/>
  <c r="W442" i="1"/>
  <c r="Z442" i="1" s="1"/>
  <c r="AX497" i="1"/>
  <c r="W531" i="1"/>
  <c r="Z531" i="1" s="1"/>
  <c r="W617" i="1"/>
  <c r="Z617" i="1" s="1"/>
  <c r="Y281" i="1"/>
  <c r="U276" i="1"/>
  <c r="X276" i="1" s="1"/>
  <c r="AS276" i="1"/>
  <c r="AY276" i="1" s="1"/>
  <c r="BB276" i="1" s="1"/>
  <c r="BC276" i="1" s="1"/>
  <c r="U252" i="1"/>
  <c r="X252" i="1" s="1"/>
  <c r="AS252" i="1"/>
  <c r="AY252" i="1" s="1"/>
  <c r="BB252" i="1" s="1"/>
  <c r="BC252" i="1" s="1"/>
  <c r="BD252" i="1" s="1"/>
  <c r="AL265" i="1"/>
  <c r="AX265" i="1"/>
  <c r="W239" i="1"/>
  <c r="Z239" i="1" s="1"/>
  <c r="W247" i="1"/>
  <c r="Z247" i="1" s="1"/>
  <c r="AS247" i="1"/>
  <c r="AY247" i="1" s="1"/>
  <c r="BB247" i="1" s="1"/>
  <c r="BC247" i="1" s="1"/>
  <c r="V236" i="1"/>
  <c r="Y236" i="1" s="1"/>
  <c r="W236" i="1"/>
  <c r="Z236" i="1" s="1"/>
  <c r="AR219" i="1"/>
  <c r="AS219" i="1"/>
  <c r="W592" i="1"/>
  <c r="Z592" i="1" s="1"/>
  <c r="U592" i="1"/>
  <c r="X592" i="1" s="1"/>
  <c r="W221" i="1"/>
  <c r="Z221" i="1" s="1"/>
  <c r="U221" i="1"/>
  <c r="X221" i="1" s="1"/>
  <c r="AS222" i="1"/>
  <c r="AY222" i="1" s="1"/>
  <c r="BB222" i="1" s="1"/>
  <c r="BC222" i="1" s="1"/>
  <c r="AV106" i="1"/>
  <c r="Y161" i="1"/>
  <c r="AL181" i="1"/>
  <c r="BA275" i="1"/>
  <c r="AS408" i="1"/>
  <c r="AY408" i="1" s="1"/>
  <c r="BB408" i="1" s="1"/>
  <c r="BC408" i="1" s="1"/>
  <c r="U559" i="1"/>
  <c r="X559" i="1" s="1"/>
  <c r="V246" i="1"/>
  <c r="Y246" i="1" s="1"/>
  <c r="U298" i="1"/>
  <c r="X298" i="1" s="1"/>
  <c r="U173" i="1"/>
  <c r="X173" i="1" s="1"/>
  <c r="U176" i="1"/>
  <c r="X176" i="1" s="1"/>
  <c r="W169" i="1"/>
  <c r="Z169" i="1" s="1"/>
  <c r="U165" i="1"/>
  <c r="X165" i="1" s="1"/>
  <c r="AV485" i="1"/>
  <c r="AX187" i="1"/>
  <c r="Y202" i="1"/>
  <c r="AL203" i="1"/>
  <c r="AL196" i="1"/>
  <c r="AL183" i="1"/>
  <c r="AX183" i="1"/>
  <c r="Y244" i="1"/>
  <c r="AR244" i="1"/>
  <c r="AX262" i="1"/>
  <c r="AS349" i="1"/>
  <c r="U238" i="1"/>
  <c r="X238" i="1" s="1"/>
  <c r="U134" i="1"/>
  <c r="X134" i="1" s="1"/>
  <c r="U332" i="1"/>
  <c r="X332" i="1" s="1"/>
  <c r="AS104" i="1"/>
  <c r="AY104" i="1" s="1"/>
  <c r="BB104" i="1" s="1"/>
  <c r="BC104" i="1" s="1"/>
  <c r="V237" i="1"/>
  <c r="Y237" i="1" s="1"/>
  <c r="AL237" i="1"/>
  <c r="V255" i="1"/>
  <c r="Y255" i="1" s="1"/>
  <c r="AL289" i="1"/>
  <c r="U310" i="1"/>
  <c r="X310" i="1" s="1"/>
  <c r="AV325" i="1"/>
  <c r="V449" i="1"/>
  <c r="Y449" i="1" s="1"/>
  <c r="AL449" i="1"/>
  <c r="AL505" i="1"/>
  <c r="AX505" i="1"/>
  <c r="AL522" i="1"/>
  <c r="V522" i="1"/>
  <c r="Y522" i="1" s="1"/>
  <c r="AY139" i="1"/>
  <c r="BB139" i="1" s="1"/>
  <c r="BC139" i="1" s="1"/>
  <c r="AL118" i="1"/>
  <c r="W98" i="1"/>
  <c r="Z98" i="1" s="1"/>
  <c r="AX98" i="1"/>
  <c r="AX85" i="1"/>
  <c r="U76" i="1"/>
  <c r="X76" i="1" s="1"/>
  <c r="U222" i="1"/>
  <c r="X222" i="1" s="1"/>
  <c r="W220" i="1"/>
  <c r="Z220" i="1" s="1"/>
  <c r="AL220" i="1"/>
  <c r="W406" i="1"/>
  <c r="Z406" i="1" s="1"/>
  <c r="AL87" i="1"/>
  <c r="AY161" i="1"/>
  <c r="BB161" i="1" s="1"/>
  <c r="BC161" i="1" s="1"/>
  <c r="AL258" i="1"/>
  <c r="AS258" i="1"/>
  <c r="AY258" i="1" s="1"/>
  <c r="BB258" i="1" s="1"/>
  <c r="BC258" i="1" s="1"/>
  <c r="Y326" i="1"/>
  <c r="AX359" i="1"/>
  <c r="AL435" i="1"/>
  <c r="AL450" i="1"/>
  <c r="AL489" i="1"/>
  <c r="U506" i="1"/>
  <c r="X506" i="1" s="1"/>
  <c r="W559" i="1"/>
  <c r="Z559" i="1" s="1"/>
  <c r="W246" i="1"/>
  <c r="Z246" i="1" s="1"/>
  <c r="U264" i="1"/>
  <c r="X264" i="1" s="1"/>
  <c r="V298" i="1"/>
  <c r="Y298" i="1" s="1"/>
  <c r="AS298" i="1"/>
  <c r="AY298" i="1" s="1"/>
  <c r="BB298" i="1" s="1"/>
  <c r="BC298" i="1" s="1"/>
  <c r="W173" i="1"/>
  <c r="Z173" i="1" s="1"/>
  <c r="V176" i="1"/>
  <c r="Y176" i="1" s="1"/>
  <c r="AS169" i="1"/>
  <c r="AY169" i="1" s="1"/>
  <c r="BB169" i="1" s="1"/>
  <c r="BC169" i="1" s="1"/>
  <c r="V165" i="1"/>
  <c r="Y165" i="1" s="1"/>
  <c r="V163" i="1"/>
  <c r="Y163" i="1" s="1"/>
  <c r="AS163" i="1"/>
  <c r="U160" i="1"/>
  <c r="X160" i="1" s="1"/>
  <c r="AV195" i="1"/>
  <c r="AL215" i="1"/>
  <c r="AX213" i="1"/>
  <c r="BA213" i="1"/>
  <c r="Y203" i="1"/>
  <c r="U184" i="1"/>
  <c r="X184" i="1" s="1"/>
  <c r="AS184" i="1"/>
  <c r="AY184" i="1" s="1"/>
  <c r="BB184" i="1" s="1"/>
  <c r="BC184" i="1" s="1"/>
  <c r="AX182" i="1"/>
  <c r="AS182" i="1"/>
  <c r="AY182" i="1" s="1"/>
  <c r="BB182" i="1" s="1"/>
  <c r="BC182" i="1" s="1"/>
  <c r="AL180" i="1"/>
  <c r="U262" i="1"/>
  <c r="X262" i="1" s="1"/>
  <c r="U349" i="1"/>
  <c r="X349" i="1" s="1"/>
  <c r="U365" i="1"/>
  <c r="X365" i="1" s="1"/>
  <c r="V238" i="1"/>
  <c r="Y238" i="1" s="1"/>
  <c r="AG238" i="1"/>
  <c r="AV238" i="1" s="1"/>
  <c r="U168" i="1"/>
  <c r="X168" i="1" s="1"/>
  <c r="AV237" i="1"/>
  <c r="AX273" i="1"/>
  <c r="V310" i="1"/>
  <c r="Y310" i="1" s="1"/>
  <c r="AV407" i="1"/>
  <c r="U463" i="1"/>
  <c r="X463" i="1" s="1"/>
  <c r="AV505" i="1"/>
  <c r="W522" i="1"/>
  <c r="Z522" i="1" s="1"/>
  <c r="U147" i="1"/>
  <c r="X147" i="1" s="1"/>
  <c r="W139" i="1"/>
  <c r="Z139" i="1" s="1"/>
  <c r="AX132" i="1"/>
  <c r="AV89" i="1"/>
  <c r="U84" i="1"/>
  <c r="X84" i="1" s="1"/>
  <c r="U81" i="1"/>
  <c r="X81" i="1" s="1"/>
  <c r="AS81" i="1"/>
  <c r="AY81" i="1" s="1"/>
  <c r="BB81" i="1" s="1"/>
  <c r="BC81" i="1" s="1"/>
  <c r="AL76" i="1"/>
  <c r="AL223" i="1"/>
  <c r="AY121" i="1"/>
  <c r="BB121" i="1" s="1"/>
  <c r="BC121" i="1" s="1"/>
  <c r="BE121" i="1" s="1"/>
  <c r="AL161" i="1"/>
  <c r="AL275" i="1"/>
  <c r="AL290" i="1"/>
  <c r="AL311" i="1"/>
  <c r="Y559" i="1"/>
  <c r="AL609" i="1"/>
  <c r="AS609" i="1"/>
  <c r="AY609" i="1" s="1"/>
  <c r="BB609" i="1" s="1"/>
  <c r="BC609" i="1" s="1"/>
  <c r="AV94" i="1"/>
  <c r="W298" i="1"/>
  <c r="Z298" i="1" s="1"/>
  <c r="W176" i="1"/>
  <c r="Z176" i="1" s="1"/>
  <c r="W165" i="1"/>
  <c r="Z165" i="1" s="1"/>
  <c r="AS165" i="1"/>
  <c r="AY165" i="1" s="1"/>
  <c r="BB165" i="1" s="1"/>
  <c r="BC165" i="1" s="1"/>
  <c r="AX207" i="1"/>
  <c r="AX202" i="1"/>
  <c r="AX512" i="1"/>
  <c r="W238" i="1"/>
  <c r="Z238" i="1" s="1"/>
  <c r="AS238" i="1"/>
  <c r="AY238" i="1" s="1"/>
  <c r="BB238" i="1" s="1"/>
  <c r="BC238" i="1" s="1"/>
  <c r="AX584" i="1"/>
  <c r="AU584" i="1"/>
  <c r="AX104" i="1"/>
  <c r="AL199" i="1"/>
  <c r="AR310" i="1"/>
  <c r="AR325" i="1"/>
  <c r="AV608" i="1"/>
  <c r="AX152" i="1"/>
  <c r="Z153" i="1"/>
  <c r="V150" i="1"/>
  <c r="Y150" i="1" s="1"/>
  <c r="AY149" i="1"/>
  <c r="BB149" i="1" s="1"/>
  <c r="BC149" i="1" s="1"/>
  <c r="AX137" i="1"/>
  <c r="V118" i="1"/>
  <c r="Y118" i="1" s="1"/>
  <c r="U95" i="1"/>
  <c r="X95" i="1" s="1"/>
  <c r="AL89" i="1"/>
  <c r="AS85" i="1"/>
  <c r="AY85" i="1" s="1"/>
  <c r="BB85" i="1" s="1"/>
  <c r="BC85" i="1" s="1"/>
  <c r="V84" i="1"/>
  <c r="Y84" i="1" s="1"/>
  <c r="AL81" i="1"/>
  <c r="AL326" i="1"/>
  <c r="AN213" i="1"/>
  <c r="AN214" i="1" s="1"/>
  <c r="AS134" i="1"/>
  <c r="AL584" i="1"/>
  <c r="Z237" i="1"/>
  <c r="AL151" i="1"/>
  <c r="AL153" i="1"/>
  <c r="AX143" i="1"/>
  <c r="AV142" i="1"/>
  <c r="U139" i="1"/>
  <c r="X139" i="1" s="1"/>
  <c r="AX139" i="1"/>
  <c r="W118" i="1"/>
  <c r="Z118" i="1" s="1"/>
  <c r="AX118" i="1"/>
  <c r="AS118" i="1"/>
  <c r="AY118" i="1" s="1"/>
  <c r="BB118" i="1" s="1"/>
  <c r="BC118" i="1" s="1"/>
  <c r="BE118" i="1" s="1"/>
  <c r="V95" i="1"/>
  <c r="Y95" i="1" s="1"/>
  <c r="AX81" i="1"/>
  <c r="Z554" i="1"/>
  <c r="AL607" i="1"/>
  <c r="AV587" i="1"/>
  <c r="AX603" i="1"/>
  <c r="X583" i="1"/>
  <c r="AV578" i="1"/>
  <c r="AV577" i="1"/>
  <c r="AV580" i="1"/>
  <c r="AV582" i="1"/>
  <c r="AV581" i="1"/>
  <c r="AV4" i="1"/>
  <c r="AV579" i="1"/>
  <c r="AV391" i="1"/>
  <c r="AX562" i="1"/>
  <c r="W590" i="1"/>
  <c r="Z590" i="1" s="1"/>
  <c r="AL108" i="1"/>
  <c r="AX108" i="1"/>
  <c r="AL205" i="1"/>
  <c r="AX205" i="1"/>
  <c r="AL279" i="1"/>
  <c r="AX279" i="1"/>
  <c r="AL348" i="1"/>
  <c r="AX348" i="1"/>
  <c r="AL425" i="1"/>
  <c r="AX425" i="1"/>
  <c r="AL493" i="1"/>
  <c r="AX493" i="1"/>
  <c r="W545" i="1"/>
  <c r="Z545" i="1" s="1"/>
  <c r="AL564" i="1"/>
  <c r="AX564" i="1"/>
  <c r="U615" i="1"/>
  <c r="X615" i="1" s="1"/>
  <c r="AS615" i="1"/>
  <c r="AY615" i="1" s="1"/>
  <c r="BB615" i="1" s="1"/>
  <c r="BC615" i="1" s="1"/>
  <c r="W68" i="1"/>
  <c r="Z68" i="1" s="1"/>
  <c r="V74" i="1"/>
  <c r="Y74" i="1" s="1"/>
  <c r="AL71" i="1"/>
  <c r="AX71" i="1"/>
  <c r="U73" i="1"/>
  <c r="X73" i="1" s="1"/>
  <c r="AS73" i="1"/>
  <c r="W575" i="1"/>
  <c r="Z575" i="1" s="1"/>
  <c r="V570" i="1"/>
  <c r="Y570" i="1" s="1"/>
  <c r="AV570" i="1"/>
  <c r="AL548" i="1"/>
  <c r="AX548" i="1"/>
  <c r="U553" i="1"/>
  <c r="X553" i="1" s="1"/>
  <c r="AS553" i="1"/>
  <c r="AY553" i="1" s="1"/>
  <c r="BB553" i="1" s="1"/>
  <c r="BC553" i="1" s="1"/>
  <c r="AY554" i="1"/>
  <c r="BB554" i="1" s="1"/>
  <c r="BC554" i="1" s="1"/>
  <c r="W546" i="1"/>
  <c r="Z546" i="1" s="1"/>
  <c r="AL544" i="1"/>
  <c r="AS25" i="1"/>
  <c r="AY25" i="1" s="1"/>
  <c r="BB25" i="1" s="1"/>
  <c r="BC25" i="1" s="1"/>
  <c r="BE25" i="1" s="1"/>
  <c r="AL535" i="1"/>
  <c r="AX535" i="1"/>
  <c r="AS525" i="1"/>
  <c r="AY525" i="1" s="1"/>
  <c r="BB525" i="1" s="1"/>
  <c r="BC525" i="1" s="1"/>
  <c r="AV509" i="1"/>
  <c r="AL510" i="1"/>
  <c r="AX491" i="1"/>
  <c r="AR537" i="1"/>
  <c r="AS537" i="1"/>
  <c r="U537" i="1"/>
  <c r="X537" i="1" s="1"/>
  <c r="W159" i="1"/>
  <c r="Z159" i="1" s="1"/>
  <c r="U159" i="1"/>
  <c r="X159" i="1" s="1"/>
  <c r="W177" i="1"/>
  <c r="Z177" i="1" s="1"/>
  <c r="U177" i="1"/>
  <c r="X177" i="1" s="1"/>
  <c r="W288" i="1"/>
  <c r="Z288" i="1" s="1"/>
  <c r="U288" i="1"/>
  <c r="X288" i="1" s="1"/>
  <c r="AX420" i="1"/>
  <c r="AR481" i="1"/>
  <c r="AS481" i="1"/>
  <c r="U481" i="1"/>
  <c r="X481" i="1" s="1"/>
  <c r="AR477" i="1"/>
  <c r="W477" i="1"/>
  <c r="Z477" i="1" s="1"/>
  <c r="U477" i="1"/>
  <c r="X477" i="1" s="1"/>
  <c r="AR475" i="1"/>
  <c r="AS475" i="1"/>
  <c r="U475" i="1"/>
  <c r="X475" i="1" s="1"/>
  <c r="AX354" i="1"/>
  <c r="AV11" i="1"/>
  <c r="AL11" i="1"/>
  <c r="V620" i="1"/>
  <c r="Y620" i="1" s="1"/>
  <c r="AL620" i="1"/>
  <c r="AV620" i="1"/>
  <c r="AL619" i="1"/>
  <c r="AX619" i="1"/>
  <c r="U618" i="1"/>
  <c r="X618" i="1" s="1"/>
  <c r="AS618" i="1"/>
  <c r="AY618" i="1" s="1"/>
  <c r="BB618" i="1" s="1"/>
  <c r="BC618" i="1" s="1"/>
  <c r="AX612" i="1"/>
  <c r="AQ612" i="1"/>
  <c r="AX607" i="1"/>
  <c r="V587" i="1"/>
  <c r="Y587" i="1" s="1"/>
  <c r="U603" i="1"/>
  <c r="X603" i="1" s="1"/>
  <c r="V601" i="1"/>
  <c r="Y601" i="1" s="1"/>
  <c r="W583" i="1"/>
  <c r="Z583" i="1" s="1"/>
  <c r="AV583" i="1"/>
  <c r="AL599" i="1"/>
  <c r="U594" i="1"/>
  <c r="X594" i="1" s="1"/>
  <c r="AS594" i="1"/>
  <c r="AY594" i="1" s="1"/>
  <c r="BB594" i="1" s="1"/>
  <c r="BC594" i="1" s="1"/>
  <c r="U593" i="1"/>
  <c r="X593" i="1" s="1"/>
  <c r="AS593" i="1"/>
  <c r="AY593" i="1" s="1"/>
  <c r="BB593" i="1" s="1"/>
  <c r="BC593" i="1" s="1"/>
  <c r="U596" i="1"/>
  <c r="X596" i="1" s="1"/>
  <c r="AS596" i="1"/>
  <c r="AY596" i="1" s="1"/>
  <c r="BB596" i="1" s="1"/>
  <c r="BC596" i="1" s="1"/>
  <c r="U598" i="1"/>
  <c r="X598" i="1" s="1"/>
  <c r="AS598" i="1"/>
  <c r="AY598" i="1" s="1"/>
  <c r="BB598" i="1" s="1"/>
  <c r="BC598" i="1" s="1"/>
  <c r="U597" i="1"/>
  <c r="X597" i="1" s="1"/>
  <c r="AS597" i="1"/>
  <c r="AY597" i="1" s="1"/>
  <c r="BB597" i="1" s="1"/>
  <c r="BC597" i="1" s="1"/>
  <c r="AL4" i="1"/>
  <c r="U6" i="1"/>
  <c r="X6" i="1" s="1"/>
  <c r="AS6" i="1"/>
  <c r="AY6" i="1" s="1"/>
  <c r="BB6" i="1" s="1"/>
  <c r="BC6" i="1" s="1"/>
  <c r="U595" i="1"/>
  <c r="X595" i="1" s="1"/>
  <c r="AS595" i="1"/>
  <c r="AY595" i="1" s="1"/>
  <c r="BB595" i="1" s="1"/>
  <c r="BC595" i="1" s="1"/>
  <c r="U614" i="1"/>
  <c r="X614" i="1" s="1"/>
  <c r="AS614" i="1"/>
  <c r="AY614" i="1" s="1"/>
  <c r="BB614" i="1" s="1"/>
  <c r="BC614" i="1" s="1"/>
  <c r="AV571" i="1"/>
  <c r="AV574" i="1"/>
  <c r="AV557" i="1"/>
  <c r="AV563" i="1"/>
  <c r="AU590" i="1"/>
  <c r="AV590" i="1" s="1"/>
  <c r="AX91" i="1"/>
  <c r="AV124" i="1"/>
  <c r="AX185" i="1"/>
  <c r="AV224" i="1"/>
  <c r="AX261" i="1"/>
  <c r="AV295" i="1"/>
  <c r="AX331" i="1"/>
  <c r="AV364" i="1"/>
  <c r="AX411" i="1"/>
  <c r="AV438" i="1"/>
  <c r="AX469" i="1"/>
  <c r="AV511" i="1"/>
  <c r="AV615" i="1"/>
  <c r="AV73" i="1"/>
  <c r="AL67" i="1"/>
  <c r="AX67" i="1"/>
  <c r="AV553" i="1"/>
  <c r="AL552" i="1"/>
  <c r="AX552" i="1"/>
  <c r="AX573" i="1"/>
  <c r="AS547" i="1"/>
  <c r="AY547" i="1" s="1"/>
  <c r="BB547" i="1" s="1"/>
  <c r="BC547" i="1" s="1"/>
  <c r="AS527" i="1"/>
  <c r="AY527" i="1" s="1"/>
  <c r="BB527" i="1" s="1"/>
  <c r="BC527" i="1" s="1"/>
  <c r="AX510" i="1"/>
  <c r="AV507" i="1"/>
  <c r="AX504" i="1"/>
  <c r="AV499" i="1"/>
  <c r="AX498" i="1"/>
  <c r="AX117" i="1"/>
  <c r="AV447" i="1"/>
  <c r="AX539" i="1"/>
  <c r="AL483" i="1"/>
  <c r="V477" i="1"/>
  <c r="Y477" i="1" s="1"/>
  <c r="AS477" i="1"/>
  <c r="AR486" i="1"/>
  <c r="AS486" i="1"/>
  <c r="U486" i="1"/>
  <c r="X486" i="1" s="1"/>
  <c r="AV459" i="1"/>
  <c r="AR461" i="1"/>
  <c r="AY461" i="1" s="1"/>
  <c r="BB461" i="1" s="1"/>
  <c r="BC461" i="1" s="1"/>
  <c r="U461" i="1"/>
  <c r="X461" i="1" s="1"/>
  <c r="W461" i="1"/>
  <c r="Z461" i="1" s="1"/>
  <c r="V461" i="1"/>
  <c r="Y461" i="1" s="1"/>
  <c r="AV62" i="1"/>
  <c r="AL62" i="1"/>
  <c r="AR10" i="1"/>
  <c r="AS10" i="1"/>
  <c r="U10" i="1"/>
  <c r="X10" i="1" s="1"/>
  <c r="AR430" i="1"/>
  <c r="AY430" i="1" s="1"/>
  <c r="BB430" i="1" s="1"/>
  <c r="BC430" i="1" s="1"/>
  <c r="BE430" i="1" s="1"/>
  <c r="U430" i="1"/>
  <c r="X430" i="1" s="1"/>
  <c r="V430" i="1"/>
  <c r="Y430" i="1" s="1"/>
  <c r="AL430" i="1"/>
  <c r="AG430" i="1"/>
  <c r="AX378" i="1"/>
  <c r="V618" i="1"/>
  <c r="Y618" i="1" s="1"/>
  <c r="AL64" i="1"/>
  <c r="AX64" i="1"/>
  <c r="AX611" i="1"/>
  <c r="W587" i="1"/>
  <c r="Z587" i="1" s="1"/>
  <c r="AS603" i="1"/>
  <c r="AY603" i="1" s="1"/>
  <c r="BB603" i="1" s="1"/>
  <c r="BC603" i="1" s="1"/>
  <c r="BE603" i="1" s="1"/>
  <c r="AX601" i="1"/>
  <c r="AX599" i="1"/>
  <c r="AX140" i="1"/>
  <c r="AL166" i="1"/>
  <c r="AX166" i="1"/>
  <c r="AL243" i="1"/>
  <c r="AX243" i="1"/>
  <c r="AL313" i="1"/>
  <c r="AX313" i="1"/>
  <c r="AL381" i="1"/>
  <c r="AX381" i="1"/>
  <c r="AL455" i="1"/>
  <c r="AX455" i="1"/>
  <c r="AL528" i="1"/>
  <c r="AX528" i="1"/>
  <c r="U545" i="1"/>
  <c r="X545" i="1" s="1"/>
  <c r="AS545" i="1"/>
  <c r="AY545" i="1" s="1"/>
  <c r="BB545" i="1" s="1"/>
  <c r="BC545" i="1" s="1"/>
  <c r="W615" i="1"/>
  <c r="Z615" i="1" s="1"/>
  <c r="AL66" i="1"/>
  <c r="AX66" i="1"/>
  <c r="U68" i="1"/>
  <c r="X68" i="1" s="1"/>
  <c r="AS68" i="1"/>
  <c r="AY68" i="1" s="1"/>
  <c r="BB68" i="1" s="1"/>
  <c r="BC68" i="1" s="1"/>
  <c r="AX74" i="1"/>
  <c r="W73" i="1"/>
  <c r="Z73" i="1" s="1"/>
  <c r="V69" i="1"/>
  <c r="Y69" i="1" s="1"/>
  <c r="AL69" i="1"/>
  <c r="AV69" i="1"/>
  <c r="AL556" i="1"/>
  <c r="AX556" i="1"/>
  <c r="U575" i="1"/>
  <c r="X575" i="1" s="1"/>
  <c r="AS575" i="1"/>
  <c r="AY575" i="1" s="1"/>
  <c r="BB575" i="1" s="1"/>
  <c r="BC575" i="1" s="1"/>
  <c r="AX570" i="1"/>
  <c r="W553" i="1"/>
  <c r="Z553" i="1" s="1"/>
  <c r="V554" i="1"/>
  <c r="Y554" i="1" s="1"/>
  <c r="V547" i="1"/>
  <c r="Y547" i="1" s="1"/>
  <c r="AV547" i="1"/>
  <c r="AL555" i="1"/>
  <c r="AX555" i="1"/>
  <c r="U546" i="1"/>
  <c r="X546" i="1" s="1"/>
  <c r="AS546" i="1"/>
  <c r="AY546" i="1" s="1"/>
  <c r="BB546" i="1" s="1"/>
  <c r="BC546" i="1" s="1"/>
  <c r="AS543" i="1"/>
  <c r="AY543" i="1" s="1"/>
  <c r="BB543" i="1" s="1"/>
  <c r="BC543" i="1" s="1"/>
  <c r="AL540" i="1"/>
  <c r="W18" i="1"/>
  <c r="Z18" i="1" s="1"/>
  <c r="U25" i="1"/>
  <c r="X25" i="1" s="1"/>
  <c r="AX25" i="1"/>
  <c r="AV19" i="1"/>
  <c r="AS24" i="1"/>
  <c r="AY24" i="1" s="1"/>
  <c r="BB24" i="1" s="1"/>
  <c r="BC24" i="1" s="1"/>
  <c r="V535" i="1"/>
  <c r="Y535" i="1" s="1"/>
  <c r="AS535" i="1"/>
  <c r="U527" i="1"/>
  <c r="X527" i="1" s="1"/>
  <c r="U525" i="1"/>
  <c r="X525" i="1" s="1"/>
  <c r="AX517" i="1"/>
  <c r="W509" i="1"/>
  <c r="Z509" i="1" s="1"/>
  <c r="V510" i="1"/>
  <c r="Y510" i="1" s="1"/>
  <c r="U504" i="1"/>
  <c r="X504" i="1" s="1"/>
  <c r="U498" i="1"/>
  <c r="X498" i="1" s="1"/>
  <c r="U491" i="1"/>
  <c r="X491" i="1" s="1"/>
  <c r="AS491" i="1"/>
  <c r="AY491" i="1" s="1"/>
  <c r="BB491" i="1" s="1"/>
  <c r="BC491" i="1" s="1"/>
  <c r="AL392" i="1"/>
  <c r="AV392" i="1"/>
  <c r="AR100" i="1"/>
  <c r="AY100" i="1" s="1"/>
  <c r="BB100" i="1" s="1"/>
  <c r="BC100" i="1" s="1"/>
  <c r="U100" i="1"/>
  <c r="X100" i="1" s="1"/>
  <c r="AX177" i="1"/>
  <c r="AV400" i="1"/>
  <c r="W420" i="1"/>
  <c r="Z420" i="1" s="1"/>
  <c r="U420" i="1"/>
  <c r="X420" i="1" s="1"/>
  <c r="AY433" i="1"/>
  <c r="BB433" i="1" s="1"/>
  <c r="BC433" i="1" s="1"/>
  <c r="BE433" i="1" s="1"/>
  <c r="W447" i="1"/>
  <c r="Z447" i="1" s="1"/>
  <c r="U447" i="1"/>
  <c r="X447" i="1" s="1"/>
  <c r="AX479" i="1"/>
  <c r="AV486" i="1"/>
  <c r="AL459" i="1"/>
  <c r="AR16" i="1"/>
  <c r="AY16" i="1" s="1"/>
  <c r="BB16" i="1" s="1"/>
  <c r="BC16" i="1" s="1"/>
  <c r="U16" i="1"/>
  <c r="X16" i="1" s="1"/>
  <c r="W16" i="1"/>
  <c r="Z16" i="1" s="1"/>
  <c r="V16" i="1"/>
  <c r="Y16" i="1" s="1"/>
  <c r="AR417" i="1"/>
  <c r="AY417" i="1" s="1"/>
  <c r="BB417" i="1" s="1"/>
  <c r="BC417" i="1" s="1"/>
  <c r="BE417" i="1" s="1"/>
  <c r="U417" i="1"/>
  <c r="X417" i="1" s="1"/>
  <c r="W417" i="1"/>
  <c r="Z417" i="1" s="1"/>
  <c r="V417" i="1"/>
  <c r="Y417" i="1" s="1"/>
  <c r="AL417" i="1"/>
  <c r="AG417" i="1"/>
  <c r="AV417" i="1" s="1"/>
  <c r="AX430" i="1"/>
  <c r="AX116" i="1"/>
  <c r="AX620" i="1"/>
  <c r="W618" i="1"/>
  <c r="Z618" i="1" s="1"/>
  <c r="AV612" i="1"/>
  <c r="AL611" i="1"/>
  <c r="AL585" i="1"/>
  <c r="AX594" i="1"/>
  <c r="AX593" i="1"/>
  <c r="W580" i="1"/>
  <c r="Z580" i="1" s="1"/>
  <c r="AX596" i="1"/>
  <c r="W582" i="1"/>
  <c r="Z582" i="1" s="1"/>
  <c r="AX598" i="1"/>
  <c r="W581" i="1"/>
  <c r="Z581" i="1" s="1"/>
  <c r="AX597" i="1"/>
  <c r="W4" i="1"/>
  <c r="Z4" i="1" s="1"/>
  <c r="AX6" i="1"/>
  <c r="W579" i="1"/>
  <c r="Z579" i="1" s="1"/>
  <c r="AX595" i="1"/>
  <c r="W391" i="1"/>
  <c r="Z391" i="1" s="1"/>
  <c r="AX614" i="1"/>
  <c r="V571" i="1"/>
  <c r="Y571" i="1" s="1"/>
  <c r="AL566" i="1"/>
  <c r="V574" i="1"/>
  <c r="Y574" i="1" s="1"/>
  <c r="AL572" i="1"/>
  <c r="V557" i="1"/>
  <c r="Y557" i="1" s="1"/>
  <c r="V563" i="1"/>
  <c r="Y563" i="1" s="1"/>
  <c r="AL340" i="1"/>
  <c r="AX340" i="1"/>
  <c r="V590" i="1"/>
  <c r="Y590" i="1" s="1"/>
  <c r="AL606" i="1"/>
  <c r="AX606" i="1"/>
  <c r="AL140" i="1"/>
  <c r="AV91" i="1"/>
  <c r="AX124" i="1"/>
  <c r="AV185" i="1"/>
  <c r="AX224" i="1"/>
  <c r="AV261" i="1"/>
  <c r="AX295" i="1"/>
  <c r="V331" i="1"/>
  <c r="Y331" i="1" s="1"/>
  <c r="AV331" i="1"/>
  <c r="AX364" i="1"/>
  <c r="V411" i="1"/>
  <c r="Y411" i="1" s="1"/>
  <c r="AV411" i="1"/>
  <c r="AX438" i="1"/>
  <c r="V469" i="1"/>
  <c r="Y469" i="1" s="1"/>
  <c r="AV469" i="1"/>
  <c r="AX511" i="1"/>
  <c r="V545" i="1"/>
  <c r="Y545" i="1" s="1"/>
  <c r="AV545" i="1"/>
  <c r="V68" i="1"/>
  <c r="Y68" i="1" s="1"/>
  <c r="AL68" i="1"/>
  <c r="AV68" i="1"/>
  <c r="AL72" i="1"/>
  <c r="AX72" i="1"/>
  <c r="AS74" i="1"/>
  <c r="AY74" i="1" s="1"/>
  <c r="BB74" i="1" s="1"/>
  <c r="BC74" i="1" s="1"/>
  <c r="W69" i="1"/>
  <c r="Z69" i="1" s="1"/>
  <c r="V575" i="1"/>
  <c r="Y575" i="1" s="1"/>
  <c r="AL575" i="1"/>
  <c r="AV575" i="1"/>
  <c r="AL550" i="1"/>
  <c r="AX550" i="1"/>
  <c r="AS570" i="1"/>
  <c r="AY570" i="1" s="1"/>
  <c r="BB570" i="1" s="1"/>
  <c r="BC570" i="1" s="1"/>
  <c r="AV554" i="1"/>
  <c r="AV573" i="1"/>
  <c r="AL573" i="1"/>
  <c r="W547" i="1"/>
  <c r="Z547" i="1" s="1"/>
  <c r="V546" i="1"/>
  <c r="Y546" i="1" s="1"/>
  <c r="AV546" i="1"/>
  <c r="AL565" i="1"/>
  <c r="U543" i="1"/>
  <c r="X543" i="1" s="1"/>
  <c r="AX540" i="1"/>
  <c r="AV18" i="1"/>
  <c r="AS23" i="1"/>
  <c r="AY23" i="1" s="1"/>
  <c r="BB23" i="1" s="1"/>
  <c r="BC23" i="1" s="1"/>
  <c r="V25" i="1"/>
  <c r="Y25" i="1" s="1"/>
  <c r="U24" i="1"/>
  <c r="X24" i="1" s="1"/>
  <c r="AX536" i="1"/>
  <c r="V527" i="1"/>
  <c r="Y527" i="1" s="1"/>
  <c r="V525" i="1"/>
  <c r="Y525" i="1" s="1"/>
  <c r="AV520" i="1"/>
  <c r="U518" i="1"/>
  <c r="X518" i="1" s="1"/>
  <c r="AX518" i="1"/>
  <c r="AS510" i="1"/>
  <c r="AY510" i="1" s="1"/>
  <c r="BB510" i="1" s="1"/>
  <c r="BC510" i="1" s="1"/>
  <c r="V504" i="1"/>
  <c r="Y504" i="1" s="1"/>
  <c r="AS504" i="1"/>
  <c r="AY504" i="1" s="1"/>
  <c r="BB504" i="1" s="1"/>
  <c r="BC504" i="1" s="1"/>
  <c r="BE504" i="1" s="1"/>
  <c r="V498" i="1"/>
  <c r="Y498" i="1" s="1"/>
  <c r="AL498" i="1"/>
  <c r="V491" i="1"/>
  <c r="Y491" i="1" s="1"/>
  <c r="AX490" i="1"/>
  <c r="Y537" i="1"/>
  <c r="AY83" i="1"/>
  <c r="BB83" i="1" s="1"/>
  <c r="BC83" i="1" s="1"/>
  <c r="W117" i="1"/>
  <c r="Z117" i="1" s="1"/>
  <c r="U117" i="1"/>
  <c r="X117" i="1" s="1"/>
  <c r="AV288" i="1"/>
  <c r="W357" i="1"/>
  <c r="Z357" i="1" s="1"/>
  <c r="U357" i="1"/>
  <c r="X357" i="1" s="1"/>
  <c r="W374" i="1"/>
  <c r="Z374" i="1" s="1"/>
  <c r="U374" i="1"/>
  <c r="X374" i="1" s="1"/>
  <c r="W390" i="1"/>
  <c r="Z390" i="1" s="1"/>
  <c r="U390" i="1"/>
  <c r="X390" i="1" s="1"/>
  <c r="W400" i="1"/>
  <c r="Z400" i="1" s="1"/>
  <c r="U400" i="1"/>
  <c r="X400" i="1" s="1"/>
  <c r="AL502" i="1"/>
  <c r="W539" i="1"/>
  <c r="Z539" i="1" s="1"/>
  <c r="U539" i="1"/>
  <c r="X539" i="1" s="1"/>
  <c r="AR501" i="1"/>
  <c r="AY501" i="1" s="1"/>
  <c r="BB501" i="1" s="1"/>
  <c r="BC501" i="1" s="1"/>
  <c r="U501" i="1"/>
  <c r="X501" i="1" s="1"/>
  <c r="W501" i="1"/>
  <c r="Z501" i="1" s="1"/>
  <c r="AG501" i="1"/>
  <c r="AV501" i="1" s="1"/>
  <c r="AV460" i="1"/>
  <c r="AL460" i="1"/>
  <c r="AR454" i="1"/>
  <c r="AS454" i="1"/>
  <c r="U454" i="1"/>
  <c r="X454" i="1" s="1"/>
  <c r="AX362" i="1"/>
  <c r="AX473" i="1"/>
  <c r="AS476" i="1"/>
  <c r="AY476" i="1" s="1"/>
  <c r="BB476" i="1" s="1"/>
  <c r="BC476" i="1" s="1"/>
  <c r="BE476" i="1" s="1"/>
  <c r="AL468" i="1"/>
  <c r="AV468" i="1"/>
  <c r="AS466" i="1"/>
  <c r="AY466" i="1" s="1"/>
  <c r="BB466" i="1" s="1"/>
  <c r="BC466" i="1" s="1"/>
  <c r="AX102" i="1"/>
  <c r="AL448" i="1"/>
  <c r="AS418" i="1"/>
  <c r="AY418" i="1" s="1"/>
  <c r="BB418" i="1" s="1"/>
  <c r="BC418" i="1" s="1"/>
  <c r="BE418" i="1" s="1"/>
  <c r="AS431" i="1"/>
  <c r="AY431" i="1" s="1"/>
  <c r="BB431" i="1" s="1"/>
  <c r="BC431" i="1" s="1"/>
  <c r="BE431" i="1" s="1"/>
  <c r="AX444" i="1"/>
  <c r="AL12" i="1"/>
  <c r="AL13" i="1"/>
  <c r="AL446" i="1"/>
  <c r="V65" i="1"/>
  <c r="Y65" i="1" s="1"/>
  <c r="AL426" i="1"/>
  <c r="AS55" i="1"/>
  <c r="AY55" i="1" s="1"/>
  <c r="BB55" i="1" s="1"/>
  <c r="BC55" i="1" s="1"/>
  <c r="AX146" i="1"/>
  <c r="AR101" i="1"/>
  <c r="AG387" i="1"/>
  <c r="AV387" i="1" s="1"/>
  <c r="AG371" i="1"/>
  <c r="AV371" i="1" s="1"/>
  <c r="AG360" i="1"/>
  <c r="AV360" i="1" s="1"/>
  <c r="AV363" i="1"/>
  <c r="AG350" i="1"/>
  <c r="AV350" i="1" s="1"/>
  <c r="AV347" i="1"/>
  <c r="AV336" i="1"/>
  <c r="AG328" i="1"/>
  <c r="AV328" i="1" s="1"/>
  <c r="AL231" i="1"/>
  <c r="AG231" i="1"/>
  <c r="AV231" i="1" s="1"/>
  <c r="AL490" i="1"/>
  <c r="AL100" i="1"/>
  <c r="AY487" i="1"/>
  <c r="BB487" i="1" s="1"/>
  <c r="BC487" i="1" s="1"/>
  <c r="BE487" i="1" s="1"/>
  <c r="AX487" i="1"/>
  <c r="AV502" i="1"/>
  <c r="AX501" i="1"/>
  <c r="AX481" i="1"/>
  <c r="V483" i="1"/>
  <c r="Y483" i="1" s="1"/>
  <c r="AL479" i="1"/>
  <c r="AV477" i="1"/>
  <c r="AS459" i="1"/>
  <c r="AY459" i="1" s="1"/>
  <c r="BB459" i="1" s="1"/>
  <c r="BC459" i="1" s="1"/>
  <c r="U476" i="1"/>
  <c r="X476" i="1" s="1"/>
  <c r="AG476" i="1"/>
  <c r="AV476" i="1" s="1"/>
  <c r="AX456" i="1"/>
  <c r="X470" i="1"/>
  <c r="AS460" i="1"/>
  <c r="AY460" i="1" s="1"/>
  <c r="BB460" i="1" s="1"/>
  <c r="BC460" i="1" s="1"/>
  <c r="AG474" i="1"/>
  <c r="AV474" i="1" s="1"/>
  <c r="AX461" i="1"/>
  <c r="AX475" i="1"/>
  <c r="AS62" i="1"/>
  <c r="AY62" i="1" s="1"/>
  <c r="BB62" i="1" s="1"/>
  <c r="BC62" i="1" s="1"/>
  <c r="BE62" i="1" s="1"/>
  <c r="AX454" i="1"/>
  <c r="V468" i="1"/>
  <c r="Y468" i="1" s="1"/>
  <c r="U466" i="1"/>
  <c r="X466" i="1" s="1"/>
  <c r="U102" i="1"/>
  <c r="X102" i="1" s="1"/>
  <c r="AX16" i="1"/>
  <c r="AX10" i="1"/>
  <c r="AL60" i="1"/>
  <c r="U418" i="1"/>
  <c r="X418" i="1" s="1"/>
  <c r="AV418" i="1"/>
  <c r="U431" i="1"/>
  <c r="X431" i="1" s="1"/>
  <c r="AG431" i="1"/>
  <c r="AV431" i="1" s="1"/>
  <c r="AX417" i="1"/>
  <c r="U419" i="1"/>
  <c r="X419" i="1" s="1"/>
  <c r="AS419" i="1"/>
  <c r="AY419" i="1" s="1"/>
  <c r="BB419" i="1" s="1"/>
  <c r="BC419" i="1" s="1"/>
  <c r="BE419" i="1" s="1"/>
  <c r="AL56" i="1"/>
  <c r="AV59" i="1"/>
  <c r="W65" i="1"/>
  <c r="Z65" i="1" s="1"/>
  <c r="AX65" i="1"/>
  <c r="AX412" i="1"/>
  <c r="U55" i="1"/>
  <c r="X55" i="1" s="1"/>
  <c r="AL55" i="1"/>
  <c r="AV55" i="1"/>
  <c r="U58" i="1"/>
  <c r="X58" i="1" s="1"/>
  <c r="AS58" i="1"/>
  <c r="AY58" i="1" s="1"/>
  <c r="BB58" i="1" s="1"/>
  <c r="BC58" i="1" s="1"/>
  <c r="AS413" i="1"/>
  <c r="AY413" i="1" s="1"/>
  <c r="BB413" i="1" s="1"/>
  <c r="BC413" i="1" s="1"/>
  <c r="W440" i="1"/>
  <c r="Z440" i="1" s="1"/>
  <c r="AX440" i="1"/>
  <c r="W589" i="1"/>
  <c r="Z589" i="1" s="1"/>
  <c r="AX589" i="1"/>
  <c r="U101" i="1"/>
  <c r="X101" i="1" s="1"/>
  <c r="AS101" i="1"/>
  <c r="U131" i="1"/>
  <c r="X131" i="1" s="1"/>
  <c r="AG373" i="1"/>
  <c r="AV373" i="1" s="1"/>
  <c r="AG389" i="1"/>
  <c r="AV389" i="1" s="1"/>
  <c r="V424" i="1"/>
  <c r="Y424" i="1" s="1"/>
  <c r="BA437" i="1"/>
  <c r="BA453" i="1"/>
  <c r="AG538" i="1"/>
  <c r="AV538" i="1" s="1"/>
  <c r="AG393" i="1"/>
  <c r="AV393" i="1" s="1"/>
  <c r="AG401" i="1"/>
  <c r="AV401" i="1" s="1"/>
  <c r="AG403" i="1"/>
  <c r="AV403" i="1" s="1"/>
  <c r="AG388" i="1"/>
  <c r="AV388" i="1" s="1"/>
  <c r="AX379" i="1"/>
  <c r="BA346" i="1"/>
  <c r="AS336" i="1"/>
  <c r="V336" i="1"/>
  <c r="Y336" i="1" s="1"/>
  <c r="AS328" i="1"/>
  <c r="V328" i="1"/>
  <c r="Y328" i="1" s="1"/>
  <c r="AS145" i="1"/>
  <c r="V145" i="1"/>
  <c r="Y145" i="1" s="1"/>
  <c r="V14" i="1"/>
  <c r="Y14" i="1" s="1"/>
  <c r="W14" i="1"/>
  <c r="Z14" i="1" s="1"/>
  <c r="AS14" i="1"/>
  <c r="U14" i="1"/>
  <c r="X14" i="1" s="1"/>
  <c r="V157" i="1"/>
  <c r="Y157" i="1" s="1"/>
  <c r="W157" i="1"/>
  <c r="Z157" i="1" s="1"/>
  <c r="U157" i="1"/>
  <c r="X157" i="1" s="1"/>
  <c r="AS65" i="1"/>
  <c r="AY65" i="1" s="1"/>
  <c r="BB65" i="1" s="1"/>
  <c r="BC65" i="1" s="1"/>
  <c r="AX439" i="1"/>
  <c r="V55" i="1"/>
  <c r="Y55" i="1" s="1"/>
  <c r="AL413" i="1"/>
  <c r="AV413" i="1"/>
  <c r="AS440" i="1"/>
  <c r="AY440" i="1" s="1"/>
  <c r="BB440" i="1" s="1"/>
  <c r="BC440" i="1" s="1"/>
  <c r="AS589" i="1"/>
  <c r="AS605" i="1"/>
  <c r="AL339" i="1"/>
  <c r="V101" i="1"/>
  <c r="Y101" i="1" s="1"/>
  <c r="AR116" i="1"/>
  <c r="AX175" i="1"/>
  <c r="AL197" i="1"/>
  <c r="AX216" i="1"/>
  <c r="AG235" i="1"/>
  <c r="AV235" i="1" s="1"/>
  <c r="AG323" i="1"/>
  <c r="AV323" i="1" s="1"/>
  <c r="AG356" i="1"/>
  <c r="AV356" i="1" s="1"/>
  <c r="V389" i="1"/>
  <c r="Y389" i="1" s="1"/>
  <c r="AG467" i="1"/>
  <c r="AV467" i="1" s="1"/>
  <c r="AG519" i="1"/>
  <c r="AV519" i="1" s="1"/>
  <c r="AG613" i="1"/>
  <c r="AV613" i="1" s="1"/>
  <c r="V401" i="1"/>
  <c r="Y401" i="1" s="1"/>
  <c r="AG42" i="1"/>
  <c r="AV42" i="1" s="1"/>
  <c r="V388" i="1"/>
  <c r="Y388" i="1" s="1"/>
  <c r="V380" i="1"/>
  <c r="Y380" i="1" s="1"/>
  <c r="V372" i="1"/>
  <c r="Y372" i="1" s="1"/>
  <c r="V361" i="1"/>
  <c r="Y361" i="1" s="1"/>
  <c r="BA355" i="1"/>
  <c r="AG342" i="1"/>
  <c r="AV342" i="1" s="1"/>
  <c r="AX341" i="1"/>
  <c r="BA338" i="1"/>
  <c r="AX532" i="1"/>
  <c r="Y288" i="1"/>
  <c r="Y374" i="1"/>
  <c r="AV374" i="1"/>
  <c r="Y400" i="1"/>
  <c r="Y447" i="1"/>
  <c r="AV487" i="1"/>
  <c r="AL487" i="1"/>
  <c r="AS483" i="1"/>
  <c r="AX477" i="1"/>
  <c r="AX486" i="1"/>
  <c r="V459" i="1"/>
  <c r="Y459" i="1" s="1"/>
  <c r="AL473" i="1"/>
  <c r="AV456" i="1"/>
  <c r="AS456" i="1"/>
  <c r="AY456" i="1" s="1"/>
  <c r="BB456" i="1" s="1"/>
  <c r="BC456" i="1" s="1"/>
  <c r="V460" i="1"/>
  <c r="Y460" i="1" s="1"/>
  <c r="AV461" i="1"/>
  <c r="V62" i="1"/>
  <c r="Y62" i="1" s="1"/>
  <c r="AS468" i="1"/>
  <c r="AY468" i="1" s="1"/>
  <c r="BB468" i="1" s="1"/>
  <c r="BC468" i="1" s="1"/>
  <c r="W466" i="1"/>
  <c r="Z466" i="1" s="1"/>
  <c r="AX466" i="1"/>
  <c r="AV16" i="1"/>
  <c r="AS448" i="1"/>
  <c r="AY448" i="1" s="1"/>
  <c r="BB448" i="1" s="1"/>
  <c r="BC448" i="1" s="1"/>
  <c r="W418" i="1"/>
  <c r="Z418" i="1" s="1"/>
  <c r="AX418" i="1"/>
  <c r="AG8" i="1"/>
  <c r="AV8" i="1" s="1"/>
  <c r="AS12" i="1"/>
  <c r="AY12" i="1" s="1"/>
  <c r="BB12" i="1" s="1"/>
  <c r="BC12" i="1" s="1"/>
  <c r="BE12" i="1" s="1"/>
  <c r="AS13" i="1"/>
  <c r="AY13" i="1" s="1"/>
  <c r="BB13" i="1" s="1"/>
  <c r="BC13" i="1" s="1"/>
  <c r="BE13" i="1" s="1"/>
  <c r="AX419" i="1"/>
  <c r="AS446" i="1"/>
  <c r="AY446" i="1" s="1"/>
  <c r="BB446" i="1" s="1"/>
  <c r="BC446" i="1" s="1"/>
  <c r="U65" i="1"/>
  <c r="X65" i="1" s="1"/>
  <c r="AV65" i="1"/>
  <c r="U412" i="1"/>
  <c r="X412" i="1" s="1"/>
  <c r="AS412" i="1"/>
  <c r="AY412" i="1" s="1"/>
  <c r="BB412" i="1" s="1"/>
  <c r="BC412" i="1" s="1"/>
  <c r="AS426" i="1"/>
  <c r="W55" i="1"/>
  <c r="Z55" i="1" s="1"/>
  <c r="AX55" i="1"/>
  <c r="AX58" i="1"/>
  <c r="V413" i="1"/>
  <c r="Y413" i="1" s="1"/>
  <c r="U440" i="1"/>
  <c r="X440" i="1" s="1"/>
  <c r="U146" i="1"/>
  <c r="X146" i="1" s="1"/>
  <c r="AS146" i="1"/>
  <c r="U589" i="1"/>
  <c r="X589" i="1" s="1"/>
  <c r="AU589" i="1"/>
  <c r="U605" i="1"/>
  <c r="X605" i="1" s="1"/>
  <c r="AG605" i="1"/>
  <c r="AU605" i="1"/>
  <c r="AG116" i="1"/>
  <c r="AV116" i="1" s="1"/>
  <c r="AG286" i="1"/>
  <c r="AV286" i="1" s="1"/>
  <c r="AG306" i="1"/>
  <c r="AV306" i="1" s="1"/>
  <c r="AL329" i="1"/>
  <c r="AX329" i="1"/>
  <c r="AX145" i="1"/>
  <c r="V445" i="1"/>
  <c r="Y445" i="1" s="1"/>
  <c r="W445" i="1"/>
  <c r="Z445" i="1" s="1"/>
  <c r="AS445" i="1"/>
  <c r="U445" i="1"/>
  <c r="X445" i="1" s="1"/>
  <c r="V130" i="1"/>
  <c r="Y130" i="1" s="1"/>
  <c r="W130" i="1"/>
  <c r="Z130" i="1" s="1"/>
  <c r="AS130" i="1"/>
  <c r="U130" i="1"/>
  <c r="X130" i="1" s="1"/>
  <c r="AR157" i="1"/>
  <c r="AX309" i="1"/>
  <c r="AX172" i="1"/>
  <c r="AX465" i="1"/>
  <c r="AL123" i="1"/>
  <c r="AL158" i="1"/>
  <c r="AX445" i="1"/>
  <c r="V46" i="1"/>
  <c r="Y46" i="1" s="1"/>
  <c r="W47" i="1"/>
  <c r="Z47" i="1" s="1"/>
  <c r="AV48" i="1"/>
  <c r="AV49" i="1"/>
  <c r="V15" i="1"/>
  <c r="Y15" i="1" s="1"/>
  <c r="AX130" i="1"/>
  <c r="V115" i="1"/>
  <c r="Y115" i="1" s="1"/>
  <c r="AG316" i="1"/>
  <c r="AV316" i="1" s="1"/>
  <c r="AV314" i="1"/>
  <c r="AG308" i="1"/>
  <c r="AV308" i="1" s="1"/>
  <c r="AL144" i="1"/>
  <c r="AX334" i="1"/>
  <c r="AU604" i="1"/>
  <c r="AG192" i="1"/>
  <c r="AV192" i="1" s="1"/>
  <c r="AG211" i="1"/>
  <c r="AV211" i="1" s="1"/>
  <c r="AR353" i="1"/>
  <c r="Z409" i="1"/>
  <c r="AG409" i="1"/>
  <c r="AV409" i="1" s="1"/>
  <c r="U423" i="1"/>
  <c r="X423" i="1" s="1"/>
  <c r="AL465" i="1"/>
  <c r="AL532" i="1"/>
  <c r="AL395" i="1"/>
  <c r="Y404" i="1"/>
  <c r="W404" i="1"/>
  <c r="Z404" i="1" s="1"/>
  <c r="W27" i="1"/>
  <c r="Z27" i="1" s="1"/>
  <c r="AX29" i="1"/>
  <c r="V30" i="1"/>
  <c r="Y30" i="1" s="1"/>
  <c r="AG30" i="1"/>
  <c r="AV30" i="1" s="1"/>
  <c r="V33" i="1"/>
  <c r="Y33" i="1" s="1"/>
  <c r="W35" i="1"/>
  <c r="Z35" i="1" s="1"/>
  <c r="AS35" i="1"/>
  <c r="AY35" i="1" s="1"/>
  <c r="BB35" i="1" s="1"/>
  <c r="BC35" i="1" s="1"/>
  <c r="W37" i="1"/>
  <c r="Z37" i="1" s="1"/>
  <c r="AS37" i="1"/>
  <c r="AY37" i="1" s="1"/>
  <c r="BB37" i="1" s="1"/>
  <c r="BC37" i="1" s="1"/>
  <c r="W39" i="1"/>
  <c r="Z39" i="1" s="1"/>
  <c r="V43" i="1"/>
  <c r="Y43" i="1" s="1"/>
  <c r="AS43" i="1"/>
  <c r="U43" i="1"/>
  <c r="X43" i="1" s="1"/>
  <c r="AV307" i="1"/>
  <c r="V291" i="1"/>
  <c r="Y291" i="1" s="1"/>
  <c r="W291" i="1"/>
  <c r="Z291" i="1" s="1"/>
  <c r="AS291" i="1"/>
  <c r="U291" i="1"/>
  <c r="X291" i="1" s="1"/>
  <c r="Y248" i="1"/>
  <c r="Y282" i="1"/>
  <c r="W320" i="1"/>
  <c r="Z320" i="1" s="1"/>
  <c r="V320" i="1"/>
  <c r="Y320" i="1" s="1"/>
  <c r="U320" i="1"/>
  <c r="X320" i="1" s="1"/>
  <c r="V384" i="1"/>
  <c r="Y384" i="1" s="1"/>
  <c r="W384" i="1"/>
  <c r="Z384" i="1" s="1"/>
  <c r="U384" i="1"/>
  <c r="X384" i="1" s="1"/>
  <c r="Y617" i="1"/>
  <c r="AS353" i="1"/>
  <c r="AX31" i="1"/>
  <c r="V128" i="1"/>
  <c r="Y128" i="1" s="1"/>
  <c r="W128" i="1"/>
  <c r="Z128" i="1" s="1"/>
  <c r="U128" i="1"/>
  <c r="X128" i="1" s="1"/>
  <c r="AS46" i="1"/>
  <c r="AY46" i="1" s="1"/>
  <c r="BB46" i="1" s="1"/>
  <c r="BC46" i="1" s="1"/>
  <c r="AG269" i="1"/>
  <c r="AV269" i="1" s="1"/>
  <c r="AG302" i="1"/>
  <c r="AV302" i="1" s="1"/>
  <c r="AG370" i="1"/>
  <c r="AV370" i="1" s="1"/>
  <c r="AG482" i="1"/>
  <c r="AV482" i="1" s="1"/>
  <c r="AG533" i="1"/>
  <c r="AV533" i="1" s="1"/>
  <c r="AG315" i="1"/>
  <c r="AV315" i="1" s="1"/>
  <c r="V309" i="1"/>
  <c r="Y309" i="1" s="1"/>
  <c r="AG334" i="1"/>
  <c r="V588" i="1"/>
  <c r="Y588" i="1" s="1"/>
  <c r="AG97" i="1"/>
  <c r="AV97" i="1" s="1"/>
  <c r="AG114" i="1"/>
  <c r="AV114" i="1" s="1"/>
  <c r="V172" i="1"/>
  <c r="Y172" i="1" s="1"/>
  <c r="AG268" i="1"/>
  <c r="AV268" i="1" s="1"/>
  <c r="AG283" i="1"/>
  <c r="AV283" i="1" s="1"/>
  <c r="V321" i="1"/>
  <c r="Y321" i="1" s="1"/>
  <c r="U353" i="1"/>
  <c r="X353" i="1" s="1"/>
  <c r="AG451" i="1"/>
  <c r="AV451" i="1" s="1"/>
  <c r="AG515" i="1"/>
  <c r="AV515" i="1" s="1"/>
  <c r="AG610" i="1"/>
  <c r="AV610" i="1" s="1"/>
  <c r="AG210" i="1"/>
  <c r="AV210" i="1" s="1"/>
  <c r="U404" i="1"/>
  <c r="X404" i="1" s="1"/>
  <c r="AV404" i="1"/>
  <c r="U29" i="1"/>
  <c r="X29" i="1" s="1"/>
  <c r="AS29" i="1"/>
  <c r="AY29" i="1" s="1"/>
  <c r="BB29" i="1" s="1"/>
  <c r="BC29" i="1" s="1"/>
  <c r="AS30" i="1"/>
  <c r="AY30" i="1" s="1"/>
  <c r="BB30" i="1" s="1"/>
  <c r="BC30" i="1" s="1"/>
  <c r="U35" i="1"/>
  <c r="X35" i="1" s="1"/>
  <c r="U37" i="1"/>
  <c r="X37" i="1" s="1"/>
  <c r="U39" i="1"/>
  <c r="X39" i="1" s="1"/>
  <c r="V294" i="1"/>
  <c r="Y294" i="1" s="1"/>
  <c r="W294" i="1"/>
  <c r="Z294" i="1" s="1"/>
  <c r="AS294" i="1"/>
  <c r="U294" i="1"/>
  <c r="X294" i="1" s="1"/>
  <c r="AR242" i="1"/>
  <c r="AS242" i="1"/>
  <c r="W242" i="1"/>
  <c r="Z242" i="1" s="1"/>
  <c r="V242" i="1"/>
  <c r="Y242" i="1" s="1"/>
  <c r="U242" i="1"/>
  <c r="X242" i="1" s="1"/>
  <c r="AR278" i="1"/>
  <c r="AS278" i="1"/>
  <c r="W278" i="1"/>
  <c r="Z278" i="1" s="1"/>
  <c r="V278" i="1"/>
  <c r="Y278" i="1" s="1"/>
  <c r="U278" i="1"/>
  <c r="X278" i="1" s="1"/>
  <c r="AR312" i="1"/>
  <c r="AS312" i="1"/>
  <c r="W312" i="1"/>
  <c r="Z312" i="1" s="1"/>
  <c r="V312" i="1"/>
  <c r="Y312" i="1" s="1"/>
  <c r="U312" i="1"/>
  <c r="X312" i="1" s="1"/>
  <c r="W79" i="1"/>
  <c r="Z79" i="1" s="1"/>
  <c r="V79" i="1"/>
  <c r="Y79" i="1" s="1"/>
  <c r="U79" i="1"/>
  <c r="X79" i="1" s="1"/>
  <c r="AV337" i="1"/>
  <c r="AX158" i="1"/>
  <c r="AL445" i="1"/>
  <c r="U46" i="1"/>
  <c r="X46" i="1" s="1"/>
  <c r="AV46" i="1"/>
  <c r="U47" i="1"/>
  <c r="X47" i="1" s="1"/>
  <c r="AS47" i="1"/>
  <c r="AS48" i="1"/>
  <c r="AY48" i="1" s="1"/>
  <c r="BB48" i="1" s="1"/>
  <c r="BC48" i="1" s="1"/>
  <c r="BE48" i="1" s="1"/>
  <c r="AL14" i="1"/>
  <c r="U15" i="1"/>
  <c r="X15" i="1" s="1"/>
  <c r="AX15" i="1"/>
  <c r="AL130" i="1"/>
  <c r="U115" i="1"/>
  <c r="X115" i="1" s="1"/>
  <c r="AL157" i="1"/>
  <c r="V231" i="1"/>
  <c r="Y231" i="1" s="1"/>
  <c r="V269" i="1"/>
  <c r="Y269" i="1" s="1"/>
  <c r="V302" i="1"/>
  <c r="Y302" i="1" s="1"/>
  <c r="V370" i="1"/>
  <c r="Y370" i="1" s="1"/>
  <c r="V482" i="1"/>
  <c r="Y482" i="1" s="1"/>
  <c r="V533" i="1"/>
  <c r="Y533" i="1" s="1"/>
  <c r="V315" i="1"/>
  <c r="Y315" i="1" s="1"/>
  <c r="W604" i="1"/>
  <c r="Z604" i="1" s="1"/>
  <c r="AS604" i="1"/>
  <c r="V114" i="1"/>
  <c r="Y114" i="1" s="1"/>
  <c r="AG229" i="1"/>
  <c r="AV229" i="1" s="1"/>
  <c r="AG249" i="1"/>
  <c r="AV249" i="1" s="1"/>
  <c r="V283" i="1"/>
  <c r="Y283" i="1" s="1"/>
  <c r="V353" i="1"/>
  <c r="Y353" i="1" s="1"/>
  <c r="AL423" i="1"/>
  <c r="AS423" i="1"/>
  <c r="AG436" i="1"/>
  <c r="AV436" i="1" s="1"/>
  <c r="AG7" i="1"/>
  <c r="V210" i="1"/>
  <c r="Y210" i="1" s="1"/>
  <c r="U27" i="1"/>
  <c r="X27" i="1" s="1"/>
  <c r="AS27" i="1"/>
  <c r="AY27" i="1" s="1"/>
  <c r="BB27" i="1" s="1"/>
  <c r="BC27" i="1" s="1"/>
  <c r="AX28" i="1"/>
  <c r="U30" i="1"/>
  <c r="X30" i="1" s="1"/>
  <c r="U31" i="1"/>
  <c r="X31" i="1" s="1"/>
  <c r="AS31" i="1"/>
  <c r="AY31" i="1" s="1"/>
  <c r="BB31" i="1" s="1"/>
  <c r="BC31" i="1" s="1"/>
  <c r="U33" i="1"/>
  <c r="X33" i="1" s="1"/>
  <c r="AS33" i="1"/>
  <c r="AY33" i="1" s="1"/>
  <c r="BB33" i="1" s="1"/>
  <c r="BC33" i="1" s="1"/>
  <c r="V35" i="1"/>
  <c r="Y35" i="1" s="1"/>
  <c r="V37" i="1"/>
  <c r="Y37" i="1" s="1"/>
  <c r="Y38" i="1"/>
  <c r="V39" i="1"/>
  <c r="Y39" i="1" s="1"/>
  <c r="AS39" i="1"/>
  <c r="AY39" i="1" s="1"/>
  <c r="BB39" i="1" s="1"/>
  <c r="BC39" i="1" s="1"/>
  <c r="V40" i="1"/>
  <c r="Y40" i="1" s="1"/>
  <c r="AS40" i="1"/>
  <c r="U40" i="1"/>
  <c r="X40" i="1" s="1"/>
  <c r="AY228" i="1"/>
  <c r="BB228" i="1" s="1"/>
  <c r="BC228" i="1" s="1"/>
  <c r="AX429" i="1"/>
  <c r="AL406" i="1"/>
  <c r="AV79" i="1"/>
  <c r="AV113" i="1"/>
  <c r="AL171" i="1"/>
  <c r="AV228" i="1"/>
  <c r="AL267" i="1"/>
  <c r="X367" i="1"/>
  <c r="AV367" i="1"/>
  <c r="AV416" i="1"/>
  <c r="AL442" i="1"/>
  <c r="U472" i="1"/>
  <c r="X472" i="1" s="1"/>
  <c r="X497" i="1"/>
  <c r="AV497" i="1"/>
  <c r="U514" i="1"/>
  <c r="X514" i="1" s="1"/>
  <c r="AL551" i="1"/>
  <c r="U277" i="1"/>
  <c r="X277" i="1" s="1"/>
  <c r="AS277" i="1"/>
  <c r="U270" i="1"/>
  <c r="X270" i="1" s="1"/>
  <c r="AS270" i="1"/>
  <c r="AV254" i="1"/>
  <c r="U272" i="1"/>
  <c r="X272" i="1" s="1"/>
  <c r="AS272" i="1"/>
  <c r="AY272" i="1" s="1"/>
  <c r="BB272" i="1" s="1"/>
  <c r="BC272" i="1" s="1"/>
  <c r="AL239" i="1"/>
  <c r="U257" i="1"/>
  <c r="X257" i="1" s="1"/>
  <c r="AS257" i="1"/>
  <c r="AY257" i="1" s="1"/>
  <c r="BB257" i="1" s="1"/>
  <c r="BC257" i="1" s="1"/>
  <c r="AL247" i="1"/>
  <c r="W241" i="1"/>
  <c r="Z241" i="1" s="1"/>
  <c r="U53" i="1"/>
  <c r="X53" i="1" s="1"/>
  <c r="AS53" i="1"/>
  <c r="AY53" i="1" s="1"/>
  <c r="BB53" i="1" s="1"/>
  <c r="BC53" i="1" s="1"/>
  <c r="AR232" i="1"/>
  <c r="V232" i="1"/>
  <c r="Y232" i="1" s="1"/>
  <c r="V223" i="1"/>
  <c r="Y223" i="1" s="1"/>
  <c r="W223" i="1"/>
  <c r="Z223" i="1" s="1"/>
  <c r="AS223" i="1"/>
  <c r="U223" i="1"/>
  <c r="X223" i="1" s="1"/>
  <c r="Z43" i="1"/>
  <c r="U405" i="1"/>
  <c r="X405" i="1" s="1"/>
  <c r="AS405" i="1"/>
  <c r="U305" i="1"/>
  <c r="X305" i="1" s="1"/>
  <c r="AS305" i="1"/>
  <c r="U307" i="1"/>
  <c r="X307" i="1" s="1"/>
  <c r="U293" i="1"/>
  <c r="X293" i="1" s="1"/>
  <c r="AX293" i="1"/>
  <c r="U107" i="1"/>
  <c r="X107" i="1" s="1"/>
  <c r="AX508" i="1"/>
  <c r="AY79" i="1"/>
  <c r="BB79" i="1" s="1"/>
  <c r="BC79" i="1" s="1"/>
  <c r="BE79" i="1" s="1"/>
  <c r="U96" i="1"/>
  <c r="X96" i="1" s="1"/>
  <c r="AY113" i="1"/>
  <c r="BB113" i="1" s="1"/>
  <c r="BC113" i="1" s="1"/>
  <c r="AL128" i="1"/>
  <c r="U189" i="1"/>
  <c r="X189" i="1" s="1"/>
  <c r="U248" i="1"/>
  <c r="X248" i="1" s="1"/>
  <c r="U282" i="1"/>
  <c r="X282" i="1" s="1"/>
  <c r="AV320" i="1"/>
  <c r="U352" i="1"/>
  <c r="X352" i="1" s="1"/>
  <c r="AL384" i="1"/>
  <c r="AY416" i="1"/>
  <c r="BB416" i="1" s="1"/>
  <c r="BC416" i="1" s="1"/>
  <c r="BE416" i="1" s="1"/>
  <c r="U458" i="1"/>
  <c r="X458" i="1" s="1"/>
  <c r="V472" i="1"/>
  <c r="Y472" i="1" s="1"/>
  <c r="AV472" i="1"/>
  <c r="U480" i="1"/>
  <c r="X480" i="1" s="1"/>
  <c r="AY497" i="1"/>
  <c r="BB497" i="1" s="1"/>
  <c r="BC497" i="1" s="1"/>
  <c r="BE497" i="1" s="1"/>
  <c r="W514" i="1"/>
  <c r="Z514" i="1" s="1"/>
  <c r="AL514" i="1"/>
  <c r="U617" i="1"/>
  <c r="X617" i="1" s="1"/>
  <c r="U287" i="1"/>
  <c r="X287" i="1" s="1"/>
  <c r="AS287" i="1"/>
  <c r="AY287" i="1" s="1"/>
  <c r="BB287" i="1" s="1"/>
  <c r="BC287" i="1" s="1"/>
  <c r="W277" i="1"/>
  <c r="Z277" i="1" s="1"/>
  <c r="AL277" i="1"/>
  <c r="U274" i="1"/>
  <c r="X274" i="1" s="1"/>
  <c r="AS274" i="1"/>
  <c r="AY274" i="1" s="1"/>
  <c r="BB274" i="1" s="1"/>
  <c r="BC274" i="1" s="1"/>
  <c r="W270" i="1"/>
  <c r="Z270" i="1" s="1"/>
  <c r="AL270" i="1"/>
  <c r="U254" i="1"/>
  <c r="X254" i="1" s="1"/>
  <c r="W272" i="1"/>
  <c r="Z272" i="1" s="1"/>
  <c r="AL272" i="1"/>
  <c r="U265" i="1"/>
  <c r="X265" i="1" s="1"/>
  <c r="AX239" i="1"/>
  <c r="W257" i="1"/>
  <c r="Z257" i="1" s="1"/>
  <c r="U259" i="1"/>
  <c r="X259" i="1" s="1"/>
  <c r="AS259" i="1"/>
  <c r="U250" i="1"/>
  <c r="X250" i="1" s="1"/>
  <c r="AS250" i="1"/>
  <c r="AY250" i="1" s="1"/>
  <c r="BB250" i="1" s="1"/>
  <c r="BC250" i="1" s="1"/>
  <c r="W53" i="1"/>
  <c r="Z53" i="1" s="1"/>
  <c r="V576" i="1"/>
  <c r="Y576" i="1" s="1"/>
  <c r="W576" i="1"/>
  <c r="Z576" i="1" s="1"/>
  <c r="U45" i="1"/>
  <c r="X45" i="1" s="1"/>
  <c r="AS45" i="1"/>
  <c r="U212" i="1"/>
  <c r="X212" i="1" s="1"/>
  <c r="AS212" i="1"/>
  <c r="W405" i="1"/>
  <c r="Z405" i="1" s="1"/>
  <c r="U304" i="1"/>
  <c r="X304" i="1" s="1"/>
  <c r="W305" i="1"/>
  <c r="Z305" i="1" s="1"/>
  <c r="U303" i="1"/>
  <c r="X303" i="1" s="1"/>
  <c r="W307" i="1"/>
  <c r="Z307" i="1" s="1"/>
  <c r="AL307" i="1"/>
  <c r="AS307" i="1"/>
  <c r="AY307" i="1" s="1"/>
  <c r="BB307" i="1" s="1"/>
  <c r="BC307" i="1" s="1"/>
  <c r="AL300" i="1"/>
  <c r="V293" i="1"/>
  <c r="Y293" i="1" s="1"/>
  <c r="AX291" i="1"/>
  <c r="V107" i="1"/>
  <c r="Y107" i="1" s="1"/>
  <c r="AS107" i="1"/>
  <c r="W96" i="1"/>
  <c r="Z96" i="1" s="1"/>
  <c r="AL96" i="1"/>
  <c r="AV189" i="1"/>
  <c r="U228" i="1"/>
  <c r="X228" i="1" s="1"/>
  <c r="AV248" i="1"/>
  <c r="AV282" i="1"/>
  <c r="U299" i="1"/>
  <c r="X299" i="1" s="1"/>
  <c r="W352" i="1"/>
  <c r="Z352" i="1" s="1"/>
  <c r="AL352" i="1"/>
  <c r="AV384" i="1"/>
  <c r="AV458" i="1"/>
  <c r="W480" i="1"/>
  <c r="Z480" i="1" s="1"/>
  <c r="AL480" i="1"/>
  <c r="Y514" i="1"/>
  <c r="AV617" i="1"/>
  <c r="U281" i="1"/>
  <c r="X281" i="1" s="1"/>
  <c r="W287" i="1"/>
  <c r="Z287" i="1" s="1"/>
  <c r="U285" i="1"/>
  <c r="X285" i="1" s="1"/>
  <c r="AS285" i="1"/>
  <c r="W274" i="1"/>
  <c r="Z274" i="1" s="1"/>
  <c r="U266" i="1"/>
  <c r="X266" i="1" s="1"/>
  <c r="AS266" i="1"/>
  <c r="W254" i="1"/>
  <c r="Z254" i="1" s="1"/>
  <c r="W265" i="1"/>
  <c r="Z265" i="1" s="1"/>
  <c r="AS265" i="1"/>
  <c r="AY265" i="1" s="1"/>
  <c r="BB265" i="1" s="1"/>
  <c r="BC265" i="1" s="1"/>
  <c r="W259" i="1"/>
  <c r="Z259" i="1" s="1"/>
  <c r="AL259" i="1"/>
  <c r="W250" i="1"/>
  <c r="Z250" i="1" s="1"/>
  <c r="U241" i="1"/>
  <c r="X241" i="1" s="1"/>
  <c r="AX53" i="1"/>
  <c r="W232" i="1"/>
  <c r="Z232" i="1" s="1"/>
  <c r="AS232" i="1"/>
  <c r="AR225" i="1"/>
  <c r="AS225" i="1"/>
  <c r="U225" i="1"/>
  <c r="X225" i="1" s="1"/>
  <c r="Z225" i="1"/>
  <c r="AV135" i="1"/>
  <c r="AX121" i="1"/>
  <c r="AV377" i="1"/>
  <c r="AX408" i="1"/>
  <c r="AS506" i="1"/>
  <c r="AY506" i="1" s="1"/>
  <c r="BB506" i="1" s="1"/>
  <c r="BC506" i="1" s="1"/>
  <c r="AL496" i="1"/>
  <c r="AL164" i="1"/>
  <c r="AX164" i="1"/>
  <c r="AL162" i="1"/>
  <c r="AR204" i="1"/>
  <c r="AS204" i="1"/>
  <c r="U204" i="1"/>
  <c r="X204" i="1" s="1"/>
  <c r="V196" i="1"/>
  <c r="Y196" i="1" s="1"/>
  <c r="W196" i="1"/>
  <c r="Z196" i="1" s="1"/>
  <c r="W186" i="1"/>
  <c r="Z186" i="1" s="1"/>
  <c r="V186" i="1"/>
  <c r="Y186" i="1" s="1"/>
  <c r="U186" i="1"/>
  <c r="X186" i="1" s="1"/>
  <c r="V194" i="1"/>
  <c r="Y194" i="1" s="1"/>
  <c r="W194" i="1"/>
  <c r="Z194" i="1" s="1"/>
  <c r="AR183" i="1"/>
  <c r="W183" i="1"/>
  <c r="Z183" i="1" s="1"/>
  <c r="AS183" i="1"/>
  <c r="V183" i="1"/>
  <c r="Y183" i="1" s="1"/>
  <c r="U183" i="1"/>
  <c r="X183" i="1" s="1"/>
  <c r="AG134" i="1"/>
  <c r="AL134" i="1"/>
  <c r="AS236" i="1"/>
  <c r="AY236" i="1" s="1"/>
  <c r="BB236" i="1" s="1"/>
  <c r="BC236" i="1" s="1"/>
  <c r="W234" i="1"/>
  <c r="Z234" i="1" s="1"/>
  <c r="AL234" i="1"/>
  <c r="W219" i="1"/>
  <c r="Z219" i="1" s="1"/>
  <c r="Y220" i="1"/>
  <c r="AX135" i="1"/>
  <c r="AX592" i="1"/>
  <c r="U121" i="1"/>
  <c r="X121" i="1" s="1"/>
  <c r="AV201" i="1"/>
  <c r="AS201" i="1"/>
  <c r="AY201" i="1" s="1"/>
  <c r="BB201" i="1" s="1"/>
  <c r="BC201" i="1" s="1"/>
  <c r="AX181" i="1"/>
  <c r="BA181" i="1"/>
  <c r="W240" i="1"/>
  <c r="Z240" i="1" s="1"/>
  <c r="W275" i="1"/>
  <c r="Z275" i="1" s="1"/>
  <c r="AX290" i="1"/>
  <c r="AV311" i="1"/>
  <c r="AX344" i="1"/>
  <c r="U408" i="1"/>
  <c r="X408" i="1" s="1"/>
  <c r="Y422" i="1"/>
  <c r="U435" i="1"/>
  <c r="X435" i="1" s="1"/>
  <c r="AX450" i="1"/>
  <c r="BA450" i="1"/>
  <c r="AX489" i="1"/>
  <c r="BA489" i="1"/>
  <c r="V506" i="1"/>
  <c r="Y506" i="1" s="1"/>
  <c r="W524" i="1"/>
  <c r="Z524" i="1" s="1"/>
  <c r="AX542" i="1"/>
  <c r="Y609" i="1"/>
  <c r="W78" i="1"/>
  <c r="Z78" i="1" s="1"/>
  <c r="Y127" i="1"/>
  <c r="AR127" i="1"/>
  <c r="AS246" i="1"/>
  <c r="AY246" i="1" s="1"/>
  <c r="Y264" i="1"/>
  <c r="V173" i="1"/>
  <c r="Y173" i="1" s="1"/>
  <c r="AS173" i="1"/>
  <c r="AY173" i="1" s="1"/>
  <c r="BB173" i="1" s="1"/>
  <c r="BC173" i="1" s="1"/>
  <c r="BE173" i="1" s="1"/>
  <c r="AS176" i="1"/>
  <c r="AY176" i="1" s="1"/>
  <c r="BB176" i="1" s="1"/>
  <c r="BC176" i="1" s="1"/>
  <c r="BE176" i="1" s="1"/>
  <c r="V169" i="1"/>
  <c r="Y169" i="1" s="1"/>
  <c r="AX165" i="1"/>
  <c r="AX209" i="1"/>
  <c r="AY213" i="1"/>
  <c r="V204" i="1"/>
  <c r="Y204" i="1" s="1"/>
  <c r="AV180" i="1"/>
  <c r="AS529" i="1"/>
  <c r="U529" i="1"/>
  <c r="X529" i="1" s="1"/>
  <c r="AY87" i="1"/>
  <c r="BB87" i="1" s="1"/>
  <c r="BC87" i="1" s="1"/>
  <c r="BD87" i="1" s="1"/>
  <c r="AX87" i="1"/>
  <c r="AX221" i="1"/>
  <c r="AV240" i="1"/>
  <c r="AX258" i="1"/>
  <c r="AL464" i="1"/>
  <c r="AX506" i="1"/>
  <c r="AL559" i="1"/>
  <c r="AS78" i="1"/>
  <c r="AY78" i="1" s="1"/>
  <c r="AV264" i="1"/>
  <c r="AL173" i="1"/>
  <c r="AL178" i="1"/>
  <c r="AX178" i="1"/>
  <c r="AL176" i="1"/>
  <c r="AV176" i="1"/>
  <c r="AL174" i="1"/>
  <c r="AL167" i="1"/>
  <c r="Y187" i="1"/>
  <c r="AR217" i="1"/>
  <c r="U217" i="1"/>
  <c r="X217" i="1" s="1"/>
  <c r="AS217" i="1"/>
  <c r="AG215" i="1"/>
  <c r="AV215" i="1" s="1"/>
  <c r="Y206" i="1"/>
  <c r="AL190" i="1"/>
  <c r="AL202" i="1"/>
  <c r="AX203" i="1"/>
  <c r="AX198" i="1"/>
  <c r="V180" i="1"/>
  <c r="Y180" i="1" s="1"/>
  <c r="AR180" i="1"/>
  <c r="W180" i="1"/>
  <c r="Z180" i="1" s="1"/>
  <c r="U180" i="1"/>
  <c r="X180" i="1" s="1"/>
  <c r="AR111" i="1"/>
  <c r="W111" i="1"/>
  <c r="Z111" i="1" s="1"/>
  <c r="AS111" i="1"/>
  <c r="V111" i="1"/>
  <c r="Y111" i="1" s="1"/>
  <c r="U111" i="1"/>
  <c r="X111" i="1" s="1"/>
  <c r="X226" i="1"/>
  <c r="AR512" i="1"/>
  <c r="AY512" i="1" s="1"/>
  <c r="BB512" i="1" s="1"/>
  <c r="BC512" i="1" s="1"/>
  <c r="W512" i="1"/>
  <c r="Z512" i="1" s="1"/>
  <c r="V512" i="1"/>
  <c r="Y512" i="1" s="1"/>
  <c r="U512" i="1"/>
  <c r="X512" i="1" s="1"/>
  <c r="AG512" i="1"/>
  <c r="AV512" i="1" s="1"/>
  <c r="AL512" i="1"/>
  <c r="X232" i="1"/>
  <c r="X236" i="1"/>
  <c r="U230" i="1"/>
  <c r="X230" i="1" s="1"/>
  <c r="AS230" i="1"/>
  <c r="AX234" i="1"/>
  <c r="W222" i="1"/>
  <c r="Z222" i="1" s="1"/>
  <c r="U220" i="1"/>
  <c r="X220" i="1" s="1"/>
  <c r="U135" i="1"/>
  <c r="X135" i="1" s="1"/>
  <c r="AV592" i="1"/>
  <c r="AL592" i="1"/>
  <c r="AS592" i="1"/>
  <c r="AY592" i="1" s="1"/>
  <c r="BB592" i="1" s="1"/>
  <c r="BC592" i="1" s="1"/>
  <c r="U87" i="1"/>
  <c r="X87" i="1" s="1"/>
  <c r="AX201" i="1"/>
  <c r="U258" i="1"/>
  <c r="X258" i="1" s="1"/>
  <c r="Y275" i="1"/>
  <c r="U290" i="1"/>
  <c r="X290" i="1" s="1"/>
  <c r="AX311" i="1"/>
  <c r="BA311" i="1"/>
  <c r="AV344" i="1"/>
  <c r="AS344" i="1"/>
  <c r="AY344" i="1" s="1"/>
  <c r="BB344" i="1" s="1"/>
  <c r="BC344" i="1" s="1"/>
  <c r="AX326" i="1"/>
  <c r="BA326" i="1"/>
  <c r="W377" i="1"/>
  <c r="Z377" i="1" s="1"/>
  <c r="W422" i="1"/>
  <c r="Z422" i="1" s="1"/>
  <c r="AX435" i="1"/>
  <c r="AV450" i="1"/>
  <c r="AX464" i="1"/>
  <c r="AV489" i="1"/>
  <c r="Y524" i="1"/>
  <c r="U542" i="1"/>
  <c r="X542" i="1" s="1"/>
  <c r="U78" i="1"/>
  <c r="X78" i="1" s="1"/>
  <c r="U94" i="1"/>
  <c r="X94" i="1" s="1"/>
  <c r="AV127" i="1"/>
  <c r="AX173" i="1"/>
  <c r="AV174" i="1"/>
  <c r="AR163" i="1"/>
  <c r="U163" i="1"/>
  <c r="X163" i="1" s="1"/>
  <c r="AR214" i="1"/>
  <c r="AY214" i="1" s="1"/>
  <c r="BB214" i="1" s="1"/>
  <c r="BC214" i="1" s="1"/>
  <c r="W214" i="1"/>
  <c r="Z214" i="1" s="1"/>
  <c r="U214" i="1"/>
  <c r="X214" i="1" s="1"/>
  <c r="AR187" i="1"/>
  <c r="U187" i="1"/>
  <c r="X187" i="1" s="1"/>
  <c r="AS187" i="1"/>
  <c r="V217" i="1"/>
  <c r="Y217" i="1" s="1"/>
  <c r="V215" i="1"/>
  <c r="Y215" i="1" s="1"/>
  <c r="W215" i="1"/>
  <c r="Z215" i="1" s="1"/>
  <c r="W206" i="1"/>
  <c r="Z206" i="1" s="1"/>
  <c r="U206" i="1"/>
  <c r="X206" i="1" s="1"/>
  <c r="V213" i="1"/>
  <c r="Y213" i="1" s="1"/>
  <c r="W213" i="1"/>
  <c r="Z213" i="1" s="1"/>
  <c r="BA365" i="1"/>
  <c r="AL365" i="1"/>
  <c r="AL163" i="1"/>
  <c r="AV163" i="1"/>
  <c r="AL195" i="1"/>
  <c r="AX214" i="1"/>
  <c r="AL485" i="1"/>
  <c r="AX206" i="1"/>
  <c r="AV190" i="1"/>
  <c r="AX204" i="1"/>
  <c r="AV202" i="1"/>
  <c r="AS200" i="1"/>
  <c r="AY200" i="1" s="1"/>
  <c r="BB200" i="1" s="1"/>
  <c r="BC200" i="1" s="1"/>
  <c r="V198" i="1"/>
  <c r="Y198" i="1" s="1"/>
  <c r="V184" i="1"/>
  <c r="Y184" i="1" s="1"/>
  <c r="W182" i="1"/>
  <c r="Z182" i="1" s="1"/>
  <c r="AS226" i="1"/>
  <c r="W318" i="1"/>
  <c r="Z318" i="1" s="1"/>
  <c r="W349" i="1"/>
  <c r="Z349" i="1" s="1"/>
  <c r="AR349" i="1"/>
  <c r="V365" i="1"/>
  <c r="Y365" i="1" s="1"/>
  <c r="AS365" i="1"/>
  <c r="AY365" i="1" s="1"/>
  <c r="W376" i="1"/>
  <c r="Z376" i="1" s="1"/>
  <c r="AX376" i="1"/>
  <c r="AX523" i="1"/>
  <c r="V134" i="1"/>
  <c r="Y134" i="1" s="1"/>
  <c r="AU134" i="1"/>
  <c r="AG584" i="1"/>
  <c r="AX120" i="1"/>
  <c r="AX218" i="1"/>
  <c r="AX237" i="1"/>
  <c r="AV255" i="1"/>
  <c r="AV343" i="1"/>
  <c r="AY186" i="1"/>
  <c r="BB186" i="1" s="1"/>
  <c r="BC186" i="1" s="1"/>
  <c r="BE186" i="1" s="1"/>
  <c r="AX186" i="1"/>
  <c r="AX180" i="1"/>
  <c r="AX111" i="1"/>
  <c r="AX244" i="1"/>
  <c r="AX318" i="1"/>
  <c r="AS318" i="1"/>
  <c r="AY318" i="1" s="1"/>
  <c r="BB318" i="1" s="1"/>
  <c r="BC318" i="1" s="1"/>
  <c r="AX382" i="1"/>
  <c r="AS376" i="1"/>
  <c r="AY376" i="1" s="1"/>
  <c r="BB376" i="1" s="1"/>
  <c r="BC376" i="1" s="1"/>
  <c r="W134" i="1"/>
  <c r="Z134" i="1" s="1"/>
  <c r="AL407" i="1"/>
  <c r="AS421" i="1"/>
  <c r="V421" i="1"/>
  <c r="Y421" i="1" s="1"/>
  <c r="W421" i="1"/>
  <c r="Z421" i="1" s="1"/>
  <c r="AS488" i="1"/>
  <c r="V488" i="1"/>
  <c r="Y488" i="1" s="1"/>
  <c r="W488" i="1"/>
  <c r="Z488" i="1" s="1"/>
  <c r="AL541" i="1"/>
  <c r="AS558" i="1"/>
  <c r="V558" i="1"/>
  <c r="Y558" i="1" s="1"/>
  <c r="W558" i="1"/>
  <c r="Z558" i="1" s="1"/>
  <c r="AL207" i="1"/>
  <c r="AV200" i="1"/>
  <c r="AX200" i="1"/>
  <c r="AV203" i="1"/>
  <c r="AV194" i="1"/>
  <c r="U182" i="1"/>
  <c r="X182" i="1" s="1"/>
  <c r="AV183" i="1"/>
  <c r="AX226" i="1"/>
  <c r="U318" i="1"/>
  <c r="X318" i="1" s="1"/>
  <c r="AX529" i="1"/>
  <c r="AL376" i="1"/>
  <c r="AV376" i="1"/>
  <c r="AS358" i="1"/>
  <c r="V358" i="1"/>
  <c r="Y358" i="1" s="1"/>
  <c r="W358" i="1"/>
  <c r="Z358" i="1" s="1"/>
  <c r="AS584" i="1"/>
  <c r="U584" i="1"/>
  <c r="X584" i="1" s="1"/>
  <c r="AX255" i="1"/>
  <c r="AV289" i="1"/>
  <c r="AL396" i="1"/>
  <c r="Z109" i="1"/>
  <c r="AS237" i="1"/>
  <c r="AX358" i="1"/>
  <c r="AX396" i="1"/>
  <c r="AX488" i="1"/>
  <c r="AX522" i="1"/>
  <c r="AG151" i="1"/>
  <c r="AV151" i="1" s="1"/>
  <c r="AS153" i="1"/>
  <c r="U143" i="1"/>
  <c r="X143" i="1" s="1"/>
  <c r="U148" i="1"/>
  <c r="X148" i="1" s="1"/>
  <c r="V147" i="1"/>
  <c r="Y147" i="1" s="1"/>
  <c r="AX147" i="1"/>
  <c r="U137" i="1"/>
  <c r="X137" i="1" s="1"/>
  <c r="U138" i="1"/>
  <c r="X138" i="1" s="1"/>
  <c r="AR136" i="1"/>
  <c r="AV118" i="1"/>
  <c r="W119" i="1"/>
  <c r="Z119" i="1" s="1"/>
  <c r="U397" i="1"/>
  <c r="X397" i="1" s="1"/>
  <c r="AS397" i="1"/>
  <c r="AY397" i="1" s="1"/>
  <c r="BB397" i="1" s="1"/>
  <c r="BC397" i="1" s="1"/>
  <c r="AV110" i="1"/>
  <c r="U109" i="1"/>
  <c r="X109" i="1" s="1"/>
  <c r="AL109" i="1"/>
  <c r="U103" i="1"/>
  <c r="X103" i="1" s="1"/>
  <c r="AV98" i="1"/>
  <c r="AR82" i="1"/>
  <c r="AL86" i="1"/>
  <c r="AX168" i="1"/>
  <c r="U237" i="1"/>
  <c r="X237" i="1" s="1"/>
  <c r="AX310" i="1"/>
  <c r="AV358" i="1"/>
  <c r="W449" i="1"/>
  <c r="Z449" i="1" s="1"/>
  <c r="AV488" i="1"/>
  <c r="W151" i="1"/>
  <c r="Z151" i="1" s="1"/>
  <c r="U153" i="1"/>
  <c r="X153" i="1" s="1"/>
  <c r="AX154" i="1"/>
  <c r="U150" i="1"/>
  <c r="X150" i="1" s="1"/>
  <c r="AL150" i="1"/>
  <c r="AS150" i="1"/>
  <c r="AY150" i="1" s="1"/>
  <c r="BB150" i="1" s="1"/>
  <c r="BC150" i="1" s="1"/>
  <c r="V143" i="1"/>
  <c r="Y143" i="1" s="1"/>
  <c r="AS143" i="1"/>
  <c r="AY143" i="1" s="1"/>
  <c r="BB143" i="1" s="1"/>
  <c r="BC143" i="1" s="1"/>
  <c r="W148" i="1"/>
  <c r="Z148" i="1" s="1"/>
  <c r="W147" i="1"/>
  <c r="Z147" i="1" s="1"/>
  <c r="V137" i="1"/>
  <c r="Y137" i="1" s="1"/>
  <c r="W138" i="1"/>
  <c r="Z138" i="1" s="1"/>
  <c r="AR138" i="1"/>
  <c r="AL139" i="1"/>
  <c r="W136" i="1"/>
  <c r="Z136" i="1" s="1"/>
  <c r="U132" i="1"/>
  <c r="X132" i="1" s="1"/>
  <c r="AS132" i="1"/>
  <c r="AY132" i="1" s="1"/>
  <c r="U118" i="1"/>
  <c r="X118" i="1" s="1"/>
  <c r="V397" i="1"/>
  <c r="Y397" i="1" s="1"/>
  <c r="AV397" i="1"/>
  <c r="V109" i="1"/>
  <c r="Y109" i="1" s="1"/>
  <c r="V103" i="1"/>
  <c r="Y103" i="1" s="1"/>
  <c r="AX103" i="1"/>
  <c r="AS103" i="1"/>
  <c r="AY103" i="1" s="1"/>
  <c r="BB103" i="1" s="1"/>
  <c r="BC103" i="1" s="1"/>
  <c r="BE103" i="1" s="1"/>
  <c r="Y98" i="1"/>
  <c r="W95" i="1"/>
  <c r="Z95" i="1" s="1"/>
  <c r="W89" i="1"/>
  <c r="Z89" i="1" s="1"/>
  <c r="AS89" i="1"/>
  <c r="AY89" i="1" s="1"/>
  <c r="BB89" i="1" s="1"/>
  <c r="BC89" i="1" s="1"/>
  <c r="W85" i="1"/>
  <c r="Z85" i="1" s="1"/>
  <c r="AL85" i="1"/>
  <c r="AS84" i="1"/>
  <c r="AY84" i="1" s="1"/>
  <c r="BB84" i="1" s="1"/>
  <c r="BC84" i="1" s="1"/>
  <c r="Y80" i="1"/>
  <c r="W81" i="1"/>
  <c r="Z81" i="1" s="1"/>
  <c r="AL82" i="1"/>
  <c r="AX76" i="1"/>
  <c r="Y148" i="1"/>
  <c r="AR148" i="1"/>
  <c r="AS147" i="1"/>
  <c r="AY147" i="1" s="1"/>
  <c r="BB147" i="1" s="1"/>
  <c r="BC147" i="1" s="1"/>
  <c r="BD147" i="1" s="1"/>
  <c r="W137" i="1"/>
  <c r="Z137" i="1" s="1"/>
  <c r="AS137" i="1"/>
  <c r="AY137" i="1" s="1"/>
  <c r="BB137" i="1" s="1"/>
  <c r="BC137" i="1" s="1"/>
  <c r="Y138" i="1"/>
  <c r="AX136" i="1"/>
  <c r="V132" i="1"/>
  <c r="Y132" i="1" s="1"/>
  <c r="Y119" i="1"/>
  <c r="W397" i="1"/>
  <c r="Z397" i="1" s="1"/>
  <c r="AX397" i="1"/>
  <c r="AG109" i="1"/>
  <c r="AV109" i="1" s="1"/>
  <c r="AX109" i="1"/>
  <c r="W103" i="1"/>
  <c r="Z103" i="1" s="1"/>
  <c r="AR98" i="1"/>
  <c r="AR88" i="1"/>
  <c r="W84" i="1"/>
  <c r="Z84" i="1" s="1"/>
  <c r="AR80" i="1"/>
  <c r="AG81" i="1"/>
  <c r="AV81" i="1" s="1"/>
  <c r="V104" i="1"/>
  <c r="Y104" i="1" s="1"/>
  <c r="AL120" i="1"/>
  <c r="AV120" i="1"/>
  <c r="AV168" i="1"/>
  <c r="AS168" i="1"/>
  <c r="Y218" i="1"/>
  <c r="AR237" i="1"/>
  <c r="AV310" i="1"/>
  <c r="AL310" i="1"/>
  <c r="AS310" i="1"/>
  <c r="W396" i="1"/>
  <c r="Z396" i="1" s="1"/>
  <c r="AL434" i="1"/>
  <c r="AL608" i="1"/>
  <c r="Z152" i="1"/>
  <c r="AR153" i="1"/>
  <c r="W150" i="1"/>
  <c r="Z150" i="1" s="1"/>
  <c r="AV149" i="1"/>
  <c r="AV147" i="1"/>
  <c r="AR119" i="1"/>
  <c r="AL98" i="1"/>
  <c r="AS95" i="1"/>
  <c r="AY95" i="1" s="1"/>
  <c r="U89" i="1"/>
  <c r="X89" i="1" s="1"/>
  <c r="U85" i="1"/>
  <c r="X85" i="1" s="1"/>
  <c r="V76" i="1"/>
  <c r="Y76" i="1" s="1"/>
  <c r="AS76" i="1"/>
  <c r="AY76" i="1" s="1"/>
  <c r="BB76" i="1" s="1"/>
  <c r="BC76" i="1" s="1"/>
  <c r="AX587" i="1"/>
  <c r="Z585" i="1"/>
  <c r="Z550" i="1"/>
  <c r="AX509" i="1"/>
  <c r="Z607" i="1"/>
  <c r="AX578" i="1"/>
  <c r="AX582" i="1"/>
  <c r="AX4" i="1"/>
  <c r="Z108" i="1"/>
  <c r="Z425" i="1"/>
  <c r="Z564" i="1"/>
  <c r="Z71" i="1"/>
  <c r="Z548" i="1"/>
  <c r="AX507" i="1"/>
  <c r="AX499" i="1"/>
  <c r="AX494" i="1"/>
  <c r="Z72" i="1"/>
  <c r="Z573" i="1"/>
  <c r="AX544" i="1"/>
  <c r="AX492" i="1"/>
  <c r="AX392" i="1"/>
  <c r="AX500" i="1"/>
  <c r="AX577" i="1"/>
  <c r="AX580" i="1"/>
  <c r="AX581" i="1"/>
  <c r="AX579" i="1"/>
  <c r="AX391" i="1"/>
  <c r="Z205" i="1"/>
  <c r="Z279" i="1"/>
  <c r="Z348" i="1"/>
  <c r="Z493" i="1"/>
  <c r="Z619" i="1"/>
  <c r="Z603" i="1"/>
  <c r="Z599" i="1"/>
  <c r="AX571" i="1"/>
  <c r="AX574" i="1"/>
  <c r="AX557" i="1"/>
  <c r="AX563" i="1"/>
  <c r="AX590" i="1"/>
  <c r="Z67" i="1"/>
  <c r="Z552" i="1"/>
  <c r="AX19" i="1"/>
  <c r="Z64" i="1"/>
  <c r="Z166" i="1"/>
  <c r="Z243" i="1"/>
  <c r="Z313" i="1"/>
  <c r="Z381" i="1"/>
  <c r="Z455" i="1"/>
  <c r="Z528" i="1"/>
  <c r="Z66" i="1"/>
  <c r="Z556" i="1"/>
  <c r="Z555" i="1"/>
  <c r="AX18" i="1"/>
  <c r="AX520" i="1"/>
  <c r="AR64" i="1"/>
  <c r="AR611" i="1"/>
  <c r="AY587" i="1"/>
  <c r="BB587" i="1" s="1"/>
  <c r="BC587" i="1" s="1"/>
  <c r="AR205" i="1"/>
  <c r="AR243" i="1"/>
  <c r="AR313" i="1"/>
  <c r="AR381" i="1"/>
  <c r="AR528" i="1"/>
  <c r="AR564" i="1"/>
  <c r="AR66" i="1"/>
  <c r="AR67" i="1"/>
  <c r="AR548" i="1"/>
  <c r="AR555" i="1"/>
  <c r="V526" i="1"/>
  <c r="Y526" i="1" s="1"/>
  <c r="AS526" i="1"/>
  <c r="U526" i="1"/>
  <c r="X526" i="1" s="1"/>
  <c r="AX474" i="1"/>
  <c r="AX61" i="1"/>
  <c r="AL454" i="1"/>
  <c r="AG454" i="1"/>
  <c r="AV454" i="1" s="1"/>
  <c r="AL452" i="1"/>
  <c r="AG452" i="1"/>
  <c r="AV452" i="1" s="1"/>
  <c r="AS339" i="1"/>
  <c r="U339" i="1"/>
  <c r="X339" i="1" s="1"/>
  <c r="AU339" i="1"/>
  <c r="W339" i="1"/>
  <c r="Z339" i="1" s="1"/>
  <c r="AR339" i="1"/>
  <c r="V339" i="1"/>
  <c r="Y339" i="1" s="1"/>
  <c r="W235" i="1"/>
  <c r="Z235" i="1" s="1"/>
  <c r="AS235" i="1"/>
  <c r="U235" i="1"/>
  <c r="X235" i="1" s="1"/>
  <c r="AR235" i="1"/>
  <c r="V235" i="1"/>
  <c r="Y235" i="1" s="1"/>
  <c r="AS11" i="1"/>
  <c r="AS619" i="1"/>
  <c r="U64" i="1"/>
  <c r="X64" i="1" s="1"/>
  <c r="AG603" i="1"/>
  <c r="BA601" i="1"/>
  <c r="AS599" i="1"/>
  <c r="AY599" i="1" s="1"/>
  <c r="BB599" i="1" s="1"/>
  <c r="BC599" i="1" s="1"/>
  <c r="BE599" i="1" s="1"/>
  <c r="AR582" i="1"/>
  <c r="V598" i="1"/>
  <c r="Y598" i="1" s="1"/>
  <c r="AR581" i="1"/>
  <c r="V597" i="1"/>
  <c r="Y597" i="1" s="1"/>
  <c r="AR4" i="1"/>
  <c r="V6" i="1"/>
  <c r="Y6" i="1" s="1"/>
  <c r="AG6" i="1"/>
  <c r="AV6" i="1" s="1"/>
  <c r="AR579" i="1"/>
  <c r="AY579" i="1" s="1"/>
  <c r="BB579" i="1" s="1"/>
  <c r="BC579" i="1" s="1"/>
  <c r="V595" i="1"/>
  <c r="Y595" i="1" s="1"/>
  <c r="AR391" i="1"/>
  <c r="V614" i="1"/>
  <c r="Y614" i="1" s="1"/>
  <c r="AR571" i="1"/>
  <c r="AY571" i="1" s="1"/>
  <c r="BB571" i="1" s="1"/>
  <c r="BC571" i="1" s="1"/>
  <c r="V566" i="1"/>
  <c r="Y566" i="1" s="1"/>
  <c r="AR574" i="1"/>
  <c r="V572" i="1"/>
  <c r="Y572" i="1" s="1"/>
  <c r="AG572" i="1"/>
  <c r="AV572" i="1" s="1"/>
  <c r="AR557" i="1"/>
  <c r="AY557" i="1" s="1"/>
  <c r="BB557" i="1" s="1"/>
  <c r="BC557" i="1" s="1"/>
  <c r="V562" i="1"/>
  <c r="Y562" i="1" s="1"/>
  <c r="AL562" i="1"/>
  <c r="V340" i="1"/>
  <c r="Y340" i="1" s="1"/>
  <c r="AR590" i="1"/>
  <c r="AG606" i="1"/>
  <c r="U140" i="1"/>
  <c r="X140" i="1" s="1"/>
  <c r="AS140" i="1"/>
  <c r="U108" i="1"/>
  <c r="X108" i="1" s="1"/>
  <c r="AS166" i="1"/>
  <c r="U205" i="1"/>
  <c r="X205" i="1" s="1"/>
  <c r="AS205" i="1"/>
  <c r="AS279" i="1"/>
  <c r="U348" i="1"/>
  <c r="X348" i="1" s="1"/>
  <c r="AS381" i="1"/>
  <c r="U425" i="1"/>
  <c r="X425" i="1" s="1"/>
  <c r="AS528" i="1"/>
  <c r="U564" i="1"/>
  <c r="X564" i="1" s="1"/>
  <c r="AS564" i="1"/>
  <c r="U66" i="1"/>
  <c r="X66" i="1" s="1"/>
  <c r="U72" i="1"/>
  <c r="X72" i="1" s="1"/>
  <c r="AS72" i="1"/>
  <c r="U71" i="1"/>
  <c r="X71" i="1" s="1"/>
  <c r="AS71" i="1"/>
  <c r="U67" i="1"/>
  <c r="X67" i="1" s="1"/>
  <c r="AS67" i="1"/>
  <c r="U552" i="1"/>
  <c r="X552" i="1" s="1"/>
  <c r="AS552" i="1"/>
  <c r="U573" i="1"/>
  <c r="X573" i="1" s="1"/>
  <c r="AS555" i="1"/>
  <c r="U565" i="1"/>
  <c r="X565" i="1" s="1"/>
  <c r="W544" i="1"/>
  <c r="Z544" i="1" s="1"/>
  <c r="AG540" i="1"/>
  <c r="AV540" i="1" s="1"/>
  <c r="W20" i="1"/>
  <c r="Z20" i="1" s="1"/>
  <c r="W536" i="1"/>
  <c r="Z536" i="1" s="1"/>
  <c r="V534" i="1"/>
  <c r="Y534" i="1" s="1"/>
  <c r="U534" i="1"/>
  <c r="X534" i="1" s="1"/>
  <c r="W526" i="1"/>
  <c r="Z526" i="1" s="1"/>
  <c r="V521" i="1"/>
  <c r="Y521" i="1" s="1"/>
  <c r="AS521" i="1"/>
  <c r="U521" i="1"/>
  <c r="X521" i="1" s="1"/>
  <c r="V492" i="1"/>
  <c r="Y492" i="1" s="1"/>
  <c r="AS492" i="1"/>
  <c r="U492" i="1"/>
  <c r="X492" i="1" s="1"/>
  <c r="AG100" i="1"/>
  <c r="AV100" i="1" s="1"/>
  <c r="AX433" i="1"/>
  <c r="AY502" i="1"/>
  <c r="BB502" i="1" s="1"/>
  <c r="BC502" i="1" s="1"/>
  <c r="W462" i="1"/>
  <c r="Z462" i="1" s="1"/>
  <c r="V462" i="1"/>
  <c r="Y462" i="1" s="1"/>
  <c r="AS462" i="1"/>
  <c r="U462" i="1"/>
  <c r="X462" i="1" s="1"/>
  <c r="Z102" i="1"/>
  <c r="AL10" i="1"/>
  <c r="AG10" i="1"/>
  <c r="AV10" i="1" s="1"/>
  <c r="AL412" i="1"/>
  <c r="AG412" i="1"/>
  <c r="AV412" i="1" s="1"/>
  <c r="AL439" i="1"/>
  <c r="AG439" i="1"/>
  <c r="AV439" i="1" s="1"/>
  <c r="AL58" i="1"/>
  <c r="AG58" i="1"/>
  <c r="AV58" i="1" s="1"/>
  <c r="AL427" i="1"/>
  <c r="AG427" i="1"/>
  <c r="AV427" i="1" s="1"/>
  <c r="AL146" i="1"/>
  <c r="AG146" i="1"/>
  <c r="BA131" i="1"/>
  <c r="AS216" i="1"/>
  <c r="U216" i="1"/>
  <c r="X216" i="1" s="1"/>
  <c r="W216" i="1"/>
  <c r="Z216" i="1" s="1"/>
  <c r="AR216" i="1"/>
  <c r="V216" i="1"/>
  <c r="Y216" i="1" s="1"/>
  <c r="AS271" i="1"/>
  <c r="U271" i="1"/>
  <c r="X271" i="1" s="1"/>
  <c r="AR271" i="1"/>
  <c r="W271" i="1"/>
  <c r="Z271" i="1" s="1"/>
  <c r="V271" i="1"/>
  <c r="Y271" i="1" s="1"/>
  <c r="W373" i="1"/>
  <c r="Z373" i="1" s="1"/>
  <c r="V373" i="1"/>
  <c r="Y373" i="1" s="1"/>
  <c r="AS373" i="1"/>
  <c r="U373" i="1"/>
  <c r="X373" i="1" s="1"/>
  <c r="AR373" i="1"/>
  <c r="AR11" i="1"/>
  <c r="AR619" i="1"/>
  <c r="AY601" i="1"/>
  <c r="AR140" i="1"/>
  <c r="AR108" i="1"/>
  <c r="AR166" i="1"/>
  <c r="AR279" i="1"/>
  <c r="AR348" i="1"/>
  <c r="AR425" i="1"/>
  <c r="AR455" i="1"/>
  <c r="AR493" i="1"/>
  <c r="AR72" i="1"/>
  <c r="AR71" i="1"/>
  <c r="AR556" i="1"/>
  <c r="AR550" i="1"/>
  <c r="AR552" i="1"/>
  <c r="V544" i="1"/>
  <c r="Y544" i="1" s="1"/>
  <c r="AS544" i="1"/>
  <c r="U544" i="1"/>
  <c r="X544" i="1" s="1"/>
  <c r="V20" i="1"/>
  <c r="Y20" i="1" s="1"/>
  <c r="AS20" i="1"/>
  <c r="U20" i="1"/>
  <c r="X20" i="1" s="1"/>
  <c r="V536" i="1"/>
  <c r="Y536" i="1" s="1"/>
  <c r="AS536" i="1"/>
  <c r="U536" i="1"/>
  <c r="X536" i="1" s="1"/>
  <c r="V392" i="1"/>
  <c r="Y392" i="1" s="1"/>
  <c r="U392" i="1"/>
  <c r="X392" i="1" s="1"/>
  <c r="Z392" i="1"/>
  <c r="AX83" i="1"/>
  <c r="AX133" i="1"/>
  <c r="W433" i="1"/>
  <c r="Z433" i="1" s="1"/>
  <c r="V433" i="1"/>
  <c r="Y433" i="1" s="1"/>
  <c r="U433" i="1"/>
  <c r="X433" i="1" s="1"/>
  <c r="AL481" i="1"/>
  <c r="AG481" i="1"/>
  <c r="AV481" i="1" s="1"/>
  <c r="W8" i="1"/>
  <c r="Z8" i="1" s="1"/>
  <c r="V8" i="1"/>
  <c r="Y8" i="1" s="1"/>
  <c r="AS8" i="1"/>
  <c r="U8" i="1"/>
  <c r="X8" i="1" s="1"/>
  <c r="AL101" i="1"/>
  <c r="AG101" i="1"/>
  <c r="AV101" i="1" s="1"/>
  <c r="W286" i="1"/>
  <c r="Z286" i="1" s="1"/>
  <c r="V286" i="1"/>
  <c r="Y286" i="1" s="1"/>
  <c r="AS286" i="1"/>
  <c r="U286" i="1"/>
  <c r="X286" i="1" s="1"/>
  <c r="AR286" i="1"/>
  <c r="U11" i="1"/>
  <c r="X11" i="1" s="1"/>
  <c r="U619" i="1"/>
  <c r="X619" i="1" s="1"/>
  <c r="AS64" i="1"/>
  <c r="U611" i="1"/>
  <c r="X611" i="1" s="1"/>
  <c r="AS611" i="1"/>
  <c r="U607" i="1"/>
  <c r="X607" i="1" s="1"/>
  <c r="AS607" i="1"/>
  <c r="V603" i="1"/>
  <c r="Y603" i="1" s="1"/>
  <c r="U585" i="1"/>
  <c r="X585" i="1" s="1"/>
  <c r="AS585" i="1"/>
  <c r="AY585" i="1" s="1"/>
  <c r="BB585" i="1" s="1"/>
  <c r="BC585" i="1" s="1"/>
  <c r="U599" i="1"/>
  <c r="X599" i="1" s="1"/>
  <c r="AR578" i="1"/>
  <c r="V594" i="1"/>
  <c r="Y594" i="1" s="1"/>
  <c r="AR577" i="1"/>
  <c r="AY577" i="1" s="1"/>
  <c r="BB577" i="1" s="1"/>
  <c r="BC577" i="1" s="1"/>
  <c r="V593" i="1"/>
  <c r="Y593" i="1" s="1"/>
  <c r="AR580" i="1"/>
  <c r="AY580" i="1" s="1"/>
  <c r="BB580" i="1" s="1"/>
  <c r="BC580" i="1" s="1"/>
  <c r="V596" i="1"/>
  <c r="Y596" i="1" s="1"/>
  <c r="AR563" i="1"/>
  <c r="AY563" i="1" s="1"/>
  <c r="BB563" i="1" s="1"/>
  <c r="BC563" i="1" s="1"/>
  <c r="AG340" i="1"/>
  <c r="V606" i="1"/>
  <c r="Y606" i="1" s="1"/>
  <c r="AS108" i="1"/>
  <c r="U166" i="1"/>
  <c r="X166" i="1" s="1"/>
  <c r="U243" i="1"/>
  <c r="X243" i="1" s="1"/>
  <c r="AS243" i="1"/>
  <c r="U279" i="1"/>
  <c r="X279" i="1" s="1"/>
  <c r="U313" i="1"/>
  <c r="X313" i="1" s="1"/>
  <c r="AS313" i="1"/>
  <c r="AS348" i="1"/>
  <c r="U381" i="1"/>
  <c r="X381" i="1" s="1"/>
  <c r="AS425" i="1"/>
  <c r="U455" i="1"/>
  <c r="X455" i="1" s="1"/>
  <c r="AS455" i="1"/>
  <c r="U493" i="1"/>
  <c r="X493" i="1" s="1"/>
  <c r="AS493" i="1"/>
  <c r="U528" i="1"/>
  <c r="X528" i="1" s="1"/>
  <c r="AS66" i="1"/>
  <c r="U556" i="1"/>
  <c r="X556" i="1" s="1"/>
  <c r="AS556" i="1"/>
  <c r="U550" i="1"/>
  <c r="X550" i="1" s="1"/>
  <c r="AS550" i="1"/>
  <c r="U548" i="1"/>
  <c r="X548" i="1" s="1"/>
  <c r="AS548" i="1"/>
  <c r="U555" i="1"/>
  <c r="X555" i="1" s="1"/>
  <c r="V11" i="1"/>
  <c r="Y11" i="1" s="1"/>
  <c r="V619" i="1"/>
  <c r="Y619" i="1" s="1"/>
  <c r="AG619" i="1"/>
  <c r="AV619" i="1" s="1"/>
  <c r="V64" i="1"/>
  <c r="Y64" i="1" s="1"/>
  <c r="AG64" i="1"/>
  <c r="AV64" i="1" s="1"/>
  <c r="V611" i="1"/>
  <c r="Y611" i="1" s="1"/>
  <c r="V607" i="1"/>
  <c r="Y607" i="1" s="1"/>
  <c r="AG607" i="1"/>
  <c r="AV607" i="1" s="1"/>
  <c r="U587" i="1"/>
  <c r="X587" i="1" s="1"/>
  <c r="V585" i="1"/>
  <c r="Y585" i="1" s="1"/>
  <c r="V599" i="1"/>
  <c r="Y599" i="1" s="1"/>
  <c r="AG599" i="1"/>
  <c r="U578" i="1"/>
  <c r="X578" i="1" s="1"/>
  <c r="W594" i="1"/>
  <c r="Z594" i="1" s="1"/>
  <c r="U577" i="1"/>
  <c r="X577" i="1" s="1"/>
  <c r="W593" i="1"/>
  <c r="Z593" i="1" s="1"/>
  <c r="U580" i="1"/>
  <c r="X580" i="1" s="1"/>
  <c r="W596" i="1"/>
  <c r="Z596" i="1" s="1"/>
  <c r="U582" i="1"/>
  <c r="X582" i="1" s="1"/>
  <c r="W598" i="1"/>
  <c r="Z598" i="1" s="1"/>
  <c r="U581" i="1"/>
  <c r="X581" i="1" s="1"/>
  <c r="W597" i="1"/>
  <c r="Z597" i="1" s="1"/>
  <c r="U4" i="1"/>
  <c r="X4" i="1" s="1"/>
  <c r="W6" i="1"/>
  <c r="Z6" i="1" s="1"/>
  <c r="U579" i="1"/>
  <c r="X579" i="1" s="1"/>
  <c r="W595" i="1"/>
  <c r="Z595" i="1" s="1"/>
  <c r="U391" i="1"/>
  <c r="X391" i="1" s="1"/>
  <c r="W614" i="1"/>
  <c r="Z614" i="1" s="1"/>
  <c r="U571" i="1"/>
  <c r="X571" i="1" s="1"/>
  <c r="W566" i="1"/>
  <c r="Z566" i="1" s="1"/>
  <c r="U574" i="1"/>
  <c r="X574" i="1" s="1"/>
  <c r="W572" i="1"/>
  <c r="Z572" i="1" s="1"/>
  <c r="U557" i="1"/>
  <c r="X557" i="1" s="1"/>
  <c r="W562" i="1"/>
  <c r="Z562" i="1" s="1"/>
  <c r="U563" i="1"/>
  <c r="X563" i="1" s="1"/>
  <c r="W340" i="1"/>
  <c r="Z340" i="1" s="1"/>
  <c r="AU340" i="1"/>
  <c r="U590" i="1"/>
  <c r="X590" i="1" s="1"/>
  <c r="W606" i="1"/>
  <c r="Z606" i="1" s="1"/>
  <c r="AU606" i="1"/>
  <c r="V140" i="1"/>
  <c r="Y140" i="1" s="1"/>
  <c r="AG140" i="1"/>
  <c r="V108" i="1"/>
  <c r="Y108" i="1" s="1"/>
  <c r="V166" i="1"/>
  <c r="Y166" i="1" s="1"/>
  <c r="V205" i="1"/>
  <c r="Y205" i="1" s="1"/>
  <c r="V243" i="1"/>
  <c r="Y243" i="1" s="1"/>
  <c r="V279" i="1"/>
  <c r="Y279" i="1" s="1"/>
  <c r="V313" i="1"/>
  <c r="Y313" i="1" s="1"/>
  <c r="V348" i="1"/>
  <c r="Y348" i="1" s="1"/>
  <c r="V381" i="1"/>
  <c r="Y381" i="1" s="1"/>
  <c r="V425" i="1"/>
  <c r="Y425" i="1" s="1"/>
  <c r="V455" i="1"/>
  <c r="Y455" i="1" s="1"/>
  <c r="V493" i="1"/>
  <c r="Y493" i="1" s="1"/>
  <c r="V528" i="1"/>
  <c r="Y528" i="1" s="1"/>
  <c r="V564" i="1"/>
  <c r="Y564" i="1" s="1"/>
  <c r="V66" i="1"/>
  <c r="Y66" i="1" s="1"/>
  <c r="AG66" i="1"/>
  <c r="V72" i="1"/>
  <c r="Y72" i="1" s="1"/>
  <c r="AG72" i="1"/>
  <c r="AV72" i="1" s="1"/>
  <c r="V71" i="1"/>
  <c r="Y71" i="1" s="1"/>
  <c r="AG71" i="1"/>
  <c r="V67" i="1"/>
  <c r="Y67" i="1" s="1"/>
  <c r="AG67" i="1"/>
  <c r="AV67" i="1" s="1"/>
  <c r="V556" i="1"/>
  <c r="Y556" i="1" s="1"/>
  <c r="AG556" i="1"/>
  <c r="V550" i="1"/>
  <c r="Y550" i="1" s="1"/>
  <c r="V548" i="1"/>
  <c r="Y548" i="1" s="1"/>
  <c r="AG548" i="1"/>
  <c r="AV548" i="1" s="1"/>
  <c r="V552" i="1"/>
  <c r="Y552" i="1" s="1"/>
  <c r="AG552" i="1"/>
  <c r="V573" i="1"/>
  <c r="Y573" i="1" s="1"/>
  <c r="V555" i="1"/>
  <c r="Y555" i="1" s="1"/>
  <c r="AG555" i="1"/>
  <c r="AV555" i="1" s="1"/>
  <c r="V565" i="1"/>
  <c r="Y565" i="1" s="1"/>
  <c r="AG565" i="1"/>
  <c r="V18" i="1"/>
  <c r="Y18" i="1" s="1"/>
  <c r="AS18" i="1"/>
  <c r="AY18" i="1" s="1"/>
  <c r="U18" i="1"/>
  <c r="X18" i="1" s="1"/>
  <c r="V19" i="1"/>
  <c r="Y19" i="1" s="1"/>
  <c r="AS19" i="1"/>
  <c r="AY19" i="1" s="1"/>
  <c r="BB19" i="1" s="1"/>
  <c r="BC19" i="1" s="1"/>
  <c r="U19" i="1"/>
  <c r="X19" i="1" s="1"/>
  <c r="W534" i="1"/>
  <c r="Z534" i="1" s="1"/>
  <c r="AR526" i="1"/>
  <c r="W521" i="1"/>
  <c r="Z521" i="1" s="1"/>
  <c r="AR521" i="1"/>
  <c r="V507" i="1"/>
  <c r="Y507" i="1" s="1"/>
  <c r="AS507" i="1"/>
  <c r="AY507" i="1" s="1"/>
  <c r="BB507" i="1" s="1"/>
  <c r="BC507" i="1" s="1"/>
  <c r="U507" i="1"/>
  <c r="X507" i="1" s="1"/>
  <c r="V499" i="1"/>
  <c r="Y499" i="1" s="1"/>
  <c r="AS499" i="1"/>
  <c r="AY499" i="1" s="1"/>
  <c r="BB499" i="1" s="1"/>
  <c r="BC499" i="1" s="1"/>
  <c r="U499" i="1"/>
  <c r="X499" i="1" s="1"/>
  <c r="V494" i="1"/>
  <c r="Y494" i="1" s="1"/>
  <c r="AS494" i="1"/>
  <c r="AY494" i="1" s="1"/>
  <c r="BB494" i="1" s="1"/>
  <c r="BC494" i="1" s="1"/>
  <c r="U494" i="1"/>
  <c r="X494" i="1" s="1"/>
  <c r="W492" i="1"/>
  <c r="Z492" i="1" s="1"/>
  <c r="V500" i="1"/>
  <c r="Y500" i="1" s="1"/>
  <c r="AS500" i="1"/>
  <c r="AY500" i="1" s="1"/>
  <c r="BB500" i="1" s="1"/>
  <c r="BC500" i="1" s="1"/>
  <c r="U500" i="1"/>
  <c r="X500" i="1" s="1"/>
  <c r="AY159" i="1"/>
  <c r="BB159" i="1" s="1"/>
  <c r="BC159" i="1" s="1"/>
  <c r="AL357" i="1"/>
  <c r="AY374" i="1"/>
  <c r="BB374" i="1" s="1"/>
  <c r="BC374" i="1" s="1"/>
  <c r="AL420" i="1"/>
  <c r="Z487" i="1"/>
  <c r="AY539" i="1"/>
  <c r="BB539" i="1" s="1"/>
  <c r="BC539" i="1" s="1"/>
  <c r="AX462" i="1"/>
  <c r="AL456" i="1"/>
  <c r="W474" i="1"/>
  <c r="Z474" i="1" s="1"/>
  <c r="V474" i="1"/>
  <c r="Y474" i="1" s="1"/>
  <c r="AS474" i="1"/>
  <c r="AY474" i="1" s="1"/>
  <c r="BB474" i="1" s="1"/>
  <c r="BC474" i="1" s="1"/>
  <c r="BE474" i="1" s="1"/>
  <c r="U474" i="1"/>
  <c r="X474" i="1" s="1"/>
  <c r="AL475" i="1"/>
  <c r="AL444" i="1"/>
  <c r="AG444" i="1"/>
  <c r="AV444" i="1" s="1"/>
  <c r="AX8" i="1"/>
  <c r="W432" i="1"/>
  <c r="Z432" i="1" s="1"/>
  <c r="V432" i="1"/>
  <c r="Y432" i="1" s="1"/>
  <c r="AS432" i="1"/>
  <c r="AY432" i="1" s="1"/>
  <c r="BB432" i="1" s="1"/>
  <c r="BC432" i="1" s="1"/>
  <c r="BE432" i="1" s="1"/>
  <c r="U432" i="1"/>
  <c r="X432" i="1" s="1"/>
  <c r="W59" i="1"/>
  <c r="Z59" i="1" s="1"/>
  <c r="V59" i="1"/>
  <c r="Y59" i="1" s="1"/>
  <c r="AS59" i="1"/>
  <c r="AY59" i="1" s="1"/>
  <c r="BB59" i="1" s="1"/>
  <c r="BC59" i="1" s="1"/>
  <c r="BE59" i="1" s="1"/>
  <c r="U59" i="1"/>
  <c r="X59" i="1" s="1"/>
  <c r="W197" i="1"/>
  <c r="Z197" i="1" s="1"/>
  <c r="AS197" i="1"/>
  <c r="U197" i="1"/>
  <c r="X197" i="1" s="1"/>
  <c r="AR197" i="1"/>
  <c r="V197" i="1"/>
  <c r="Y197" i="1" s="1"/>
  <c r="W11" i="1"/>
  <c r="Z11" i="1" s="1"/>
  <c r="W611" i="1"/>
  <c r="Z611" i="1" s="1"/>
  <c r="W140" i="1"/>
  <c r="Z140" i="1" s="1"/>
  <c r="W565" i="1"/>
  <c r="Z565" i="1" s="1"/>
  <c r="AR565" i="1"/>
  <c r="AL543" i="1"/>
  <c r="AL23" i="1"/>
  <c r="AL24" i="1"/>
  <c r="AY534" i="1"/>
  <c r="BB534" i="1" s="1"/>
  <c r="BC534" i="1" s="1"/>
  <c r="AL527" i="1"/>
  <c r="V520" i="1"/>
  <c r="Y520" i="1" s="1"/>
  <c r="AS520" i="1"/>
  <c r="U520" i="1"/>
  <c r="X520" i="1" s="1"/>
  <c r="Z520" i="1"/>
  <c r="V509" i="1"/>
  <c r="Y509" i="1" s="1"/>
  <c r="AS509" i="1"/>
  <c r="U509" i="1"/>
  <c r="X509" i="1" s="1"/>
  <c r="W507" i="1"/>
  <c r="Z507" i="1" s="1"/>
  <c r="W499" i="1"/>
  <c r="Z499" i="1" s="1"/>
  <c r="W494" i="1"/>
  <c r="Z494" i="1" s="1"/>
  <c r="AR492" i="1"/>
  <c r="W500" i="1"/>
  <c r="Z500" i="1" s="1"/>
  <c r="W83" i="1"/>
  <c r="Z83" i="1" s="1"/>
  <c r="V83" i="1"/>
  <c r="Y83" i="1" s="1"/>
  <c r="U83" i="1"/>
  <c r="X83" i="1" s="1"/>
  <c r="W133" i="1"/>
  <c r="Z133" i="1" s="1"/>
  <c r="V133" i="1"/>
  <c r="Y133" i="1" s="1"/>
  <c r="U133" i="1"/>
  <c r="X133" i="1" s="1"/>
  <c r="AV159" i="1"/>
  <c r="AY177" i="1"/>
  <c r="BB177" i="1" s="1"/>
  <c r="BC177" i="1" s="1"/>
  <c r="AY390" i="1"/>
  <c r="BB390" i="1" s="1"/>
  <c r="BC390" i="1" s="1"/>
  <c r="AY447" i="1"/>
  <c r="BB447" i="1" s="1"/>
  <c r="BC447" i="1" s="1"/>
  <c r="AL539" i="1"/>
  <c r="AR462" i="1"/>
  <c r="Z456" i="1"/>
  <c r="W61" i="1"/>
  <c r="Z61" i="1" s="1"/>
  <c r="V61" i="1"/>
  <c r="Y61" i="1" s="1"/>
  <c r="AS61" i="1"/>
  <c r="U61" i="1"/>
  <c r="X61" i="1" s="1"/>
  <c r="AL414" i="1"/>
  <c r="AG414" i="1"/>
  <c r="AV414" i="1" s="1"/>
  <c r="AR8" i="1"/>
  <c r="AX432" i="1"/>
  <c r="AX59" i="1"/>
  <c r="AS175" i="1"/>
  <c r="U175" i="1"/>
  <c r="X175" i="1" s="1"/>
  <c r="W175" i="1"/>
  <c r="Z175" i="1" s="1"/>
  <c r="AR175" i="1"/>
  <c r="V175" i="1"/>
  <c r="Y175" i="1" s="1"/>
  <c r="AS253" i="1"/>
  <c r="U253" i="1"/>
  <c r="X253" i="1" s="1"/>
  <c r="W253" i="1"/>
  <c r="Z253" i="1" s="1"/>
  <c r="AR253" i="1"/>
  <c r="V253" i="1"/>
  <c r="Y253" i="1" s="1"/>
  <c r="W437" i="1"/>
  <c r="Z437" i="1" s="1"/>
  <c r="V437" i="1"/>
  <c r="Y437" i="1" s="1"/>
  <c r="AS437" i="1"/>
  <c r="U437" i="1"/>
  <c r="X437" i="1" s="1"/>
  <c r="W538" i="1"/>
  <c r="Z538" i="1" s="1"/>
  <c r="V538" i="1"/>
  <c r="Y538" i="1" s="1"/>
  <c r="AS538" i="1"/>
  <c r="U538" i="1"/>
  <c r="X538" i="1" s="1"/>
  <c r="AQ394" i="1"/>
  <c r="W394" i="1"/>
  <c r="Z394" i="1" s="1"/>
  <c r="V394" i="1"/>
  <c r="Y394" i="1" s="1"/>
  <c r="AS394" i="1"/>
  <c r="U394" i="1"/>
  <c r="X394" i="1" s="1"/>
  <c r="W387" i="1"/>
  <c r="Z387" i="1" s="1"/>
  <c r="V387" i="1"/>
  <c r="Y387" i="1" s="1"/>
  <c r="AS387" i="1"/>
  <c r="AY387" i="1" s="1"/>
  <c r="BB387" i="1" s="1"/>
  <c r="BC387" i="1" s="1"/>
  <c r="U387" i="1"/>
  <c r="X387" i="1" s="1"/>
  <c r="W363" i="1"/>
  <c r="Z363" i="1" s="1"/>
  <c r="V363" i="1"/>
  <c r="Y363" i="1" s="1"/>
  <c r="AS363" i="1"/>
  <c r="AY363" i="1" s="1"/>
  <c r="U363" i="1"/>
  <c r="X363" i="1" s="1"/>
  <c r="W355" i="1"/>
  <c r="Z355" i="1" s="1"/>
  <c r="V355" i="1"/>
  <c r="Y355" i="1" s="1"/>
  <c r="AS355" i="1"/>
  <c r="AY355" i="1" s="1"/>
  <c r="U355" i="1"/>
  <c r="X355" i="1" s="1"/>
  <c r="AV47" i="1"/>
  <c r="AX48" i="1"/>
  <c r="AX14" i="1"/>
  <c r="AL15" i="1"/>
  <c r="AG15" i="1"/>
  <c r="AV15" i="1" s="1"/>
  <c r="AX115" i="1"/>
  <c r="W251" i="1"/>
  <c r="Z251" i="1" s="1"/>
  <c r="V251" i="1"/>
  <c r="Y251" i="1" s="1"/>
  <c r="AS251" i="1"/>
  <c r="U251" i="1"/>
  <c r="X251" i="1" s="1"/>
  <c r="W322" i="1"/>
  <c r="Z322" i="1" s="1"/>
  <c r="V322" i="1"/>
  <c r="Y322" i="1" s="1"/>
  <c r="AS322" i="1"/>
  <c r="AY322" i="1" s="1"/>
  <c r="BB322" i="1" s="1"/>
  <c r="BC322" i="1" s="1"/>
  <c r="U322" i="1"/>
  <c r="X322" i="1" s="1"/>
  <c r="W516" i="1"/>
  <c r="Z516" i="1" s="1"/>
  <c r="V516" i="1"/>
  <c r="Y516" i="1" s="1"/>
  <c r="AS516" i="1"/>
  <c r="AY516" i="1" s="1"/>
  <c r="BB516" i="1" s="1"/>
  <c r="BC516" i="1" s="1"/>
  <c r="U516" i="1"/>
  <c r="X516" i="1" s="1"/>
  <c r="AY315" i="1"/>
  <c r="BB315" i="1" s="1"/>
  <c r="BC315" i="1" s="1"/>
  <c r="W543" i="1"/>
  <c r="Z543" i="1" s="1"/>
  <c r="W540" i="1"/>
  <c r="Z540" i="1" s="1"/>
  <c r="W23" i="1"/>
  <c r="Z23" i="1" s="1"/>
  <c r="W25" i="1"/>
  <c r="Z25" i="1" s="1"/>
  <c r="W24" i="1"/>
  <c r="Z24" i="1" s="1"/>
  <c r="W535" i="1"/>
  <c r="Z535" i="1" s="1"/>
  <c r="AQ535" i="1"/>
  <c r="W527" i="1"/>
  <c r="Z527" i="1" s="1"/>
  <c r="W525" i="1"/>
  <c r="Z525" i="1" s="1"/>
  <c r="W517" i="1"/>
  <c r="Z517" i="1" s="1"/>
  <c r="W518" i="1"/>
  <c r="Z518" i="1" s="1"/>
  <c r="W510" i="1"/>
  <c r="Z510" i="1" s="1"/>
  <c r="W491" i="1"/>
  <c r="Z491" i="1" s="1"/>
  <c r="W490" i="1"/>
  <c r="Z490" i="1" s="1"/>
  <c r="W100" i="1"/>
  <c r="Z100" i="1" s="1"/>
  <c r="W537" i="1"/>
  <c r="Z537" i="1" s="1"/>
  <c r="V177" i="1"/>
  <c r="Y177" i="1" s="1"/>
  <c r="V357" i="1"/>
  <c r="Y357" i="1" s="1"/>
  <c r="V390" i="1"/>
  <c r="Y390" i="1" s="1"/>
  <c r="V420" i="1"/>
  <c r="Y420" i="1" s="1"/>
  <c r="V487" i="1"/>
  <c r="Y487" i="1" s="1"/>
  <c r="V539" i="1"/>
  <c r="Y539" i="1" s="1"/>
  <c r="V481" i="1"/>
  <c r="Y481" i="1" s="1"/>
  <c r="V479" i="1"/>
  <c r="Y479" i="1" s="1"/>
  <c r="V486" i="1"/>
  <c r="Y486" i="1" s="1"/>
  <c r="V473" i="1"/>
  <c r="Y473" i="1" s="1"/>
  <c r="W476" i="1"/>
  <c r="Z476" i="1" s="1"/>
  <c r="V456" i="1"/>
  <c r="Y456" i="1" s="1"/>
  <c r="W460" i="1"/>
  <c r="Z460" i="1" s="1"/>
  <c r="V475" i="1"/>
  <c r="Y475" i="1" s="1"/>
  <c r="W62" i="1"/>
  <c r="Z62" i="1" s="1"/>
  <c r="V454" i="1"/>
  <c r="Y454" i="1" s="1"/>
  <c r="V452" i="1"/>
  <c r="Y452" i="1" s="1"/>
  <c r="V102" i="1"/>
  <c r="Y102" i="1" s="1"/>
  <c r="V10" i="1"/>
  <c r="Y10" i="1" s="1"/>
  <c r="V60" i="1"/>
  <c r="Y60" i="1" s="1"/>
  <c r="W431" i="1"/>
  <c r="Z431" i="1" s="1"/>
  <c r="V444" i="1"/>
  <c r="Y444" i="1" s="1"/>
  <c r="W430" i="1"/>
  <c r="Z430" i="1" s="1"/>
  <c r="V414" i="1"/>
  <c r="Y414" i="1" s="1"/>
  <c r="W13" i="1"/>
  <c r="Z13" i="1" s="1"/>
  <c r="V419" i="1"/>
  <c r="Y419" i="1" s="1"/>
  <c r="V56" i="1"/>
  <c r="Y56" i="1" s="1"/>
  <c r="V412" i="1"/>
  <c r="Y412" i="1" s="1"/>
  <c r="V439" i="1"/>
  <c r="Y439" i="1" s="1"/>
  <c r="V58" i="1"/>
  <c r="Y58" i="1" s="1"/>
  <c r="V427" i="1"/>
  <c r="Y427" i="1" s="1"/>
  <c r="V146" i="1"/>
  <c r="Y146" i="1" s="1"/>
  <c r="W605" i="1"/>
  <c r="Z605" i="1" s="1"/>
  <c r="Y116" i="1"/>
  <c r="V131" i="1"/>
  <c r="Y131" i="1" s="1"/>
  <c r="AR394" i="1"/>
  <c r="W371" i="1"/>
  <c r="Z371" i="1" s="1"/>
  <c r="V371" i="1"/>
  <c r="Y371" i="1" s="1"/>
  <c r="AS371" i="1"/>
  <c r="AY371" i="1" s="1"/>
  <c r="BB371" i="1" s="1"/>
  <c r="BC371" i="1" s="1"/>
  <c r="U371" i="1"/>
  <c r="X371" i="1" s="1"/>
  <c r="W346" i="1"/>
  <c r="Z346" i="1" s="1"/>
  <c r="V346" i="1"/>
  <c r="Y346" i="1" s="1"/>
  <c r="AS346" i="1"/>
  <c r="AY346" i="1" s="1"/>
  <c r="U346" i="1"/>
  <c r="X346" i="1" s="1"/>
  <c r="W337" i="1"/>
  <c r="Z337" i="1" s="1"/>
  <c r="V337" i="1"/>
  <c r="Y337" i="1" s="1"/>
  <c r="AS337" i="1"/>
  <c r="AY337" i="1" s="1"/>
  <c r="BB337" i="1" s="1"/>
  <c r="BC337" i="1" s="1"/>
  <c r="U337" i="1"/>
  <c r="X337" i="1" s="1"/>
  <c r="W327" i="1"/>
  <c r="Z327" i="1" s="1"/>
  <c r="V327" i="1"/>
  <c r="Y327" i="1" s="1"/>
  <c r="AS327" i="1"/>
  <c r="AY327" i="1" s="1"/>
  <c r="BB327" i="1" s="1"/>
  <c r="BC327" i="1" s="1"/>
  <c r="U327" i="1"/>
  <c r="X327" i="1" s="1"/>
  <c r="AR158" i="1"/>
  <c r="AY158" i="1" s="1"/>
  <c r="BB158" i="1" s="1"/>
  <c r="BC158" i="1" s="1"/>
  <c r="W158" i="1"/>
  <c r="Z158" i="1" s="1"/>
  <c r="V158" i="1"/>
  <c r="Y158" i="1" s="1"/>
  <c r="U158" i="1"/>
  <c r="X158" i="1" s="1"/>
  <c r="AX46" i="1"/>
  <c r="AX47" i="1"/>
  <c r="W314" i="1"/>
  <c r="Z314" i="1" s="1"/>
  <c r="V314" i="1"/>
  <c r="Y314" i="1" s="1"/>
  <c r="AS314" i="1"/>
  <c r="U314" i="1"/>
  <c r="X314" i="1" s="1"/>
  <c r="W481" i="1"/>
  <c r="Z481" i="1" s="1"/>
  <c r="W479" i="1"/>
  <c r="Z479" i="1" s="1"/>
  <c r="W486" i="1"/>
  <c r="Z486" i="1" s="1"/>
  <c r="W473" i="1"/>
  <c r="Z473" i="1" s="1"/>
  <c r="W475" i="1"/>
  <c r="Z475" i="1" s="1"/>
  <c r="W454" i="1"/>
  <c r="Z454" i="1" s="1"/>
  <c r="W452" i="1"/>
  <c r="Z452" i="1" s="1"/>
  <c r="W10" i="1"/>
  <c r="Z10" i="1" s="1"/>
  <c r="W60" i="1"/>
  <c r="Z60" i="1" s="1"/>
  <c r="W444" i="1"/>
  <c r="Z444" i="1" s="1"/>
  <c r="W414" i="1"/>
  <c r="Z414" i="1" s="1"/>
  <c r="W419" i="1"/>
  <c r="Z419" i="1" s="1"/>
  <c r="W56" i="1"/>
  <c r="Z56" i="1" s="1"/>
  <c r="W412" i="1"/>
  <c r="Z412" i="1" s="1"/>
  <c r="W439" i="1"/>
  <c r="Z439" i="1" s="1"/>
  <c r="W58" i="1"/>
  <c r="Z58" i="1" s="1"/>
  <c r="W427" i="1"/>
  <c r="Z427" i="1" s="1"/>
  <c r="W146" i="1"/>
  <c r="Z146" i="1" s="1"/>
  <c r="AU146" i="1"/>
  <c r="AX605" i="1"/>
  <c r="AS116" i="1"/>
  <c r="U116" i="1"/>
  <c r="X116" i="1" s="1"/>
  <c r="W323" i="1"/>
  <c r="Z323" i="1" s="1"/>
  <c r="V323" i="1"/>
  <c r="Y323" i="1" s="1"/>
  <c r="AS323" i="1"/>
  <c r="U323" i="1"/>
  <c r="X323" i="1" s="1"/>
  <c r="W410" i="1"/>
  <c r="Z410" i="1" s="1"/>
  <c r="V410" i="1"/>
  <c r="Y410" i="1" s="1"/>
  <c r="AS410" i="1"/>
  <c r="AY410" i="1" s="1"/>
  <c r="BB410" i="1" s="1"/>
  <c r="BC410" i="1" s="1"/>
  <c r="U410" i="1"/>
  <c r="X410" i="1" s="1"/>
  <c r="W467" i="1"/>
  <c r="Z467" i="1" s="1"/>
  <c r="V467" i="1"/>
  <c r="Y467" i="1" s="1"/>
  <c r="AS467" i="1"/>
  <c r="AY467" i="1" s="1"/>
  <c r="BB467" i="1" s="1"/>
  <c r="BC467" i="1" s="1"/>
  <c r="U467" i="1"/>
  <c r="X467" i="1" s="1"/>
  <c r="W393" i="1"/>
  <c r="Z393" i="1" s="1"/>
  <c r="V393" i="1"/>
  <c r="Y393" i="1" s="1"/>
  <c r="AS393" i="1"/>
  <c r="U393" i="1"/>
  <c r="X393" i="1" s="1"/>
  <c r="W403" i="1"/>
  <c r="Z403" i="1" s="1"/>
  <c r="V403" i="1"/>
  <c r="Y403" i="1" s="1"/>
  <c r="AS403" i="1"/>
  <c r="AY403" i="1" s="1"/>
  <c r="BB403" i="1" s="1"/>
  <c r="BC403" i="1" s="1"/>
  <c r="U403" i="1"/>
  <c r="X403" i="1" s="1"/>
  <c r="AQ379" i="1"/>
  <c r="W379" i="1"/>
  <c r="Z379" i="1" s="1"/>
  <c r="V379" i="1"/>
  <c r="Y379" i="1" s="1"/>
  <c r="AS379" i="1"/>
  <c r="U379" i="1"/>
  <c r="X379" i="1" s="1"/>
  <c r="AY354" i="1"/>
  <c r="BB354" i="1" s="1"/>
  <c r="BC354" i="1" s="1"/>
  <c r="W335" i="1"/>
  <c r="Z335" i="1" s="1"/>
  <c r="V335" i="1"/>
  <c r="Y335" i="1" s="1"/>
  <c r="AS335" i="1"/>
  <c r="AY335" i="1" s="1"/>
  <c r="BB335" i="1" s="1"/>
  <c r="BC335" i="1" s="1"/>
  <c r="U335" i="1"/>
  <c r="X335" i="1" s="1"/>
  <c r="AL48" i="1"/>
  <c r="AL115" i="1"/>
  <c r="AG115" i="1"/>
  <c r="AV115" i="1" s="1"/>
  <c r="W284" i="1"/>
  <c r="Z284" i="1" s="1"/>
  <c r="V284" i="1"/>
  <c r="Y284" i="1" s="1"/>
  <c r="AS284" i="1"/>
  <c r="U284" i="1"/>
  <c r="X284" i="1" s="1"/>
  <c r="W386" i="1"/>
  <c r="Z386" i="1" s="1"/>
  <c r="V386" i="1"/>
  <c r="Y386" i="1" s="1"/>
  <c r="AS386" i="1"/>
  <c r="AY386" i="1" s="1"/>
  <c r="BB386" i="1" s="1"/>
  <c r="BC386" i="1" s="1"/>
  <c r="U386" i="1"/>
  <c r="X386" i="1" s="1"/>
  <c r="W324" i="1"/>
  <c r="Z324" i="1" s="1"/>
  <c r="V324" i="1"/>
  <c r="Y324" i="1" s="1"/>
  <c r="AS324" i="1"/>
  <c r="AY324" i="1" s="1"/>
  <c r="BB324" i="1" s="1"/>
  <c r="BC324" i="1" s="1"/>
  <c r="U324" i="1"/>
  <c r="X324" i="1" s="1"/>
  <c r="W131" i="1"/>
  <c r="Z131" i="1" s="1"/>
  <c r="AS131" i="1"/>
  <c r="AR437" i="1"/>
  <c r="W360" i="1"/>
  <c r="Z360" i="1" s="1"/>
  <c r="V360" i="1"/>
  <c r="Y360" i="1" s="1"/>
  <c r="AS360" i="1"/>
  <c r="AY360" i="1" s="1"/>
  <c r="BB360" i="1" s="1"/>
  <c r="BC360" i="1" s="1"/>
  <c r="U360" i="1"/>
  <c r="X360" i="1" s="1"/>
  <c r="W350" i="1"/>
  <c r="Z350" i="1" s="1"/>
  <c r="V350" i="1"/>
  <c r="Y350" i="1" s="1"/>
  <c r="AS350" i="1"/>
  <c r="U350" i="1"/>
  <c r="X350" i="1" s="1"/>
  <c r="W342" i="1"/>
  <c r="Z342" i="1" s="1"/>
  <c r="V342" i="1"/>
  <c r="Y342" i="1" s="1"/>
  <c r="AS342" i="1"/>
  <c r="U342" i="1"/>
  <c r="X342" i="1" s="1"/>
  <c r="W330" i="1"/>
  <c r="Z330" i="1" s="1"/>
  <c r="V330" i="1"/>
  <c r="Y330" i="1" s="1"/>
  <c r="AS330" i="1"/>
  <c r="AY330" i="1" s="1"/>
  <c r="BB330" i="1" s="1"/>
  <c r="BC330" i="1" s="1"/>
  <c r="U330" i="1"/>
  <c r="X330" i="1" s="1"/>
  <c r="W123" i="1"/>
  <c r="Z123" i="1" s="1"/>
  <c r="V123" i="1"/>
  <c r="Y123" i="1" s="1"/>
  <c r="AS123" i="1"/>
  <c r="AY123" i="1" s="1"/>
  <c r="BB123" i="1" s="1"/>
  <c r="BC123" i="1" s="1"/>
  <c r="U123" i="1"/>
  <c r="X123" i="1" s="1"/>
  <c r="AL46" i="1"/>
  <c r="Y47" i="1"/>
  <c r="W49" i="1"/>
  <c r="Z49" i="1" s="1"/>
  <c r="V49" i="1"/>
  <c r="Y49" i="1" s="1"/>
  <c r="AS49" i="1"/>
  <c r="AY49" i="1" s="1"/>
  <c r="BB49" i="1" s="1"/>
  <c r="BC49" i="1" s="1"/>
  <c r="BE49" i="1" s="1"/>
  <c r="U49" i="1"/>
  <c r="X49" i="1" s="1"/>
  <c r="W317" i="1"/>
  <c r="Z317" i="1" s="1"/>
  <c r="V317" i="1"/>
  <c r="Y317" i="1" s="1"/>
  <c r="AS317" i="1"/>
  <c r="AY317" i="1" s="1"/>
  <c r="BB317" i="1" s="1"/>
  <c r="BC317" i="1" s="1"/>
  <c r="U317" i="1"/>
  <c r="X317" i="1" s="1"/>
  <c r="W308" i="1"/>
  <c r="Z308" i="1" s="1"/>
  <c r="V308" i="1"/>
  <c r="Y308" i="1" s="1"/>
  <c r="AS308" i="1"/>
  <c r="U308" i="1"/>
  <c r="X308" i="1" s="1"/>
  <c r="AR308" i="1"/>
  <c r="W97" i="1"/>
  <c r="Z97" i="1" s="1"/>
  <c r="V97" i="1"/>
  <c r="Y97" i="1" s="1"/>
  <c r="AS97" i="1"/>
  <c r="U97" i="1"/>
  <c r="X97" i="1" s="1"/>
  <c r="W192" i="1"/>
  <c r="Z192" i="1" s="1"/>
  <c r="V192" i="1"/>
  <c r="Y192" i="1" s="1"/>
  <c r="AS192" i="1"/>
  <c r="U192" i="1"/>
  <c r="X192" i="1" s="1"/>
  <c r="W268" i="1"/>
  <c r="Z268" i="1" s="1"/>
  <c r="V268" i="1"/>
  <c r="Y268" i="1" s="1"/>
  <c r="AS268" i="1"/>
  <c r="U268" i="1"/>
  <c r="X268" i="1" s="1"/>
  <c r="AL29" i="1"/>
  <c r="AG29" i="1"/>
  <c r="AV29" i="1" s="1"/>
  <c r="AL278" i="1"/>
  <c r="AG278" i="1"/>
  <c r="AV278" i="1" s="1"/>
  <c r="AX190" i="1"/>
  <c r="AX604" i="1"/>
  <c r="AY480" i="1"/>
  <c r="BB480" i="1" s="1"/>
  <c r="BC480" i="1" s="1"/>
  <c r="W129" i="1"/>
  <c r="Z129" i="1" s="1"/>
  <c r="V129" i="1"/>
  <c r="Y129" i="1" s="1"/>
  <c r="AS129" i="1"/>
  <c r="U129" i="1"/>
  <c r="X129" i="1" s="1"/>
  <c r="W229" i="1"/>
  <c r="Z229" i="1" s="1"/>
  <c r="V229" i="1"/>
  <c r="Y229" i="1" s="1"/>
  <c r="AS229" i="1"/>
  <c r="AY229" i="1" s="1"/>
  <c r="BB229" i="1" s="1"/>
  <c r="BC229" i="1" s="1"/>
  <c r="U229" i="1"/>
  <c r="X229" i="1" s="1"/>
  <c r="W301" i="1"/>
  <c r="Z301" i="1" s="1"/>
  <c r="V301" i="1"/>
  <c r="Y301" i="1" s="1"/>
  <c r="AS301" i="1"/>
  <c r="AY301" i="1" s="1"/>
  <c r="BB301" i="1" s="1"/>
  <c r="BC301" i="1" s="1"/>
  <c r="U301" i="1"/>
  <c r="X301" i="1" s="1"/>
  <c r="AL31" i="1"/>
  <c r="AG31" i="1"/>
  <c r="AV31" i="1" s="1"/>
  <c r="AY96" i="1"/>
  <c r="BB96" i="1" s="1"/>
  <c r="BC96" i="1" s="1"/>
  <c r="AY489" i="1"/>
  <c r="AX524" i="1"/>
  <c r="AU334" i="1"/>
  <c r="W334" i="1"/>
  <c r="Z334" i="1" s="1"/>
  <c r="V334" i="1"/>
  <c r="Y334" i="1" s="1"/>
  <c r="AS334" i="1"/>
  <c r="U334" i="1"/>
  <c r="X334" i="1" s="1"/>
  <c r="AL604" i="1"/>
  <c r="AG604" i="1"/>
  <c r="AR97" i="1"/>
  <c r="AR192" i="1"/>
  <c r="AR268" i="1"/>
  <c r="AS369" i="1"/>
  <c r="U369" i="1"/>
  <c r="X369" i="1" s="1"/>
  <c r="W369" i="1"/>
  <c r="Z369" i="1" s="1"/>
  <c r="AR369" i="1"/>
  <c r="V369" i="1"/>
  <c r="Y369" i="1" s="1"/>
  <c r="AL385" i="1"/>
  <c r="AG385" i="1"/>
  <c r="AV385" i="1" s="1"/>
  <c r="AS436" i="1"/>
  <c r="U436" i="1"/>
  <c r="X436" i="1" s="1"/>
  <c r="W436" i="1"/>
  <c r="Z436" i="1" s="1"/>
  <c r="AR436" i="1"/>
  <c r="V436" i="1"/>
  <c r="Y436" i="1" s="1"/>
  <c r="AV299" i="1"/>
  <c r="AY299" i="1"/>
  <c r="BB299" i="1" s="1"/>
  <c r="BC299" i="1" s="1"/>
  <c r="AY311" i="1"/>
  <c r="BA359" i="1"/>
  <c r="AS359" i="1"/>
  <c r="AY359" i="1" s="1"/>
  <c r="W306" i="1"/>
  <c r="Z306" i="1" s="1"/>
  <c r="W356" i="1"/>
  <c r="Z356" i="1" s="1"/>
  <c r="W389" i="1"/>
  <c r="Z389" i="1" s="1"/>
  <c r="W424" i="1"/>
  <c r="Z424" i="1" s="1"/>
  <c r="W453" i="1"/>
  <c r="Z453" i="1" s="1"/>
  <c r="W519" i="1"/>
  <c r="Z519" i="1" s="1"/>
  <c r="W613" i="1"/>
  <c r="Z613" i="1" s="1"/>
  <c r="W401" i="1"/>
  <c r="Z401" i="1" s="1"/>
  <c r="W42" i="1"/>
  <c r="Z42" i="1" s="1"/>
  <c r="W402" i="1"/>
  <c r="Z402" i="1" s="1"/>
  <c r="W388" i="1"/>
  <c r="Z388" i="1" s="1"/>
  <c r="W380" i="1"/>
  <c r="Z380" i="1" s="1"/>
  <c r="W378" i="1"/>
  <c r="Z378" i="1" s="1"/>
  <c r="AQ378" i="1"/>
  <c r="W372" i="1"/>
  <c r="Z372" i="1" s="1"/>
  <c r="W362" i="1"/>
  <c r="Z362" i="1" s="1"/>
  <c r="AQ362" i="1"/>
  <c r="W361" i="1"/>
  <c r="Z361" i="1" s="1"/>
  <c r="AQ361" i="1"/>
  <c r="W354" i="1"/>
  <c r="Z354" i="1" s="1"/>
  <c r="W347" i="1"/>
  <c r="Z347" i="1" s="1"/>
  <c r="W345" i="1"/>
  <c r="Z345" i="1" s="1"/>
  <c r="W341" i="1"/>
  <c r="Z341" i="1" s="1"/>
  <c r="W338" i="1"/>
  <c r="Z338" i="1" s="1"/>
  <c r="W336" i="1"/>
  <c r="Z336" i="1" s="1"/>
  <c r="W328" i="1"/>
  <c r="Z328" i="1" s="1"/>
  <c r="W329" i="1"/>
  <c r="Z329" i="1" s="1"/>
  <c r="AQ329" i="1"/>
  <c r="W145" i="1"/>
  <c r="Z145" i="1" s="1"/>
  <c r="AR445" i="1"/>
  <c r="AR47" i="1"/>
  <c r="AR14" i="1"/>
  <c r="AR130" i="1"/>
  <c r="AS157" i="1"/>
  <c r="W231" i="1"/>
  <c r="Z231" i="1" s="1"/>
  <c r="W269" i="1"/>
  <c r="Z269" i="1" s="1"/>
  <c r="W302" i="1"/>
  <c r="Z302" i="1" s="1"/>
  <c r="W370" i="1"/>
  <c r="Z370" i="1" s="1"/>
  <c r="W482" i="1"/>
  <c r="Z482" i="1" s="1"/>
  <c r="W533" i="1"/>
  <c r="Z533" i="1" s="1"/>
  <c r="W316" i="1"/>
  <c r="Z316" i="1" s="1"/>
  <c r="W315" i="1"/>
  <c r="Z315" i="1" s="1"/>
  <c r="W309" i="1"/>
  <c r="Z309" i="1" s="1"/>
  <c r="W144" i="1"/>
  <c r="Z144" i="1" s="1"/>
  <c r="AU144" i="1"/>
  <c r="AV144" i="1" s="1"/>
  <c r="W588" i="1"/>
  <c r="Z588" i="1" s="1"/>
  <c r="AU588" i="1"/>
  <c r="AV588" i="1" s="1"/>
  <c r="W114" i="1"/>
  <c r="Z114" i="1" s="1"/>
  <c r="W172" i="1"/>
  <c r="Z172" i="1" s="1"/>
  <c r="W211" i="1"/>
  <c r="Z211" i="1" s="1"/>
  <c r="W249" i="1"/>
  <c r="Z249" i="1" s="1"/>
  <c r="W283" i="1"/>
  <c r="Z283" i="1" s="1"/>
  <c r="W321" i="1"/>
  <c r="Z321" i="1" s="1"/>
  <c r="W191" i="1"/>
  <c r="Z191" i="1" s="1"/>
  <c r="V191" i="1"/>
  <c r="Y191" i="1" s="1"/>
  <c r="AS191" i="1"/>
  <c r="AY191" i="1" s="1"/>
  <c r="BB191" i="1" s="1"/>
  <c r="BC191" i="1" s="1"/>
  <c r="U191" i="1"/>
  <c r="X191" i="1" s="1"/>
  <c r="V32" i="1"/>
  <c r="Y32" i="1" s="1"/>
  <c r="AR32" i="1"/>
  <c r="W32" i="1"/>
  <c r="Z32" i="1" s="1"/>
  <c r="U32" i="1"/>
  <c r="X32" i="1" s="1"/>
  <c r="AS32" i="1"/>
  <c r="AL248" i="1"/>
  <c r="AL274" i="1"/>
  <c r="AG274" i="1"/>
  <c r="AV274" i="1" s="1"/>
  <c r="AL250" i="1"/>
  <c r="AG250" i="1"/>
  <c r="AV250" i="1" s="1"/>
  <c r="AY234" i="1"/>
  <c r="BB234" i="1" s="1"/>
  <c r="BC234" i="1" s="1"/>
  <c r="AX422" i="1"/>
  <c r="AR306" i="1"/>
  <c r="AR356" i="1"/>
  <c r="AY356" i="1" s="1"/>
  <c r="BB356" i="1" s="1"/>
  <c r="BC356" i="1" s="1"/>
  <c r="AR389" i="1"/>
  <c r="AY389" i="1" s="1"/>
  <c r="BB389" i="1" s="1"/>
  <c r="BC389" i="1" s="1"/>
  <c r="AR424" i="1"/>
  <c r="AR453" i="1"/>
  <c r="AR519" i="1"/>
  <c r="AR613" i="1"/>
  <c r="AR401" i="1"/>
  <c r="AR42" i="1"/>
  <c r="AY42" i="1" s="1"/>
  <c r="BB42" i="1" s="1"/>
  <c r="BC42" i="1" s="1"/>
  <c r="AR402" i="1"/>
  <c r="AY402" i="1" s="1"/>
  <c r="BB402" i="1" s="1"/>
  <c r="BC402" i="1" s="1"/>
  <c r="AR388" i="1"/>
  <c r="AR380" i="1"/>
  <c r="AR378" i="1"/>
  <c r="AR372" i="1"/>
  <c r="AY372" i="1" s="1"/>
  <c r="BB372" i="1" s="1"/>
  <c r="BC372" i="1" s="1"/>
  <c r="AR362" i="1"/>
  <c r="AR361" i="1"/>
  <c r="AR347" i="1"/>
  <c r="AY347" i="1" s="1"/>
  <c r="BB347" i="1" s="1"/>
  <c r="BC347" i="1" s="1"/>
  <c r="AR345" i="1"/>
  <c r="AY345" i="1" s="1"/>
  <c r="AR341" i="1"/>
  <c r="AY341" i="1" s="1"/>
  <c r="BB341" i="1" s="1"/>
  <c r="BC341" i="1" s="1"/>
  <c r="AR338" i="1"/>
  <c r="AR336" i="1"/>
  <c r="AR328" i="1"/>
  <c r="AR145" i="1"/>
  <c r="AR231" i="1"/>
  <c r="AR269" i="1"/>
  <c r="AR302" i="1"/>
  <c r="AY302" i="1" s="1"/>
  <c r="BB302" i="1" s="1"/>
  <c r="BC302" i="1" s="1"/>
  <c r="AR370" i="1"/>
  <c r="AR482" i="1"/>
  <c r="AR533" i="1"/>
  <c r="AY533" i="1" s="1"/>
  <c r="BB533" i="1" s="1"/>
  <c r="BC533" i="1" s="1"/>
  <c r="AR316" i="1"/>
  <c r="AY316" i="1" s="1"/>
  <c r="BB316" i="1" s="1"/>
  <c r="BC316" i="1" s="1"/>
  <c r="AR309" i="1"/>
  <c r="AY309" i="1" s="1"/>
  <c r="BB309" i="1" s="1"/>
  <c r="BC309" i="1" s="1"/>
  <c r="AR144" i="1"/>
  <c r="AR588" i="1"/>
  <c r="AR114" i="1"/>
  <c r="AY114" i="1" s="1"/>
  <c r="BB114" i="1" s="1"/>
  <c r="BC114" i="1" s="1"/>
  <c r="AR172" i="1"/>
  <c r="AR211" i="1"/>
  <c r="AR249" i="1"/>
  <c r="AY249" i="1" s="1"/>
  <c r="BB249" i="1" s="1"/>
  <c r="BC249" i="1" s="1"/>
  <c r="AR283" i="1"/>
  <c r="AR321" i="1"/>
  <c r="AY321" i="1" s="1"/>
  <c r="BB321" i="1" s="1"/>
  <c r="BC321" i="1" s="1"/>
  <c r="AS409" i="1"/>
  <c r="U409" i="1"/>
  <c r="X409" i="1" s="1"/>
  <c r="Y395" i="1"/>
  <c r="AL27" i="1"/>
  <c r="AG27" i="1"/>
  <c r="AV27" i="1" s="1"/>
  <c r="Y36" i="1"/>
  <c r="AL36" i="1"/>
  <c r="AG36" i="1"/>
  <c r="AV36" i="1" s="1"/>
  <c r="Y45" i="1"/>
  <c r="AL45" i="1"/>
  <c r="AG45" i="1"/>
  <c r="AV45" i="1" s="1"/>
  <c r="Y307" i="1"/>
  <c r="AV128" i="1"/>
  <c r="AY128" i="1"/>
  <c r="BB128" i="1" s="1"/>
  <c r="BC128" i="1" s="1"/>
  <c r="AY267" i="1"/>
  <c r="BB267" i="1" s="1"/>
  <c r="BC267" i="1" s="1"/>
  <c r="AX267" i="1"/>
  <c r="AV442" i="1"/>
  <c r="AY442" i="1"/>
  <c r="BB442" i="1" s="1"/>
  <c r="BC442" i="1" s="1"/>
  <c r="AV514" i="1"/>
  <c r="AY514" i="1"/>
  <c r="BB514" i="1" s="1"/>
  <c r="BC514" i="1" s="1"/>
  <c r="AV272" i="1"/>
  <c r="Z464" i="1"/>
  <c r="U306" i="1"/>
  <c r="X306" i="1" s="1"/>
  <c r="U356" i="1"/>
  <c r="X356" i="1" s="1"/>
  <c r="U389" i="1"/>
  <c r="X389" i="1" s="1"/>
  <c r="U424" i="1"/>
  <c r="X424" i="1" s="1"/>
  <c r="U453" i="1"/>
  <c r="X453" i="1" s="1"/>
  <c r="U519" i="1"/>
  <c r="X519" i="1" s="1"/>
  <c r="U613" i="1"/>
  <c r="X613" i="1" s="1"/>
  <c r="U401" i="1"/>
  <c r="X401" i="1" s="1"/>
  <c r="U42" i="1"/>
  <c r="X42" i="1" s="1"/>
  <c r="U402" i="1"/>
  <c r="X402" i="1" s="1"/>
  <c r="U388" i="1"/>
  <c r="X388" i="1" s="1"/>
  <c r="U380" i="1"/>
  <c r="X380" i="1" s="1"/>
  <c r="U378" i="1"/>
  <c r="X378" i="1" s="1"/>
  <c r="U372" i="1"/>
  <c r="X372" i="1" s="1"/>
  <c r="U362" i="1"/>
  <c r="X362" i="1" s="1"/>
  <c r="U361" i="1"/>
  <c r="X361" i="1" s="1"/>
  <c r="U354" i="1"/>
  <c r="X354" i="1" s="1"/>
  <c r="U347" i="1"/>
  <c r="X347" i="1" s="1"/>
  <c r="U345" i="1"/>
  <c r="X345" i="1" s="1"/>
  <c r="U341" i="1"/>
  <c r="X341" i="1" s="1"/>
  <c r="U338" i="1"/>
  <c r="X338" i="1" s="1"/>
  <c r="U336" i="1"/>
  <c r="X336" i="1" s="1"/>
  <c r="U328" i="1"/>
  <c r="X328" i="1" s="1"/>
  <c r="U329" i="1"/>
  <c r="X329" i="1" s="1"/>
  <c r="U145" i="1"/>
  <c r="X145" i="1" s="1"/>
  <c r="AG445" i="1"/>
  <c r="AG14" i="1"/>
  <c r="AG130" i="1"/>
  <c r="AG157" i="1"/>
  <c r="AV157" i="1" s="1"/>
  <c r="U231" i="1"/>
  <c r="X231" i="1" s="1"/>
  <c r="U269" i="1"/>
  <c r="X269" i="1" s="1"/>
  <c r="U302" i="1"/>
  <c r="X302" i="1" s="1"/>
  <c r="U370" i="1"/>
  <c r="X370" i="1" s="1"/>
  <c r="U482" i="1"/>
  <c r="X482" i="1" s="1"/>
  <c r="U533" i="1"/>
  <c r="X533" i="1" s="1"/>
  <c r="U316" i="1"/>
  <c r="X316" i="1" s="1"/>
  <c r="U315" i="1"/>
  <c r="X315" i="1" s="1"/>
  <c r="U309" i="1"/>
  <c r="X309" i="1" s="1"/>
  <c r="U144" i="1"/>
  <c r="X144" i="1" s="1"/>
  <c r="U588" i="1"/>
  <c r="X588" i="1" s="1"/>
  <c r="U114" i="1"/>
  <c r="X114" i="1" s="1"/>
  <c r="U172" i="1"/>
  <c r="X172" i="1" s="1"/>
  <c r="U211" i="1"/>
  <c r="X211" i="1" s="1"/>
  <c r="U249" i="1"/>
  <c r="X249" i="1" s="1"/>
  <c r="U283" i="1"/>
  <c r="X283" i="1" s="1"/>
  <c r="U321" i="1"/>
  <c r="X321" i="1" s="1"/>
  <c r="AG353" i="1"/>
  <c r="AV353" i="1" s="1"/>
  <c r="V385" i="1"/>
  <c r="Y385" i="1" s="1"/>
  <c r="AS385" i="1"/>
  <c r="V409" i="1"/>
  <c r="Y409" i="1" s="1"/>
  <c r="AR409" i="1"/>
  <c r="AG423" i="1"/>
  <c r="AV423" i="1" s="1"/>
  <c r="AS451" i="1"/>
  <c r="U451" i="1"/>
  <c r="X451" i="1" s="1"/>
  <c r="W451" i="1"/>
  <c r="Z451" i="1" s="1"/>
  <c r="W465" i="1"/>
  <c r="Z465" i="1" s="1"/>
  <c r="AS465" i="1"/>
  <c r="U465" i="1"/>
  <c r="X465" i="1" s="1"/>
  <c r="AS515" i="1"/>
  <c r="U515" i="1"/>
  <c r="X515" i="1" s="1"/>
  <c r="W515" i="1"/>
  <c r="Z515" i="1" s="1"/>
  <c r="W532" i="1"/>
  <c r="Z532" i="1" s="1"/>
  <c r="AS532" i="1"/>
  <c r="U532" i="1"/>
  <c r="X532" i="1" s="1"/>
  <c r="AS610" i="1"/>
  <c r="U610" i="1"/>
  <c r="X610" i="1" s="1"/>
  <c r="W610" i="1"/>
  <c r="Z610" i="1" s="1"/>
  <c r="AQ395" i="1"/>
  <c r="W395" i="1"/>
  <c r="Z395" i="1" s="1"/>
  <c r="AS395" i="1"/>
  <c r="U395" i="1"/>
  <c r="X395" i="1" s="1"/>
  <c r="AR395" i="1"/>
  <c r="W368" i="1"/>
  <c r="Z368" i="1" s="1"/>
  <c r="V368" i="1"/>
  <c r="Y368" i="1" s="1"/>
  <c r="AS368" i="1"/>
  <c r="AY368" i="1" s="1"/>
  <c r="BB368" i="1" s="1"/>
  <c r="BC368" i="1" s="1"/>
  <c r="U368" i="1"/>
  <c r="X368" i="1" s="1"/>
  <c r="AX404" i="1"/>
  <c r="AL35" i="1"/>
  <c r="AG35" i="1"/>
  <c r="AV35" i="1" s="1"/>
  <c r="AX38" i="1"/>
  <c r="AL44" i="1"/>
  <c r="AG44" i="1"/>
  <c r="AV44" i="1" s="1"/>
  <c r="AX212" i="1"/>
  <c r="AL303" i="1"/>
  <c r="AG303" i="1"/>
  <c r="AV303" i="1" s="1"/>
  <c r="AL294" i="1"/>
  <c r="AG294" i="1"/>
  <c r="AV294" i="1" s="1"/>
  <c r="Y292" i="1"/>
  <c r="AL292" i="1"/>
  <c r="AG292" i="1"/>
  <c r="AV292" i="1" s="1"/>
  <c r="AX282" i="1"/>
  <c r="AL416" i="1"/>
  <c r="AV247" i="1"/>
  <c r="W7" i="1"/>
  <c r="Z7" i="1" s="1"/>
  <c r="AU7" i="1"/>
  <c r="W210" i="1"/>
  <c r="Z210" i="1" s="1"/>
  <c r="V27" i="1"/>
  <c r="Y27" i="1" s="1"/>
  <c r="V29" i="1"/>
  <c r="Y29" i="1" s="1"/>
  <c r="V31" i="1"/>
  <c r="Y31" i="1" s="1"/>
  <c r="AL37" i="1"/>
  <c r="AG37" i="1"/>
  <c r="AV37" i="1" s="1"/>
  <c r="AL38" i="1"/>
  <c r="AG38" i="1"/>
  <c r="AV38" i="1" s="1"/>
  <c r="AX39" i="1"/>
  <c r="AX40" i="1"/>
  <c r="AL193" i="1"/>
  <c r="AG193" i="1"/>
  <c r="AV193" i="1" s="1"/>
  <c r="AL212" i="1"/>
  <c r="AG212" i="1"/>
  <c r="AV212" i="1" s="1"/>
  <c r="AX443" i="1"/>
  <c r="AX405" i="1"/>
  <c r="AV305" i="1"/>
  <c r="AL293" i="1"/>
  <c r="AG293" i="1"/>
  <c r="AV293" i="1" s="1"/>
  <c r="AL291" i="1"/>
  <c r="AX107" i="1"/>
  <c r="AX122" i="1"/>
  <c r="AL312" i="1"/>
  <c r="AG312" i="1"/>
  <c r="AV312" i="1" s="1"/>
  <c r="AL508" i="1"/>
  <c r="AG508" i="1"/>
  <c r="AV508" i="1" s="1"/>
  <c r="Y96" i="1"/>
  <c r="AL113" i="1"/>
  <c r="AX128" i="1"/>
  <c r="AY156" i="1"/>
  <c r="BB156" i="1" s="1"/>
  <c r="BC156" i="1" s="1"/>
  <c r="AX156" i="1"/>
  <c r="AV171" i="1"/>
  <c r="Y267" i="1"/>
  <c r="AL282" i="1"/>
  <c r="AX299" i="1"/>
  <c r="AY320" i="1"/>
  <c r="BB320" i="1" s="1"/>
  <c r="BC320" i="1" s="1"/>
  <c r="AX320" i="1"/>
  <c r="AV352" i="1"/>
  <c r="AX442" i="1"/>
  <c r="AY458" i="1"/>
  <c r="BB458" i="1" s="1"/>
  <c r="BC458" i="1" s="1"/>
  <c r="AX458" i="1"/>
  <c r="Y480" i="1"/>
  <c r="AL497" i="1"/>
  <c r="AX514" i="1"/>
  <c r="AY531" i="1"/>
  <c r="BB531" i="1" s="1"/>
  <c r="BC531" i="1" s="1"/>
  <c r="AX531" i="1"/>
  <c r="AV551" i="1"/>
  <c r="AX276" i="1"/>
  <c r="AX277" i="1"/>
  <c r="AL252" i="1"/>
  <c r="Y270" i="1"/>
  <c r="AX254" i="1"/>
  <c r="AX272" i="1"/>
  <c r="AV265" i="1"/>
  <c r="AL257" i="1"/>
  <c r="AG257" i="1"/>
  <c r="AV257" i="1" s="1"/>
  <c r="Y259" i="1"/>
  <c r="AX247" i="1"/>
  <c r="AX232" i="1"/>
  <c r="AV225" i="1"/>
  <c r="AV406" i="1"/>
  <c r="AY406" i="1"/>
  <c r="BB406" i="1" s="1"/>
  <c r="BC406" i="1" s="1"/>
  <c r="AY450" i="1"/>
  <c r="AR7" i="1"/>
  <c r="AR210" i="1"/>
  <c r="AY210" i="1" s="1"/>
  <c r="BB210" i="1" s="1"/>
  <c r="BC210" i="1" s="1"/>
  <c r="W29" i="1"/>
  <c r="Z29" i="1" s="1"/>
  <c r="W31" i="1"/>
  <c r="Z31" i="1" s="1"/>
  <c r="AL32" i="1"/>
  <c r="AG32" i="1"/>
  <c r="AV32" i="1" s="1"/>
  <c r="AL33" i="1"/>
  <c r="AV33" i="1"/>
  <c r="V34" i="1"/>
  <c r="Y34" i="1" s="1"/>
  <c r="AR34" i="1"/>
  <c r="Z34" i="1"/>
  <c r="AX34" i="1"/>
  <c r="AL39" i="1"/>
  <c r="AG39" i="1"/>
  <c r="AV39" i="1" s="1"/>
  <c r="Z40" i="1"/>
  <c r="AL40" i="1"/>
  <c r="AG40" i="1"/>
  <c r="AV40" i="1" s="1"/>
  <c r="AX41" i="1"/>
  <c r="AX43" i="1"/>
  <c r="AL443" i="1"/>
  <c r="AG443" i="1"/>
  <c r="AV443" i="1" s="1"/>
  <c r="AL405" i="1"/>
  <c r="AG405" i="1"/>
  <c r="AV405" i="1" s="1"/>
  <c r="AX304" i="1"/>
  <c r="AX305" i="1"/>
  <c r="AL107" i="1"/>
  <c r="AG107" i="1"/>
  <c r="AV107" i="1" s="1"/>
  <c r="AL122" i="1"/>
  <c r="AG122" i="1"/>
  <c r="AV122" i="1" s="1"/>
  <c r="AX242" i="1"/>
  <c r="AX260" i="1"/>
  <c r="AL156" i="1"/>
  <c r="AX171" i="1"/>
  <c r="AY189" i="1"/>
  <c r="BB189" i="1" s="1"/>
  <c r="BC189" i="1" s="1"/>
  <c r="AX189" i="1"/>
  <c r="AL320" i="1"/>
  <c r="AX352" i="1"/>
  <c r="AY367" i="1"/>
  <c r="BB367" i="1" s="1"/>
  <c r="BC367" i="1" s="1"/>
  <c r="AX367" i="1"/>
  <c r="W429" i="1"/>
  <c r="Z429" i="1" s="1"/>
  <c r="V429" i="1"/>
  <c r="Y429" i="1" s="1"/>
  <c r="U429" i="1"/>
  <c r="X429" i="1" s="1"/>
  <c r="AL458" i="1"/>
  <c r="AY472" i="1"/>
  <c r="BB472" i="1" s="1"/>
  <c r="BC472" i="1" s="1"/>
  <c r="BE472" i="1" s="1"/>
  <c r="AX472" i="1"/>
  <c r="AL531" i="1"/>
  <c r="AX551" i="1"/>
  <c r="AY617" i="1"/>
  <c r="BB617" i="1" s="1"/>
  <c r="BC617" i="1" s="1"/>
  <c r="AX617" i="1"/>
  <c r="AL287" i="1"/>
  <c r="AV252" i="1"/>
  <c r="AV270" i="1"/>
  <c r="AL254" i="1"/>
  <c r="AX250" i="1"/>
  <c r="AL53" i="1"/>
  <c r="AG53" i="1"/>
  <c r="AV53" i="1" s="1"/>
  <c r="AX225" i="1"/>
  <c r="AX406" i="1"/>
  <c r="Z201" i="1"/>
  <c r="U7" i="1"/>
  <c r="X7" i="1" s="1"/>
  <c r="U210" i="1"/>
  <c r="X210" i="1" s="1"/>
  <c r="AG28" i="1"/>
  <c r="AX32" i="1"/>
  <c r="AL34" i="1"/>
  <c r="AG34" i="1"/>
  <c r="AV34" i="1" s="1"/>
  <c r="AX35" i="1"/>
  <c r="AX36" i="1"/>
  <c r="AL41" i="1"/>
  <c r="AG41" i="1"/>
  <c r="AV41" i="1" s="1"/>
  <c r="AL43" i="1"/>
  <c r="AG43" i="1"/>
  <c r="AV43" i="1" s="1"/>
  <c r="AX44" i="1"/>
  <c r="AX45" i="1"/>
  <c r="AL304" i="1"/>
  <c r="AG304" i="1"/>
  <c r="AV304" i="1" s="1"/>
  <c r="AL305" i="1"/>
  <c r="AX303" i="1"/>
  <c r="AX294" i="1"/>
  <c r="AL242" i="1"/>
  <c r="AG242" i="1"/>
  <c r="AV242" i="1" s="1"/>
  <c r="AL260" i="1"/>
  <c r="AG260" i="1"/>
  <c r="AV260" i="1" s="1"/>
  <c r="AX278" i="1"/>
  <c r="AX292" i="1"/>
  <c r="AL79" i="1"/>
  <c r="AX79" i="1"/>
  <c r="AV96" i="1"/>
  <c r="X156" i="1"/>
  <c r="Y171" i="1"/>
  <c r="AY171" i="1"/>
  <c r="BB171" i="1" s="1"/>
  <c r="BC171" i="1" s="1"/>
  <c r="AL189" i="1"/>
  <c r="AX228" i="1"/>
  <c r="AX248" i="1"/>
  <c r="AV267" i="1"/>
  <c r="Y352" i="1"/>
  <c r="AY352" i="1"/>
  <c r="BB352" i="1" s="1"/>
  <c r="BC352" i="1" s="1"/>
  <c r="AL367" i="1"/>
  <c r="AX384" i="1"/>
  <c r="AX416" i="1"/>
  <c r="AY429" i="1"/>
  <c r="BB429" i="1" s="1"/>
  <c r="BC429" i="1" s="1"/>
  <c r="BE429" i="1" s="1"/>
  <c r="AL472" i="1"/>
  <c r="AV480" i="1"/>
  <c r="X531" i="1"/>
  <c r="Y551" i="1"/>
  <c r="AY551" i="1"/>
  <c r="BB551" i="1" s="1"/>
  <c r="BC551" i="1" s="1"/>
  <c r="AL617" i="1"/>
  <c r="AX281" i="1"/>
  <c r="AV287" i="1"/>
  <c r="AV285" i="1"/>
  <c r="AL276" i="1"/>
  <c r="AG276" i="1"/>
  <c r="AV276" i="1" s="1"/>
  <c r="Y277" i="1"/>
  <c r="AX252" i="1"/>
  <c r="AX270" i="1"/>
  <c r="Y272" i="1"/>
  <c r="AX257" i="1"/>
  <c r="AX259" i="1"/>
  <c r="AX241" i="1"/>
  <c r="AN265" i="1"/>
  <c r="AN272" i="1"/>
  <c r="Y230" i="1"/>
  <c r="AL230" i="1"/>
  <c r="AG230" i="1"/>
  <c r="AV230" i="1" s="1"/>
  <c r="AV233" i="1"/>
  <c r="AY233" i="1"/>
  <c r="BB233" i="1" s="1"/>
  <c r="BC233" i="1" s="1"/>
  <c r="BA221" i="1"/>
  <c r="AS221" i="1"/>
  <c r="AY221" i="1" s="1"/>
  <c r="AX275" i="1"/>
  <c r="Z344" i="1"/>
  <c r="AR36" i="1"/>
  <c r="AR38" i="1"/>
  <c r="AR40" i="1"/>
  <c r="AR43" i="1"/>
  <c r="AR45" i="1"/>
  <c r="AR212" i="1"/>
  <c r="AR405" i="1"/>
  <c r="AR305" i="1"/>
  <c r="AR294" i="1"/>
  <c r="AR291" i="1"/>
  <c r="AR122" i="1"/>
  <c r="AR260" i="1"/>
  <c r="AR292" i="1"/>
  <c r="AR508" i="1"/>
  <c r="V287" i="1"/>
  <c r="Y287" i="1" s="1"/>
  <c r="AR285" i="1"/>
  <c r="V276" i="1"/>
  <c r="Y276" i="1" s="1"/>
  <c r="AR277" i="1"/>
  <c r="V274" i="1"/>
  <c r="Y274" i="1" s="1"/>
  <c r="AR266" i="1"/>
  <c r="V252" i="1"/>
  <c r="Y252" i="1" s="1"/>
  <c r="AR270" i="1"/>
  <c r="AR239" i="1"/>
  <c r="V257" i="1"/>
  <c r="Y257" i="1" s="1"/>
  <c r="AR259" i="1"/>
  <c r="V250" i="1"/>
  <c r="Y250" i="1" s="1"/>
  <c r="V53" i="1"/>
  <c r="Y53" i="1" s="1"/>
  <c r="V225" i="1"/>
  <c r="Y225" i="1" s="1"/>
  <c r="AL233" i="1"/>
  <c r="AX233" i="1"/>
  <c r="AL219" i="1"/>
  <c r="AG219" i="1"/>
  <c r="AV219" i="1" s="1"/>
  <c r="AY135" i="1"/>
  <c r="BB135" i="1" s="1"/>
  <c r="BC135" i="1" s="1"/>
  <c r="AV576" i="1"/>
  <c r="AV181" i="1"/>
  <c r="AY275" i="1"/>
  <c r="Z290" i="1"/>
  <c r="AS290" i="1"/>
  <c r="AY290" i="1" s="1"/>
  <c r="BB290" i="1" s="1"/>
  <c r="BC290" i="1" s="1"/>
  <c r="Y311" i="1"/>
  <c r="AV326" i="1"/>
  <c r="AY422" i="1"/>
  <c r="Z435" i="1"/>
  <c r="AS435" i="1"/>
  <c r="AY435" i="1" s="1"/>
  <c r="BB435" i="1" s="1"/>
  <c r="BC435" i="1" s="1"/>
  <c r="Y450" i="1"/>
  <c r="AS464" i="1"/>
  <c r="AY464" i="1" s="1"/>
  <c r="BB464" i="1" s="1"/>
  <c r="BC464" i="1" s="1"/>
  <c r="Y489" i="1"/>
  <c r="AL506" i="1"/>
  <c r="AY524" i="1"/>
  <c r="AX609" i="1"/>
  <c r="BA78" i="1"/>
  <c r="AL78" i="1"/>
  <c r="V496" i="1"/>
  <c r="Y496" i="1" s="1"/>
  <c r="AS496" i="1"/>
  <c r="U496" i="1"/>
  <c r="X496" i="1" s="1"/>
  <c r="W496" i="1"/>
  <c r="Z496" i="1" s="1"/>
  <c r="AR496" i="1"/>
  <c r="AL204" i="1"/>
  <c r="AG204" i="1"/>
  <c r="AV204" i="1" s="1"/>
  <c r="AL236" i="1"/>
  <c r="AV223" i="1"/>
  <c r="AL222" i="1"/>
  <c r="AL135" i="1"/>
  <c r="Z87" i="1"/>
  <c r="AL121" i="1"/>
  <c r="AV161" i="1"/>
  <c r="AL221" i="1"/>
  <c r="AY240" i="1"/>
  <c r="Z258" i="1"/>
  <c r="AL359" i="1"/>
  <c r="AY377" i="1"/>
  <c r="Z408" i="1"/>
  <c r="BA542" i="1"/>
  <c r="AS542" i="1"/>
  <c r="AL542" i="1"/>
  <c r="AV496" i="1"/>
  <c r="V167" i="1"/>
  <c r="Y167" i="1" s="1"/>
  <c r="AS167" i="1"/>
  <c r="U167" i="1"/>
  <c r="X167" i="1" s="1"/>
  <c r="W167" i="1"/>
  <c r="Z167" i="1" s="1"/>
  <c r="AR167" i="1"/>
  <c r="AL209" i="1"/>
  <c r="AG209" i="1"/>
  <c r="AV209" i="1" s="1"/>
  <c r="AG281" i="1"/>
  <c r="AV281" i="1" s="1"/>
  <c r="AG277" i="1"/>
  <c r="AG266" i="1"/>
  <c r="AV266" i="1" s="1"/>
  <c r="AG239" i="1"/>
  <c r="AG259" i="1"/>
  <c r="AV259" i="1" s="1"/>
  <c r="AG241" i="1"/>
  <c r="AG232" i="1"/>
  <c r="AX236" i="1"/>
  <c r="AX230" i="1"/>
  <c r="AV234" i="1"/>
  <c r="AX219" i="1"/>
  <c r="AX223" i="1"/>
  <c r="AV222" i="1"/>
  <c r="AX220" i="1"/>
  <c r="Z135" i="1"/>
  <c r="AY576" i="1"/>
  <c r="Y106" i="1"/>
  <c r="AY106" i="1"/>
  <c r="BB106" i="1" s="1"/>
  <c r="BC106" i="1" s="1"/>
  <c r="Z121" i="1"/>
  <c r="AL201" i="1"/>
  <c r="AY181" i="1"/>
  <c r="Y240" i="1"/>
  <c r="AV275" i="1"/>
  <c r="AL344" i="1"/>
  <c r="AY326" i="1"/>
  <c r="Z359" i="1"/>
  <c r="Y377" i="1"/>
  <c r="AV422" i="1"/>
  <c r="AV524" i="1"/>
  <c r="AX127" i="1"/>
  <c r="BA246" i="1"/>
  <c r="AL246" i="1"/>
  <c r="AL200" i="1"/>
  <c r="AR230" i="1"/>
  <c r="V219" i="1"/>
  <c r="Y219" i="1" s="1"/>
  <c r="AR223" i="1"/>
  <c r="V222" i="1"/>
  <c r="Y222" i="1" s="1"/>
  <c r="AR220" i="1"/>
  <c r="V135" i="1"/>
  <c r="Y135" i="1" s="1"/>
  <c r="BA576" i="1"/>
  <c r="V592" i="1"/>
  <c r="Y592" i="1" s="1"/>
  <c r="V87" i="1"/>
  <c r="Y87" i="1" s="1"/>
  <c r="V121" i="1"/>
  <c r="Y121" i="1" s="1"/>
  <c r="V201" i="1"/>
  <c r="Y201" i="1" s="1"/>
  <c r="V221" i="1"/>
  <c r="Y221" i="1" s="1"/>
  <c r="V258" i="1"/>
  <c r="Y258" i="1" s="1"/>
  <c r="V290" i="1"/>
  <c r="Y290" i="1" s="1"/>
  <c r="V344" i="1"/>
  <c r="Y344" i="1" s="1"/>
  <c r="V359" i="1"/>
  <c r="Y359" i="1" s="1"/>
  <c r="V408" i="1"/>
  <c r="Y408" i="1" s="1"/>
  <c r="V435" i="1"/>
  <c r="Y435" i="1" s="1"/>
  <c r="V464" i="1"/>
  <c r="Y464" i="1" s="1"/>
  <c r="AV559" i="1"/>
  <c r="AL94" i="1"/>
  <c r="AS127" i="1"/>
  <c r="AL264" i="1"/>
  <c r="V178" i="1"/>
  <c r="Y178" i="1" s="1"/>
  <c r="AS178" i="1"/>
  <c r="U178" i="1"/>
  <c r="X178" i="1" s="1"/>
  <c r="AR178" i="1"/>
  <c r="V164" i="1"/>
  <c r="Y164" i="1" s="1"/>
  <c r="AS164" i="1"/>
  <c r="U164" i="1"/>
  <c r="X164" i="1" s="1"/>
  <c r="AR164" i="1"/>
  <c r="AX162" i="1"/>
  <c r="AV160" i="1"/>
  <c r="AV214" i="1"/>
  <c r="AV187" i="1"/>
  <c r="AL206" i="1"/>
  <c r="AG206" i="1"/>
  <c r="AV206" i="1" s="1"/>
  <c r="AX365" i="1"/>
  <c r="AX179" i="1"/>
  <c r="AS220" i="1"/>
  <c r="U576" i="1"/>
  <c r="X576" i="1" s="1"/>
  <c r="U406" i="1"/>
  <c r="X406" i="1" s="1"/>
  <c r="U106" i="1"/>
  <c r="X106" i="1" s="1"/>
  <c r="U161" i="1"/>
  <c r="X161" i="1" s="1"/>
  <c r="U181" i="1"/>
  <c r="X181" i="1" s="1"/>
  <c r="U240" i="1"/>
  <c r="X240" i="1" s="1"/>
  <c r="U275" i="1"/>
  <c r="X275" i="1" s="1"/>
  <c r="U311" i="1"/>
  <c r="X311" i="1" s="1"/>
  <c r="U326" i="1"/>
  <c r="X326" i="1" s="1"/>
  <c r="U377" i="1"/>
  <c r="X377" i="1" s="1"/>
  <c r="U422" i="1"/>
  <c r="X422" i="1" s="1"/>
  <c r="U450" i="1"/>
  <c r="X450" i="1" s="1"/>
  <c r="U489" i="1"/>
  <c r="X489" i="1" s="1"/>
  <c r="U524" i="1"/>
  <c r="X524" i="1" s="1"/>
  <c r="U609" i="1"/>
  <c r="X609" i="1" s="1"/>
  <c r="AR94" i="1"/>
  <c r="AX94" i="1"/>
  <c r="U127" i="1"/>
  <c r="X127" i="1" s="1"/>
  <c r="AR264" i="1"/>
  <c r="AX264" i="1"/>
  <c r="AV298" i="1"/>
  <c r="W178" i="1"/>
  <c r="Z178" i="1" s="1"/>
  <c r="V174" i="1"/>
  <c r="Y174" i="1" s="1"/>
  <c r="U174" i="1"/>
  <c r="X174" i="1" s="1"/>
  <c r="Z174" i="1"/>
  <c r="AX174" i="1"/>
  <c r="AV169" i="1"/>
  <c r="W164" i="1"/>
  <c r="Z164" i="1" s="1"/>
  <c r="V162" i="1"/>
  <c r="Y162" i="1" s="1"/>
  <c r="AS162" i="1"/>
  <c r="U162" i="1"/>
  <c r="X162" i="1" s="1"/>
  <c r="Z162" i="1"/>
  <c r="AR162" i="1"/>
  <c r="AL160" i="1"/>
  <c r="AX195" i="1"/>
  <c r="AX485" i="1"/>
  <c r="AL187" i="1"/>
  <c r="AV213" i="1"/>
  <c r="AL186" i="1"/>
  <c r="AG186" i="1"/>
  <c r="AV186" i="1" s="1"/>
  <c r="AL226" i="1"/>
  <c r="AG226" i="1"/>
  <c r="AV226" i="1" s="1"/>
  <c r="AL256" i="1"/>
  <c r="AG256" i="1"/>
  <c r="AV256" i="1" s="1"/>
  <c r="AG220" i="1"/>
  <c r="AS559" i="1"/>
  <c r="W609" i="1"/>
  <c r="Z609" i="1" s="1"/>
  <c r="AV78" i="1"/>
  <c r="AS94" i="1"/>
  <c r="W127" i="1"/>
  <c r="Z127" i="1" s="1"/>
  <c r="AV246" i="1"/>
  <c r="AS264" i="1"/>
  <c r="AL298" i="1"/>
  <c r="AX496" i="1"/>
  <c r="AV173" i="1"/>
  <c r="AY174" i="1"/>
  <c r="BB174" i="1" s="1"/>
  <c r="BC174" i="1" s="1"/>
  <c r="AL169" i="1"/>
  <c r="AX167" i="1"/>
  <c r="AV165" i="1"/>
  <c r="V195" i="1"/>
  <c r="Y195" i="1" s="1"/>
  <c r="AS195" i="1"/>
  <c r="U195" i="1"/>
  <c r="X195" i="1" s="1"/>
  <c r="Z195" i="1"/>
  <c r="AR195" i="1"/>
  <c r="AL214" i="1"/>
  <c r="V485" i="1"/>
  <c r="Y485" i="1" s="1"/>
  <c r="AS485" i="1"/>
  <c r="U485" i="1"/>
  <c r="X485" i="1" s="1"/>
  <c r="Z485" i="1"/>
  <c r="AR485" i="1"/>
  <c r="V207" i="1"/>
  <c r="Y207" i="1" s="1"/>
  <c r="AS207" i="1"/>
  <c r="U207" i="1"/>
  <c r="X207" i="1" s="1"/>
  <c r="Z207" i="1"/>
  <c r="AR207" i="1"/>
  <c r="AL217" i="1"/>
  <c r="AY206" i="1"/>
  <c r="BB206" i="1" s="1"/>
  <c r="BC206" i="1" s="1"/>
  <c r="AL198" i="1"/>
  <c r="AG198" i="1"/>
  <c r="AV198" i="1" s="1"/>
  <c r="AY194" i="1"/>
  <c r="BB194" i="1" s="1"/>
  <c r="BC194" i="1" s="1"/>
  <c r="AL184" i="1"/>
  <c r="AG184" i="1"/>
  <c r="AV184" i="1" s="1"/>
  <c r="V92" i="1"/>
  <c r="Y92" i="1" s="1"/>
  <c r="AR92" i="1"/>
  <c r="W92" i="1"/>
  <c r="Z92" i="1" s="1"/>
  <c r="U92" i="1"/>
  <c r="X92" i="1" s="1"/>
  <c r="AS92" i="1"/>
  <c r="AR215" i="1"/>
  <c r="AR190" i="1"/>
  <c r="AR202" i="1"/>
  <c r="AR203" i="1"/>
  <c r="AR196" i="1"/>
  <c r="V296" i="1"/>
  <c r="Y296" i="1" s="1"/>
  <c r="W296" i="1"/>
  <c r="Z296" i="1" s="1"/>
  <c r="W382" i="1"/>
  <c r="Z382" i="1" s="1"/>
  <c r="V382" i="1"/>
  <c r="Y382" i="1" s="1"/>
  <c r="AS382" i="1"/>
  <c r="U382" i="1"/>
  <c r="X382" i="1" s="1"/>
  <c r="AX86" i="1"/>
  <c r="W187" i="1"/>
  <c r="Z187" i="1" s="1"/>
  <c r="W217" i="1"/>
  <c r="Z217" i="1" s="1"/>
  <c r="U215" i="1"/>
  <c r="X215" i="1" s="1"/>
  <c r="AS215" i="1"/>
  <c r="U190" i="1"/>
  <c r="X190" i="1" s="1"/>
  <c r="AS190" i="1"/>
  <c r="W209" i="1"/>
  <c r="Z209" i="1" s="1"/>
  <c r="U213" i="1"/>
  <c r="X213" i="1" s="1"/>
  <c r="W204" i="1"/>
  <c r="Z204" i="1" s="1"/>
  <c r="U202" i="1"/>
  <c r="X202" i="1" s="1"/>
  <c r="AS202" i="1"/>
  <c r="W200" i="1"/>
  <c r="Z200" i="1" s="1"/>
  <c r="U203" i="1"/>
  <c r="X203" i="1" s="1"/>
  <c r="AS203" i="1"/>
  <c r="W198" i="1"/>
  <c r="Z198" i="1" s="1"/>
  <c r="U196" i="1"/>
  <c r="X196" i="1" s="1"/>
  <c r="AS196" i="1"/>
  <c r="U194" i="1"/>
  <c r="X194" i="1" s="1"/>
  <c r="W184" i="1"/>
  <c r="Z184" i="1" s="1"/>
  <c r="AL182" i="1"/>
  <c r="AV182" i="1"/>
  <c r="AS180" i="1"/>
  <c r="AL92" i="1"/>
  <c r="AG92" i="1"/>
  <c r="AV92" i="1" s="1"/>
  <c r="AL111" i="1"/>
  <c r="AV111" i="1"/>
  <c r="AR226" i="1"/>
  <c r="V226" i="1"/>
  <c r="Y226" i="1" s="1"/>
  <c r="U296" i="1"/>
  <c r="X296" i="1" s="1"/>
  <c r="AX296" i="1"/>
  <c r="AL318" i="1"/>
  <c r="AR382" i="1"/>
  <c r="W256" i="1"/>
  <c r="Z256" i="1" s="1"/>
  <c r="V256" i="1"/>
  <c r="Y256" i="1" s="1"/>
  <c r="AS256" i="1"/>
  <c r="U256" i="1"/>
  <c r="X256" i="1" s="1"/>
  <c r="AX256" i="1"/>
  <c r="Y584" i="1"/>
  <c r="AL104" i="1"/>
  <c r="W199" i="1"/>
  <c r="Z199" i="1" s="1"/>
  <c r="AS199" i="1"/>
  <c r="V199" i="1"/>
  <c r="Y199" i="1" s="1"/>
  <c r="AR199" i="1"/>
  <c r="U199" i="1"/>
  <c r="X199" i="1" s="1"/>
  <c r="AG178" i="1"/>
  <c r="AV178" i="1" s="1"/>
  <c r="AG167" i="1"/>
  <c r="AV167" i="1" s="1"/>
  <c r="AG164" i="1"/>
  <c r="AV164" i="1" s="1"/>
  <c r="AG162" i="1"/>
  <c r="AV162" i="1" s="1"/>
  <c r="AG207" i="1"/>
  <c r="AX184" i="1"/>
  <c r="AX92" i="1"/>
  <c r="AL244" i="1"/>
  <c r="AG244" i="1"/>
  <c r="AV244" i="1" s="1"/>
  <c r="AL262" i="1"/>
  <c r="AV262" i="1"/>
  <c r="AR296" i="1"/>
  <c r="AY296" i="1" s="1"/>
  <c r="BB296" i="1" s="1"/>
  <c r="BC296" i="1" s="1"/>
  <c r="AL382" i="1"/>
  <c r="AG382" i="1"/>
  <c r="AV382" i="1" s="1"/>
  <c r="AR256" i="1"/>
  <c r="AX332" i="1"/>
  <c r="AS120" i="1"/>
  <c r="AR120" i="1"/>
  <c r="V120" i="1"/>
  <c r="Y120" i="1" s="1"/>
  <c r="U120" i="1"/>
  <c r="X120" i="1" s="1"/>
  <c r="Z120" i="1"/>
  <c r="AS179" i="1"/>
  <c r="U179" i="1"/>
  <c r="X179" i="1" s="1"/>
  <c r="W179" i="1"/>
  <c r="Z179" i="1" s="1"/>
  <c r="AR179" i="1"/>
  <c r="V179" i="1"/>
  <c r="Y179" i="1" s="1"/>
  <c r="AS244" i="1"/>
  <c r="AL296" i="1"/>
  <c r="AG296" i="1"/>
  <c r="AV296" i="1" s="1"/>
  <c r="AV318" i="1"/>
  <c r="AV365" i="1"/>
  <c r="AU332" i="1"/>
  <c r="W332" i="1"/>
  <c r="Z332" i="1" s="1"/>
  <c r="V332" i="1"/>
  <c r="Y332" i="1" s="1"/>
  <c r="AL332" i="1"/>
  <c r="AG332" i="1"/>
  <c r="AR332" i="1"/>
  <c r="AX600" i="1"/>
  <c r="V86" i="1"/>
  <c r="Y86" i="1" s="1"/>
  <c r="AS86" i="1"/>
  <c r="U86" i="1"/>
  <c r="X86" i="1" s="1"/>
  <c r="Z86" i="1"/>
  <c r="AR86" i="1"/>
  <c r="AS325" i="1"/>
  <c r="U325" i="1"/>
  <c r="X325" i="1" s="1"/>
  <c r="W325" i="1"/>
  <c r="Z325" i="1" s="1"/>
  <c r="W343" i="1"/>
  <c r="Z343" i="1" s="1"/>
  <c r="AS343" i="1"/>
  <c r="V343" i="1"/>
  <c r="Y343" i="1" s="1"/>
  <c r="AR343" i="1"/>
  <c r="U343" i="1"/>
  <c r="X343" i="1" s="1"/>
  <c r="AL349" i="1"/>
  <c r="AG349" i="1"/>
  <c r="AV349" i="1" s="1"/>
  <c r="W529" i="1"/>
  <c r="Z529" i="1" s="1"/>
  <c r="V529" i="1"/>
  <c r="Y529" i="1" s="1"/>
  <c r="AL529" i="1"/>
  <c r="AG529" i="1"/>
  <c r="AV529" i="1" s="1"/>
  <c r="AR529" i="1"/>
  <c r="W523" i="1"/>
  <c r="Z523" i="1" s="1"/>
  <c r="V523" i="1"/>
  <c r="Y523" i="1" s="1"/>
  <c r="AL523" i="1"/>
  <c r="AG523" i="1"/>
  <c r="AV523" i="1" s="1"/>
  <c r="AR523" i="1"/>
  <c r="AU600" i="1"/>
  <c r="W600" i="1"/>
  <c r="Z600" i="1" s="1"/>
  <c r="V600" i="1"/>
  <c r="Y600" i="1" s="1"/>
  <c r="AL600" i="1"/>
  <c r="AG600" i="1"/>
  <c r="AR600" i="1"/>
  <c r="AV218" i="1"/>
  <c r="W375" i="1"/>
  <c r="Z375" i="1" s="1"/>
  <c r="V375" i="1"/>
  <c r="Y375" i="1" s="1"/>
  <c r="AS375" i="1"/>
  <c r="U375" i="1"/>
  <c r="X375" i="1" s="1"/>
  <c r="AR375" i="1"/>
  <c r="AL136" i="1"/>
  <c r="AG136" i="1"/>
  <c r="AV136" i="1" s="1"/>
  <c r="V110" i="1"/>
  <c r="Y110" i="1" s="1"/>
  <c r="W110" i="1"/>
  <c r="Z110" i="1" s="1"/>
  <c r="U110" i="1"/>
  <c r="X110" i="1" s="1"/>
  <c r="AR110" i="1"/>
  <c r="AY110" i="1" s="1"/>
  <c r="BB110" i="1" s="1"/>
  <c r="BC110" i="1" s="1"/>
  <c r="AS255" i="1"/>
  <c r="AY255" i="1" s="1"/>
  <c r="BB255" i="1" s="1"/>
  <c r="BC255" i="1" s="1"/>
  <c r="U255" i="1"/>
  <c r="X255" i="1" s="1"/>
  <c r="W255" i="1"/>
  <c r="Z255" i="1" s="1"/>
  <c r="W273" i="1"/>
  <c r="Z273" i="1" s="1"/>
  <c r="AS273" i="1"/>
  <c r="V273" i="1"/>
  <c r="Y273" i="1" s="1"/>
  <c r="AR273" i="1"/>
  <c r="U273" i="1"/>
  <c r="X273" i="1" s="1"/>
  <c r="Z289" i="1"/>
  <c r="AL375" i="1"/>
  <c r="W505" i="1"/>
  <c r="Z505" i="1" s="1"/>
  <c r="V505" i="1"/>
  <c r="Y505" i="1" s="1"/>
  <c r="AS505" i="1"/>
  <c r="U505" i="1"/>
  <c r="X505" i="1" s="1"/>
  <c r="AR505" i="1"/>
  <c r="AV396" i="1"/>
  <c r="W407" i="1"/>
  <c r="Z407" i="1" s="1"/>
  <c r="V407" i="1"/>
  <c r="Y407" i="1" s="1"/>
  <c r="AR407" i="1"/>
  <c r="AX407" i="1"/>
  <c r="AV522" i="1"/>
  <c r="W541" i="1"/>
  <c r="Z541" i="1" s="1"/>
  <c r="V541" i="1"/>
  <c r="Y541" i="1" s="1"/>
  <c r="AR541" i="1"/>
  <c r="AX541" i="1"/>
  <c r="AV152" i="1"/>
  <c r="AX153" i="1"/>
  <c r="U154" i="1"/>
  <c r="X154" i="1" s="1"/>
  <c r="W154" i="1"/>
  <c r="Z154" i="1" s="1"/>
  <c r="AR154" i="1"/>
  <c r="BA132" i="1"/>
  <c r="AL132" i="1"/>
  <c r="V105" i="1"/>
  <c r="Y105" i="1" s="1"/>
  <c r="AR105" i="1"/>
  <c r="W105" i="1"/>
  <c r="Z105" i="1" s="1"/>
  <c r="AS105" i="1"/>
  <c r="BA95" i="1"/>
  <c r="AL95" i="1"/>
  <c r="AR584" i="1"/>
  <c r="W104" i="1"/>
  <c r="Z104" i="1" s="1"/>
  <c r="AS218" i="1"/>
  <c r="U218" i="1"/>
  <c r="X218" i="1" s="1"/>
  <c r="AS289" i="1"/>
  <c r="U289" i="1"/>
  <c r="X289" i="1" s="1"/>
  <c r="U407" i="1"/>
  <c r="X407" i="1" s="1"/>
  <c r="AS407" i="1"/>
  <c r="AV421" i="1"/>
  <c r="W434" i="1"/>
  <c r="Z434" i="1" s="1"/>
  <c r="V434" i="1"/>
  <c r="Y434" i="1" s="1"/>
  <c r="AR434" i="1"/>
  <c r="AX434" i="1"/>
  <c r="U541" i="1"/>
  <c r="X541" i="1" s="1"/>
  <c r="AS541" i="1"/>
  <c r="AV558" i="1"/>
  <c r="W608" i="1"/>
  <c r="Z608" i="1" s="1"/>
  <c r="V608" i="1"/>
  <c r="Y608" i="1" s="1"/>
  <c r="AR608" i="1"/>
  <c r="AX608" i="1"/>
  <c r="V154" i="1"/>
  <c r="Y154" i="1" s="1"/>
  <c r="AS154" i="1"/>
  <c r="AV150" i="1"/>
  <c r="V142" i="1"/>
  <c r="Y142" i="1" s="1"/>
  <c r="W142" i="1"/>
  <c r="Z142" i="1" s="1"/>
  <c r="AS142" i="1"/>
  <c r="AR142" i="1"/>
  <c r="AX142" i="1"/>
  <c r="AY109" i="1"/>
  <c r="BB109" i="1" s="1"/>
  <c r="BC109" i="1" s="1"/>
  <c r="U105" i="1"/>
  <c r="X105" i="1" s="1"/>
  <c r="AR218" i="1"/>
  <c r="V289" i="1"/>
  <c r="Y289" i="1" s="1"/>
  <c r="AR289" i="1"/>
  <c r="Y325" i="1"/>
  <c r="AX343" i="1"/>
  <c r="U434" i="1"/>
  <c r="X434" i="1" s="1"/>
  <c r="AS434" i="1"/>
  <c r="AV449" i="1"/>
  <c r="W463" i="1"/>
  <c r="Z463" i="1" s="1"/>
  <c r="V463" i="1"/>
  <c r="Y463" i="1" s="1"/>
  <c r="AL463" i="1"/>
  <c r="AR463" i="1"/>
  <c r="AX463" i="1"/>
  <c r="U608" i="1"/>
  <c r="X608" i="1" s="1"/>
  <c r="AS608" i="1"/>
  <c r="AV154" i="1"/>
  <c r="AX150" i="1"/>
  <c r="V149" i="1"/>
  <c r="Y149" i="1" s="1"/>
  <c r="W149" i="1"/>
  <c r="Z149" i="1" s="1"/>
  <c r="AG143" i="1"/>
  <c r="AV143" i="1" s="1"/>
  <c r="AL143" i="1"/>
  <c r="AL147" i="1"/>
  <c r="U142" i="1"/>
  <c r="X142" i="1" s="1"/>
  <c r="AL137" i="1"/>
  <c r="AL138" i="1"/>
  <c r="AV138" i="1"/>
  <c r="AV132" i="1"/>
  <c r="AL119" i="1"/>
  <c r="AG119" i="1"/>
  <c r="AV119" i="1" s="1"/>
  <c r="V90" i="1"/>
  <c r="Y90" i="1" s="1"/>
  <c r="AR90" i="1"/>
  <c r="W90" i="1"/>
  <c r="Z90" i="1" s="1"/>
  <c r="AS90" i="1"/>
  <c r="U90" i="1"/>
  <c r="X90" i="1" s="1"/>
  <c r="AR358" i="1"/>
  <c r="AR396" i="1"/>
  <c r="AR421" i="1"/>
  <c r="AR449" i="1"/>
  <c r="AR488" i="1"/>
  <c r="AR522" i="1"/>
  <c r="AR558" i="1"/>
  <c r="AR151" i="1"/>
  <c r="AS152" i="1"/>
  <c r="U152" i="1"/>
  <c r="X152" i="1" s="1"/>
  <c r="AQ152" i="1"/>
  <c r="AL149" i="1"/>
  <c r="AL148" i="1"/>
  <c r="AG148" i="1"/>
  <c r="AV148" i="1" s="1"/>
  <c r="AX148" i="1"/>
  <c r="V125" i="1"/>
  <c r="Y125" i="1" s="1"/>
  <c r="AR125" i="1"/>
  <c r="W125" i="1"/>
  <c r="Z125" i="1" s="1"/>
  <c r="AS125" i="1"/>
  <c r="AX110" i="1"/>
  <c r="AG84" i="1"/>
  <c r="AV84" i="1" s="1"/>
  <c r="AL84" i="1"/>
  <c r="U358" i="1"/>
  <c r="X358" i="1" s="1"/>
  <c r="U396" i="1"/>
  <c r="X396" i="1" s="1"/>
  <c r="U421" i="1"/>
  <c r="X421" i="1" s="1"/>
  <c r="U449" i="1"/>
  <c r="X449" i="1" s="1"/>
  <c r="U488" i="1"/>
  <c r="X488" i="1" s="1"/>
  <c r="U522" i="1"/>
  <c r="X522" i="1" s="1"/>
  <c r="U558" i="1"/>
  <c r="X558" i="1" s="1"/>
  <c r="U151" i="1"/>
  <c r="X151" i="1" s="1"/>
  <c r="V152" i="1"/>
  <c r="Y152" i="1" s="1"/>
  <c r="AR152" i="1"/>
  <c r="AG153" i="1"/>
  <c r="AV153" i="1" s="1"/>
  <c r="AX149" i="1"/>
  <c r="U125" i="1"/>
  <c r="X125" i="1" s="1"/>
  <c r="AX119" i="1"/>
  <c r="AG103" i="1"/>
  <c r="AV103" i="1" s="1"/>
  <c r="AL103" i="1"/>
  <c r="V75" i="1"/>
  <c r="Y75" i="1" s="1"/>
  <c r="AR75" i="1"/>
  <c r="W75" i="1"/>
  <c r="Z75" i="1" s="1"/>
  <c r="AS75" i="1"/>
  <c r="U75" i="1"/>
  <c r="X75" i="1" s="1"/>
  <c r="AV82" i="1"/>
  <c r="AX138" i="1"/>
  <c r="AV139" i="1"/>
  <c r="AS136" i="1"/>
  <c r="AL125" i="1"/>
  <c r="AG125" i="1"/>
  <c r="AV125" i="1" s="1"/>
  <c r="AS119" i="1"/>
  <c r="AL105" i="1"/>
  <c r="AG105" i="1"/>
  <c r="AV105" i="1" s="1"/>
  <c r="AS98" i="1"/>
  <c r="AL99" i="1"/>
  <c r="AG99" i="1"/>
  <c r="AV99" i="1" s="1"/>
  <c r="AX99" i="1"/>
  <c r="AV95" i="1"/>
  <c r="AL90" i="1"/>
  <c r="AG90" i="1"/>
  <c r="AV90" i="1" s="1"/>
  <c r="AL88" i="1"/>
  <c r="AG88" i="1"/>
  <c r="AV88" i="1" s="1"/>
  <c r="AX88" i="1"/>
  <c r="AV85" i="1"/>
  <c r="AL75" i="1"/>
  <c r="AG75" i="1"/>
  <c r="AV75" i="1" s="1"/>
  <c r="AX80" i="1"/>
  <c r="AS148" i="1"/>
  <c r="AL142" i="1"/>
  <c r="AV137" i="1"/>
  <c r="AS138" i="1"/>
  <c r="U136" i="1"/>
  <c r="X136" i="1" s="1"/>
  <c r="AX125" i="1"/>
  <c r="U119" i="1"/>
  <c r="X119" i="1" s="1"/>
  <c r="AL110" i="1"/>
  <c r="AX105" i="1"/>
  <c r="U98" i="1"/>
  <c r="X98" i="1" s="1"/>
  <c r="V99" i="1"/>
  <c r="Y99" i="1" s="1"/>
  <c r="U99" i="1"/>
  <c r="X99" i="1" s="1"/>
  <c r="AS99" i="1"/>
  <c r="V88" i="1"/>
  <c r="Y88" i="1" s="1"/>
  <c r="U88" i="1"/>
  <c r="X88" i="1" s="1"/>
  <c r="Z88" i="1"/>
  <c r="AS88" i="1"/>
  <c r="AL80" i="1"/>
  <c r="AG80" i="1"/>
  <c r="AV80" i="1" s="1"/>
  <c r="V82" i="1"/>
  <c r="Y82" i="1" s="1"/>
  <c r="AS82" i="1"/>
  <c r="U82" i="1"/>
  <c r="X82" i="1" s="1"/>
  <c r="Z82" i="1"/>
  <c r="AS80" i="1"/>
  <c r="AX90" i="1"/>
  <c r="AX75" i="1"/>
  <c r="U80" i="1"/>
  <c r="X80" i="1" s="1"/>
  <c r="AX82" i="1"/>
  <c r="AV76" i="1"/>
  <c r="AN264" i="1" l="1"/>
  <c r="AY423" i="1"/>
  <c r="BB423" i="1" s="1"/>
  <c r="BC423" i="1" s="1"/>
  <c r="BD423" i="1" s="1"/>
  <c r="AY508" i="1"/>
  <c r="BB508" i="1" s="1"/>
  <c r="BC508" i="1" s="1"/>
  <c r="BE508" i="1" s="1"/>
  <c r="BB363" i="1"/>
  <c r="BC363" i="1" s="1"/>
  <c r="BD363" i="1" s="1"/>
  <c r="AY239" i="1"/>
  <c r="BB239" i="1" s="1"/>
  <c r="BC239" i="1" s="1"/>
  <c r="BE239" i="1" s="1"/>
  <c r="AY488" i="1"/>
  <c r="BB488" i="1" s="1"/>
  <c r="BC488" i="1" s="1"/>
  <c r="BE488" i="1" s="1"/>
  <c r="AY358" i="1"/>
  <c r="BB358" i="1" s="1"/>
  <c r="BC358" i="1" s="1"/>
  <c r="BD358" i="1" s="1"/>
  <c r="AY88" i="1"/>
  <c r="BB88" i="1" s="1"/>
  <c r="BC88" i="1" s="1"/>
  <c r="BD88" i="1" s="1"/>
  <c r="AY40" i="1"/>
  <c r="BB40" i="1" s="1"/>
  <c r="BC40" i="1" s="1"/>
  <c r="BE40" i="1" s="1"/>
  <c r="BB181" i="1"/>
  <c r="BC181" i="1" s="1"/>
  <c r="BE181" i="1" s="1"/>
  <c r="AY119" i="1"/>
  <c r="BB119" i="1" s="1"/>
  <c r="BC119" i="1" s="1"/>
  <c r="BD119" i="1" s="1"/>
  <c r="AY180" i="1"/>
  <c r="BB180" i="1" s="1"/>
  <c r="BC180" i="1" s="1"/>
  <c r="BD180" i="1" s="1"/>
  <c r="BE147" i="1"/>
  <c r="BB377" i="1"/>
  <c r="BC377" i="1" s="1"/>
  <c r="BE377" i="1" s="1"/>
  <c r="AY305" i="1"/>
  <c r="BB305" i="1" s="1"/>
  <c r="BC305" i="1" s="1"/>
  <c r="BE305" i="1" s="1"/>
  <c r="BD497" i="1"/>
  <c r="AT189" i="1"/>
  <c r="AY38" i="1"/>
  <c r="BB38" i="1" s="1"/>
  <c r="BC38" i="1" s="1"/>
  <c r="BE38" i="1" s="1"/>
  <c r="AA94" i="1"/>
  <c r="AY163" i="1"/>
  <c r="BB163" i="1" s="1"/>
  <c r="BC163" i="1" s="1"/>
  <c r="BD163" i="1" s="1"/>
  <c r="AY349" i="1"/>
  <c r="BB349" i="1" s="1"/>
  <c r="BC349" i="1" s="1"/>
  <c r="BE349" i="1" s="1"/>
  <c r="AY225" i="1"/>
  <c r="BB225" i="1" s="1"/>
  <c r="BC225" i="1" s="1"/>
  <c r="BD225" i="1" s="1"/>
  <c r="AY291" i="1"/>
  <c r="BB291" i="1" s="1"/>
  <c r="BC291" i="1" s="1"/>
  <c r="BD291" i="1" s="1"/>
  <c r="AV604" i="1"/>
  <c r="AA233" i="1"/>
  <c r="AY232" i="1"/>
  <c r="BB232" i="1" s="1"/>
  <c r="BC232" i="1" s="1"/>
  <c r="BE232" i="1" s="1"/>
  <c r="BD79" i="1"/>
  <c r="AA220" i="1"/>
  <c r="AA458" i="1"/>
  <c r="AY310" i="1"/>
  <c r="BB310" i="1" s="1"/>
  <c r="BC310" i="1" s="1"/>
  <c r="BD310" i="1" s="1"/>
  <c r="BB213" i="1"/>
  <c r="BC213" i="1" s="1"/>
  <c r="BE213" i="1" s="1"/>
  <c r="AA583" i="1"/>
  <c r="AY529" i="1"/>
  <c r="BB529" i="1" s="1"/>
  <c r="BC529" i="1" s="1"/>
  <c r="BD529" i="1" s="1"/>
  <c r="BB240" i="1"/>
  <c r="BC240" i="1" s="1"/>
  <c r="BE240" i="1" s="1"/>
  <c r="AY122" i="1"/>
  <c r="BB122" i="1" s="1"/>
  <c r="BC122" i="1" s="1"/>
  <c r="BD122" i="1" s="1"/>
  <c r="AY451" i="1"/>
  <c r="BB451" i="1" s="1"/>
  <c r="BC451" i="1" s="1"/>
  <c r="BE451" i="1" s="1"/>
  <c r="BD173" i="1"/>
  <c r="BB450" i="1"/>
  <c r="BC450" i="1" s="1"/>
  <c r="BE450" i="1" s="1"/>
  <c r="AA237" i="1"/>
  <c r="AY134" i="1"/>
  <c r="BB134" i="1" s="1"/>
  <c r="BC134" i="1" s="1"/>
  <c r="BB275" i="1"/>
  <c r="BC275" i="1" s="1"/>
  <c r="BE275" i="1" s="1"/>
  <c r="AA272" i="1"/>
  <c r="AT177" i="1"/>
  <c r="AY537" i="1"/>
  <c r="BB537" i="1" s="1"/>
  <c r="BC537" i="1" s="1"/>
  <c r="BD537" i="1" s="1"/>
  <c r="AY219" i="1"/>
  <c r="BB219" i="1" s="1"/>
  <c r="BC219" i="1" s="1"/>
  <c r="BE219" i="1" s="1"/>
  <c r="AM163" i="1"/>
  <c r="AO163" i="1" s="1"/>
  <c r="AP163" i="1" s="1"/>
  <c r="AM247" i="1"/>
  <c r="AO247" i="1" s="1"/>
  <c r="AP247" i="1" s="1"/>
  <c r="AA148" i="1"/>
  <c r="AY187" i="1"/>
  <c r="BB187" i="1" s="1"/>
  <c r="BC187" i="1" s="1"/>
  <c r="BE187" i="1" s="1"/>
  <c r="AY111" i="1"/>
  <c r="BB111" i="1" s="1"/>
  <c r="BC111" i="1" s="1"/>
  <c r="BE111" i="1" s="1"/>
  <c r="AM554" i="1"/>
  <c r="AO554" i="1" s="1"/>
  <c r="AP554" i="1" s="1"/>
  <c r="AA281" i="1"/>
  <c r="AA508" i="1"/>
  <c r="AA260" i="1"/>
  <c r="AM225" i="1"/>
  <c r="AM189" i="1"/>
  <c r="AO189" i="1" s="1"/>
  <c r="AP189" i="1" s="1"/>
  <c r="AV7" i="1"/>
  <c r="AA163" i="1"/>
  <c r="BB365" i="1"/>
  <c r="BC365" i="1" s="1"/>
  <c r="BE365" i="1" s="1"/>
  <c r="AT206" i="1"/>
  <c r="AV134" i="1"/>
  <c r="AA604" i="1"/>
  <c r="AA212" i="1"/>
  <c r="AY590" i="1"/>
  <c r="BB590" i="1" s="1"/>
  <c r="BC590" i="1" s="1"/>
  <c r="BD590" i="1" s="1"/>
  <c r="AA132" i="1"/>
  <c r="AT163" i="1"/>
  <c r="AT260" i="1"/>
  <c r="BD121" i="1"/>
  <c r="AA416" i="1"/>
  <c r="BB345" i="1"/>
  <c r="BC345" i="1" s="1"/>
  <c r="BE345" i="1" s="1"/>
  <c r="BE252" i="1"/>
  <c r="AY454" i="1"/>
  <c r="BB454" i="1" s="1"/>
  <c r="BC454" i="1" s="1"/>
  <c r="BE454" i="1" s="1"/>
  <c r="AY148" i="1"/>
  <c r="BB148" i="1" s="1"/>
  <c r="BC148" i="1" s="1"/>
  <c r="BE148" i="1" s="1"/>
  <c r="AA349" i="1"/>
  <c r="AM254" i="1"/>
  <c r="AO254" i="1" s="1"/>
  <c r="AP254" i="1" s="1"/>
  <c r="BD186" i="1"/>
  <c r="BB422" i="1"/>
  <c r="BC422" i="1" s="1"/>
  <c r="BE422" i="1" s="1"/>
  <c r="BE87" i="1"/>
  <c r="AY589" i="1"/>
  <c r="BB589" i="1" s="1"/>
  <c r="BC589" i="1" s="1"/>
  <c r="BE589" i="1" s="1"/>
  <c r="AY477" i="1"/>
  <c r="BB477" i="1" s="1"/>
  <c r="BC477" i="1" s="1"/>
  <c r="BD477" i="1" s="1"/>
  <c r="AA150" i="1"/>
  <c r="BB524" i="1"/>
  <c r="BC524" i="1" s="1"/>
  <c r="BE524" i="1" s="1"/>
  <c r="AY237" i="1"/>
  <c r="BB237" i="1" s="1"/>
  <c r="BC237" i="1" s="1"/>
  <c r="BE237" i="1" s="1"/>
  <c r="AT299" i="1"/>
  <c r="AT468" i="1"/>
  <c r="AY168" i="1"/>
  <c r="BB168" i="1" s="1"/>
  <c r="BC168" i="1" s="1"/>
  <c r="BD168" i="1" s="1"/>
  <c r="AT28" i="1"/>
  <c r="AT103" i="1"/>
  <c r="AY217" i="1"/>
  <c r="BB217" i="1" s="1"/>
  <c r="BC217" i="1" s="1"/>
  <c r="BE217" i="1" s="1"/>
  <c r="AY518" i="1"/>
  <c r="BB518" i="1" s="1"/>
  <c r="BC518" i="1" s="1"/>
  <c r="BE518" i="1" s="1"/>
  <c r="BD300" i="1"/>
  <c r="BE300" i="1"/>
  <c r="BE427" i="1"/>
  <c r="BD427" i="1"/>
  <c r="BE439" i="1"/>
  <c r="BD439" i="1"/>
  <c r="AA81" i="1"/>
  <c r="AM237" i="1"/>
  <c r="AO237" i="1" s="1"/>
  <c r="AP237" i="1" s="1"/>
  <c r="AY82" i="1"/>
  <c r="BB82" i="1" s="1"/>
  <c r="BC82" i="1" s="1"/>
  <c r="BE82" i="1" s="1"/>
  <c r="AY277" i="1"/>
  <c r="BB277" i="1" s="1"/>
  <c r="BC277" i="1" s="1"/>
  <c r="BE277" i="1" s="1"/>
  <c r="BB346" i="1"/>
  <c r="BC346" i="1" s="1"/>
  <c r="BE346" i="1" s="1"/>
  <c r="BD25" i="1"/>
  <c r="AY204" i="1"/>
  <c r="BB204" i="1" s="1"/>
  <c r="BC204" i="1" s="1"/>
  <c r="BE204" i="1" s="1"/>
  <c r="AT254" i="1"/>
  <c r="AA189" i="1"/>
  <c r="AT384" i="1"/>
  <c r="AY486" i="1"/>
  <c r="BB486" i="1" s="1"/>
  <c r="BC486" i="1" s="1"/>
  <c r="BE486" i="1" s="1"/>
  <c r="AM288" i="1"/>
  <c r="AO288" i="1" s="1"/>
  <c r="AP288" i="1" s="1"/>
  <c r="AA44" i="1"/>
  <c r="AA122" i="1"/>
  <c r="AA239" i="1"/>
  <c r="AA244" i="1"/>
  <c r="AA551" i="1"/>
  <c r="AT460" i="1"/>
  <c r="AT153" i="1"/>
  <c r="AA138" i="1"/>
  <c r="AY558" i="1"/>
  <c r="BB558" i="1" s="1"/>
  <c r="BC558" i="1" s="1"/>
  <c r="BE558" i="1" s="1"/>
  <c r="AY244" i="1"/>
  <c r="BB244" i="1" s="1"/>
  <c r="BC244" i="1" s="1"/>
  <c r="BE244" i="1" s="1"/>
  <c r="AY226" i="1"/>
  <c r="BB226" i="1" s="1"/>
  <c r="BC226" i="1" s="1"/>
  <c r="BE226" i="1" s="1"/>
  <c r="AY127" i="1"/>
  <c r="BB127" i="1" s="1"/>
  <c r="BC127" i="1" s="1"/>
  <c r="BE127" i="1" s="1"/>
  <c r="AY266" i="1"/>
  <c r="BB266" i="1" s="1"/>
  <c r="BC266" i="1" s="1"/>
  <c r="BE266" i="1" s="1"/>
  <c r="AA292" i="1"/>
  <c r="BB355" i="1"/>
  <c r="BC355" i="1" s="1"/>
  <c r="BD355" i="1" s="1"/>
  <c r="AM514" i="1"/>
  <c r="AO514" i="1" s="1"/>
  <c r="AP514" i="1" s="1"/>
  <c r="AT440" i="1"/>
  <c r="BB392" i="1"/>
  <c r="BC392" i="1" s="1"/>
  <c r="BE392" i="1" s="1"/>
  <c r="AT367" i="1"/>
  <c r="AA542" i="1"/>
  <c r="AA442" i="1"/>
  <c r="AT442" i="1"/>
  <c r="BE258" i="1"/>
  <c r="BD258" i="1"/>
  <c r="AT224" i="1"/>
  <c r="AM224" i="1"/>
  <c r="AO224" i="1" s="1"/>
  <c r="AP224" i="1" s="1"/>
  <c r="BD117" i="1"/>
  <c r="BE117" i="1"/>
  <c r="AA367" i="1"/>
  <c r="BD103" i="1"/>
  <c r="AY584" i="1"/>
  <c r="BB584" i="1" s="1"/>
  <c r="BC584" i="1" s="1"/>
  <c r="BE584" i="1" s="1"/>
  <c r="AM111" i="1"/>
  <c r="AO111" i="1" s="1"/>
  <c r="AP111" i="1" s="1"/>
  <c r="BB326" i="1"/>
  <c r="BC326" i="1" s="1"/>
  <c r="BE326" i="1" s="1"/>
  <c r="AM28" i="1"/>
  <c r="AO28" i="1" s="1"/>
  <c r="AP28" i="1" s="1"/>
  <c r="AA266" i="1"/>
  <c r="BB18" i="1"/>
  <c r="BC18" i="1" s="1"/>
  <c r="BE18" i="1" s="1"/>
  <c r="AM124" i="1"/>
  <c r="AO124" i="1" s="1"/>
  <c r="AP124" i="1" s="1"/>
  <c r="AY612" i="1"/>
  <c r="BB612" i="1" s="1"/>
  <c r="BC612" i="1" s="1"/>
  <c r="BE612" i="1" s="1"/>
  <c r="AA443" i="1"/>
  <c r="AM469" i="1"/>
  <c r="AO469" i="1" s="1"/>
  <c r="AP469" i="1" s="1"/>
  <c r="AM139" i="1"/>
  <c r="AO139" i="1" s="1"/>
  <c r="AP139" i="1" s="1"/>
  <c r="AA48" i="1"/>
  <c r="AY153" i="1"/>
  <c r="BB153" i="1" s="1"/>
  <c r="BC153" i="1" s="1"/>
  <c r="BD153" i="1" s="1"/>
  <c r="AT84" i="1"/>
  <c r="AY325" i="1"/>
  <c r="BB325" i="1" s="1"/>
  <c r="BC325" i="1" s="1"/>
  <c r="BE325" i="1" s="1"/>
  <c r="AM584" i="1"/>
  <c r="AO584" i="1" s="1"/>
  <c r="AP584" i="1" s="1"/>
  <c r="AT250" i="1"/>
  <c r="AT285" i="1"/>
  <c r="AT182" i="1"/>
  <c r="BD248" i="1"/>
  <c r="BD487" i="1"/>
  <c r="AV584" i="1"/>
  <c r="AT237" i="1"/>
  <c r="BD118" i="1"/>
  <c r="AM367" i="1"/>
  <c r="AO367" i="1" s="1"/>
  <c r="AP367" i="1" s="1"/>
  <c r="AA171" i="1"/>
  <c r="AA385" i="1"/>
  <c r="AA36" i="1"/>
  <c r="BB311" i="1"/>
  <c r="BC311" i="1" s="1"/>
  <c r="BE311" i="1" s="1"/>
  <c r="AA14" i="1"/>
  <c r="AA10" i="1"/>
  <c r="AA73" i="1"/>
  <c r="AA85" i="1"/>
  <c r="AA344" i="1"/>
  <c r="AA206" i="1"/>
  <c r="AT111" i="1"/>
  <c r="AA183" i="1"/>
  <c r="AA265" i="1"/>
  <c r="AT443" i="1"/>
  <c r="AA353" i="1"/>
  <c r="AA320" i="1"/>
  <c r="AT400" i="1"/>
  <c r="AM440" i="1"/>
  <c r="AO440" i="1" s="1"/>
  <c r="AP440" i="1" s="1"/>
  <c r="AM426" i="1"/>
  <c r="AO426" i="1" s="1"/>
  <c r="AP426" i="1" s="1"/>
  <c r="AT418" i="1"/>
  <c r="AM470" i="1"/>
  <c r="AO470" i="1" s="1"/>
  <c r="AP470" i="1" s="1"/>
  <c r="AY101" i="1"/>
  <c r="BB101" i="1" s="1"/>
  <c r="BC101" i="1" s="1"/>
  <c r="BE101" i="1" s="1"/>
  <c r="AM374" i="1"/>
  <c r="AO374" i="1" s="1"/>
  <c r="AP374" i="1" s="1"/>
  <c r="AA262" i="1"/>
  <c r="AA76" i="1"/>
  <c r="AT311" i="1"/>
  <c r="AA161" i="1"/>
  <c r="AT36" i="1"/>
  <c r="AM310" i="1"/>
  <c r="AO310" i="1" s="1"/>
  <c r="AP310" i="1" s="1"/>
  <c r="AM365" i="1"/>
  <c r="AO365" i="1" s="1"/>
  <c r="AP365" i="1" s="1"/>
  <c r="BD176" i="1"/>
  <c r="AM418" i="1"/>
  <c r="AO418" i="1" s="1"/>
  <c r="AP418" i="1" s="1"/>
  <c r="AY136" i="1"/>
  <c r="BB136" i="1" s="1"/>
  <c r="BC136" i="1" s="1"/>
  <c r="BD136" i="1" s="1"/>
  <c r="AA396" i="1"/>
  <c r="AA89" i="1"/>
  <c r="AT143" i="1"/>
  <c r="AY375" i="1"/>
  <c r="BB375" i="1" s="1"/>
  <c r="BC375" i="1" s="1"/>
  <c r="BE375" i="1" s="1"/>
  <c r="AA168" i="1"/>
  <c r="AA203" i="1"/>
  <c r="AM464" i="1"/>
  <c r="AO464" i="1" s="1"/>
  <c r="AP464" i="1" s="1"/>
  <c r="BD504" i="1"/>
  <c r="AM182" i="1"/>
  <c r="AO182" i="1" s="1"/>
  <c r="AP182" i="1" s="1"/>
  <c r="AA264" i="1"/>
  <c r="BE282" i="1"/>
  <c r="BB489" i="1"/>
  <c r="BC489" i="1" s="1"/>
  <c r="BE489" i="1" s="1"/>
  <c r="AT58" i="1"/>
  <c r="AT419" i="1"/>
  <c r="AY353" i="1"/>
  <c r="BB353" i="1" s="1"/>
  <c r="BC353" i="1" s="1"/>
  <c r="BE353" i="1" s="1"/>
  <c r="AM448" i="1"/>
  <c r="AO448" i="1" s="1"/>
  <c r="AP448" i="1" s="1"/>
  <c r="AM364" i="1"/>
  <c r="AO364" i="1" s="1"/>
  <c r="AP364" i="1" s="1"/>
  <c r="AA540" i="1"/>
  <c r="AY8" i="1"/>
  <c r="BB8" i="1" s="1"/>
  <c r="BC8" i="1" s="1"/>
  <c r="BE8" i="1" s="1"/>
  <c r="AT230" i="1"/>
  <c r="AT448" i="1"/>
  <c r="AT292" i="1"/>
  <c r="AA448" i="1"/>
  <c r="AY481" i="1"/>
  <c r="BB481" i="1" s="1"/>
  <c r="BC481" i="1" s="1"/>
  <c r="BE481" i="1" s="1"/>
  <c r="AA405" i="1"/>
  <c r="AT617" i="1"/>
  <c r="AA248" i="1"/>
  <c r="AY604" i="1"/>
  <c r="BB604" i="1" s="1"/>
  <c r="BC604" i="1" s="1"/>
  <c r="BE604" i="1" s="1"/>
  <c r="AT46" i="1"/>
  <c r="AA278" i="1"/>
  <c r="AY242" i="1"/>
  <c r="BB242" i="1" s="1"/>
  <c r="BC242" i="1" s="1"/>
  <c r="BD242" i="1" s="1"/>
  <c r="AY216" i="1"/>
  <c r="BB216" i="1" s="1"/>
  <c r="BC216" i="1" s="1"/>
  <c r="BE216" i="1" s="1"/>
  <c r="AA291" i="1"/>
  <c r="BE554" i="1"/>
  <c r="BD554" i="1"/>
  <c r="AM89" i="1"/>
  <c r="AO89" i="1" s="1"/>
  <c r="AP89" i="1" s="1"/>
  <c r="AA449" i="1"/>
  <c r="AY199" i="1"/>
  <c r="BB199" i="1" s="1"/>
  <c r="BC199" i="1" s="1"/>
  <c r="BD199" i="1" s="1"/>
  <c r="AA408" i="1"/>
  <c r="AM258" i="1"/>
  <c r="AO258" i="1" s="1"/>
  <c r="AP258" i="1" s="1"/>
  <c r="AA603" i="1"/>
  <c r="AY286" i="1"/>
  <c r="BB286" i="1" s="1"/>
  <c r="BC286" i="1" s="1"/>
  <c r="BD286" i="1" s="1"/>
  <c r="AT514" i="1"/>
  <c r="AT288" i="1"/>
  <c r="AA357" i="1"/>
  <c r="AY253" i="1"/>
  <c r="BB253" i="1" s="1"/>
  <c r="BC253" i="1" s="1"/>
  <c r="BD253" i="1" s="1"/>
  <c r="AT186" i="1"/>
  <c r="AT446" i="1"/>
  <c r="AA501" i="1"/>
  <c r="AM502" i="1"/>
  <c r="AO502" i="1" s="1"/>
  <c r="AP502" i="1" s="1"/>
  <c r="AM570" i="1"/>
  <c r="AO570" i="1" s="1"/>
  <c r="AP570" i="1" s="1"/>
  <c r="AM16" i="1"/>
  <c r="AO16" i="1" s="1"/>
  <c r="AP16" i="1" s="1"/>
  <c r="AA153" i="1"/>
  <c r="AA497" i="1"/>
  <c r="AT423" i="1"/>
  <c r="AT364" i="1"/>
  <c r="AA224" i="1"/>
  <c r="AT365" i="1"/>
  <c r="AA38" i="1"/>
  <c r="BD408" i="1"/>
  <c r="BE408" i="1"/>
  <c r="AM295" i="1"/>
  <c r="AO295" i="1" s="1"/>
  <c r="AP295" i="1" s="1"/>
  <c r="AA295" i="1"/>
  <c r="AT104" i="1"/>
  <c r="AT209" i="1"/>
  <c r="AM236" i="1"/>
  <c r="AO236" i="1" s="1"/>
  <c r="AP236" i="1" s="1"/>
  <c r="AT212" i="1"/>
  <c r="AA157" i="1"/>
  <c r="AA364" i="1"/>
  <c r="AA247" i="1"/>
  <c r="AT247" i="1"/>
  <c r="AT107" i="1"/>
  <c r="AY107" i="1"/>
  <c r="BB107" i="1" s="1"/>
  <c r="BC107" i="1" s="1"/>
  <c r="BE107" i="1" s="1"/>
  <c r="AY278" i="1"/>
  <c r="BB278" i="1" s="1"/>
  <c r="BC278" i="1" s="1"/>
  <c r="BE278" i="1" s="1"/>
  <c r="BD60" i="1"/>
  <c r="BE60" i="1"/>
  <c r="AT483" i="1"/>
  <c r="AY483" i="1"/>
  <c r="BB483" i="1" s="1"/>
  <c r="BC483" i="1" s="1"/>
  <c r="BD483" i="1" s="1"/>
  <c r="AA502" i="1"/>
  <c r="BD100" i="1"/>
  <c r="BE100" i="1"/>
  <c r="AT295" i="1"/>
  <c r="AT124" i="1"/>
  <c r="AY591" i="1"/>
  <c r="BB591" i="1" s="1"/>
  <c r="BC591" i="1" s="1"/>
  <c r="BE591" i="1" s="1"/>
  <c r="AT591" i="1"/>
  <c r="AM128" i="1"/>
  <c r="AO128" i="1" s="1"/>
  <c r="AP128" i="1" s="1"/>
  <c r="AM69" i="1"/>
  <c r="AO69" i="1" s="1"/>
  <c r="AP69" i="1" s="1"/>
  <c r="AA202" i="1"/>
  <c r="AT497" i="1"/>
  <c r="AT45" i="1"/>
  <c r="AA40" i="1"/>
  <c r="AT128" i="1"/>
  <c r="BD357" i="1"/>
  <c r="AA236" i="1"/>
  <c r="AT236" i="1"/>
  <c r="AM442" i="1"/>
  <c r="AO442" i="1" s="1"/>
  <c r="AP442" i="1" s="1"/>
  <c r="AA423" i="1"/>
  <c r="AA615" i="1"/>
  <c r="AT312" i="1"/>
  <c r="AY312" i="1"/>
  <c r="BB312" i="1" s="1"/>
  <c r="BC312" i="1" s="1"/>
  <c r="BE312" i="1" s="1"/>
  <c r="AT193" i="1"/>
  <c r="AA47" i="1"/>
  <c r="AA218" i="1"/>
  <c r="AY193" i="1"/>
  <c r="BB193" i="1" s="1"/>
  <c r="BC193" i="1" s="1"/>
  <c r="BD193" i="1" s="1"/>
  <c r="AT37" i="1"/>
  <c r="AM14" i="1"/>
  <c r="AO14" i="1" s="1"/>
  <c r="AP14" i="1" s="1"/>
  <c r="AT48" i="1"/>
  <c r="AT353" i="1"/>
  <c r="AY116" i="1"/>
  <c r="BB116" i="1" s="1"/>
  <c r="BC116" i="1" s="1"/>
  <c r="BE116" i="1" s="1"/>
  <c r="AM384" i="1"/>
  <c r="AO384" i="1" s="1"/>
  <c r="AP384" i="1" s="1"/>
  <c r="AT300" i="1"/>
  <c r="AM400" i="1"/>
  <c r="AO400" i="1" s="1"/>
  <c r="AP400" i="1" s="1"/>
  <c r="AM241" i="1"/>
  <c r="AO241" i="1" s="1"/>
  <c r="AP241" i="1" s="1"/>
  <c r="AA257" i="1"/>
  <c r="AA252" i="1"/>
  <c r="AA276" i="1"/>
  <c r="AY260" i="1"/>
  <c r="BB260" i="1" s="1"/>
  <c r="BC260" i="1" s="1"/>
  <c r="BE260" i="1" s="1"/>
  <c r="AT43" i="1"/>
  <c r="AA230" i="1"/>
  <c r="AA352" i="1"/>
  <c r="AA156" i="1"/>
  <c r="AA27" i="1"/>
  <c r="AA45" i="1"/>
  <c r="AT157" i="1"/>
  <c r="AM46" i="1"/>
  <c r="AO46" i="1" s="1"/>
  <c r="AP46" i="1" s="1"/>
  <c r="AA605" i="1"/>
  <c r="AT13" i="1"/>
  <c r="AY521" i="1"/>
  <c r="BB521" i="1" s="1"/>
  <c r="BC521" i="1" s="1"/>
  <c r="BE521" i="1" s="1"/>
  <c r="AY71" i="1"/>
  <c r="BB71" i="1" s="1"/>
  <c r="BC71" i="1" s="1"/>
  <c r="BE71" i="1" s="1"/>
  <c r="AY271" i="1"/>
  <c r="BB271" i="1" s="1"/>
  <c r="BC271" i="1" s="1"/>
  <c r="BE271" i="1" s="1"/>
  <c r="AT242" i="1"/>
  <c r="AT404" i="1"/>
  <c r="AV589" i="1"/>
  <c r="AA426" i="1"/>
  <c r="AM497" i="1"/>
  <c r="AO497" i="1" s="1"/>
  <c r="AP497" i="1" s="1"/>
  <c r="AM228" i="1"/>
  <c r="AA35" i="1"/>
  <c r="AA307" i="1"/>
  <c r="AY588" i="1"/>
  <c r="BB588" i="1" s="1"/>
  <c r="BC588" i="1" s="1"/>
  <c r="BE588" i="1" s="1"/>
  <c r="AY130" i="1"/>
  <c r="BB130" i="1" s="1"/>
  <c r="BC130" i="1" s="1"/>
  <c r="BE130" i="1" s="1"/>
  <c r="AV334" i="1"/>
  <c r="AT456" i="1"/>
  <c r="AA420" i="1"/>
  <c r="AT322" i="1"/>
  <c r="AY462" i="1"/>
  <c r="BB462" i="1" s="1"/>
  <c r="BC462" i="1" s="1"/>
  <c r="BE462" i="1" s="1"/>
  <c r="AT134" i="1"/>
  <c r="AA28" i="1"/>
  <c r="AA440" i="1"/>
  <c r="AA470" i="1"/>
  <c r="AA282" i="1"/>
  <c r="AT282" i="1"/>
  <c r="AA435" i="1"/>
  <c r="AM282" i="1"/>
  <c r="AO282" i="1" s="1"/>
  <c r="AP282" i="1" s="1"/>
  <c r="AA321" i="1"/>
  <c r="AM482" i="1"/>
  <c r="AO482" i="1" s="1"/>
  <c r="AP482" i="1" s="1"/>
  <c r="AY11" i="1"/>
  <c r="BB11" i="1" s="1"/>
  <c r="BC11" i="1" s="1"/>
  <c r="BE11" i="1" s="1"/>
  <c r="AA310" i="1"/>
  <c r="AM546" i="1"/>
  <c r="AO546" i="1" s="1"/>
  <c r="AP546" i="1" s="1"/>
  <c r="AY10" i="1"/>
  <c r="BB10" i="1" s="1"/>
  <c r="BC10" i="1" s="1"/>
  <c r="BD10" i="1" s="1"/>
  <c r="AM192" i="1"/>
  <c r="AO192" i="1" s="1"/>
  <c r="AP192" i="1" s="1"/>
  <c r="AM317" i="1"/>
  <c r="AO317" i="1" s="1"/>
  <c r="AP317" i="1" s="1"/>
  <c r="AA517" i="1"/>
  <c r="AT618" i="1"/>
  <c r="AA165" i="1"/>
  <c r="AY196" i="1"/>
  <c r="BB196" i="1" s="1"/>
  <c r="BC196" i="1" s="1"/>
  <c r="BD196" i="1" s="1"/>
  <c r="AY382" i="1"/>
  <c r="BB382" i="1" s="1"/>
  <c r="BC382" i="1" s="1"/>
  <c r="BD382" i="1" s="1"/>
  <c r="AT265" i="1"/>
  <c r="AT133" i="1"/>
  <c r="AA79" i="1"/>
  <c r="AA234" i="1"/>
  <c r="AY235" i="1"/>
  <c r="BB235" i="1" s="1"/>
  <c r="BC235" i="1" s="1"/>
  <c r="BE235" i="1" s="1"/>
  <c r="AT512" i="1"/>
  <c r="AT194" i="1"/>
  <c r="AT165" i="1"/>
  <c r="AA180" i="1"/>
  <c r="AT31" i="1"/>
  <c r="AM516" i="1"/>
  <c r="AO516" i="1" s="1"/>
  <c r="AP516" i="1" s="1"/>
  <c r="AT251" i="1"/>
  <c r="AT243" i="1"/>
  <c r="AA511" i="1"/>
  <c r="AT150" i="1"/>
  <c r="AM220" i="1"/>
  <c r="AO220" i="1" s="1"/>
  <c r="AP220" i="1" s="1"/>
  <c r="AM312" i="1"/>
  <c r="AO312" i="1" s="1"/>
  <c r="AP312" i="1" s="1"/>
  <c r="AM350" i="1"/>
  <c r="AO350" i="1" s="1"/>
  <c r="AP350" i="1" s="1"/>
  <c r="AM393" i="1"/>
  <c r="AO393" i="1" s="1"/>
  <c r="AP393" i="1" s="1"/>
  <c r="AM323" i="1"/>
  <c r="AO323" i="1" s="1"/>
  <c r="AP323" i="1" s="1"/>
  <c r="AT390" i="1"/>
  <c r="AM235" i="1"/>
  <c r="AA299" i="1"/>
  <c r="AV332" i="1"/>
  <c r="AA137" i="1"/>
  <c r="AT149" i="1"/>
  <c r="AA298" i="1"/>
  <c r="AT240" i="1"/>
  <c r="AT219" i="1"/>
  <c r="AM239" i="1"/>
  <c r="AO239" i="1" s="1"/>
  <c r="AP239" i="1" s="1"/>
  <c r="AT257" i="1"/>
  <c r="AT405" i="1"/>
  <c r="AA303" i="1"/>
  <c r="AA539" i="1"/>
  <c r="AT573" i="1"/>
  <c r="AT293" i="1"/>
  <c r="AT472" i="1"/>
  <c r="AT55" i="1"/>
  <c r="AA117" i="1"/>
  <c r="AT12" i="1"/>
  <c r="AT30" i="1"/>
  <c r="AM30" i="1"/>
  <c r="AO30" i="1" s="1"/>
  <c r="AP30" i="1" s="1"/>
  <c r="AA41" i="1"/>
  <c r="AT41" i="1"/>
  <c r="BE609" i="1"/>
  <c r="BD609" i="1"/>
  <c r="AT376" i="1"/>
  <c r="AA376" i="1"/>
  <c r="AM376" i="1"/>
  <c r="AO376" i="1" s="1"/>
  <c r="AP376" i="1" s="1"/>
  <c r="AT113" i="1"/>
  <c r="AA113" i="1"/>
  <c r="AA421" i="1"/>
  <c r="AA213" i="1"/>
  <c r="AM113" i="1"/>
  <c r="AO113" i="1" s="1"/>
  <c r="AP113" i="1" s="1"/>
  <c r="AA445" i="1"/>
  <c r="AM91" i="1"/>
  <c r="AO91" i="1" s="1"/>
  <c r="AP91" i="1" s="1"/>
  <c r="AM331" i="1"/>
  <c r="AO331" i="1" s="1"/>
  <c r="AP331" i="1" s="1"/>
  <c r="AT523" i="1"/>
  <c r="AA214" i="1"/>
  <c r="AT294" i="1"/>
  <c r="AM472" i="1"/>
  <c r="AO472" i="1" s="1"/>
  <c r="AP472" i="1" s="1"/>
  <c r="AM293" i="1"/>
  <c r="AO293" i="1" s="1"/>
  <c r="AP293" i="1" s="1"/>
  <c r="AM445" i="1"/>
  <c r="AO445" i="1" s="1"/>
  <c r="AP445" i="1" s="1"/>
  <c r="AM268" i="1"/>
  <c r="AO268" i="1" s="1"/>
  <c r="AP268" i="1" s="1"/>
  <c r="AM175" i="1"/>
  <c r="AO175" i="1" s="1"/>
  <c r="AP175" i="1" s="1"/>
  <c r="AT313" i="1"/>
  <c r="AT305" i="1"/>
  <c r="AA242" i="1"/>
  <c r="AA404" i="1"/>
  <c r="AM501" i="1"/>
  <c r="AO501" i="1" s="1"/>
  <c r="AP501" i="1" s="1"/>
  <c r="AM68" i="1"/>
  <c r="AO68" i="1" s="1"/>
  <c r="AP68" i="1" s="1"/>
  <c r="AA469" i="1"/>
  <c r="AM618" i="1"/>
  <c r="AO618" i="1" s="1"/>
  <c r="AP618" i="1" s="1"/>
  <c r="AM109" i="1"/>
  <c r="AO109" i="1" s="1"/>
  <c r="AP109" i="1" s="1"/>
  <c r="AM407" i="1"/>
  <c r="AO407" i="1" s="1"/>
  <c r="AP407" i="1" s="1"/>
  <c r="AY273" i="1"/>
  <c r="BB273" i="1" s="1"/>
  <c r="BC273" i="1" s="1"/>
  <c r="BE273" i="1" s="1"/>
  <c r="AM343" i="1"/>
  <c r="AO343" i="1" s="1"/>
  <c r="AP343" i="1" s="1"/>
  <c r="AT332" i="1"/>
  <c r="AA332" i="1"/>
  <c r="AY203" i="1"/>
  <c r="BB203" i="1" s="1"/>
  <c r="BC203" i="1" s="1"/>
  <c r="BE203" i="1" s="1"/>
  <c r="AY207" i="1"/>
  <c r="BB207" i="1" s="1"/>
  <c r="BC207" i="1" s="1"/>
  <c r="BD207" i="1" s="1"/>
  <c r="AM496" i="1"/>
  <c r="AO496" i="1" s="1"/>
  <c r="AP496" i="1" s="1"/>
  <c r="AA246" i="1"/>
  <c r="AT359" i="1"/>
  <c r="AA592" i="1"/>
  <c r="AT281" i="1"/>
  <c r="AM338" i="1"/>
  <c r="AO338" i="1" s="1"/>
  <c r="AP338" i="1" s="1"/>
  <c r="AM354" i="1"/>
  <c r="AO354" i="1" s="1"/>
  <c r="AP354" i="1" s="1"/>
  <c r="AT14" i="1"/>
  <c r="AA116" i="1"/>
  <c r="AM20" i="1"/>
  <c r="AO20" i="1" s="1"/>
  <c r="AP20" i="1" s="1"/>
  <c r="AM197" i="1"/>
  <c r="AO197" i="1" s="1"/>
  <c r="AP197" i="1" s="1"/>
  <c r="AT19" i="1"/>
  <c r="AT493" i="1"/>
  <c r="AY373" i="1"/>
  <c r="BB373" i="1" s="1"/>
  <c r="BC373" i="1" s="1"/>
  <c r="BD373" i="1" s="1"/>
  <c r="AT462" i="1"/>
  <c r="AT232" i="1"/>
  <c r="AA12" i="1"/>
  <c r="AM185" i="1"/>
  <c r="AO185" i="1" s="1"/>
  <c r="AP185" i="1" s="1"/>
  <c r="AA80" i="1"/>
  <c r="AA463" i="1"/>
  <c r="AA190" i="1"/>
  <c r="AM174" i="1"/>
  <c r="AO174" i="1" s="1"/>
  <c r="AP174" i="1" s="1"/>
  <c r="AA524" i="1"/>
  <c r="BB576" i="1"/>
  <c r="BC576" i="1" s="1"/>
  <c r="BE576" i="1" s="1"/>
  <c r="AT223" i="1"/>
  <c r="AY167" i="1"/>
  <c r="BB167" i="1" s="1"/>
  <c r="BC167" i="1" s="1"/>
  <c r="BE167" i="1" s="1"/>
  <c r="AY496" i="1"/>
  <c r="BB496" i="1" s="1"/>
  <c r="BC496" i="1" s="1"/>
  <c r="BD496" i="1" s="1"/>
  <c r="AM617" i="1"/>
  <c r="AO617" i="1" s="1"/>
  <c r="AP617" i="1" s="1"/>
  <c r="AA294" i="1"/>
  <c r="AM49" i="1"/>
  <c r="AO49" i="1" s="1"/>
  <c r="AP49" i="1" s="1"/>
  <c r="AM360" i="1"/>
  <c r="AO360" i="1" s="1"/>
  <c r="AP360" i="1" s="1"/>
  <c r="AY437" i="1"/>
  <c r="BB437" i="1" s="1"/>
  <c r="BC437" i="1" s="1"/>
  <c r="BD437" i="1" s="1"/>
  <c r="AM386" i="1"/>
  <c r="AO386" i="1" s="1"/>
  <c r="AP386" i="1" s="1"/>
  <c r="AT475" i="1"/>
  <c r="AA454" i="1"/>
  <c r="AT487" i="1"/>
  <c r="AT355" i="1"/>
  <c r="AT474" i="1"/>
  <c r="AY183" i="1"/>
  <c r="BB183" i="1" s="1"/>
  <c r="BC183" i="1" s="1"/>
  <c r="AT15" i="1"/>
  <c r="BD184" i="1"/>
  <c r="BE184" i="1"/>
  <c r="AA506" i="1"/>
  <c r="AT506" i="1"/>
  <c r="AA115" i="1"/>
  <c r="AT115" i="1"/>
  <c r="BD517" i="1"/>
  <c r="BE517" i="1"/>
  <c r="AA173" i="1"/>
  <c r="AT173" i="1"/>
  <c r="AM438" i="1"/>
  <c r="AO438" i="1" s="1"/>
  <c r="AP438" i="1" s="1"/>
  <c r="AT438" i="1"/>
  <c r="AA438" i="1"/>
  <c r="AM261" i="1"/>
  <c r="AO261" i="1" s="1"/>
  <c r="AP261" i="1" s="1"/>
  <c r="BE257" i="1"/>
  <c r="BD257" i="1"/>
  <c r="AA33" i="1"/>
  <c r="AT33" i="1"/>
  <c r="AM118" i="1"/>
  <c r="AO118" i="1" s="1"/>
  <c r="AP118" i="1" s="1"/>
  <c r="AT118" i="1"/>
  <c r="AA118" i="1"/>
  <c r="AM387" i="1"/>
  <c r="AO387" i="1" s="1"/>
  <c r="AP387" i="1" s="1"/>
  <c r="AT387" i="1"/>
  <c r="AA176" i="1"/>
  <c r="AT176" i="1"/>
  <c r="AT39" i="1"/>
  <c r="AA39" i="1"/>
  <c r="AM159" i="1"/>
  <c r="AO159" i="1" s="1"/>
  <c r="AP159" i="1" s="1"/>
  <c r="AT159" i="1"/>
  <c r="AA159" i="1"/>
  <c r="BD149" i="1"/>
  <c r="BE149" i="1"/>
  <c r="BD573" i="1"/>
  <c r="BE573" i="1"/>
  <c r="AA95" i="1"/>
  <c r="AM137" i="1"/>
  <c r="AO137" i="1" s="1"/>
  <c r="AP137" i="1" s="1"/>
  <c r="AA130" i="1"/>
  <c r="AY548" i="1"/>
  <c r="BB548" i="1" s="1"/>
  <c r="BC548" i="1" s="1"/>
  <c r="BE548" i="1" s="1"/>
  <c r="AY205" i="1"/>
  <c r="BB205" i="1" s="1"/>
  <c r="BC205" i="1" s="1"/>
  <c r="BD205" i="1" s="1"/>
  <c r="AA134" i="1"/>
  <c r="AM165" i="1"/>
  <c r="AO165" i="1" s="1"/>
  <c r="AP165" i="1" s="1"/>
  <c r="AA37" i="1"/>
  <c r="AM117" i="1"/>
  <c r="AO117" i="1" s="1"/>
  <c r="AP117" i="1" s="1"/>
  <c r="AA185" i="1"/>
  <c r="AY475" i="1"/>
  <c r="BB475" i="1" s="1"/>
  <c r="BC475" i="1" s="1"/>
  <c r="BE475" i="1" s="1"/>
  <c r="AA397" i="1"/>
  <c r="AA53" i="1"/>
  <c r="AA277" i="1"/>
  <c r="AM33" i="1"/>
  <c r="AO33" i="1" s="1"/>
  <c r="AP33" i="1" s="1"/>
  <c r="AM96" i="1"/>
  <c r="AO96" i="1" s="1"/>
  <c r="AP96" i="1" s="1"/>
  <c r="AM115" i="1"/>
  <c r="AO115" i="1" s="1"/>
  <c r="AP115" i="1" s="1"/>
  <c r="AM486" i="1"/>
  <c r="AO486" i="1" s="1"/>
  <c r="AP486" i="1" s="1"/>
  <c r="AT80" i="1"/>
  <c r="AT151" i="1"/>
  <c r="AY541" i="1"/>
  <c r="BB541" i="1" s="1"/>
  <c r="BC541" i="1" s="1"/>
  <c r="BE541" i="1" s="1"/>
  <c r="AY434" i="1"/>
  <c r="BB434" i="1" s="1"/>
  <c r="BC434" i="1" s="1"/>
  <c r="BE434" i="1" s="1"/>
  <c r="AT584" i="1"/>
  <c r="AY505" i="1"/>
  <c r="BB505" i="1" s="1"/>
  <c r="BC505" i="1" s="1"/>
  <c r="BD505" i="1" s="1"/>
  <c r="AT343" i="1"/>
  <c r="AA226" i="1"/>
  <c r="AA169" i="1"/>
  <c r="AT184" i="1"/>
  <c r="AT201" i="1"/>
  <c r="AM232" i="1"/>
  <c r="AT542" i="1"/>
  <c r="AM592" i="1"/>
  <c r="AO592" i="1" s="1"/>
  <c r="AP592" i="1" s="1"/>
  <c r="AA223" i="1"/>
  <c r="AA274" i="1"/>
  <c r="AT156" i="1"/>
  <c r="AT34" i="1"/>
  <c r="AM37" i="1"/>
  <c r="AO37" i="1" s="1"/>
  <c r="AP37" i="1" s="1"/>
  <c r="AM294" i="1"/>
  <c r="AO294" i="1" s="1"/>
  <c r="AP294" i="1" s="1"/>
  <c r="AA114" i="1"/>
  <c r="AA145" i="1"/>
  <c r="AA306" i="1"/>
  <c r="AT32" i="1"/>
  <c r="AT130" i="1"/>
  <c r="AT47" i="1"/>
  <c r="AT97" i="1"/>
  <c r="AM253" i="1"/>
  <c r="AO253" i="1" s="1"/>
  <c r="AP253" i="1" s="1"/>
  <c r="AM346" i="1"/>
  <c r="AO346" i="1" s="1"/>
  <c r="AP346" i="1" s="1"/>
  <c r="AM56" i="1"/>
  <c r="AO56" i="1" s="1"/>
  <c r="AP56" i="1" s="1"/>
  <c r="AM355" i="1"/>
  <c r="AO355" i="1" s="1"/>
  <c r="AP355" i="1" s="1"/>
  <c r="AM538" i="1"/>
  <c r="AO538" i="1" s="1"/>
  <c r="AP538" i="1" s="1"/>
  <c r="AT140" i="1"/>
  <c r="AM432" i="1"/>
  <c r="AO432" i="1" s="1"/>
  <c r="AP432" i="1" s="1"/>
  <c r="AT521" i="1"/>
  <c r="AT527" i="1"/>
  <c r="AT619" i="1"/>
  <c r="AA493" i="1"/>
  <c r="AY140" i="1"/>
  <c r="BB140" i="1" s="1"/>
  <c r="BC140" i="1" s="1"/>
  <c r="BE140" i="1" s="1"/>
  <c r="AY619" i="1"/>
  <c r="BB619" i="1" s="1"/>
  <c r="BC619" i="1" s="1"/>
  <c r="BD619" i="1" s="1"/>
  <c r="AA418" i="1"/>
  <c r="AA261" i="1"/>
  <c r="AT95" i="1"/>
  <c r="AM305" i="1"/>
  <c r="AO305" i="1" s="1"/>
  <c r="AP305" i="1" s="1"/>
  <c r="AA259" i="1"/>
  <c r="AY125" i="1"/>
  <c r="BB125" i="1" s="1"/>
  <c r="BC125" i="1" s="1"/>
  <c r="BD125" i="1" s="1"/>
  <c r="AT349" i="1"/>
  <c r="AA529" i="1"/>
  <c r="AM349" i="1"/>
  <c r="AO349" i="1" s="1"/>
  <c r="AP349" i="1" s="1"/>
  <c r="AY202" i="1"/>
  <c r="BB202" i="1" s="1"/>
  <c r="BC202" i="1" s="1"/>
  <c r="BE202" i="1" s="1"/>
  <c r="AT204" i="1"/>
  <c r="AY162" i="1"/>
  <c r="BB162" i="1" s="1"/>
  <c r="BC162" i="1" s="1"/>
  <c r="BE162" i="1" s="1"/>
  <c r="AY264" i="1"/>
  <c r="BB264" i="1" s="1"/>
  <c r="BC264" i="1" s="1"/>
  <c r="BE264" i="1" s="1"/>
  <c r="AM277" i="1"/>
  <c r="AO277" i="1" s="1"/>
  <c r="AP277" i="1" s="1"/>
  <c r="AA221" i="1"/>
  <c r="AT252" i="1"/>
  <c r="AT122" i="1"/>
  <c r="AT239" i="1"/>
  <c r="AA531" i="1"/>
  <c r="AT277" i="1"/>
  <c r="AT429" i="1"/>
  <c r="AA34" i="1"/>
  <c r="AT27" i="1"/>
  <c r="AM130" i="1"/>
  <c r="AO130" i="1" s="1"/>
  <c r="AP130" i="1" s="1"/>
  <c r="AT268" i="1"/>
  <c r="AY334" i="1"/>
  <c r="BB334" i="1" s="1"/>
  <c r="BC334" i="1" s="1"/>
  <c r="BE334" i="1" s="1"/>
  <c r="AA330" i="1"/>
  <c r="AY251" i="1"/>
  <c r="BB251" i="1" s="1"/>
  <c r="BC251" i="1" s="1"/>
  <c r="BE251" i="1" s="1"/>
  <c r="AA467" i="1"/>
  <c r="AM327" i="1"/>
  <c r="AO327" i="1" s="1"/>
  <c r="AP327" i="1" s="1"/>
  <c r="AT337" i="1"/>
  <c r="AT481" i="1"/>
  <c r="AA322" i="1"/>
  <c r="AM527" i="1"/>
  <c r="AO527" i="1" s="1"/>
  <c r="AP527" i="1" s="1"/>
  <c r="AY197" i="1"/>
  <c r="BB197" i="1" s="1"/>
  <c r="BC197" i="1" s="1"/>
  <c r="BD197" i="1" s="1"/>
  <c r="AT507" i="1"/>
  <c r="AT548" i="1"/>
  <c r="AT71" i="1"/>
  <c r="AT425" i="1"/>
  <c r="AA606" i="1"/>
  <c r="AM611" i="1"/>
  <c r="AO611" i="1" s="1"/>
  <c r="AP611" i="1" s="1"/>
  <c r="AM536" i="1"/>
  <c r="AO536" i="1" s="1"/>
  <c r="AP536" i="1" s="1"/>
  <c r="AY493" i="1"/>
  <c r="BB493" i="1" s="1"/>
  <c r="BC493" i="1" s="1"/>
  <c r="BE493" i="1" s="1"/>
  <c r="AT555" i="1"/>
  <c r="AT67" i="1"/>
  <c r="AT72" i="1"/>
  <c r="AM606" i="1"/>
  <c r="AO606" i="1" s="1"/>
  <c r="AP606" i="1" s="1"/>
  <c r="AT574" i="1"/>
  <c r="AM176" i="1"/>
  <c r="AO176" i="1" s="1"/>
  <c r="AP176" i="1" s="1"/>
  <c r="AM300" i="1"/>
  <c r="AO300" i="1" s="1"/>
  <c r="AP300" i="1" s="1"/>
  <c r="AA30" i="1"/>
  <c r="AA400" i="1"/>
  <c r="AA374" i="1"/>
  <c r="AA331" i="1"/>
  <c r="AM148" i="1"/>
  <c r="AO148" i="1" s="1"/>
  <c r="AP148" i="1" s="1"/>
  <c r="AM359" i="1"/>
  <c r="AO359" i="1" s="1"/>
  <c r="AP359" i="1" s="1"/>
  <c r="AT148" i="1"/>
  <c r="AY142" i="1"/>
  <c r="BB142" i="1" s="1"/>
  <c r="BC142" i="1" s="1"/>
  <c r="BD142" i="1" s="1"/>
  <c r="AY256" i="1"/>
  <c r="BB256" i="1" s="1"/>
  <c r="BC256" i="1" s="1"/>
  <c r="BE256" i="1" s="1"/>
  <c r="AA559" i="1"/>
  <c r="AA78" i="1"/>
  <c r="AT87" i="1"/>
  <c r="AM506" i="1"/>
  <c r="AO506" i="1" s="1"/>
  <c r="AP506" i="1" s="1"/>
  <c r="AT290" i="1"/>
  <c r="AT53" i="1"/>
  <c r="AT259" i="1"/>
  <c r="AT276" i="1"/>
  <c r="AM122" i="1"/>
  <c r="AO122" i="1" s="1"/>
  <c r="AP122" i="1" s="1"/>
  <c r="AM368" i="1"/>
  <c r="AO368" i="1" s="1"/>
  <c r="AP368" i="1" s="1"/>
  <c r="AT385" i="1"/>
  <c r="AM36" i="1"/>
  <c r="AO36" i="1" s="1"/>
  <c r="AP36" i="1" s="1"/>
  <c r="AT445" i="1"/>
  <c r="AM436" i="1"/>
  <c r="AO436" i="1" s="1"/>
  <c r="AP436" i="1" s="1"/>
  <c r="AM301" i="1"/>
  <c r="AO301" i="1" s="1"/>
  <c r="AP301" i="1" s="1"/>
  <c r="AT129" i="1"/>
  <c r="AT335" i="1"/>
  <c r="AA146" i="1"/>
  <c r="AA412" i="1"/>
  <c r="AT473" i="1"/>
  <c r="AY564" i="1"/>
  <c r="BB564" i="1" s="1"/>
  <c r="BC564" i="1" s="1"/>
  <c r="BD564" i="1" s="1"/>
  <c r="AM512" i="1"/>
  <c r="AO512" i="1" s="1"/>
  <c r="AP512" i="1" s="1"/>
  <c r="AA15" i="1"/>
  <c r="AM12" i="1"/>
  <c r="AO12" i="1" s="1"/>
  <c r="AP12" i="1" s="1"/>
  <c r="AT91" i="1"/>
  <c r="AT261" i="1"/>
  <c r="AT185" i="1"/>
  <c r="AA589" i="1"/>
  <c r="AT589" i="1"/>
  <c r="AA65" i="1"/>
  <c r="AM65" i="1"/>
  <c r="AO65" i="1" s="1"/>
  <c r="AP65" i="1" s="1"/>
  <c r="AT65" i="1"/>
  <c r="AA558" i="1"/>
  <c r="AM558" i="1"/>
  <c r="AO558" i="1" s="1"/>
  <c r="AP558" i="1" s="1"/>
  <c r="BE506" i="1"/>
  <c r="BD506" i="1"/>
  <c r="AA304" i="1"/>
  <c r="AT304" i="1"/>
  <c r="BD58" i="1"/>
  <c r="BE58" i="1"/>
  <c r="BE510" i="1"/>
  <c r="BD510" i="1"/>
  <c r="BE491" i="1"/>
  <c r="BD491" i="1"/>
  <c r="AA275" i="1"/>
  <c r="AT275" i="1"/>
  <c r="BE456" i="1"/>
  <c r="BD456" i="1"/>
  <c r="AT82" i="1"/>
  <c r="AA119" i="1"/>
  <c r="AT138" i="1"/>
  <c r="AT119" i="1"/>
  <c r="AT75" i="1"/>
  <c r="AT132" i="1"/>
  <c r="AM154" i="1"/>
  <c r="AO154" i="1" s="1"/>
  <c r="AP154" i="1" s="1"/>
  <c r="AM152" i="1"/>
  <c r="AO152" i="1" s="1"/>
  <c r="AP152" i="1" s="1"/>
  <c r="AT558" i="1"/>
  <c r="AT421" i="1"/>
  <c r="AM95" i="1"/>
  <c r="AO95" i="1" s="1"/>
  <c r="AP95" i="1" s="1"/>
  <c r="AM505" i="1"/>
  <c r="AO505" i="1" s="1"/>
  <c r="AP505" i="1" s="1"/>
  <c r="AA600" i="1"/>
  <c r="AT529" i="1"/>
  <c r="AT86" i="1"/>
  <c r="AT183" i="1"/>
  <c r="AT200" i="1"/>
  <c r="AT215" i="1"/>
  <c r="AY190" i="1"/>
  <c r="BB190" i="1" s="1"/>
  <c r="BC190" i="1" s="1"/>
  <c r="BE190" i="1" s="1"/>
  <c r="AY332" i="1"/>
  <c r="BB332" i="1" s="1"/>
  <c r="BC332" i="1" s="1"/>
  <c r="BD332" i="1" s="1"/>
  <c r="AT92" i="1"/>
  <c r="AT485" i="1"/>
  <c r="AT496" i="1"/>
  <c r="AT609" i="1"/>
  <c r="AT94" i="1"/>
  <c r="AA181" i="1"/>
  <c r="AM206" i="1"/>
  <c r="AM290" i="1"/>
  <c r="AO290" i="1" s="1"/>
  <c r="AP290" i="1" s="1"/>
  <c r="AT135" i="1"/>
  <c r="BB246" i="1"/>
  <c r="BC246" i="1" s="1"/>
  <c r="BE246" i="1" s="1"/>
  <c r="AT181" i="1"/>
  <c r="AA219" i="1"/>
  <c r="AT408" i="1"/>
  <c r="AM221" i="1"/>
  <c r="AO221" i="1" s="1"/>
  <c r="AP221" i="1" s="1"/>
  <c r="AM87" i="1"/>
  <c r="AO87" i="1" s="1"/>
  <c r="AP87" i="1" s="1"/>
  <c r="AT121" i="1"/>
  <c r="AT270" i="1"/>
  <c r="AT274" i="1"/>
  <c r="AT320" i="1"/>
  <c r="AM230" i="1"/>
  <c r="AO230" i="1" s="1"/>
  <c r="AP230" i="1" s="1"/>
  <c r="AM234" i="1"/>
  <c r="AO234" i="1" s="1"/>
  <c r="AP234" i="1" s="1"/>
  <c r="AM259" i="1"/>
  <c r="AO259" i="1" s="1"/>
  <c r="AP259" i="1" s="1"/>
  <c r="AT352" i="1"/>
  <c r="AM39" i="1"/>
  <c r="AO39" i="1" s="1"/>
  <c r="AP39" i="1" s="1"/>
  <c r="AT272" i="1"/>
  <c r="AM270" i="1"/>
  <c r="AO270" i="1" s="1"/>
  <c r="AP270" i="1" s="1"/>
  <c r="AA480" i="1"/>
  <c r="AA270" i="1"/>
  <c r="AM416" i="1"/>
  <c r="AO416" i="1" s="1"/>
  <c r="AP416" i="1" s="1"/>
  <c r="AA359" i="1"/>
  <c r="AT192" i="1"/>
  <c r="AA97" i="1"/>
  <c r="AA123" i="1"/>
  <c r="AT324" i="1"/>
  <c r="AA284" i="1"/>
  <c r="AY47" i="1"/>
  <c r="BB47" i="1" s="1"/>
  <c r="BC47" i="1" s="1"/>
  <c r="BE47" i="1" s="1"/>
  <c r="AT454" i="1"/>
  <c r="AM314" i="1"/>
  <c r="AO314" i="1" s="1"/>
  <c r="AP314" i="1" s="1"/>
  <c r="AA131" i="1"/>
  <c r="AA439" i="1"/>
  <c r="AM102" i="1"/>
  <c r="AO102" i="1" s="1"/>
  <c r="AP102" i="1" s="1"/>
  <c r="AT102" i="1"/>
  <c r="AA475" i="1"/>
  <c r="AM394" i="1"/>
  <c r="AO394" i="1" s="1"/>
  <c r="AP394" i="1" s="1"/>
  <c r="AT538" i="1"/>
  <c r="AY538" i="1"/>
  <c r="BB538" i="1" s="1"/>
  <c r="BC538" i="1" s="1"/>
  <c r="BE538" i="1" s="1"/>
  <c r="AA13" i="1"/>
  <c r="AA486" i="1"/>
  <c r="AA556" i="1"/>
  <c r="AA381" i="1"/>
  <c r="AT381" i="1"/>
  <c r="AA279" i="1"/>
  <c r="AM286" i="1"/>
  <c r="AO286" i="1" s="1"/>
  <c r="AP286" i="1" s="1"/>
  <c r="AT8" i="1"/>
  <c r="AA241" i="1"/>
  <c r="AT241" i="1"/>
  <c r="AA461" i="1"/>
  <c r="AT461" i="1"/>
  <c r="AM461" i="1"/>
  <c r="AO461" i="1" s="1"/>
  <c r="AP461" i="1" s="1"/>
  <c r="AM547" i="1"/>
  <c r="AO547" i="1" s="1"/>
  <c r="AP547" i="1" s="1"/>
  <c r="AT547" i="1"/>
  <c r="AT511" i="1"/>
  <c r="AM511" i="1"/>
  <c r="AO511" i="1" s="1"/>
  <c r="AP511" i="1" s="1"/>
  <c r="AV430" i="1"/>
  <c r="AM430" i="1"/>
  <c r="AO430" i="1" s="1"/>
  <c r="AP430" i="1" s="1"/>
  <c r="AT601" i="1"/>
  <c r="AM601" i="1"/>
  <c r="AO601" i="1" s="1"/>
  <c r="AP601" i="1" s="1"/>
  <c r="AT466" i="1"/>
  <c r="AA466" i="1"/>
  <c r="AM103" i="1"/>
  <c r="AO103" i="1" s="1"/>
  <c r="AP103" i="1" s="1"/>
  <c r="AT90" i="1"/>
  <c r="AY105" i="1"/>
  <c r="BB105" i="1" s="1"/>
  <c r="BC105" i="1" s="1"/>
  <c r="BD105" i="1" s="1"/>
  <c r="AY154" i="1"/>
  <c r="BB154" i="1" s="1"/>
  <c r="BC154" i="1" s="1"/>
  <c r="BE154" i="1" s="1"/>
  <c r="AA325" i="1"/>
  <c r="AT196" i="1"/>
  <c r="AA187" i="1"/>
  <c r="AM162" i="1"/>
  <c r="AO162" i="1" s="1"/>
  <c r="AP162" i="1" s="1"/>
  <c r="AT264" i="1"/>
  <c r="AA184" i="1"/>
  <c r="AA576" i="1"/>
  <c r="AM204" i="1"/>
  <c r="AO204" i="1" s="1"/>
  <c r="AP204" i="1" s="1"/>
  <c r="AM78" i="1"/>
  <c r="AO78" i="1" s="1"/>
  <c r="AP78" i="1" s="1"/>
  <c r="AT592" i="1"/>
  <c r="AT79" i="1"/>
  <c r="AT40" i="1"/>
  <c r="AA31" i="1"/>
  <c r="AM281" i="1"/>
  <c r="AO281" i="1" s="1"/>
  <c r="AP281" i="1" s="1"/>
  <c r="AY409" i="1"/>
  <c r="BB409" i="1" s="1"/>
  <c r="BC409" i="1" s="1"/>
  <c r="BE409" i="1" s="1"/>
  <c r="AT306" i="1"/>
  <c r="AT44" i="1"/>
  <c r="AA228" i="1"/>
  <c r="AT334" i="1"/>
  <c r="AA229" i="1"/>
  <c r="AY129" i="1"/>
  <c r="BB129" i="1" s="1"/>
  <c r="BC129" i="1" s="1"/>
  <c r="BD129" i="1" s="1"/>
  <c r="AM379" i="1"/>
  <c r="AO379" i="1" s="1"/>
  <c r="AP379" i="1" s="1"/>
  <c r="AT393" i="1"/>
  <c r="AT486" i="1"/>
  <c r="AA371" i="1"/>
  <c r="AA414" i="1"/>
  <c r="AT414" i="1"/>
  <c r="AA481" i="1"/>
  <c r="AA177" i="1"/>
  <c r="AM177" i="1"/>
  <c r="AO177" i="1" s="1"/>
  <c r="AP177" i="1" s="1"/>
  <c r="AY61" i="1"/>
  <c r="BB61" i="1" s="1"/>
  <c r="BC61" i="1" s="1"/>
  <c r="BD61" i="1" s="1"/>
  <c r="AT61" i="1"/>
  <c r="AM474" i="1"/>
  <c r="AO474" i="1" s="1"/>
  <c r="AP474" i="1" s="1"/>
  <c r="AT578" i="1"/>
  <c r="AM392" i="1"/>
  <c r="AO392" i="1" s="1"/>
  <c r="AP392" i="1" s="1"/>
  <c r="AT392" i="1"/>
  <c r="AY550" i="1"/>
  <c r="BB550" i="1" s="1"/>
  <c r="BC550" i="1" s="1"/>
  <c r="BE550" i="1" s="1"/>
  <c r="AY279" i="1"/>
  <c r="BB279" i="1" s="1"/>
  <c r="BC279" i="1" s="1"/>
  <c r="BD279" i="1" s="1"/>
  <c r="AT279" i="1"/>
  <c r="AA111" i="1"/>
  <c r="AT470" i="1"/>
  <c r="AM459" i="1"/>
  <c r="AO459" i="1" s="1"/>
  <c r="AP459" i="1" s="1"/>
  <c r="AT459" i="1"/>
  <c r="AA459" i="1"/>
  <c r="AM477" i="1"/>
  <c r="AO477" i="1" s="1"/>
  <c r="AP477" i="1" s="1"/>
  <c r="AA477" i="1"/>
  <c r="AT477" i="1"/>
  <c r="AM591" i="1"/>
  <c r="AO591" i="1" s="1"/>
  <c r="AP591" i="1" s="1"/>
  <c r="AA591" i="1"/>
  <c r="AA612" i="1"/>
  <c r="AM612" i="1"/>
  <c r="AO612" i="1" s="1"/>
  <c r="AP612" i="1" s="1"/>
  <c r="AT612" i="1"/>
  <c r="AA447" i="1"/>
  <c r="AT447" i="1"/>
  <c r="BE498" i="1"/>
  <c r="BD498" i="1"/>
  <c r="AT69" i="1"/>
  <c r="AM82" i="1"/>
  <c r="AO82" i="1" s="1"/>
  <c r="AP82" i="1" s="1"/>
  <c r="AT449" i="1"/>
  <c r="AT88" i="1"/>
  <c r="AA98" i="1"/>
  <c r="AT98" i="1"/>
  <c r="AT136" i="1"/>
  <c r="AM81" i="1"/>
  <c r="AO81" i="1" s="1"/>
  <c r="AP81" i="1" s="1"/>
  <c r="AM138" i="1"/>
  <c r="AO138" i="1" s="1"/>
  <c r="AP138" i="1" s="1"/>
  <c r="AA434" i="1"/>
  <c r="AM289" i="1"/>
  <c r="AO289" i="1" s="1"/>
  <c r="AP289" i="1" s="1"/>
  <c r="AT109" i="1"/>
  <c r="AT85" i="1"/>
  <c r="AA103" i="1"/>
  <c r="AT137" i="1"/>
  <c r="AY421" i="1"/>
  <c r="BB421" i="1" s="1"/>
  <c r="BC421" i="1" s="1"/>
  <c r="BD421" i="1" s="1"/>
  <c r="AV600" i="1"/>
  <c r="AY600" i="1"/>
  <c r="BB600" i="1" s="1"/>
  <c r="BC600" i="1" s="1"/>
  <c r="BE600" i="1" s="1"/>
  <c r="AT256" i="1"/>
  <c r="AT203" i="1"/>
  <c r="AY195" i="1"/>
  <c r="BB195" i="1" s="1"/>
  <c r="BC195" i="1" s="1"/>
  <c r="BD195" i="1" s="1"/>
  <c r="AT217" i="1"/>
  <c r="AT164" i="1"/>
  <c r="AM164" i="1"/>
  <c r="AO164" i="1" s="1"/>
  <c r="AP164" i="1" s="1"/>
  <c r="BB78" i="1"/>
  <c r="BC78" i="1" s="1"/>
  <c r="BD78" i="1" s="1"/>
  <c r="AT222" i="1"/>
  <c r="AT416" i="1"/>
  <c r="AT291" i="1"/>
  <c r="AT228" i="1"/>
  <c r="AM79" i="1"/>
  <c r="AO79" i="1" s="1"/>
  <c r="AP79" i="1" s="1"/>
  <c r="AT96" i="1"/>
  <c r="AT508" i="1"/>
  <c r="AY436" i="1"/>
  <c r="BB436" i="1" s="1"/>
  <c r="BC436" i="1" s="1"/>
  <c r="BD436" i="1" s="1"/>
  <c r="AT480" i="1"/>
  <c r="AT10" i="1"/>
  <c r="AT166" i="1"/>
  <c r="AV339" i="1"/>
  <c r="AY339" i="1"/>
  <c r="BB339" i="1" s="1"/>
  <c r="BC339" i="1" s="1"/>
  <c r="BE339" i="1" s="1"/>
  <c r="AV605" i="1"/>
  <c r="AY605" i="1"/>
  <c r="BB605" i="1" s="1"/>
  <c r="BC605" i="1" s="1"/>
  <c r="BE605" i="1" s="1"/>
  <c r="AT426" i="1"/>
  <c r="AY426" i="1"/>
  <c r="BB426" i="1" s="1"/>
  <c r="BC426" i="1" s="1"/>
  <c r="BE426" i="1" s="1"/>
  <c r="AA55" i="1"/>
  <c r="AM55" i="1"/>
  <c r="AO55" i="1" s="1"/>
  <c r="AP55" i="1" s="1"/>
  <c r="AA446" i="1"/>
  <c r="AM446" i="1"/>
  <c r="AO446" i="1" s="1"/>
  <c r="AP446" i="1" s="1"/>
  <c r="AM468" i="1"/>
  <c r="AO468" i="1" s="1"/>
  <c r="AP468" i="1" s="1"/>
  <c r="AA468" i="1"/>
  <c r="AM483" i="1"/>
  <c r="AO483" i="1" s="1"/>
  <c r="AP483" i="1" s="1"/>
  <c r="AA483" i="1"/>
  <c r="AT501" i="1"/>
  <c r="AA545" i="1"/>
  <c r="AM545" i="1"/>
  <c r="AO545" i="1" s="1"/>
  <c r="AP545" i="1" s="1"/>
  <c r="AA411" i="1"/>
  <c r="AM411" i="1"/>
  <c r="AO411" i="1" s="1"/>
  <c r="AP411" i="1" s="1"/>
  <c r="AT554" i="1"/>
  <c r="AA554" i="1"/>
  <c r="AM615" i="1"/>
  <c r="AO615" i="1" s="1"/>
  <c r="AP615" i="1" s="1"/>
  <c r="AT615" i="1"/>
  <c r="AT545" i="1"/>
  <c r="AT469" i="1"/>
  <c r="AT411" i="1"/>
  <c r="AT331" i="1"/>
  <c r="AM620" i="1"/>
  <c r="AO620" i="1" s="1"/>
  <c r="AP620" i="1" s="1"/>
  <c r="AT620" i="1"/>
  <c r="BE540" i="1"/>
  <c r="BD540" i="1"/>
  <c r="AT73" i="1"/>
  <c r="AY73" i="1"/>
  <c r="BB73" i="1" s="1"/>
  <c r="BC73" i="1" s="1"/>
  <c r="BE73" i="1" s="1"/>
  <c r="AM85" i="1"/>
  <c r="AO85" i="1" s="1"/>
  <c r="AP85" i="1" s="1"/>
  <c r="AY407" i="1"/>
  <c r="BB407" i="1" s="1"/>
  <c r="BC407" i="1" s="1"/>
  <c r="BD407" i="1" s="1"/>
  <c r="AM203" i="1"/>
  <c r="AO203" i="1" s="1"/>
  <c r="AP203" i="1" s="1"/>
  <c r="AT167" i="1"/>
  <c r="AA267" i="1"/>
  <c r="AM44" i="1"/>
  <c r="AO44" i="1" s="1"/>
  <c r="AP44" i="1" s="1"/>
  <c r="AT234" i="1"/>
  <c r="AM423" i="1"/>
  <c r="AO423" i="1" s="1"/>
  <c r="AP423" i="1" s="1"/>
  <c r="AT342" i="1"/>
  <c r="AT360" i="1"/>
  <c r="AA58" i="1"/>
  <c r="AM433" i="1"/>
  <c r="AO433" i="1" s="1"/>
  <c r="AP433" i="1" s="1"/>
  <c r="AT433" i="1"/>
  <c r="AA271" i="1"/>
  <c r="AY243" i="1"/>
  <c r="BB243" i="1" s="1"/>
  <c r="BC243" i="1" s="1"/>
  <c r="BD243" i="1" s="1"/>
  <c r="AT310" i="1"/>
  <c r="AT238" i="1"/>
  <c r="AA238" i="1"/>
  <c r="AM238" i="1"/>
  <c r="AO238" i="1" s="1"/>
  <c r="AP238" i="1" s="1"/>
  <c r="AM173" i="1"/>
  <c r="AO173" i="1" s="1"/>
  <c r="AP173" i="1" s="1"/>
  <c r="AA43" i="1"/>
  <c r="AM413" i="1"/>
  <c r="AO413" i="1" s="1"/>
  <c r="AP413" i="1" s="1"/>
  <c r="AT413" i="1"/>
  <c r="BE412" i="1"/>
  <c r="BD412" i="1"/>
  <c r="AA575" i="1"/>
  <c r="AM575" i="1"/>
  <c r="AO575" i="1" s="1"/>
  <c r="AP575" i="1" s="1"/>
  <c r="AA417" i="1"/>
  <c r="AT417" i="1"/>
  <c r="AM417" i="1"/>
  <c r="AO417" i="1" s="1"/>
  <c r="AP417" i="1" s="1"/>
  <c r="AA16" i="1"/>
  <c r="AT16" i="1"/>
  <c r="AT546" i="1"/>
  <c r="AT575" i="1"/>
  <c r="AT374" i="1"/>
  <c r="AA74" i="1"/>
  <c r="AM74" i="1"/>
  <c r="AO74" i="1" s="1"/>
  <c r="AP74" i="1" s="1"/>
  <c r="AT74" i="1"/>
  <c r="AA101" i="1"/>
  <c r="AT101" i="1"/>
  <c r="AT553" i="1"/>
  <c r="AA553" i="1"/>
  <c r="AM553" i="1"/>
  <c r="AO553" i="1" s="1"/>
  <c r="AP553" i="1" s="1"/>
  <c r="AT570" i="1"/>
  <c r="AA570" i="1"/>
  <c r="AM73" i="1"/>
  <c r="AO73" i="1" s="1"/>
  <c r="AP73" i="1" s="1"/>
  <c r="AT583" i="1"/>
  <c r="AM583" i="1"/>
  <c r="AO583" i="1" s="1"/>
  <c r="AP583" i="1" s="1"/>
  <c r="AY528" i="1"/>
  <c r="BB528" i="1" s="1"/>
  <c r="BC528" i="1" s="1"/>
  <c r="BE528" i="1" s="1"/>
  <c r="AA285" i="1"/>
  <c r="AA617" i="1"/>
  <c r="AA107" i="1"/>
  <c r="AA293" i="1"/>
  <c r="AM285" i="1"/>
  <c r="AO285" i="1" s="1"/>
  <c r="AP285" i="1" s="1"/>
  <c r="AA193" i="1"/>
  <c r="AM466" i="1"/>
  <c r="AO466" i="1" s="1"/>
  <c r="AP466" i="1" s="1"/>
  <c r="AM447" i="1"/>
  <c r="AO447" i="1" s="1"/>
  <c r="AP447" i="1" s="1"/>
  <c r="AT117" i="1"/>
  <c r="AA68" i="1"/>
  <c r="AA288" i="1"/>
  <c r="AA69" i="1"/>
  <c r="AT502" i="1"/>
  <c r="AT68" i="1"/>
  <c r="AA601" i="1"/>
  <c r="AA620" i="1"/>
  <c r="AM15" i="1"/>
  <c r="AO15" i="1" s="1"/>
  <c r="AP15" i="1" s="1"/>
  <c r="AM363" i="1"/>
  <c r="AO363" i="1" s="1"/>
  <c r="AP363" i="1" s="1"/>
  <c r="AA437" i="1"/>
  <c r="AY175" i="1"/>
  <c r="BB175" i="1" s="1"/>
  <c r="BC175" i="1" s="1"/>
  <c r="BE175" i="1" s="1"/>
  <c r="AA504" i="1"/>
  <c r="AM526" i="1"/>
  <c r="AO526" i="1" s="1"/>
  <c r="AP526" i="1" s="1"/>
  <c r="AM534" i="1"/>
  <c r="AO534" i="1" s="1"/>
  <c r="AP534" i="1" s="1"/>
  <c r="AT108" i="1"/>
  <c r="AY556" i="1"/>
  <c r="BB556" i="1" s="1"/>
  <c r="BC556" i="1" s="1"/>
  <c r="BD556" i="1" s="1"/>
  <c r="AY455" i="1"/>
  <c r="BB455" i="1" s="1"/>
  <c r="BC455" i="1" s="1"/>
  <c r="BE455" i="1" s="1"/>
  <c r="AA373" i="1"/>
  <c r="AY381" i="1"/>
  <c r="BB381" i="1" s="1"/>
  <c r="BC381" i="1" s="1"/>
  <c r="BD381" i="1" s="1"/>
  <c r="AA512" i="1"/>
  <c r="AA232" i="1"/>
  <c r="AA186" i="1"/>
  <c r="AM134" i="1"/>
  <c r="AO134" i="1" s="1"/>
  <c r="AP134" i="1" s="1"/>
  <c r="AA472" i="1"/>
  <c r="AA514" i="1"/>
  <c r="AA300" i="1"/>
  <c r="AM404" i="1"/>
  <c r="AO404" i="1" s="1"/>
  <c r="AP404" i="1" s="1"/>
  <c r="AA413" i="1"/>
  <c r="AM589" i="1"/>
  <c r="AO589" i="1" s="1"/>
  <c r="AP589" i="1" s="1"/>
  <c r="AA91" i="1"/>
  <c r="AA618" i="1"/>
  <c r="AT284" i="1"/>
  <c r="AT323" i="1"/>
  <c r="AT314" i="1"/>
  <c r="AT327" i="1"/>
  <c r="AM479" i="1"/>
  <c r="AO479" i="1" s="1"/>
  <c r="AP479" i="1" s="1"/>
  <c r="AM390" i="1"/>
  <c r="AO390" i="1" s="1"/>
  <c r="AP390" i="1" s="1"/>
  <c r="AT25" i="1"/>
  <c r="AA46" i="1"/>
  <c r="AA61" i="1"/>
  <c r="AT83" i="1"/>
  <c r="AM59" i="1"/>
  <c r="AO59" i="1" s="1"/>
  <c r="AP59" i="1" s="1"/>
  <c r="AT494" i="1"/>
  <c r="AT205" i="1"/>
  <c r="AT585" i="1"/>
  <c r="AY425" i="1"/>
  <c r="BB425" i="1" s="1"/>
  <c r="BC425" i="1" s="1"/>
  <c r="BE425" i="1" s="1"/>
  <c r="AY108" i="1"/>
  <c r="BB108" i="1" s="1"/>
  <c r="BC108" i="1" s="1"/>
  <c r="BD108" i="1" s="1"/>
  <c r="AM216" i="1"/>
  <c r="AM462" i="1"/>
  <c r="AO462" i="1" s="1"/>
  <c r="AP462" i="1" s="1"/>
  <c r="AT66" i="1"/>
  <c r="AY313" i="1"/>
  <c r="BB313" i="1" s="1"/>
  <c r="BC313" i="1" s="1"/>
  <c r="BD313" i="1" s="1"/>
  <c r="AY611" i="1"/>
  <c r="BB611" i="1" s="1"/>
  <c r="BC611" i="1" s="1"/>
  <c r="BD611" i="1" s="1"/>
  <c r="AA84" i="1"/>
  <c r="BE139" i="1"/>
  <c r="BD139" i="1"/>
  <c r="AA365" i="1"/>
  <c r="AA182" i="1"/>
  <c r="AN232" i="1"/>
  <c r="AA254" i="1"/>
  <c r="AA312" i="1"/>
  <c r="AA305" i="1"/>
  <c r="AA128" i="1"/>
  <c r="AM299" i="1"/>
  <c r="AO299" i="1" s="1"/>
  <c r="AP299" i="1" s="1"/>
  <c r="AA546" i="1"/>
  <c r="AA547" i="1"/>
  <c r="AA124" i="1"/>
  <c r="BE254" i="1"/>
  <c r="BD254" i="1"/>
  <c r="BE320" i="1"/>
  <c r="BD320" i="1"/>
  <c r="AA395" i="1"/>
  <c r="AM395" i="1"/>
  <c r="AO395" i="1" s="1"/>
  <c r="AP395" i="1" s="1"/>
  <c r="AA211" i="1"/>
  <c r="AM211" i="1"/>
  <c r="AA144" i="1"/>
  <c r="AM144" i="1"/>
  <c r="AO144" i="1" s="1"/>
  <c r="AP144" i="1" s="1"/>
  <c r="AA533" i="1"/>
  <c r="AM533" i="1"/>
  <c r="AO533" i="1" s="1"/>
  <c r="AP533" i="1" s="1"/>
  <c r="AA269" i="1"/>
  <c r="AM269" i="1"/>
  <c r="AO269" i="1" s="1"/>
  <c r="AP269" i="1" s="1"/>
  <c r="AA328" i="1"/>
  <c r="AM328" i="1"/>
  <c r="AO328" i="1" s="1"/>
  <c r="AP328" i="1" s="1"/>
  <c r="AA345" i="1"/>
  <c r="AM345" i="1"/>
  <c r="AO345" i="1" s="1"/>
  <c r="AP345" i="1" s="1"/>
  <c r="AA362" i="1"/>
  <c r="AM362" i="1"/>
  <c r="AO362" i="1" s="1"/>
  <c r="AP362" i="1" s="1"/>
  <c r="AA388" i="1"/>
  <c r="AM388" i="1"/>
  <c r="AO388" i="1" s="1"/>
  <c r="AP388" i="1" s="1"/>
  <c r="AA613" i="1"/>
  <c r="AM613" i="1"/>
  <c r="AO613" i="1" s="1"/>
  <c r="AP613" i="1" s="1"/>
  <c r="AA389" i="1"/>
  <c r="AM389" i="1"/>
  <c r="AO389" i="1" s="1"/>
  <c r="AP389" i="1" s="1"/>
  <c r="BE128" i="1"/>
  <c r="BD128" i="1"/>
  <c r="BE341" i="1"/>
  <c r="BD341" i="1"/>
  <c r="BE389" i="1"/>
  <c r="BD389" i="1"/>
  <c r="BE303" i="1"/>
  <c r="BD303" i="1"/>
  <c r="AM191" i="1"/>
  <c r="AO191" i="1" s="1"/>
  <c r="AP191" i="1" s="1"/>
  <c r="AT191" i="1"/>
  <c r="BE15" i="1"/>
  <c r="BD15" i="1"/>
  <c r="BD330" i="1"/>
  <c r="BE330" i="1"/>
  <c r="BD322" i="1"/>
  <c r="BE322" i="1"/>
  <c r="BD410" i="1"/>
  <c r="BE410" i="1"/>
  <c r="BD360" i="1"/>
  <c r="BE360" i="1"/>
  <c r="BD516" i="1"/>
  <c r="BE516" i="1"/>
  <c r="BD467" i="1"/>
  <c r="BE467" i="1"/>
  <c r="BE55" i="1"/>
  <c r="BD55" i="1"/>
  <c r="BE65" i="1"/>
  <c r="BD65" i="1"/>
  <c r="BE446" i="1"/>
  <c r="BD446" i="1"/>
  <c r="BE500" i="1"/>
  <c r="BD500" i="1"/>
  <c r="BE19" i="1"/>
  <c r="BD19" i="1"/>
  <c r="AA406" i="1"/>
  <c r="AM406" i="1"/>
  <c r="AO406" i="1" s="1"/>
  <c r="AP406" i="1" s="1"/>
  <c r="AT406" i="1"/>
  <c r="AA488" i="1"/>
  <c r="AM488" i="1"/>
  <c r="AO488" i="1" s="1"/>
  <c r="AP488" i="1" s="1"/>
  <c r="AT488" i="1"/>
  <c r="BE376" i="1"/>
  <c r="BD376" i="1"/>
  <c r="BE344" i="1"/>
  <c r="BD344" i="1"/>
  <c r="BE165" i="1"/>
  <c r="BD165" i="1"/>
  <c r="BE464" i="1"/>
  <c r="BD464" i="1"/>
  <c r="BE274" i="1"/>
  <c r="BD274" i="1"/>
  <c r="BE352" i="1"/>
  <c r="BD352" i="1"/>
  <c r="BE53" i="1"/>
  <c r="BD53" i="1"/>
  <c r="BE531" i="1"/>
  <c r="BD531" i="1"/>
  <c r="BE458" i="1"/>
  <c r="BD458" i="1"/>
  <c r="AA610" i="1"/>
  <c r="AM610" i="1"/>
  <c r="AO610" i="1" s="1"/>
  <c r="AP610" i="1" s="1"/>
  <c r="AA465" i="1"/>
  <c r="AM465" i="1"/>
  <c r="AO465" i="1" s="1"/>
  <c r="AP465" i="1" s="1"/>
  <c r="AA451" i="1"/>
  <c r="AM451" i="1"/>
  <c r="AO451" i="1" s="1"/>
  <c r="AP451" i="1" s="1"/>
  <c r="AA172" i="1"/>
  <c r="AM172" i="1"/>
  <c r="AO172" i="1" s="1"/>
  <c r="AP172" i="1" s="1"/>
  <c r="AA309" i="1"/>
  <c r="AM309" i="1"/>
  <c r="AO309" i="1" s="1"/>
  <c r="AP309" i="1" s="1"/>
  <c r="AA231" i="1"/>
  <c r="AM231" i="1"/>
  <c r="AO231" i="1" s="1"/>
  <c r="AP231" i="1" s="1"/>
  <c r="AA336" i="1"/>
  <c r="AM336" i="1"/>
  <c r="AO336" i="1" s="1"/>
  <c r="AP336" i="1" s="1"/>
  <c r="AA347" i="1"/>
  <c r="AM347" i="1"/>
  <c r="AO347" i="1" s="1"/>
  <c r="AP347" i="1" s="1"/>
  <c r="AA372" i="1"/>
  <c r="AM372" i="1"/>
  <c r="AO372" i="1" s="1"/>
  <c r="AP372" i="1" s="1"/>
  <c r="AA402" i="1"/>
  <c r="AM402" i="1"/>
  <c r="AO402" i="1" s="1"/>
  <c r="AP402" i="1" s="1"/>
  <c r="AA519" i="1"/>
  <c r="AM519" i="1"/>
  <c r="AO519" i="1" s="1"/>
  <c r="AP519" i="1" s="1"/>
  <c r="AA356" i="1"/>
  <c r="AM356" i="1"/>
  <c r="AO356" i="1" s="1"/>
  <c r="AP356" i="1" s="1"/>
  <c r="BE514" i="1"/>
  <c r="BD514" i="1"/>
  <c r="AA409" i="1"/>
  <c r="AM409" i="1"/>
  <c r="AO409" i="1" s="1"/>
  <c r="AP409" i="1" s="1"/>
  <c r="BE316" i="1"/>
  <c r="BD316" i="1"/>
  <c r="BE372" i="1"/>
  <c r="BD372" i="1"/>
  <c r="BE402" i="1"/>
  <c r="BD402" i="1"/>
  <c r="BE356" i="1"/>
  <c r="BD356" i="1"/>
  <c r="BE241" i="1"/>
  <c r="BD241" i="1"/>
  <c r="AA369" i="1"/>
  <c r="AM369" i="1"/>
  <c r="AO369" i="1" s="1"/>
  <c r="AP369" i="1" s="1"/>
  <c r="BD327" i="1"/>
  <c r="BE327" i="1"/>
  <c r="BD386" i="1"/>
  <c r="BE386" i="1"/>
  <c r="AA452" i="1"/>
  <c r="AT452" i="1"/>
  <c r="BE413" i="1"/>
  <c r="BD413" i="1"/>
  <c r="BE16" i="1"/>
  <c r="BD16" i="1"/>
  <c r="AA255" i="1"/>
  <c r="AM255" i="1"/>
  <c r="AO255" i="1" s="1"/>
  <c r="AP255" i="1" s="1"/>
  <c r="AT255" i="1"/>
  <c r="AT296" i="1"/>
  <c r="BE174" i="1"/>
  <c r="BD174" i="1"/>
  <c r="AA326" i="1"/>
  <c r="AM326" i="1"/>
  <c r="AO326" i="1" s="1"/>
  <c r="AP326" i="1" s="1"/>
  <c r="AT326" i="1"/>
  <c r="AT99" i="1"/>
  <c r="AA151" i="1"/>
  <c r="AM151" i="1"/>
  <c r="AO151" i="1" s="1"/>
  <c r="AP151" i="1" s="1"/>
  <c r="BE255" i="1"/>
  <c r="BD255" i="1"/>
  <c r="AM167" i="1"/>
  <c r="AO167" i="1" s="1"/>
  <c r="AP167" i="1" s="1"/>
  <c r="BE194" i="1"/>
  <c r="BD194" i="1"/>
  <c r="AM450" i="1"/>
  <c r="AO450" i="1" s="1"/>
  <c r="AP450" i="1" s="1"/>
  <c r="AA450" i="1"/>
  <c r="AT450" i="1"/>
  <c r="BE201" i="1"/>
  <c r="BD201" i="1"/>
  <c r="BE222" i="1"/>
  <c r="BD222" i="1"/>
  <c r="BE233" i="1"/>
  <c r="BD233" i="1"/>
  <c r="AA210" i="1"/>
  <c r="AM210" i="1"/>
  <c r="BE39" i="1"/>
  <c r="BD39" i="1"/>
  <c r="BE210" i="1"/>
  <c r="BD210" i="1"/>
  <c r="BE156" i="1"/>
  <c r="BD156" i="1"/>
  <c r="BD191" i="1"/>
  <c r="BE191" i="1"/>
  <c r="AA283" i="1"/>
  <c r="AM283" i="1"/>
  <c r="AO283" i="1" s="1"/>
  <c r="AP283" i="1" s="1"/>
  <c r="AA315" i="1"/>
  <c r="AT315" i="1"/>
  <c r="AM315" i="1"/>
  <c r="AO315" i="1" s="1"/>
  <c r="AP315" i="1" s="1"/>
  <c r="AA370" i="1"/>
  <c r="AM370" i="1"/>
  <c r="AO370" i="1" s="1"/>
  <c r="AP370" i="1" s="1"/>
  <c r="AA378" i="1"/>
  <c r="AM378" i="1"/>
  <c r="AO378" i="1" s="1"/>
  <c r="AP378" i="1" s="1"/>
  <c r="AA42" i="1"/>
  <c r="AM42" i="1"/>
  <c r="AO42" i="1" s="1"/>
  <c r="AP42" i="1" s="1"/>
  <c r="AA453" i="1"/>
  <c r="AM453" i="1"/>
  <c r="AO453" i="1" s="1"/>
  <c r="AP453" i="1" s="1"/>
  <c r="BE249" i="1"/>
  <c r="BD249" i="1"/>
  <c r="BE533" i="1"/>
  <c r="BD533" i="1"/>
  <c r="BE347" i="1"/>
  <c r="BD347" i="1"/>
  <c r="BE42" i="1"/>
  <c r="BD42" i="1"/>
  <c r="BE299" i="1"/>
  <c r="BD299" i="1"/>
  <c r="BD301" i="1"/>
  <c r="BE301" i="1"/>
  <c r="BD324" i="1"/>
  <c r="BE324" i="1"/>
  <c r="BE158" i="1"/>
  <c r="BD158" i="1"/>
  <c r="BD123" i="1"/>
  <c r="BE123" i="1"/>
  <c r="BE354" i="1"/>
  <c r="BD354" i="1"/>
  <c r="BD403" i="1"/>
  <c r="BE403" i="1"/>
  <c r="AM158" i="1"/>
  <c r="AO158" i="1" s="1"/>
  <c r="AP158" i="1" s="1"/>
  <c r="AT158" i="1"/>
  <c r="AT444" i="1"/>
  <c r="BE448" i="1"/>
  <c r="BD448" i="1"/>
  <c r="AA522" i="1"/>
  <c r="AM522" i="1"/>
  <c r="AO522" i="1" s="1"/>
  <c r="AP522" i="1" s="1"/>
  <c r="BE160" i="1"/>
  <c r="BD160" i="1"/>
  <c r="AA377" i="1"/>
  <c r="AM377" i="1"/>
  <c r="AO377" i="1" s="1"/>
  <c r="AP377" i="1" s="1"/>
  <c r="AT377" i="1"/>
  <c r="BE106" i="1"/>
  <c r="BD106" i="1"/>
  <c r="AA358" i="1"/>
  <c r="AM358" i="1"/>
  <c r="AO358" i="1" s="1"/>
  <c r="AP358" i="1" s="1"/>
  <c r="AM127" i="1"/>
  <c r="AO127" i="1" s="1"/>
  <c r="AP127" i="1" s="1"/>
  <c r="AT127" i="1"/>
  <c r="AT178" i="1"/>
  <c r="BE76" i="1"/>
  <c r="BD76" i="1"/>
  <c r="AT358" i="1"/>
  <c r="AA523" i="1"/>
  <c r="AT179" i="1"/>
  <c r="BE296" i="1"/>
  <c r="BD296" i="1"/>
  <c r="BE209" i="1"/>
  <c r="BD209" i="1"/>
  <c r="BE169" i="1"/>
  <c r="BD169" i="1"/>
  <c r="BE298" i="1"/>
  <c r="BD298" i="1"/>
  <c r="BE198" i="1"/>
  <c r="BD198" i="1"/>
  <c r="AA422" i="1"/>
  <c r="AM422" i="1"/>
  <c r="AO422" i="1" s="1"/>
  <c r="AP422" i="1" s="1"/>
  <c r="AT422" i="1"/>
  <c r="AA106" i="1"/>
  <c r="AM106" i="1"/>
  <c r="AO106" i="1" s="1"/>
  <c r="AP106" i="1" s="1"/>
  <c r="AT106" i="1"/>
  <c r="AA7" i="1"/>
  <c r="AM7" i="1"/>
  <c r="AO7" i="1" s="1"/>
  <c r="AP7" i="1" s="1"/>
  <c r="BE265" i="1"/>
  <c r="BD265" i="1"/>
  <c r="BE189" i="1"/>
  <c r="BD189" i="1"/>
  <c r="BE287" i="1"/>
  <c r="BD287" i="1"/>
  <c r="AA29" i="1"/>
  <c r="BE247" i="1"/>
  <c r="BD247" i="1"/>
  <c r="BD368" i="1"/>
  <c r="BE368" i="1"/>
  <c r="AA532" i="1"/>
  <c r="AM532" i="1"/>
  <c r="AO532" i="1" s="1"/>
  <c r="AP532" i="1" s="1"/>
  <c r="AA515" i="1"/>
  <c r="AM515" i="1"/>
  <c r="AO515" i="1" s="1"/>
  <c r="AP515" i="1" s="1"/>
  <c r="AA249" i="1"/>
  <c r="AM249" i="1"/>
  <c r="AO249" i="1" s="1"/>
  <c r="AP249" i="1" s="1"/>
  <c r="AA588" i="1"/>
  <c r="AM588" i="1"/>
  <c r="AO588" i="1" s="1"/>
  <c r="AP588" i="1" s="1"/>
  <c r="AA316" i="1"/>
  <c r="AM316" i="1"/>
  <c r="AO316" i="1" s="1"/>
  <c r="AP316" i="1" s="1"/>
  <c r="AA302" i="1"/>
  <c r="AM302" i="1"/>
  <c r="AO302" i="1" s="1"/>
  <c r="AP302" i="1" s="1"/>
  <c r="AA329" i="1"/>
  <c r="AM329" i="1"/>
  <c r="AO329" i="1" s="1"/>
  <c r="AP329" i="1" s="1"/>
  <c r="AA341" i="1"/>
  <c r="AM341" i="1"/>
  <c r="AO341" i="1" s="1"/>
  <c r="AP341" i="1" s="1"/>
  <c r="AA361" i="1"/>
  <c r="AM361" i="1"/>
  <c r="AO361" i="1" s="1"/>
  <c r="AP361" i="1" s="1"/>
  <c r="AA380" i="1"/>
  <c r="AM380" i="1"/>
  <c r="AO380" i="1" s="1"/>
  <c r="AP380" i="1" s="1"/>
  <c r="AA401" i="1"/>
  <c r="AM401" i="1"/>
  <c r="AO401" i="1" s="1"/>
  <c r="AP401" i="1" s="1"/>
  <c r="AA424" i="1"/>
  <c r="AM424" i="1"/>
  <c r="AO424" i="1" s="1"/>
  <c r="AP424" i="1" s="1"/>
  <c r="BE442" i="1"/>
  <c r="BD442" i="1"/>
  <c r="BE267" i="1"/>
  <c r="BD267" i="1"/>
  <c r="AT369" i="1"/>
  <c r="BD229" i="1"/>
  <c r="BE229" i="1"/>
  <c r="BD317" i="1"/>
  <c r="BE317" i="1"/>
  <c r="BD335" i="1"/>
  <c r="BE335" i="1"/>
  <c r="AA60" i="1"/>
  <c r="AT60" i="1"/>
  <c r="BD371" i="1"/>
  <c r="BE371" i="1"/>
  <c r="AA427" i="1"/>
  <c r="BE309" i="1"/>
  <c r="BD309" i="1"/>
  <c r="BE440" i="1"/>
  <c r="BD440" i="1"/>
  <c r="BE81" i="1"/>
  <c r="BD81" i="1"/>
  <c r="AM142" i="1"/>
  <c r="AO142" i="1" s="1"/>
  <c r="AP142" i="1" s="1"/>
  <c r="AY289" i="1"/>
  <c r="BB289" i="1" s="1"/>
  <c r="BC289" i="1" s="1"/>
  <c r="AT289" i="1"/>
  <c r="AA105" i="1"/>
  <c r="AM150" i="1"/>
  <c r="AO150" i="1" s="1"/>
  <c r="AP150" i="1" s="1"/>
  <c r="AY120" i="1"/>
  <c r="BB120" i="1" s="1"/>
  <c r="BC120" i="1" s="1"/>
  <c r="AT120" i="1"/>
  <c r="AA199" i="1"/>
  <c r="BE206" i="1"/>
  <c r="BD206" i="1"/>
  <c r="AM226" i="1"/>
  <c r="AO226" i="1" s="1"/>
  <c r="AP226" i="1" s="1"/>
  <c r="AM119" i="1"/>
  <c r="AO119" i="1" s="1"/>
  <c r="AP119" i="1" s="1"/>
  <c r="AA541" i="1"/>
  <c r="AT81" i="1"/>
  <c r="AT541" i="1"/>
  <c r="AT505" i="1"/>
  <c r="AY449" i="1"/>
  <c r="BB449" i="1" s="1"/>
  <c r="BC449" i="1" s="1"/>
  <c r="AY343" i="1"/>
  <c r="BB343" i="1" s="1"/>
  <c r="BC343" i="1" s="1"/>
  <c r="AA195" i="1"/>
  <c r="AM256" i="1"/>
  <c r="AO256" i="1" s="1"/>
  <c r="AP256" i="1" s="1"/>
  <c r="AM489" i="1"/>
  <c r="AO489" i="1" s="1"/>
  <c r="AP489" i="1" s="1"/>
  <c r="AA489" i="1"/>
  <c r="AA198" i="1"/>
  <c r="AM213" i="1"/>
  <c r="AO213" i="1" s="1"/>
  <c r="AP213" i="1" s="1"/>
  <c r="AY164" i="1"/>
  <c r="BB164" i="1" s="1"/>
  <c r="BC164" i="1" s="1"/>
  <c r="AA464" i="1"/>
  <c r="AM408" i="1"/>
  <c r="AO408" i="1" s="1"/>
  <c r="AP408" i="1" s="1"/>
  <c r="BE161" i="1"/>
  <c r="BD161" i="1"/>
  <c r="BE135" i="1"/>
  <c r="BD135" i="1"/>
  <c r="AT233" i="1"/>
  <c r="AT458" i="1"/>
  <c r="AT226" i="1"/>
  <c r="AM195" i="1"/>
  <c r="AO195" i="1" s="1"/>
  <c r="AP195" i="1" s="1"/>
  <c r="AT435" i="1"/>
  <c r="AA135" i="1"/>
  <c r="AT266" i="1"/>
  <c r="AM276" i="1"/>
  <c r="AO276" i="1" s="1"/>
  <c r="AP276" i="1" s="1"/>
  <c r="AM304" i="1"/>
  <c r="AO304" i="1" s="1"/>
  <c r="AP304" i="1" s="1"/>
  <c r="AM43" i="1"/>
  <c r="AO43" i="1" s="1"/>
  <c r="AP43" i="1" s="1"/>
  <c r="AM41" i="1"/>
  <c r="AO41" i="1" s="1"/>
  <c r="AP41" i="1" s="1"/>
  <c r="AM34" i="1"/>
  <c r="AO34" i="1" s="1"/>
  <c r="AP34" i="1" s="1"/>
  <c r="AT78" i="1"/>
  <c r="AA225" i="1"/>
  <c r="AM53" i="1"/>
  <c r="AO53" i="1" s="1"/>
  <c r="AP53" i="1" s="1"/>
  <c r="AA250" i="1"/>
  <c r="BE276" i="1"/>
  <c r="BD276" i="1"/>
  <c r="AM531" i="1"/>
  <c r="AO531" i="1" s="1"/>
  <c r="AP531" i="1" s="1"/>
  <c r="BE384" i="1"/>
  <c r="BD384" i="1"/>
  <c r="BE228" i="1"/>
  <c r="BD228" i="1"/>
  <c r="AT171" i="1"/>
  <c r="AM107" i="1"/>
  <c r="AO107" i="1" s="1"/>
  <c r="AP107" i="1" s="1"/>
  <c r="AM405" i="1"/>
  <c r="AO405" i="1" s="1"/>
  <c r="AP405" i="1" s="1"/>
  <c r="AT7" i="1"/>
  <c r="AY223" i="1"/>
  <c r="BB223" i="1" s="1"/>
  <c r="BC223" i="1" s="1"/>
  <c r="AV239" i="1"/>
  <c r="AA287" i="1"/>
  <c r="BE293" i="1"/>
  <c r="BD293" i="1"/>
  <c r="AM212" i="1"/>
  <c r="AT38" i="1"/>
  <c r="BE37" i="1"/>
  <c r="BD37" i="1"/>
  <c r="AM266" i="1"/>
  <c r="BE113" i="1"/>
  <c r="BD113" i="1"/>
  <c r="AM303" i="1"/>
  <c r="AO303" i="1" s="1"/>
  <c r="AP303" i="1" s="1"/>
  <c r="BE44" i="1"/>
  <c r="BD44" i="1"/>
  <c r="BE31" i="1"/>
  <c r="BD31" i="1"/>
  <c r="AT532" i="1"/>
  <c r="AT465" i="1"/>
  <c r="BE367" i="1"/>
  <c r="BD367" i="1"/>
  <c r="AT267" i="1"/>
  <c r="BE30" i="1"/>
  <c r="BD30" i="1"/>
  <c r="AT368" i="1"/>
  <c r="BE321" i="1"/>
  <c r="BD321" i="1"/>
  <c r="AT211" i="1"/>
  <c r="AT144" i="1"/>
  <c r="AT482" i="1"/>
  <c r="AT231" i="1"/>
  <c r="AT338" i="1"/>
  <c r="AT380" i="1"/>
  <c r="AT401" i="1"/>
  <c r="AT424" i="1"/>
  <c r="AM435" i="1"/>
  <c r="AO435" i="1" s="1"/>
  <c r="AP435" i="1" s="1"/>
  <c r="AM248" i="1"/>
  <c r="AO248" i="1" s="1"/>
  <c r="AP248" i="1" s="1"/>
  <c r="AY292" i="1"/>
  <c r="BB292" i="1" s="1"/>
  <c r="BC292" i="1" s="1"/>
  <c r="AY294" i="1"/>
  <c r="BB294" i="1" s="1"/>
  <c r="BC294" i="1" s="1"/>
  <c r="AT303" i="1"/>
  <c r="AT35" i="1"/>
  <c r="AA32" i="1"/>
  <c r="AY361" i="1"/>
  <c r="BB361" i="1" s="1"/>
  <c r="BC361" i="1" s="1"/>
  <c r="AT361" i="1"/>
  <c r="BE617" i="1"/>
  <c r="BD617" i="1"/>
  <c r="BE29" i="1"/>
  <c r="BD29" i="1"/>
  <c r="AM385" i="1"/>
  <c r="AO385" i="1" s="1"/>
  <c r="AP385" i="1" s="1"/>
  <c r="BE114" i="1"/>
  <c r="BD114" i="1"/>
  <c r="AA334" i="1"/>
  <c r="AA384" i="1"/>
  <c r="BE27" i="1"/>
  <c r="BD27" i="1"/>
  <c r="AY192" i="1"/>
  <c r="BB192" i="1" s="1"/>
  <c r="BC192" i="1" s="1"/>
  <c r="AA129" i="1"/>
  <c r="AY259" i="1"/>
  <c r="BB259" i="1" s="1"/>
  <c r="BC259" i="1" s="1"/>
  <c r="AY369" i="1"/>
  <c r="BB369" i="1" s="1"/>
  <c r="BC369" i="1" s="1"/>
  <c r="AT308" i="1"/>
  <c r="AA342" i="1"/>
  <c r="AT131" i="1"/>
  <c r="AT301" i="1"/>
  <c r="AY314" i="1"/>
  <c r="BB314" i="1" s="1"/>
  <c r="BC314" i="1" s="1"/>
  <c r="AM145" i="1"/>
  <c r="AO145" i="1" s="1"/>
  <c r="AP145" i="1" s="1"/>
  <c r="AA335" i="1"/>
  <c r="AY338" i="1"/>
  <c r="BB338" i="1" s="1"/>
  <c r="BC338" i="1" s="1"/>
  <c r="AT363" i="1"/>
  <c r="AA403" i="1"/>
  <c r="AA410" i="1"/>
  <c r="AT116" i="1"/>
  <c r="AT59" i="1"/>
  <c r="AT317" i="1"/>
  <c r="AV130" i="1"/>
  <c r="AA337" i="1"/>
  <c r="AT146" i="1"/>
  <c r="AT412" i="1"/>
  <c r="AT431" i="1"/>
  <c r="AM431" i="1"/>
  <c r="AO431" i="1" s="1"/>
  <c r="AP431" i="1" s="1"/>
  <c r="AA431" i="1"/>
  <c r="AA456" i="1"/>
  <c r="AT517" i="1"/>
  <c r="AM517" i="1"/>
  <c r="AO517" i="1" s="1"/>
  <c r="AP517" i="1" s="1"/>
  <c r="AA535" i="1"/>
  <c r="AM535" i="1"/>
  <c r="AO535" i="1" s="1"/>
  <c r="AP535" i="1" s="1"/>
  <c r="AT229" i="1"/>
  <c r="AY284" i="1"/>
  <c r="BB284" i="1" s="1"/>
  <c r="BC284" i="1" s="1"/>
  <c r="AA251" i="1"/>
  <c r="AY231" i="1"/>
  <c r="BB231" i="1" s="1"/>
  <c r="BC231" i="1" s="1"/>
  <c r="AM337" i="1"/>
  <c r="AO337" i="1" s="1"/>
  <c r="AP337" i="1" s="1"/>
  <c r="AA363" i="1"/>
  <c r="AT371" i="1"/>
  <c r="AA394" i="1"/>
  <c r="AY394" i="1"/>
  <c r="BB394" i="1" s="1"/>
  <c r="BC394" i="1" s="1"/>
  <c r="AT394" i="1"/>
  <c r="AM47" i="1"/>
  <c r="AO47" i="1" s="1"/>
  <c r="AP47" i="1" s="1"/>
  <c r="AM116" i="1"/>
  <c r="AO116" i="1" s="1"/>
  <c r="AP116" i="1" s="1"/>
  <c r="AM414" i="1"/>
  <c r="AO414" i="1" s="1"/>
  <c r="AP414" i="1" s="1"/>
  <c r="BE452" i="1"/>
  <c r="BD452" i="1"/>
  <c r="AM460" i="1"/>
  <c r="AO460" i="1" s="1"/>
  <c r="AP460" i="1" s="1"/>
  <c r="AM539" i="1"/>
  <c r="AO539" i="1" s="1"/>
  <c r="AP539" i="1" s="1"/>
  <c r="AA133" i="1"/>
  <c r="AM133" i="1"/>
  <c r="AO133" i="1" s="1"/>
  <c r="AP133" i="1" s="1"/>
  <c r="BE490" i="1"/>
  <c r="BD490" i="1"/>
  <c r="AT509" i="1"/>
  <c r="AY509" i="1"/>
  <c r="BB509" i="1" s="1"/>
  <c r="BC509" i="1" s="1"/>
  <c r="AA102" i="1"/>
  <c r="BE468" i="1"/>
  <c r="BD468" i="1"/>
  <c r="AM475" i="1"/>
  <c r="AO475" i="1" s="1"/>
  <c r="AP475" i="1" s="1"/>
  <c r="BE460" i="1"/>
  <c r="BD460" i="1"/>
  <c r="AA473" i="1"/>
  <c r="BE539" i="1"/>
  <c r="BD539" i="1"/>
  <c r="BE447" i="1"/>
  <c r="BD447" i="1"/>
  <c r="AM357" i="1"/>
  <c r="AO357" i="1" s="1"/>
  <c r="AP357" i="1" s="1"/>
  <c r="BE494" i="1"/>
  <c r="BD494" i="1"/>
  <c r="AA18" i="1"/>
  <c r="AM18" i="1"/>
  <c r="AO18" i="1" s="1"/>
  <c r="AP18" i="1" s="1"/>
  <c r="AM565" i="1"/>
  <c r="AO565" i="1" s="1"/>
  <c r="AP565" i="1" s="1"/>
  <c r="AV565" i="1"/>
  <c r="AV556" i="1"/>
  <c r="AM556" i="1"/>
  <c r="AO556" i="1" s="1"/>
  <c r="AP556" i="1" s="1"/>
  <c r="AA563" i="1"/>
  <c r="AM563" i="1"/>
  <c r="AO563" i="1" s="1"/>
  <c r="AP563" i="1" s="1"/>
  <c r="AA574" i="1"/>
  <c r="AM574" i="1"/>
  <c r="AO574" i="1" s="1"/>
  <c r="AP574" i="1" s="1"/>
  <c r="AA391" i="1"/>
  <c r="AM391" i="1"/>
  <c r="AO391" i="1" s="1"/>
  <c r="AP391" i="1" s="1"/>
  <c r="AA4" i="1"/>
  <c r="AM4" i="1"/>
  <c r="AO4" i="1" s="1"/>
  <c r="AP4" i="1" s="1"/>
  <c r="AA582" i="1"/>
  <c r="AM582" i="1"/>
  <c r="AO582" i="1" s="1"/>
  <c r="AP582" i="1" s="1"/>
  <c r="AA577" i="1"/>
  <c r="AM577" i="1"/>
  <c r="AO577" i="1" s="1"/>
  <c r="AP577" i="1" s="1"/>
  <c r="AA555" i="1"/>
  <c r="AA550" i="1"/>
  <c r="AM550" i="1"/>
  <c r="AO550" i="1" s="1"/>
  <c r="AP550" i="1" s="1"/>
  <c r="AT550" i="1"/>
  <c r="AA528" i="1"/>
  <c r="AM528" i="1"/>
  <c r="AO528" i="1" s="1"/>
  <c r="AP528" i="1" s="1"/>
  <c r="AA455" i="1"/>
  <c r="AM455" i="1"/>
  <c r="AO455" i="1" s="1"/>
  <c r="AP455" i="1" s="1"/>
  <c r="AA243" i="1"/>
  <c r="AM243" i="1"/>
  <c r="AO243" i="1" s="1"/>
  <c r="AP243" i="1" s="1"/>
  <c r="AM340" i="1"/>
  <c r="AO340" i="1" s="1"/>
  <c r="AP340" i="1" s="1"/>
  <c r="AT593" i="1"/>
  <c r="AM593" i="1"/>
  <c r="AO593" i="1" s="1"/>
  <c r="AP593" i="1" s="1"/>
  <c r="AA593" i="1"/>
  <c r="AA599" i="1"/>
  <c r="AT599" i="1"/>
  <c r="AY607" i="1"/>
  <c r="BB607" i="1" s="1"/>
  <c r="BC607" i="1" s="1"/>
  <c r="BE607" i="1" s="1"/>
  <c r="AT607" i="1"/>
  <c r="AT64" i="1"/>
  <c r="BE534" i="1"/>
  <c r="BD534" i="1"/>
  <c r="AT544" i="1"/>
  <c r="AY166" i="1"/>
  <c r="BB166" i="1" s="1"/>
  <c r="BC166" i="1" s="1"/>
  <c r="BD563" i="1"/>
  <c r="BE563" i="1"/>
  <c r="AM146" i="1"/>
  <c r="AO146" i="1" s="1"/>
  <c r="AP146" i="1" s="1"/>
  <c r="AM412" i="1"/>
  <c r="AO412" i="1" s="1"/>
  <c r="AP412" i="1" s="1"/>
  <c r="BE444" i="1"/>
  <c r="BD444" i="1"/>
  <c r="AM10" i="1"/>
  <c r="AO10" i="1" s="1"/>
  <c r="AP10" i="1" s="1"/>
  <c r="AA525" i="1"/>
  <c r="AT525" i="1"/>
  <c r="AM525" i="1"/>
  <c r="AO525" i="1" s="1"/>
  <c r="AP525" i="1" s="1"/>
  <c r="AT590" i="1"/>
  <c r="AT557" i="1"/>
  <c r="AA566" i="1"/>
  <c r="AT595" i="1"/>
  <c r="AT4" i="1"/>
  <c r="AT582" i="1"/>
  <c r="AM373" i="1"/>
  <c r="AO373" i="1" s="1"/>
  <c r="AP373" i="1" s="1"/>
  <c r="AA444" i="1"/>
  <c r="AY555" i="1"/>
  <c r="BB555" i="1" s="1"/>
  <c r="BC555" i="1" s="1"/>
  <c r="AY64" i="1"/>
  <c r="BB64" i="1" s="1"/>
  <c r="BC64" i="1" s="1"/>
  <c r="BE575" i="1"/>
  <c r="BD575" i="1"/>
  <c r="BE109" i="1"/>
  <c r="BD109" i="1"/>
  <c r="AA149" i="1"/>
  <c r="AA86" i="1"/>
  <c r="AM168" i="1"/>
  <c r="AO168" i="1" s="1"/>
  <c r="AP168" i="1" s="1"/>
  <c r="AM207" i="1"/>
  <c r="AA88" i="1"/>
  <c r="AA147" i="1"/>
  <c r="AT147" i="1"/>
  <c r="AM75" i="1"/>
  <c r="AO75" i="1" s="1"/>
  <c r="AP75" i="1" s="1"/>
  <c r="AT105" i="1"/>
  <c r="AM125" i="1"/>
  <c r="AO125" i="1" s="1"/>
  <c r="AP125" i="1" s="1"/>
  <c r="AY90" i="1"/>
  <c r="BB90" i="1" s="1"/>
  <c r="BC90" i="1" s="1"/>
  <c r="AM76" i="1"/>
  <c r="AO76" i="1" s="1"/>
  <c r="AP76" i="1" s="1"/>
  <c r="BD110" i="1"/>
  <c r="BE110" i="1"/>
  <c r="AT152" i="1"/>
  <c r="AY152" i="1"/>
  <c r="BB152" i="1" s="1"/>
  <c r="BC152" i="1" s="1"/>
  <c r="BE150" i="1"/>
  <c r="BD150" i="1"/>
  <c r="AY99" i="1"/>
  <c r="BB99" i="1" s="1"/>
  <c r="BC99" i="1" s="1"/>
  <c r="AT608" i="1"/>
  <c r="BB95" i="1"/>
  <c r="BC95" i="1" s="1"/>
  <c r="AY151" i="1"/>
  <c r="BB151" i="1" s="1"/>
  <c r="BC151" i="1" s="1"/>
  <c r="AA273" i="1"/>
  <c r="AM529" i="1"/>
  <c r="AO529" i="1" s="1"/>
  <c r="AP529" i="1" s="1"/>
  <c r="BE104" i="1"/>
  <c r="BD104" i="1"/>
  <c r="AY523" i="1"/>
  <c r="BB523" i="1" s="1"/>
  <c r="BC523" i="1" s="1"/>
  <c r="AT199" i="1"/>
  <c r="AM104" i="1"/>
  <c r="AO104" i="1" s="1"/>
  <c r="AP104" i="1" s="1"/>
  <c r="AA382" i="1"/>
  <c r="AM198" i="1"/>
  <c r="AO198" i="1" s="1"/>
  <c r="AP198" i="1" s="1"/>
  <c r="AY179" i="1"/>
  <c r="BB179" i="1" s="1"/>
  <c r="BC179" i="1" s="1"/>
  <c r="AT190" i="1"/>
  <c r="BE262" i="1"/>
  <c r="BD262" i="1"/>
  <c r="AT180" i="1"/>
  <c r="AM246" i="1"/>
  <c r="AO246" i="1" s="1"/>
  <c r="AP246" i="1" s="1"/>
  <c r="AM201" i="1"/>
  <c r="AO201" i="1" s="1"/>
  <c r="AP201" i="1" s="1"/>
  <c r="AA104" i="1"/>
  <c r="AA99" i="1"/>
  <c r="AT110" i="1"/>
  <c r="AA136" i="1"/>
  <c r="AY80" i="1"/>
  <c r="BB80" i="1" s="1"/>
  <c r="BC80" i="1" s="1"/>
  <c r="AM88" i="1"/>
  <c r="AO88" i="1" s="1"/>
  <c r="AP88" i="1" s="1"/>
  <c r="AY75" i="1"/>
  <c r="BB75" i="1" s="1"/>
  <c r="BC75" i="1" s="1"/>
  <c r="AT397" i="1"/>
  <c r="AT522" i="1"/>
  <c r="AY522" i="1"/>
  <c r="BB522" i="1" s="1"/>
  <c r="BC522" i="1" s="1"/>
  <c r="AY396" i="1"/>
  <c r="BB396" i="1" s="1"/>
  <c r="BC396" i="1" s="1"/>
  <c r="AT396" i="1"/>
  <c r="BE137" i="1"/>
  <c r="BD137" i="1"/>
  <c r="AM143" i="1"/>
  <c r="AO143" i="1" s="1"/>
  <c r="AP143" i="1" s="1"/>
  <c r="AA608" i="1"/>
  <c r="AM608" i="1"/>
  <c r="AO608" i="1" s="1"/>
  <c r="AP608" i="1" s="1"/>
  <c r="AT382" i="1"/>
  <c r="BE85" i="1"/>
  <c r="BD85" i="1"/>
  <c r="AY98" i="1"/>
  <c r="BB98" i="1" s="1"/>
  <c r="BC98" i="1" s="1"/>
  <c r="AM132" i="1"/>
  <c r="AO132" i="1" s="1"/>
  <c r="AP132" i="1" s="1"/>
  <c r="AM153" i="1"/>
  <c r="AO153" i="1" s="1"/>
  <c r="AP153" i="1" s="1"/>
  <c r="AM541" i="1"/>
  <c r="AO541" i="1" s="1"/>
  <c r="AP541" i="1" s="1"/>
  <c r="AM375" i="1"/>
  <c r="AO375" i="1" s="1"/>
  <c r="AP375" i="1" s="1"/>
  <c r="AT273" i="1"/>
  <c r="AA110" i="1"/>
  <c r="AM136" i="1"/>
  <c r="AO136" i="1" s="1"/>
  <c r="AP136" i="1" s="1"/>
  <c r="AM523" i="1"/>
  <c r="AO523" i="1" s="1"/>
  <c r="AP523" i="1" s="1"/>
  <c r="AM421" i="1"/>
  <c r="AO421" i="1" s="1"/>
  <c r="AP421" i="1" s="1"/>
  <c r="AM296" i="1"/>
  <c r="AO296" i="1" s="1"/>
  <c r="AP296" i="1" s="1"/>
  <c r="AA179" i="1"/>
  <c r="AA120" i="1"/>
  <c r="AA109" i="1"/>
  <c r="AM325" i="1"/>
  <c r="AO325" i="1" s="1"/>
  <c r="AP325" i="1" s="1"/>
  <c r="AY86" i="1"/>
  <c r="BB86" i="1" s="1"/>
  <c r="BC86" i="1" s="1"/>
  <c r="AA296" i="1"/>
  <c r="AM92" i="1"/>
  <c r="AO92" i="1" s="1"/>
  <c r="AP92" i="1" s="1"/>
  <c r="AA194" i="1"/>
  <c r="AM194" i="1"/>
  <c r="AO194" i="1" s="1"/>
  <c r="AP194" i="1" s="1"/>
  <c r="AM273" i="1"/>
  <c r="AO273" i="1" s="1"/>
  <c r="AP273" i="1" s="1"/>
  <c r="AA584" i="1"/>
  <c r="BE238" i="1"/>
  <c r="BD238" i="1"/>
  <c r="AY215" i="1"/>
  <c r="BB215" i="1" s="1"/>
  <c r="BC215" i="1" s="1"/>
  <c r="AY92" i="1"/>
  <c r="BB92" i="1" s="1"/>
  <c r="BC92" i="1" s="1"/>
  <c r="AT198" i="1"/>
  <c r="AT213" i="1"/>
  <c r="AA207" i="1"/>
  <c r="AM214" i="1"/>
  <c r="AO214" i="1" s="1"/>
  <c r="AP214" i="1" s="1"/>
  <c r="AY94" i="1"/>
  <c r="BB94" i="1" s="1"/>
  <c r="BC94" i="1" s="1"/>
  <c r="AM183" i="1"/>
  <c r="AO183" i="1" s="1"/>
  <c r="AP183" i="1" s="1"/>
  <c r="AM202" i="1"/>
  <c r="AO202" i="1" s="1"/>
  <c r="AP202" i="1" s="1"/>
  <c r="AM160" i="1"/>
  <c r="AO160" i="1" s="1"/>
  <c r="AP160" i="1" s="1"/>
  <c r="AA162" i="1"/>
  <c r="AA609" i="1"/>
  <c r="AM609" i="1"/>
  <c r="AO609" i="1" s="1"/>
  <c r="AP609" i="1" s="1"/>
  <c r="AM179" i="1"/>
  <c r="AO179" i="1" s="1"/>
  <c r="AP179" i="1" s="1"/>
  <c r="AA200" i="1"/>
  <c r="AT162" i="1"/>
  <c r="AA164" i="1"/>
  <c r="AT174" i="1"/>
  <c r="AA178" i="1"/>
  <c r="AY220" i="1"/>
  <c r="BB220" i="1" s="1"/>
  <c r="BC220" i="1" s="1"/>
  <c r="AT344" i="1"/>
  <c r="AT161" i="1"/>
  <c r="AM86" i="1"/>
  <c r="AO86" i="1" s="1"/>
  <c r="AP86" i="1" s="1"/>
  <c r="AA167" i="1"/>
  <c r="AM559" i="1"/>
  <c r="AO559" i="1" s="1"/>
  <c r="AP559" i="1" s="1"/>
  <c r="AA201" i="1"/>
  <c r="AM135" i="1"/>
  <c r="AO135" i="1" s="1"/>
  <c r="AP135" i="1" s="1"/>
  <c r="AT202" i="1"/>
  <c r="AY178" i="1"/>
  <c r="BB178" i="1" s="1"/>
  <c r="BC178" i="1" s="1"/>
  <c r="AT258" i="1"/>
  <c r="AM161" i="1"/>
  <c r="AO161" i="1" s="1"/>
  <c r="AP161" i="1" s="1"/>
  <c r="AT220" i="1"/>
  <c r="AM233" i="1"/>
  <c r="AO233" i="1" s="1"/>
  <c r="AP233" i="1" s="1"/>
  <c r="AT531" i="1"/>
  <c r="AT248" i="1"/>
  <c r="AT187" i="1"/>
  <c r="AT221" i="1"/>
  <c r="AM260" i="1"/>
  <c r="AO260" i="1" s="1"/>
  <c r="AP260" i="1" s="1"/>
  <c r="AM242" i="1"/>
  <c r="AO242" i="1" s="1"/>
  <c r="AP242" i="1" s="1"/>
  <c r="BE304" i="1"/>
  <c r="BD304" i="1"/>
  <c r="AY43" i="1"/>
  <c r="BB43" i="1" s="1"/>
  <c r="BC43" i="1" s="1"/>
  <c r="BE41" i="1"/>
  <c r="BD41" i="1"/>
  <c r="AY34" i="1"/>
  <c r="BB34" i="1" s="1"/>
  <c r="BC34" i="1" s="1"/>
  <c r="AV241" i="1"/>
  <c r="AM287" i="1"/>
  <c r="AO287" i="1" s="1"/>
  <c r="AP287" i="1" s="1"/>
  <c r="AA429" i="1"/>
  <c r="AM320" i="1"/>
  <c r="AO320" i="1" s="1"/>
  <c r="AP320" i="1" s="1"/>
  <c r="AM156" i="1"/>
  <c r="AO156" i="1" s="1"/>
  <c r="AP156" i="1" s="1"/>
  <c r="AY405" i="1"/>
  <c r="BB405" i="1" s="1"/>
  <c r="BC405" i="1" s="1"/>
  <c r="AM443" i="1"/>
  <c r="AO443" i="1" s="1"/>
  <c r="AP443" i="1" s="1"/>
  <c r="AM40" i="1"/>
  <c r="AO40" i="1" s="1"/>
  <c r="AP40" i="1" s="1"/>
  <c r="AM32" i="1"/>
  <c r="AO32" i="1" s="1"/>
  <c r="AP32" i="1" s="1"/>
  <c r="BE272" i="1"/>
  <c r="BD272" i="1"/>
  <c r="AM252" i="1"/>
  <c r="AO252" i="1" s="1"/>
  <c r="AP252" i="1" s="1"/>
  <c r="AY285" i="1"/>
  <c r="BB285" i="1" s="1"/>
  <c r="BC285" i="1" s="1"/>
  <c r="AM429" i="1"/>
  <c r="AO429" i="1" s="1"/>
  <c r="AP429" i="1" s="1"/>
  <c r="AM508" i="1"/>
  <c r="AO508" i="1" s="1"/>
  <c r="AP508" i="1" s="1"/>
  <c r="AY212" i="1"/>
  <c r="BB212" i="1" s="1"/>
  <c r="BC212" i="1" s="1"/>
  <c r="AM193" i="1"/>
  <c r="AO193" i="1" s="1"/>
  <c r="AP193" i="1" s="1"/>
  <c r="AT29" i="1"/>
  <c r="AM267" i="1"/>
  <c r="AO267" i="1" s="1"/>
  <c r="AP267" i="1" s="1"/>
  <c r="AY395" i="1"/>
  <c r="BB395" i="1" s="1"/>
  <c r="BC395" i="1" s="1"/>
  <c r="AT395" i="1"/>
  <c r="AT610" i="1"/>
  <c r="AT515" i="1"/>
  <c r="AT451" i="1"/>
  <c r="AM27" i="1"/>
  <c r="AO27" i="1" s="1"/>
  <c r="AP27" i="1" s="1"/>
  <c r="AT321" i="1"/>
  <c r="AT172" i="1"/>
  <c r="AT309" i="1"/>
  <c r="AT370" i="1"/>
  <c r="AT145" i="1"/>
  <c r="AT341" i="1"/>
  <c r="AT388" i="1"/>
  <c r="AT613" i="1"/>
  <c r="AT389" i="1"/>
  <c r="AM274" i="1"/>
  <c r="AO274" i="1" s="1"/>
  <c r="AP274" i="1" s="1"/>
  <c r="AM480" i="1"/>
  <c r="AO480" i="1" s="1"/>
  <c r="AP480" i="1" s="1"/>
  <c r="BE33" i="1"/>
  <c r="BD33" i="1"/>
  <c r="AA191" i="1"/>
  <c r="AY378" i="1"/>
  <c r="BB378" i="1" s="1"/>
  <c r="BC378" i="1" s="1"/>
  <c r="AT378" i="1"/>
  <c r="BB359" i="1"/>
  <c r="BC359" i="1" s="1"/>
  <c r="AA87" i="1"/>
  <c r="AM551" i="1"/>
  <c r="AO551" i="1" s="1"/>
  <c r="AP551" i="1" s="1"/>
  <c r="AV28" i="1"/>
  <c r="AM114" i="1"/>
  <c r="AO114" i="1" s="1"/>
  <c r="AP114" i="1" s="1"/>
  <c r="AM604" i="1"/>
  <c r="AO604" i="1" s="1"/>
  <c r="AP604" i="1" s="1"/>
  <c r="AM524" i="1"/>
  <c r="AO524" i="1" s="1"/>
  <c r="AP524" i="1" s="1"/>
  <c r="AM229" i="1"/>
  <c r="AY97" i="1"/>
  <c r="BB97" i="1" s="1"/>
  <c r="BC97" i="1" s="1"/>
  <c r="BE404" i="1"/>
  <c r="BD404" i="1"/>
  <c r="AT436" i="1"/>
  <c r="AY515" i="1"/>
  <c r="BB515" i="1" s="1"/>
  <c r="BC515" i="1" s="1"/>
  <c r="AA268" i="1"/>
  <c r="AM97" i="1"/>
  <c r="AO97" i="1" s="1"/>
  <c r="AP97" i="1" s="1"/>
  <c r="AA308" i="1"/>
  <c r="AA317" i="1"/>
  <c r="AY445" i="1"/>
  <c r="BB445" i="1" s="1"/>
  <c r="BC445" i="1" s="1"/>
  <c r="AM123" i="1"/>
  <c r="AO123" i="1" s="1"/>
  <c r="AP123" i="1" s="1"/>
  <c r="AM330" i="1"/>
  <c r="AO330" i="1" s="1"/>
  <c r="AP330" i="1" s="1"/>
  <c r="AA350" i="1"/>
  <c r="AA360" i="1"/>
  <c r="AT437" i="1"/>
  <c r="BE315" i="1"/>
  <c r="BD315" i="1"/>
  <c r="AA324" i="1"/>
  <c r="AM284" i="1"/>
  <c r="AO284" i="1" s="1"/>
  <c r="AP284" i="1" s="1"/>
  <c r="BE46" i="1"/>
  <c r="BD46" i="1"/>
  <c r="AM467" i="1"/>
  <c r="AO467" i="1" s="1"/>
  <c r="AP467" i="1" s="1"/>
  <c r="AT410" i="1"/>
  <c r="AA323" i="1"/>
  <c r="AY306" i="1"/>
  <c r="BB306" i="1" s="1"/>
  <c r="BC306" i="1" s="1"/>
  <c r="AT49" i="1"/>
  <c r="AA158" i="1"/>
  <c r="AY145" i="1"/>
  <c r="BB145" i="1" s="1"/>
  <c r="BC145" i="1" s="1"/>
  <c r="AM335" i="1"/>
  <c r="AO335" i="1" s="1"/>
  <c r="AP335" i="1" s="1"/>
  <c r="AY342" i="1"/>
  <c r="BB342" i="1" s="1"/>
  <c r="BC342" i="1" s="1"/>
  <c r="AA346" i="1"/>
  <c r="AM371" i="1"/>
  <c r="AO371" i="1" s="1"/>
  <c r="AP371" i="1" s="1"/>
  <c r="AM419" i="1"/>
  <c r="AO419" i="1" s="1"/>
  <c r="AP419" i="1" s="1"/>
  <c r="AT430" i="1"/>
  <c r="AA430" i="1"/>
  <c r="AA476" i="1"/>
  <c r="AT476" i="1"/>
  <c r="AM476" i="1"/>
  <c r="AO476" i="1" s="1"/>
  <c r="AP476" i="1" s="1"/>
  <c r="AM487" i="1"/>
  <c r="AO487" i="1" s="1"/>
  <c r="AP487" i="1" s="1"/>
  <c r="AA487" i="1"/>
  <c r="AM322" i="1"/>
  <c r="AO322" i="1" s="1"/>
  <c r="AP322" i="1" s="1"/>
  <c r="AY157" i="1"/>
  <c r="BB157" i="1" s="1"/>
  <c r="BC157" i="1" s="1"/>
  <c r="AA387" i="1"/>
  <c r="AY388" i="1"/>
  <c r="BB388" i="1" s="1"/>
  <c r="BC388" i="1" s="1"/>
  <c r="AY401" i="1"/>
  <c r="BB401" i="1" s="1"/>
  <c r="BC401" i="1" s="1"/>
  <c r="AM437" i="1"/>
  <c r="AO437" i="1" s="1"/>
  <c r="AP437" i="1" s="1"/>
  <c r="AM157" i="1"/>
  <c r="AO157" i="1" s="1"/>
  <c r="AP157" i="1" s="1"/>
  <c r="AA253" i="1"/>
  <c r="AA175" i="1"/>
  <c r="AM605" i="1"/>
  <c r="AO605" i="1" s="1"/>
  <c r="AP605" i="1" s="1"/>
  <c r="AA419" i="1"/>
  <c r="AA460" i="1"/>
  <c r="AA83" i="1"/>
  <c r="AM83" i="1"/>
  <c r="AO83" i="1" s="1"/>
  <c r="AP83" i="1" s="1"/>
  <c r="AA537" i="1"/>
  <c r="AT537" i="1"/>
  <c r="AM537" i="1"/>
  <c r="AO537" i="1" s="1"/>
  <c r="AP537" i="1" s="1"/>
  <c r="AT492" i="1"/>
  <c r="AY492" i="1"/>
  <c r="BB492" i="1" s="1"/>
  <c r="BC492" i="1" s="1"/>
  <c r="AA498" i="1"/>
  <c r="AT498" i="1"/>
  <c r="AM498" i="1"/>
  <c r="AO498" i="1" s="1"/>
  <c r="AP498" i="1" s="1"/>
  <c r="AT540" i="1"/>
  <c r="AY565" i="1"/>
  <c r="BB565" i="1" s="1"/>
  <c r="BC565" i="1" s="1"/>
  <c r="AT565" i="1"/>
  <c r="AT403" i="1"/>
  <c r="AA197" i="1"/>
  <c r="BE466" i="1"/>
  <c r="BD466" i="1"/>
  <c r="BE459" i="1"/>
  <c r="BD459" i="1"/>
  <c r="BE159" i="1"/>
  <c r="BD159" i="1"/>
  <c r="AA500" i="1"/>
  <c r="AM500" i="1"/>
  <c r="AO500" i="1" s="1"/>
  <c r="AP500" i="1" s="1"/>
  <c r="AT500" i="1"/>
  <c r="AA490" i="1"/>
  <c r="AM490" i="1"/>
  <c r="AO490" i="1" s="1"/>
  <c r="AP490" i="1" s="1"/>
  <c r="AT490" i="1"/>
  <c r="AA507" i="1"/>
  <c r="AM507" i="1"/>
  <c r="AO507" i="1" s="1"/>
  <c r="AP507" i="1" s="1"/>
  <c r="BE525" i="1"/>
  <c r="BD525" i="1"/>
  <c r="AA19" i="1"/>
  <c r="AM19" i="1"/>
  <c r="AO19" i="1" s="1"/>
  <c r="AP19" i="1" s="1"/>
  <c r="AT23" i="1"/>
  <c r="AM140" i="1"/>
  <c r="AO140" i="1" s="1"/>
  <c r="AP140" i="1" s="1"/>
  <c r="AA590" i="1"/>
  <c r="AM590" i="1"/>
  <c r="AO590" i="1" s="1"/>
  <c r="AP590" i="1" s="1"/>
  <c r="AT563" i="1"/>
  <c r="AT577" i="1"/>
  <c r="BD585" i="1"/>
  <c r="BE585" i="1"/>
  <c r="AY20" i="1"/>
  <c r="BB20" i="1" s="1"/>
  <c r="BC20" i="1" s="1"/>
  <c r="AT20" i="1"/>
  <c r="BD557" i="1"/>
  <c r="BE557" i="1"/>
  <c r="AM131" i="1"/>
  <c r="AO131" i="1" s="1"/>
  <c r="AP131" i="1" s="1"/>
  <c r="AA521" i="1"/>
  <c r="AM521" i="1"/>
  <c r="AO521" i="1" s="1"/>
  <c r="AP521" i="1" s="1"/>
  <c r="AT340" i="1"/>
  <c r="AT571" i="1"/>
  <c r="BE579" i="1"/>
  <c r="BD579" i="1"/>
  <c r="AM597" i="1"/>
  <c r="AO597" i="1" s="1"/>
  <c r="AP597" i="1" s="1"/>
  <c r="BE546" i="1"/>
  <c r="BD546" i="1"/>
  <c r="BE68" i="1"/>
  <c r="BD68" i="1"/>
  <c r="BE562" i="1"/>
  <c r="BD562" i="1"/>
  <c r="BE570" i="1"/>
  <c r="BD570" i="1"/>
  <c r="AM90" i="1"/>
  <c r="AO90" i="1" s="1"/>
  <c r="AP90" i="1" s="1"/>
  <c r="AA125" i="1"/>
  <c r="AM98" i="1"/>
  <c r="AO98" i="1" s="1"/>
  <c r="AP98" i="1" s="1"/>
  <c r="AT463" i="1"/>
  <c r="AM434" i="1"/>
  <c r="AO434" i="1" s="1"/>
  <c r="AP434" i="1" s="1"/>
  <c r="AM449" i="1"/>
  <c r="AO449" i="1" s="1"/>
  <c r="AP449" i="1" s="1"/>
  <c r="AT325" i="1"/>
  <c r="AA196" i="1"/>
  <c r="AM196" i="1"/>
  <c r="AO196" i="1" s="1"/>
  <c r="AP196" i="1" s="1"/>
  <c r="AA82" i="1"/>
  <c r="AM80" i="1"/>
  <c r="AO80" i="1" s="1"/>
  <c r="AP80" i="1" s="1"/>
  <c r="AM99" i="1"/>
  <c r="AO99" i="1" s="1"/>
  <c r="AP99" i="1" s="1"/>
  <c r="BE143" i="1"/>
  <c r="BD143" i="1"/>
  <c r="AM147" i="1"/>
  <c r="AO147" i="1" s="1"/>
  <c r="AP147" i="1" s="1"/>
  <c r="AM463" i="1"/>
  <c r="AO463" i="1" s="1"/>
  <c r="AP463" i="1" s="1"/>
  <c r="AA375" i="1"/>
  <c r="AT600" i="1"/>
  <c r="BE512" i="1"/>
  <c r="BD512" i="1"/>
  <c r="AT244" i="1"/>
  <c r="AA256" i="1"/>
  <c r="AA215" i="1"/>
  <c r="AM215" i="1"/>
  <c r="AO215" i="1" s="1"/>
  <c r="AP215" i="1" s="1"/>
  <c r="BE318" i="1"/>
  <c r="BD318" i="1"/>
  <c r="AM184" i="1"/>
  <c r="AO184" i="1" s="1"/>
  <c r="AP184" i="1" s="1"/>
  <c r="AY485" i="1"/>
  <c r="BB485" i="1" s="1"/>
  <c r="BC485" i="1" s="1"/>
  <c r="AA289" i="1"/>
  <c r="AA209" i="1"/>
  <c r="AT246" i="1"/>
  <c r="AT89" i="1"/>
  <c r="AM110" i="1"/>
  <c r="AO110" i="1" s="1"/>
  <c r="AP110" i="1" s="1"/>
  <c r="AA139" i="1"/>
  <c r="AT139" i="1"/>
  <c r="AT142" i="1"/>
  <c r="AM105" i="1"/>
  <c r="AO105" i="1" s="1"/>
  <c r="AP105" i="1" s="1"/>
  <c r="AT125" i="1"/>
  <c r="AA75" i="1"/>
  <c r="AY138" i="1"/>
  <c r="BB138" i="1" s="1"/>
  <c r="BC138" i="1" s="1"/>
  <c r="AT154" i="1"/>
  <c r="AM84" i="1"/>
  <c r="AO84" i="1" s="1"/>
  <c r="AP84" i="1" s="1"/>
  <c r="BE89" i="1"/>
  <c r="BD89" i="1"/>
  <c r="BE397" i="1"/>
  <c r="BD397" i="1"/>
  <c r="AM149" i="1"/>
  <c r="AO149" i="1" s="1"/>
  <c r="AP149" i="1" s="1"/>
  <c r="AA90" i="1"/>
  <c r="AA142" i="1"/>
  <c r="AA154" i="1"/>
  <c r="AM397" i="1"/>
  <c r="AO397" i="1" s="1"/>
  <c r="AP397" i="1" s="1"/>
  <c r="AY463" i="1"/>
  <c r="BB463" i="1" s="1"/>
  <c r="BC463" i="1" s="1"/>
  <c r="AT434" i="1"/>
  <c r="AA407" i="1"/>
  <c r="BE84" i="1"/>
  <c r="BD84" i="1"/>
  <c r="BB132" i="1"/>
  <c r="BC132" i="1" s="1"/>
  <c r="AY608" i="1"/>
  <c r="BB608" i="1" s="1"/>
  <c r="BC608" i="1" s="1"/>
  <c r="AT407" i="1"/>
  <c r="AA505" i="1"/>
  <c r="AM218" i="1"/>
  <c r="AO218" i="1" s="1"/>
  <c r="AP218" i="1" s="1"/>
  <c r="AT375" i="1"/>
  <c r="AM600" i="1"/>
  <c r="AO600" i="1" s="1"/>
  <c r="AP600" i="1" s="1"/>
  <c r="AA343" i="1"/>
  <c r="AM332" i="1"/>
  <c r="AO332" i="1" s="1"/>
  <c r="AP332" i="1" s="1"/>
  <c r="AM382" i="1"/>
  <c r="AO382" i="1" s="1"/>
  <c r="AP382" i="1" s="1"/>
  <c r="AM262" i="1"/>
  <c r="AM244" i="1"/>
  <c r="AO244" i="1" s="1"/>
  <c r="AP244" i="1" s="1"/>
  <c r="AM318" i="1"/>
  <c r="AO318" i="1" s="1"/>
  <c r="AP318" i="1" s="1"/>
  <c r="AA143" i="1"/>
  <c r="AM217" i="1"/>
  <c r="AA485" i="1"/>
  <c r="AM169" i="1"/>
  <c r="AO169" i="1" s="1"/>
  <c r="AP169" i="1" s="1"/>
  <c r="AM298" i="1"/>
  <c r="AO298" i="1" s="1"/>
  <c r="AP298" i="1" s="1"/>
  <c r="AM396" i="1"/>
  <c r="AO396" i="1" s="1"/>
  <c r="AP396" i="1" s="1"/>
  <c r="AM120" i="1"/>
  <c r="AO120" i="1" s="1"/>
  <c r="AP120" i="1" s="1"/>
  <c r="AM180" i="1"/>
  <c r="AO180" i="1" s="1"/>
  <c r="AP180" i="1" s="1"/>
  <c r="AM186" i="1"/>
  <c r="AO186" i="1" s="1"/>
  <c r="AP186" i="1" s="1"/>
  <c r="AA204" i="1"/>
  <c r="AA217" i="1"/>
  <c r="AM187" i="1"/>
  <c r="AO187" i="1" s="1"/>
  <c r="AP187" i="1" s="1"/>
  <c r="AT195" i="1"/>
  <c r="AA174" i="1"/>
  <c r="AA127" i="1"/>
  <c r="AM199" i="1"/>
  <c r="AO199" i="1" s="1"/>
  <c r="AP199" i="1" s="1"/>
  <c r="AM264" i="1"/>
  <c r="AO264" i="1" s="1"/>
  <c r="AP264" i="1" s="1"/>
  <c r="AM200" i="1"/>
  <c r="AO200" i="1" s="1"/>
  <c r="AP200" i="1" s="1"/>
  <c r="AV207" i="1"/>
  <c r="AM178" i="1"/>
  <c r="AO178" i="1" s="1"/>
  <c r="AP178" i="1" s="1"/>
  <c r="AM344" i="1"/>
  <c r="AO344" i="1" s="1"/>
  <c r="AP344" i="1" s="1"/>
  <c r="AA258" i="1"/>
  <c r="BE406" i="1"/>
  <c r="BD406" i="1"/>
  <c r="AT576" i="1"/>
  <c r="AT262" i="1"/>
  <c r="AM209" i="1"/>
  <c r="AM542" i="1"/>
  <c r="AO542" i="1" s="1"/>
  <c r="AP542" i="1" s="1"/>
  <c r="AA290" i="1"/>
  <c r="AV220" i="1"/>
  <c r="AA496" i="1"/>
  <c r="AM181" i="1"/>
  <c r="AO181" i="1" s="1"/>
  <c r="AP181" i="1" s="1"/>
  <c r="AM576" i="1"/>
  <c r="AO576" i="1" s="1"/>
  <c r="AP576" i="1" s="1"/>
  <c r="AM219" i="1"/>
  <c r="AO219" i="1" s="1"/>
  <c r="AP219" i="1" s="1"/>
  <c r="AT225" i="1"/>
  <c r="AT287" i="1"/>
  <c r="AM485" i="1"/>
  <c r="AO485" i="1" s="1"/>
  <c r="AP485" i="1" s="1"/>
  <c r="BB221" i="1"/>
  <c r="BC221" i="1" s="1"/>
  <c r="BE480" i="1"/>
  <c r="BD480" i="1"/>
  <c r="BE96" i="1"/>
  <c r="BD96" i="1"/>
  <c r="BE236" i="1"/>
  <c r="BD236" i="1"/>
  <c r="BE443" i="1"/>
  <c r="BD443" i="1"/>
  <c r="AY542" i="1"/>
  <c r="BB542" i="1" s="1"/>
  <c r="BC542" i="1" s="1"/>
  <c r="AY230" i="1"/>
  <c r="BB230" i="1" s="1"/>
  <c r="BC230" i="1" s="1"/>
  <c r="AM291" i="1"/>
  <c r="AO291" i="1" s="1"/>
  <c r="AP291" i="1" s="1"/>
  <c r="AM38" i="1"/>
  <c r="AO38" i="1" s="1"/>
  <c r="AP38" i="1" s="1"/>
  <c r="AV277" i="1"/>
  <c r="AM292" i="1"/>
  <c r="AO292" i="1" s="1"/>
  <c r="AP292" i="1" s="1"/>
  <c r="AM35" i="1"/>
  <c r="AO35" i="1" s="1"/>
  <c r="AP35" i="1" s="1"/>
  <c r="AA368" i="1"/>
  <c r="AT409" i="1"/>
  <c r="AM307" i="1"/>
  <c r="AO307" i="1" s="1"/>
  <c r="AP307" i="1" s="1"/>
  <c r="AM45" i="1"/>
  <c r="AO45" i="1" s="1"/>
  <c r="AP45" i="1" s="1"/>
  <c r="AT283" i="1"/>
  <c r="AT114" i="1"/>
  <c r="AT316" i="1"/>
  <c r="AT302" i="1"/>
  <c r="AT328" i="1"/>
  <c r="AT345" i="1"/>
  <c r="AT372" i="1"/>
  <c r="AT402" i="1"/>
  <c r="AT519" i="1"/>
  <c r="AT356" i="1"/>
  <c r="BE234" i="1"/>
  <c r="BD234" i="1"/>
  <c r="AM250" i="1"/>
  <c r="AO250" i="1" s="1"/>
  <c r="AP250" i="1" s="1"/>
  <c r="AY270" i="1"/>
  <c r="BB270" i="1" s="1"/>
  <c r="BC270" i="1" s="1"/>
  <c r="AY32" i="1"/>
  <c r="BB32" i="1" s="1"/>
  <c r="BC32" i="1" s="1"/>
  <c r="AT604" i="1"/>
  <c r="AY362" i="1"/>
  <c r="BB362" i="1" s="1"/>
  <c r="BC362" i="1" s="1"/>
  <c r="AT362" i="1"/>
  <c r="AM265" i="1"/>
  <c r="AO265" i="1" s="1"/>
  <c r="AP265" i="1" s="1"/>
  <c r="AY45" i="1"/>
  <c r="BB45" i="1" s="1"/>
  <c r="BC45" i="1" s="1"/>
  <c r="AY532" i="1"/>
  <c r="BB532" i="1" s="1"/>
  <c r="BC532" i="1" s="1"/>
  <c r="AM334" i="1"/>
  <c r="AO334" i="1" s="1"/>
  <c r="AP334" i="1" s="1"/>
  <c r="AT489" i="1"/>
  <c r="AM272" i="1"/>
  <c r="AO272" i="1" s="1"/>
  <c r="AP272" i="1" s="1"/>
  <c r="BE307" i="1"/>
  <c r="BD307" i="1"/>
  <c r="AM31" i="1"/>
  <c r="AO31" i="1" s="1"/>
  <c r="AP31" i="1" s="1"/>
  <c r="AY610" i="1"/>
  <c r="BB610" i="1" s="1"/>
  <c r="BC610" i="1" s="1"/>
  <c r="AA301" i="1"/>
  <c r="AY283" i="1"/>
  <c r="BB283" i="1" s="1"/>
  <c r="BC283" i="1" s="1"/>
  <c r="AM129" i="1"/>
  <c r="AO129" i="1" s="1"/>
  <c r="AP129" i="1" s="1"/>
  <c r="AM190" i="1"/>
  <c r="AO190" i="1" s="1"/>
  <c r="AP190" i="1" s="1"/>
  <c r="AY36" i="1"/>
  <c r="BB36" i="1" s="1"/>
  <c r="BC36" i="1" s="1"/>
  <c r="AM29" i="1"/>
  <c r="AO29" i="1" s="1"/>
  <c r="AP29" i="1" s="1"/>
  <c r="AA192" i="1"/>
  <c r="AY172" i="1"/>
  <c r="BB172" i="1" s="1"/>
  <c r="BC172" i="1" s="1"/>
  <c r="AT516" i="1"/>
  <c r="AA49" i="1"/>
  <c r="AM342" i="1"/>
  <c r="AO342" i="1" s="1"/>
  <c r="AP342" i="1" s="1"/>
  <c r="AT350" i="1"/>
  <c r="AM306" i="1"/>
  <c r="AO306" i="1" s="1"/>
  <c r="AP306" i="1" s="1"/>
  <c r="AM339" i="1"/>
  <c r="AO339" i="1" s="1"/>
  <c r="AP339" i="1" s="1"/>
  <c r="AT339" i="1"/>
  <c r="AM308" i="1"/>
  <c r="AO308" i="1" s="1"/>
  <c r="AP308" i="1" s="1"/>
  <c r="AA386" i="1"/>
  <c r="AY370" i="1"/>
  <c r="BB370" i="1" s="1"/>
  <c r="BC370" i="1" s="1"/>
  <c r="AM48" i="1"/>
  <c r="AO48" i="1" s="1"/>
  <c r="AP48" i="1" s="1"/>
  <c r="AT123" i="1"/>
  <c r="AT330" i="1"/>
  <c r="AA379" i="1"/>
  <c r="AY379" i="1"/>
  <c r="BB379" i="1" s="1"/>
  <c r="BC379" i="1" s="1"/>
  <c r="AT379" i="1"/>
  <c r="AM403" i="1"/>
  <c r="AO403" i="1" s="1"/>
  <c r="AP403" i="1" s="1"/>
  <c r="AA393" i="1"/>
  <c r="AY613" i="1"/>
  <c r="BB613" i="1" s="1"/>
  <c r="BC613" i="1" s="1"/>
  <c r="AM410" i="1"/>
  <c r="AO410" i="1" s="1"/>
  <c r="AP410" i="1" s="1"/>
  <c r="AV146" i="1"/>
  <c r="AY146" i="1"/>
  <c r="BB146" i="1" s="1"/>
  <c r="BC146" i="1" s="1"/>
  <c r="AT432" i="1"/>
  <c r="AM352" i="1"/>
  <c r="AO352" i="1" s="1"/>
  <c r="AP352" i="1" s="1"/>
  <c r="AA314" i="1"/>
  <c r="AM324" i="1"/>
  <c r="AO324" i="1" s="1"/>
  <c r="AP324" i="1" s="1"/>
  <c r="AT386" i="1"/>
  <c r="AY14" i="1"/>
  <c r="BB14" i="1" s="1"/>
  <c r="BC14" i="1" s="1"/>
  <c r="AV445" i="1"/>
  <c r="AA327" i="1"/>
  <c r="AY328" i="1"/>
  <c r="BB328" i="1" s="1"/>
  <c r="BC328" i="1" s="1"/>
  <c r="AT346" i="1"/>
  <c r="AY350" i="1"/>
  <c r="BB350" i="1" s="1"/>
  <c r="BC350" i="1" s="1"/>
  <c r="AY131" i="1"/>
  <c r="BB131" i="1" s="1"/>
  <c r="BC131" i="1" s="1"/>
  <c r="AT605" i="1"/>
  <c r="AT427" i="1"/>
  <c r="AT439" i="1"/>
  <c r="AT56" i="1"/>
  <c r="AM60" i="1"/>
  <c r="AO60" i="1" s="1"/>
  <c r="AP60" i="1" s="1"/>
  <c r="AT479" i="1"/>
  <c r="AT539" i="1"/>
  <c r="AT420" i="1"/>
  <c r="AT357" i="1"/>
  <c r="AA510" i="1"/>
  <c r="AT510" i="1"/>
  <c r="AM510" i="1"/>
  <c r="AO510" i="1" s="1"/>
  <c r="AP510" i="1" s="1"/>
  <c r="AA25" i="1"/>
  <c r="AM25" i="1"/>
  <c r="AO25" i="1" s="1"/>
  <c r="AP25" i="1" s="1"/>
  <c r="AY308" i="1"/>
  <c r="BB308" i="1" s="1"/>
  <c r="BC308" i="1" s="1"/>
  <c r="AA516" i="1"/>
  <c r="AY482" i="1"/>
  <c r="BB482" i="1" s="1"/>
  <c r="BC482" i="1" s="1"/>
  <c r="AM251" i="1"/>
  <c r="AO251" i="1" s="1"/>
  <c r="AP251" i="1" s="1"/>
  <c r="AA355" i="1"/>
  <c r="AY393" i="1"/>
  <c r="BB393" i="1" s="1"/>
  <c r="BC393" i="1" s="1"/>
  <c r="AA538" i="1"/>
  <c r="AY519" i="1"/>
  <c r="BB519" i="1" s="1"/>
  <c r="BC519" i="1" s="1"/>
  <c r="AY323" i="1"/>
  <c r="BB323" i="1" s="1"/>
  <c r="BC323" i="1" s="1"/>
  <c r="AA56" i="1"/>
  <c r="AM13" i="1"/>
  <c r="AO13" i="1" s="1"/>
  <c r="AP13" i="1" s="1"/>
  <c r="AM8" i="1"/>
  <c r="AO8" i="1" s="1"/>
  <c r="AP8" i="1" s="1"/>
  <c r="BE479" i="1"/>
  <c r="BD479" i="1"/>
  <c r="AM491" i="1"/>
  <c r="AO491" i="1" s="1"/>
  <c r="AP491" i="1" s="1"/>
  <c r="AT520" i="1"/>
  <c r="AY520" i="1"/>
  <c r="BB520" i="1" s="1"/>
  <c r="BC520" i="1" s="1"/>
  <c r="BE527" i="1"/>
  <c r="BD527" i="1"/>
  <c r="BE577" i="1"/>
  <c r="BD577" i="1"/>
  <c r="AM456" i="1"/>
  <c r="AO456" i="1" s="1"/>
  <c r="AP456" i="1" s="1"/>
  <c r="AA479" i="1"/>
  <c r="BE501" i="1"/>
  <c r="BD501" i="1"/>
  <c r="AA390" i="1"/>
  <c r="BD133" i="1"/>
  <c r="BE133" i="1"/>
  <c r="AA499" i="1"/>
  <c r="AT499" i="1"/>
  <c r="AM499" i="1"/>
  <c r="AO499" i="1" s="1"/>
  <c r="AP499" i="1" s="1"/>
  <c r="BE507" i="1"/>
  <c r="BD507" i="1"/>
  <c r="AT526" i="1"/>
  <c r="AY526" i="1"/>
  <c r="BB526" i="1" s="1"/>
  <c r="BC526" i="1" s="1"/>
  <c r="AT24" i="1"/>
  <c r="AT18" i="1"/>
  <c r="AV552" i="1"/>
  <c r="AM552" i="1"/>
  <c r="AO552" i="1" s="1"/>
  <c r="AP552" i="1" s="1"/>
  <c r="AV71" i="1"/>
  <c r="AM71" i="1"/>
  <c r="AO71" i="1" s="1"/>
  <c r="AP71" i="1" s="1"/>
  <c r="AT528" i="1"/>
  <c r="AT455" i="1"/>
  <c r="AA557" i="1"/>
  <c r="AM557" i="1"/>
  <c r="AO557" i="1" s="1"/>
  <c r="AP557" i="1" s="1"/>
  <c r="AA571" i="1"/>
  <c r="AM571" i="1"/>
  <c r="AO571" i="1" s="1"/>
  <c r="AP571" i="1" s="1"/>
  <c r="AA579" i="1"/>
  <c r="AM579" i="1"/>
  <c r="AO579" i="1" s="1"/>
  <c r="AP579" i="1" s="1"/>
  <c r="AA581" i="1"/>
  <c r="AM581" i="1"/>
  <c r="AO581" i="1" s="1"/>
  <c r="AP581" i="1" s="1"/>
  <c r="AA580" i="1"/>
  <c r="AM580" i="1"/>
  <c r="AO580" i="1" s="1"/>
  <c r="AP580" i="1" s="1"/>
  <c r="AA578" i="1"/>
  <c r="AM578" i="1"/>
  <c r="AO578" i="1" s="1"/>
  <c r="AP578" i="1" s="1"/>
  <c r="AA587" i="1"/>
  <c r="AT587" i="1"/>
  <c r="AM587" i="1"/>
  <c r="AO587" i="1" s="1"/>
  <c r="AP587" i="1" s="1"/>
  <c r="AT596" i="1"/>
  <c r="AA594" i="1"/>
  <c r="BE461" i="1"/>
  <c r="BD461" i="1"/>
  <c r="AY536" i="1"/>
  <c r="BB536" i="1" s="1"/>
  <c r="BC536" i="1" s="1"/>
  <c r="AT536" i="1"/>
  <c r="AY552" i="1"/>
  <c r="BB552" i="1" s="1"/>
  <c r="BC552" i="1" s="1"/>
  <c r="AT552" i="1"/>
  <c r="AY72" i="1"/>
  <c r="BB72" i="1" s="1"/>
  <c r="BC72" i="1" s="1"/>
  <c r="AY348" i="1"/>
  <c r="BB348" i="1" s="1"/>
  <c r="BC348" i="1" s="1"/>
  <c r="AT348" i="1"/>
  <c r="AY574" i="1"/>
  <c r="BB574" i="1" s="1"/>
  <c r="BC574" i="1" s="1"/>
  <c r="AA572" i="1"/>
  <c r="AM614" i="1"/>
  <c r="AO614" i="1" s="1"/>
  <c r="AP614" i="1" s="1"/>
  <c r="AT581" i="1"/>
  <c r="AM61" i="1"/>
  <c r="AO61" i="1" s="1"/>
  <c r="AP61" i="1" s="1"/>
  <c r="AY67" i="1"/>
  <c r="BB67" i="1" s="1"/>
  <c r="BC67" i="1" s="1"/>
  <c r="BE587" i="1"/>
  <c r="BD587" i="1"/>
  <c r="BE572" i="1"/>
  <c r="BD572" i="1"/>
  <c r="AT76" i="1"/>
  <c r="AY218" i="1"/>
  <c r="BB218" i="1" s="1"/>
  <c r="BC218" i="1" s="1"/>
  <c r="AT218" i="1"/>
  <c r="AA152" i="1"/>
  <c r="AA318" i="1"/>
  <c r="AT318" i="1"/>
  <c r="AT168" i="1"/>
  <c r="AA92" i="1"/>
  <c r="AY559" i="1"/>
  <c r="BB559" i="1" s="1"/>
  <c r="BC559" i="1" s="1"/>
  <c r="AT559" i="1"/>
  <c r="BE182" i="1"/>
  <c r="BD182" i="1"/>
  <c r="AT207" i="1"/>
  <c r="BE214" i="1"/>
  <c r="BD214" i="1"/>
  <c r="AA240" i="1"/>
  <c r="AM240" i="1"/>
  <c r="AO240" i="1" s="1"/>
  <c r="AP240" i="1" s="1"/>
  <c r="AA160" i="1"/>
  <c r="AT160" i="1"/>
  <c r="AM94" i="1"/>
  <c r="AO94" i="1" s="1"/>
  <c r="AP94" i="1" s="1"/>
  <c r="BE200" i="1"/>
  <c r="BD200" i="1"/>
  <c r="AT298" i="1"/>
  <c r="BE435" i="1"/>
  <c r="BD435" i="1"/>
  <c r="BE290" i="1"/>
  <c r="BD290" i="1"/>
  <c r="AM121" i="1"/>
  <c r="AO121" i="1" s="1"/>
  <c r="AP121" i="1" s="1"/>
  <c r="AM222" i="1"/>
  <c r="AO222" i="1" s="1"/>
  <c r="AP222" i="1" s="1"/>
  <c r="AT524" i="1"/>
  <c r="AT464" i="1"/>
  <c r="AA121" i="1"/>
  <c r="AA222" i="1"/>
  <c r="AT214" i="1"/>
  <c r="AM275" i="1"/>
  <c r="AO275" i="1" s="1"/>
  <c r="AP275" i="1" s="1"/>
  <c r="AM223" i="1"/>
  <c r="AO223" i="1" s="1"/>
  <c r="AP223" i="1" s="1"/>
  <c r="BE281" i="1"/>
  <c r="BD281" i="1"/>
  <c r="AT551" i="1"/>
  <c r="AM458" i="1"/>
  <c r="AO458" i="1" s="1"/>
  <c r="AP458" i="1" s="1"/>
  <c r="AT210" i="1"/>
  <c r="AT169" i="1"/>
  <c r="AM311" i="1"/>
  <c r="AO311" i="1" s="1"/>
  <c r="AP311" i="1" s="1"/>
  <c r="AA311" i="1"/>
  <c r="AM257" i="1"/>
  <c r="AO257" i="1" s="1"/>
  <c r="AP257" i="1" s="1"/>
  <c r="BE551" i="1"/>
  <c r="BD551" i="1"/>
  <c r="BE171" i="1"/>
  <c r="BD171" i="1"/>
  <c r="BE250" i="1"/>
  <c r="BD250" i="1"/>
  <c r="BE35" i="1"/>
  <c r="BD35" i="1"/>
  <c r="AV232" i="1"/>
  <c r="AT278" i="1"/>
  <c r="AY7" i="1"/>
  <c r="BB7" i="1" s="1"/>
  <c r="BC7" i="1" s="1"/>
  <c r="AT249" i="1"/>
  <c r="AT588" i="1"/>
  <c r="AT533" i="1"/>
  <c r="AT269" i="1"/>
  <c r="AT336" i="1"/>
  <c r="AT347" i="1"/>
  <c r="AT42" i="1"/>
  <c r="AT453" i="1"/>
  <c r="BE592" i="1"/>
  <c r="BD592" i="1"/>
  <c r="AA96" i="1"/>
  <c r="AY385" i="1"/>
  <c r="BB385" i="1" s="1"/>
  <c r="BC385" i="1" s="1"/>
  <c r="AY329" i="1"/>
  <c r="BB329" i="1" s="1"/>
  <c r="BC329" i="1" s="1"/>
  <c r="AT329" i="1"/>
  <c r="AT307" i="1"/>
  <c r="AY268" i="1"/>
  <c r="BB268" i="1" s="1"/>
  <c r="BC268" i="1" s="1"/>
  <c r="AY211" i="1"/>
  <c r="BB211" i="1" s="1"/>
  <c r="BC211" i="1" s="1"/>
  <c r="AY465" i="1"/>
  <c r="BB465" i="1" s="1"/>
  <c r="BC465" i="1" s="1"/>
  <c r="AA436" i="1"/>
  <c r="AM321" i="1"/>
  <c r="AO321" i="1" s="1"/>
  <c r="AP321" i="1" s="1"/>
  <c r="AM171" i="1"/>
  <c r="AO171" i="1" s="1"/>
  <c r="AP171" i="1" s="1"/>
  <c r="AM278" i="1"/>
  <c r="AO278" i="1" s="1"/>
  <c r="AP278" i="1" s="1"/>
  <c r="BE28" i="1"/>
  <c r="BD28" i="1"/>
  <c r="AM353" i="1"/>
  <c r="AO353" i="1" s="1"/>
  <c r="AP353" i="1" s="1"/>
  <c r="AV14" i="1"/>
  <c r="AY336" i="1"/>
  <c r="BB336" i="1" s="1"/>
  <c r="BC336" i="1" s="1"/>
  <c r="BD337" i="1"/>
  <c r="BE337" i="1"/>
  <c r="BD387" i="1"/>
  <c r="BE387" i="1"/>
  <c r="AA482" i="1"/>
  <c r="AY269" i="1"/>
  <c r="BB269" i="1" s="1"/>
  <c r="BC269" i="1" s="1"/>
  <c r="AY380" i="1"/>
  <c r="BB380" i="1" s="1"/>
  <c r="BC380" i="1" s="1"/>
  <c r="AY453" i="1"/>
  <c r="BB453" i="1" s="1"/>
  <c r="BC453" i="1" s="1"/>
  <c r="AY144" i="1"/>
  <c r="BB144" i="1" s="1"/>
  <c r="BC144" i="1" s="1"/>
  <c r="BE302" i="1"/>
  <c r="BD302" i="1"/>
  <c r="BE115" i="1"/>
  <c r="BD115" i="1"/>
  <c r="AM271" i="1"/>
  <c r="AM62" i="1"/>
  <c r="AO62" i="1" s="1"/>
  <c r="AP62" i="1" s="1"/>
  <c r="AT62" i="1"/>
  <c r="AM473" i="1"/>
  <c r="AO473" i="1" s="1"/>
  <c r="AP473" i="1" s="1"/>
  <c r="AT100" i="1"/>
  <c r="AA100" i="1"/>
  <c r="AY535" i="1"/>
  <c r="BB535" i="1" s="1"/>
  <c r="BC535" i="1" s="1"/>
  <c r="AT535" i="1"/>
  <c r="AA338" i="1"/>
  <c r="AA354" i="1"/>
  <c r="AT354" i="1"/>
  <c r="AY424" i="1"/>
  <c r="BB424" i="1" s="1"/>
  <c r="BC424" i="1" s="1"/>
  <c r="AT467" i="1"/>
  <c r="AT253" i="1"/>
  <c r="AA216" i="1"/>
  <c r="AT175" i="1"/>
  <c r="BE102" i="1"/>
  <c r="BD102" i="1"/>
  <c r="BE390" i="1"/>
  <c r="BD390" i="1"/>
  <c r="BE288" i="1"/>
  <c r="BD288" i="1"/>
  <c r="BE24" i="1"/>
  <c r="BD24" i="1"/>
  <c r="BE23" i="1"/>
  <c r="BD23" i="1"/>
  <c r="BE543" i="1"/>
  <c r="BD543" i="1"/>
  <c r="AA62" i="1"/>
  <c r="BE374" i="1"/>
  <c r="BD374" i="1"/>
  <c r="BD83" i="1"/>
  <c r="BE83" i="1"/>
  <c r="AA494" i="1"/>
  <c r="AM494" i="1"/>
  <c r="AO494" i="1" s="1"/>
  <c r="AP494" i="1" s="1"/>
  <c r="BE499" i="1"/>
  <c r="BD499" i="1"/>
  <c r="AA543" i="1"/>
  <c r="AT543" i="1"/>
  <c r="AV66" i="1"/>
  <c r="AM66" i="1"/>
  <c r="AO66" i="1" s="1"/>
  <c r="AP66" i="1" s="1"/>
  <c r="AV599" i="1"/>
  <c r="AM599" i="1"/>
  <c r="AO599" i="1" s="1"/>
  <c r="AP599" i="1" s="1"/>
  <c r="BE580" i="1"/>
  <c r="BD580" i="1"/>
  <c r="BE502" i="1"/>
  <c r="BD502" i="1"/>
  <c r="AA544" i="1"/>
  <c r="AM544" i="1"/>
  <c r="AO544" i="1" s="1"/>
  <c r="AP544" i="1" s="1"/>
  <c r="BD571" i="1"/>
  <c r="BE571" i="1"/>
  <c r="AA492" i="1"/>
  <c r="AM492" i="1"/>
  <c r="AO492" i="1" s="1"/>
  <c r="AP492" i="1" s="1"/>
  <c r="AA564" i="1"/>
  <c r="AM564" i="1"/>
  <c r="AO564" i="1" s="1"/>
  <c r="AP564" i="1" s="1"/>
  <c r="AT564" i="1"/>
  <c r="AA348" i="1"/>
  <c r="AM348" i="1"/>
  <c r="AO348" i="1" s="1"/>
  <c r="AP348" i="1" s="1"/>
  <c r="AA562" i="1"/>
  <c r="AT562" i="1"/>
  <c r="AT391" i="1"/>
  <c r="AY391" i="1"/>
  <c r="BB391" i="1" s="1"/>
  <c r="BC391" i="1" s="1"/>
  <c r="AT6" i="1"/>
  <c r="AA6" i="1"/>
  <c r="AT598" i="1"/>
  <c r="AM598" i="1"/>
  <c r="AO598" i="1" s="1"/>
  <c r="AP598" i="1" s="1"/>
  <c r="AA598" i="1"/>
  <c r="AV603" i="1"/>
  <c r="AM603" i="1"/>
  <c r="AO603" i="1" s="1"/>
  <c r="AP603" i="1" s="1"/>
  <c r="BE177" i="1"/>
  <c r="BD177" i="1"/>
  <c r="AA509" i="1"/>
  <c r="AA520" i="1"/>
  <c r="AM24" i="1"/>
  <c r="AO24" i="1" s="1"/>
  <c r="AP24" i="1" s="1"/>
  <c r="AM23" i="1"/>
  <c r="AO23" i="1" s="1"/>
  <c r="AP23" i="1" s="1"/>
  <c r="AM543" i="1"/>
  <c r="AO543" i="1" s="1"/>
  <c r="AP543" i="1" s="1"/>
  <c r="AA59" i="1"/>
  <c r="AA474" i="1"/>
  <c r="AM420" i="1"/>
  <c r="AO420" i="1" s="1"/>
  <c r="AP420" i="1" s="1"/>
  <c r="AA313" i="1"/>
  <c r="AA166" i="1"/>
  <c r="AA607" i="1"/>
  <c r="AA619" i="1"/>
  <c r="AT286" i="1"/>
  <c r="AM101" i="1"/>
  <c r="AO101" i="1" s="1"/>
  <c r="AP101" i="1" s="1"/>
  <c r="AA8" i="1"/>
  <c r="AT216" i="1"/>
  <c r="AM439" i="1"/>
  <c r="AO439" i="1" s="1"/>
  <c r="AP439" i="1" s="1"/>
  <c r="AA518" i="1"/>
  <c r="AT518" i="1"/>
  <c r="AA534" i="1"/>
  <c r="AA573" i="1"/>
  <c r="AA67" i="1"/>
  <c r="AA72" i="1"/>
  <c r="AA108" i="1"/>
  <c r="AA64" i="1"/>
  <c r="AT235" i="1"/>
  <c r="AA339" i="1"/>
  <c r="AM454" i="1"/>
  <c r="AO454" i="1" s="1"/>
  <c r="AP454" i="1" s="1"/>
  <c r="AY581" i="1"/>
  <c r="BB581" i="1" s="1"/>
  <c r="BC581" i="1" s="1"/>
  <c r="AM67" i="1"/>
  <c r="AO67" i="1" s="1"/>
  <c r="AP67" i="1" s="1"/>
  <c r="BE411" i="1"/>
  <c r="BD411" i="1"/>
  <c r="AT606" i="1"/>
  <c r="AT566" i="1"/>
  <c r="AY66" i="1"/>
  <c r="BB66" i="1" s="1"/>
  <c r="BC66" i="1" s="1"/>
  <c r="AT614" i="1"/>
  <c r="AM607" i="1"/>
  <c r="AO607" i="1" s="1"/>
  <c r="AP607" i="1" s="1"/>
  <c r="AT11" i="1"/>
  <c r="AM381" i="1"/>
  <c r="AO381" i="1" s="1"/>
  <c r="AP381" i="1" s="1"/>
  <c r="AV140" i="1"/>
  <c r="AM595" i="1"/>
  <c r="AO595" i="1" s="1"/>
  <c r="AP595" i="1" s="1"/>
  <c r="AM572" i="1"/>
  <c r="AO572" i="1" s="1"/>
  <c r="AP572" i="1" s="1"/>
  <c r="AT579" i="1"/>
  <c r="AY544" i="1"/>
  <c r="BB544" i="1" s="1"/>
  <c r="BC544" i="1" s="1"/>
  <c r="AA340" i="1"/>
  <c r="AM596" i="1"/>
  <c r="AO596" i="1" s="1"/>
  <c r="AP596" i="1" s="1"/>
  <c r="AV340" i="1"/>
  <c r="AA548" i="1"/>
  <c r="AA585" i="1"/>
  <c r="AA11" i="1"/>
  <c r="AA286" i="1"/>
  <c r="AM481" i="1"/>
  <c r="AO481" i="1" s="1"/>
  <c r="AP481" i="1" s="1"/>
  <c r="AA433" i="1"/>
  <c r="AA392" i="1"/>
  <c r="AT271" i="1"/>
  <c r="AM58" i="1"/>
  <c r="AO58" i="1" s="1"/>
  <c r="AP58" i="1" s="1"/>
  <c r="AA66" i="1"/>
  <c r="AA425" i="1"/>
  <c r="AM504" i="1"/>
  <c r="AO504" i="1" s="1"/>
  <c r="AP504" i="1" s="1"/>
  <c r="AY582" i="1"/>
  <c r="BB582" i="1" s="1"/>
  <c r="BC582" i="1" s="1"/>
  <c r="BE547" i="1"/>
  <c r="BD547" i="1"/>
  <c r="BE331" i="1"/>
  <c r="BD331" i="1"/>
  <c r="AY340" i="1"/>
  <c r="BB340" i="1" s="1"/>
  <c r="BC340" i="1" s="1"/>
  <c r="AT572" i="1"/>
  <c r="AA614" i="1"/>
  <c r="BE6" i="1"/>
  <c r="BD6" i="1"/>
  <c r="BE598" i="1"/>
  <c r="BD598" i="1"/>
  <c r="BE593" i="1"/>
  <c r="BD593" i="1"/>
  <c r="AT603" i="1"/>
  <c r="BE566" i="1"/>
  <c r="BD566" i="1"/>
  <c r="AM425" i="1"/>
  <c r="AO425" i="1" s="1"/>
  <c r="AP425" i="1" s="1"/>
  <c r="AM279" i="1"/>
  <c r="AO279" i="1" s="1"/>
  <c r="AP279" i="1" s="1"/>
  <c r="AM108" i="1"/>
  <c r="AO108" i="1" s="1"/>
  <c r="AP108" i="1" s="1"/>
  <c r="AT597" i="1"/>
  <c r="AT594" i="1"/>
  <c r="BE615" i="1"/>
  <c r="BD615" i="1"/>
  <c r="BE438" i="1"/>
  <c r="BD438" i="1"/>
  <c r="BE583" i="1"/>
  <c r="BD583" i="1"/>
  <c r="AM594" i="1"/>
  <c r="AO594" i="1" s="1"/>
  <c r="AP594" i="1" s="1"/>
  <c r="AM573" i="1"/>
  <c r="AO573" i="1" s="1"/>
  <c r="AP573" i="1" s="1"/>
  <c r="BE74" i="1"/>
  <c r="BD74" i="1"/>
  <c r="BE295" i="1"/>
  <c r="BD295" i="1"/>
  <c r="AM566" i="1"/>
  <c r="AO566" i="1" s="1"/>
  <c r="AP566" i="1" s="1"/>
  <c r="AT580" i="1"/>
  <c r="AM509" i="1"/>
  <c r="AO509" i="1" s="1"/>
  <c r="AP509" i="1" s="1"/>
  <c r="BE400" i="1"/>
  <c r="BD400" i="1"/>
  <c r="AA491" i="1"/>
  <c r="AA235" i="1"/>
  <c r="AT197" i="1"/>
  <c r="AA432" i="1"/>
  <c r="AM444" i="1"/>
  <c r="AO444" i="1" s="1"/>
  <c r="AP444" i="1" s="1"/>
  <c r="AA527" i="1"/>
  <c r="AA24" i="1"/>
  <c r="AA23" i="1"/>
  <c r="AT556" i="1"/>
  <c r="AV606" i="1"/>
  <c r="AA611" i="1"/>
  <c r="AA536" i="1"/>
  <c r="AA20" i="1"/>
  <c r="AT373" i="1"/>
  <c r="AM427" i="1"/>
  <c r="AO427" i="1" s="1"/>
  <c r="AP427" i="1" s="1"/>
  <c r="AA462" i="1"/>
  <c r="AT534" i="1"/>
  <c r="AA565" i="1"/>
  <c r="AA552" i="1"/>
  <c r="AA71" i="1"/>
  <c r="AA205" i="1"/>
  <c r="AA140" i="1"/>
  <c r="AM562" i="1"/>
  <c r="AO562" i="1" s="1"/>
  <c r="AP562" i="1" s="1"/>
  <c r="BB601" i="1"/>
  <c r="BC601" i="1" s="1"/>
  <c r="BE601" i="1" s="1"/>
  <c r="AM452" i="1"/>
  <c r="AO452" i="1" s="1"/>
  <c r="AP452" i="1" s="1"/>
  <c r="AA526" i="1"/>
  <c r="AY578" i="1"/>
  <c r="BB578" i="1" s="1"/>
  <c r="BC578" i="1" s="1"/>
  <c r="AM520" i="1"/>
  <c r="AO520" i="1" s="1"/>
  <c r="AP520" i="1" s="1"/>
  <c r="BE545" i="1"/>
  <c r="BD545" i="1"/>
  <c r="BE261" i="1"/>
  <c r="BD261" i="1"/>
  <c r="AY606" i="1"/>
  <c r="BB606" i="1" s="1"/>
  <c r="BC606" i="1" s="1"/>
  <c r="BE606" i="1" s="1"/>
  <c r="AA595" i="1"/>
  <c r="AA597" i="1"/>
  <c r="AA596" i="1"/>
  <c r="BE618" i="1"/>
  <c r="BD618" i="1"/>
  <c r="AM11" i="1"/>
  <c r="AO11" i="1" s="1"/>
  <c r="AP11" i="1" s="1"/>
  <c r="BE553" i="1"/>
  <c r="BD553" i="1"/>
  <c r="BE614" i="1"/>
  <c r="BD614" i="1"/>
  <c r="BE620" i="1"/>
  <c r="BD620" i="1"/>
  <c r="AM585" i="1"/>
  <c r="AO585" i="1" s="1"/>
  <c r="AP585" i="1" s="1"/>
  <c r="AM313" i="1"/>
  <c r="AO313" i="1" s="1"/>
  <c r="AP313" i="1" s="1"/>
  <c r="AM166" i="1"/>
  <c r="AO166" i="1" s="1"/>
  <c r="AP166" i="1" s="1"/>
  <c r="AM100" i="1"/>
  <c r="AO100" i="1" s="1"/>
  <c r="AP100" i="1" s="1"/>
  <c r="AT504" i="1"/>
  <c r="AM72" i="1"/>
  <c r="AO72" i="1" s="1"/>
  <c r="AP72" i="1" s="1"/>
  <c r="BE364" i="1"/>
  <c r="BD364" i="1"/>
  <c r="AM555" i="1"/>
  <c r="AO555" i="1" s="1"/>
  <c r="AP555" i="1" s="1"/>
  <c r="AT611" i="1"/>
  <c r="AY4" i="1"/>
  <c r="BB4" i="1" s="1"/>
  <c r="BC4" i="1" s="1"/>
  <c r="AT491" i="1"/>
  <c r="BE69" i="1"/>
  <c r="BD69" i="1"/>
  <c r="BE469" i="1"/>
  <c r="BD469" i="1"/>
  <c r="BE185" i="1"/>
  <c r="BD185" i="1"/>
  <c r="BE91" i="1"/>
  <c r="BD91" i="1"/>
  <c r="BE595" i="1"/>
  <c r="BD595" i="1"/>
  <c r="BE597" i="1"/>
  <c r="BD597" i="1"/>
  <c r="BE596" i="1"/>
  <c r="BD596" i="1"/>
  <c r="BE594" i="1"/>
  <c r="BD594" i="1"/>
  <c r="AM619" i="1"/>
  <c r="AO619" i="1" s="1"/>
  <c r="AP619" i="1" s="1"/>
  <c r="AM6" i="1"/>
  <c r="AO6" i="1" s="1"/>
  <c r="AP6" i="1" s="1"/>
  <c r="AM64" i="1"/>
  <c r="AO64" i="1" s="1"/>
  <c r="AP64" i="1" s="1"/>
  <c r="AM548" i="1"/>
  <c r="AO548" i="1" s="1"/>
  <c r="AP548" i="1" s="1"/>
  <c r="AM493" i="1"/>
  <c r="AO493" i="1" s="1"/>
  <c r="AP493" i="1" s="1"/>
  <c r="AM205" i="1"/>
  <c r="AO205" i="1" s="1"/>
  <c r="AP205" i="1" s="1"/>
  <c r="BE511" i="1"/>
  <c r="BD511" i="1"/>
  <c r="BE124" i="1"/>
  <c r="BD124" i="1"/>
  <c r="AM540" i="1"/>
  <c r="AO540" i="1" s="1"/>
  <c r="AP540" i="1" s="1"/>
  <c r="BE224" i="1"/>
  <c r="BD224" i="1"/>
  <c r="AM518" i="1"/>
  <c r="AO518" i="1" s="1"/>
  <c r="AP518" i="1" s="1"/>
  <c r="BE225" i="1" l="1"/>
  <c r="BE423" i="1"/>
  <c r="BE363" i="1"/>
  <c r="AN211" i="1"/>
  <c r="AO211" i="1" s="1"/>
  <c r="AP211" i="1" s="1"/>
  <c r="BE163" i="1"/>
  <c r="AO232" i="1"/>
  <c r="AP232" i="1" s="1"/>
  <c r="BD349" i="1"/>
  <c r="BE477" i="1"/>
  <c r="BD232" i="1"/>
  <c r="BE88" i="1"/>
  <c r="BD508" i="1"/>
  <c r="BD488" i="1"/>
  <c r="BE381" i="1"/>
  <c r="BD73" i="1"/>
  <c r="BE564" i="1"/>
  <c r="BE590" i="1"/>
  <c r="BD216" i="1"/>
  <c r="BD434" i="1"/>
  <c r="BD237" i="1"/>
  <c r="BD528" i="1"/>
  <c r="BD550" i="1"/>
  <c r="BD481" i="1"/>
  <c r="BD548" i="1"/>
  <c r="BD38" i="1"/>
  <c r="BD377" i="1"/>
  <c r="BD305" i="1"/>
  <c r="BE129" i="1"/>
  <c r="BD71" i="1"/>
  <c r="BE358" i="1"/>
  <c r="BD251" i="1"/>
  <c r="BD240" i="1"/>
  <c r="BD422" i="1"/>
  <c r="BD392" i="1"/>
  <c r="BD493" i="1"/>
  <c r="BD235" i="1"/>
  <c r="BE205" i="1"/>
  <c r="BE119" i="1"/>
  <c r="BD226" i="1"/>
  <c r="BD181" i="1"/>
  <c r="BD167" i="1"/>
  <c r="BD277" i="1"/>
  <c r="BD239" i="1"/>
  <c r="BE242" i="1"/>
  <c r="BE483" i="1"/>
  <c r="BE136" i="1"/>
  <c r="BD312" i="1"/>
  <c r="BD217" i="1"/>
  <c r="BD18" i="1"/>
  <c r="BD345" i="1"/>
  <c r="BD127" i="1"/>
  <c r="BD375" i="1"/>
  <c r="BE61" i="1"/>
  <c r="BD40" i="1"/>
  <c r="BE286" i="1"/>
  <c r="BD213" i="1"/>
  <c r="BE180" i="1"/>
  <c r="BD271" i="1"/>
  <c r="BE291" i="1"/>
  <c r="BD353" i="1"/>
  <c r="BE199" i="1"/>
  <c r="BE122" i="1"/>
  <c r="BD107" i="1"/>
  <c r="BE253" i="1"/>
  <c r="BD346" i="1"/>
  <c r="BE193" i="1"/>
  <c r="BE168" i="1"/>
  <c r="BE537" i="1"/>
  <c r="BD451" i="1"/>
  <c r="BE496" i="1"/>
  <c r="BD326" i="1"/>
  <c r="BD454" i="1"/>
  <c r="BD275" i="1"/>
  <c r="BD486" i="1"/>
  <c r="BD187" i="1"/>
  <c r="BD612" i="1"/>
  <c r="BD204" i="1"/>
  <c r="BD82" i="1"/>
  <c r="BE529" i="1"/>
  <c r="BD244" i="1"/>
  <c r="BD219" i="1"/>
  <c r="BD11" i="1"/>
  <c r="BD425" i="1"/>
  <c r="BE243" i="1"/>
  <c r="BE355" i="1"/>
  <c r="BD521" i="1"/>
  <c r="BE421" i="1"/>
  <c r="BD162" i="1"/>
  <c r="BD541" i="1"/>
  <c r="BD462" i="1"/>
  <c r="BE611" i="1"/>
  <c r="BD140" i="1"/>
  <c r="BE310" i="1"/>
  <c r="BD111" i="1"/>
  <c r="BD450" i="1"/>
  <c r="BD148" i="1"/>
  <c r="BD576" i="1"/>
  <c r="BD190" i="1"/>
  <c r="BD101" i="1"/>
  <c r="BE207" i="1"/>
  <c r="BD266" i="1"/>
  <c r="BD365" i="1"/>
  <c r="BD518" i="1"/>
  <c r="BD339" i="1"/>
  <c r="BD524" i="1"/>
  <c r="BD538" i="1"/>
  <c r="BD334" i="1"/>
  <c r="BD591" i="1"/>
  <c r="BD584" i="1"/>
  <c r="BE153" i="1"/>
  <c r="BD311" i="1"/>
  <c r="BE619" i="1"/>
  <c r="BD175" i="1"/>
  <c r="BD134" i="1"/>
  <c r="BE134" i="1"/>
  <c r="BE196" i="1"/>
  <c r="BD130" i="1"/>
  <c r="BE78" i="1"/>
  <c r="BE195" i="1"/>
  <c r="BD426" i="1"/>
  <c r="BE332" i="1"/>
  <c r="BD256" i="1"/>
  <c r="BD273" i="1"/>
  <c r="BD154" i="1"/>
  <c r="BD558" i="1"/>
  <c r="BE382" i="1"/>
  <c r="BE10" i="1"/>
  <c r="BE313" i="1"/>
  <c r="BE279" i="1"/>
  <c r="BD489" i="1"/>
  <c r="BE556" i="1"/>
  <c r="BE437" i="1"/>
  <c r="BD278" i="1"/>
  <c r="BE142" i="1"/>
  <c r="BD325" i="1"/>
  <c r="BE108" i="1"/>
  <c r="BD246" i="1"/>
  <c r="BD264" i="1"/>
  <c r="BE105" i="1"/>
  <c r="BD47" i="1"/>
  <c r="BE373" i="1"/>
  <c r="BE125" i="1"/>
  <c r="BE505" i="1"/>
  <c r="BD203" i="1"/>
  <c r="BD202" i="1"/>
  <c r="BD116" i="1"/>
  <c r="BE197" i="1"/>
  <c r="BD260" i="1"/>
  <c r="BD455" i="1"/>
  <c r="BE436" i="1"/>
  <c r="BE407" i="1"/>
  <c r="BD409" i="1"/>
  <c r="BD183" i="1"/>
  <c r="BE183" i="1"/>
  <c r="BE542" i="1"/>
  <c r="BD542" i="1"/>
  <c r="BE582" i="1"/>
  <c r="BD582" i="1"/>
  <c r="BD72" i="1"/>
  <c r="BE72" i="1"/>
  <c r="BE4" i="1"/>
  <c r="BD4" i="1"/>
  <c r="BD544" i="1"/>
  <c r="BE544" i="1"/>
  <c r="BE283" i="1"/>
  <c r="BD283" i="1"/>
  <c r="BD463" i="1"/>
  <c r="BE463" i="1"/>
  <c r="BE485" i="1"/>
  <c r="BD485" i="1"/>
  <c r="BD97" i="1"/>
  <c r="BE97" i="1"/>
  <c r="BE359" i="1"/>
  <c r="BD359" i="1"/>
  <c r="BD395" i="1"/>
  <c r="BE395" i="1"/>
  <c r="BD284" i="1"/>
  <c r="BE284" i="1"/>
  <c r="BE338" i="1"/>
  <c r="BD338" i="1"/>
  <c r="BE449" i="1"/>
  <c r="BD449" i="1"/>
  <c r="BD66" i="1"/>
  <c r="BE66" i="1"/>
  <c r="BE424" i="1"/>
  <c r="BD424" i="1"/>
  <c r="BE144" i="1"/>
  <c r="BD144" i="1"/>
  <c r="BE329" i="1"/>
  <c r="BD329" i="1"/>
  <c r="BD552" i="1"/>
  <c r="BE552" i="1"/>
  <c r="BE519" i="1"/>
  <c r="BD519" i="1"/>
  <c r="BD308" i="1"/>
  <c r="BE308" i="1"/>
  <c r="BE328" i="1"/>
  <c r="BD328" i="1"/>
  <c r="BE613" i="1"/>
  <c r="BD613" i="1"/>
  <c r="BD379" i="1"/>
  <c r="BE379" i="1"/>
  <c r="BE36" i="1"/>
  <c r="BD36" i="1"/>
  <c r="BD32" i="1"/>
  <c r="BE32" i="1"/>
  <c r="BD157" i="1"/>
  <c r="BE157" i="1"/>
  <c r="BD342" i="1"/>
  <c r="BE342" i="1"/>
  <c r="BE445" i="1"/>
  <c r="BD445" i="1"/>
  <c r="BE212" i="1"/>
  <c r="BD212" i="1"/>
  <c r="BE405" i="1"/>
  <c r="BD405" i="1"/>
  <c r="BD178" i="1"/>
  <c r="BE178" i="1"/>
  <c r="BE215" i="1"/>
  <c r="BD215" i="1"/>
  <c r="BE98" i="1"/>
  <c r="BD98" i="1"/>
  <c r="BE396" i="1"/>
  <c r="BD396" i="1"/>
  <c r="BD75" i="1"/>
  <c r="BE75" i="1"/>
  <c r="BE95" i="1"/>
  <c r="BD95" i="1"/>
  <c r="BD509" i="1"/>
  <c r="BE509" i="1"/>
  <c r="BD394" i="1"/>
  <c r="BE394" i="1"/>
  <c r="BE259" i="1"/>
  <c r="BD259" i="1"/>
  <c r="BE292" i="1"/>
  <c r="BD292" i="1"/>
  <c r="BE223" i="1"/>
  <c r="BD223" i="1"/>
  <c r="BE289" i="1"/>
  <c r="BD289" i="1"/>
  <c r="BD391" i="1"/>
  <c r="BE391" i="1"/>
  <c r="BE211" i="1"/>
  <c r="BD211" i="1"/>
  <c r="BD218" i="1"/>
  <c r="BE218" i="1"/>
  <c r="BD536" i="1"/>
  <c r="BE536" i="1"/>
  <c r="BE482" i="1"/>
  <c r="BD482" i="1"/>
  <c r="BD350" i="1"/>
  <c r="BE350" i="1"/>
  <c r="BE132" i="1"/>
  <c r="BD132" i="1"/>
  <c r="BD20" i="1"/>
  <c r="BE20" i="1"/>
  <c r="BE34" i="1"/>
  <c r="BD34" i="1"/>
  <c r="BD131" i="1"/>
  <c r="BE131" i="1"/>
  <c r="BD268" i="1"/>
  <c r="BE268" i="1"/>
  <c r="BD323" i="1"/>
  <c r="BE323" i="1"/>
  <c r="BE14" i="1"/>
  <c r="BD14" i="1"/>
  <c r="BE172" i="1"/>
  <c r="BD172" i="1"/>
  <c r="BE230" i="1"/>
  <c r="BD230" i="1"/>
  <c r="BE138" i="1"/>
  <c r="BD138" i="1"/>
  <c r="BE492" i="1"/>
  <c r="BD492" i="1"/>
  <c r="BE285" i="1"/>
  <c r="BD285" i="1"/>
  <c r="BD92" i="1"/>
  <c r="BE92" i="1"/>
  <c r="BD151" i="1"/>
  <c r="BE151" i="1"/>
  <c r="BE294" i="1"/>
  <c r="BD294" i="1"/>
  <c r="BE578" i="1"/>
  <c r="BD578" i="1"/>
  <c r="BE340" i="1"/>
  <c r="BD340" i="1"/>
  <c r="BE535" i="1"/>
  <c r="BD535" i="1"/>
  <c r="BE453" i="1"/>
  <c r="BD453" i="1"/>
  <c r="BE269" i="1"/>
  <c r="BD269" i="1"/>
  <c r="BE336" i="1"/>
  <c r="BD336" i="1"/>
  <c r="BD465" i="1"/>
  <c r="BE465" i="1"/>
  <c r="BD385" i="1"/>
  <c r="BE385" i="1"/>
  <c r="BE559" i="1"/>
  <c r="BD559" i="1"/>
  <c r="BD574" i="1"/>
  <c r="BE574" i="1"/>
  <c r="BD348" i="1"/>
  <c r="BE348" i="1"/>
  <c r="BE520" i="1"/>
  <c r="BD520" i="1"/>
  <c r="BE146" i="1"/>
  <c r="BD146" i="1"/>
  <c r="BE370" i="1"/>
  <c r="BD370" i="1"/>
  <c r="BD610" i="1"/>
  <c r="BE610" i="1"/>
  <c r="BD532" i="1"/>
  <c r="BE532" i="1"/>
  <c r="BE362" i="1"/>
  <c r="BD362" i="1"/>
  <c r="BE270" i="1"/>
  <c r="BD270" i="1"/>
  <c r="BD608" i="1"/>
  <c r="BE608" i="1"/>
  <c r="BE401" i="1"/>
  <c r="BD401" i="1"/>
  <c r="BE306" i="1"/>
  <c r="BD306" i="1"/>
  <c r="BD515" i="1"/>
  <c r="BE515" i="1"/>
  <c r="BE378" i="1"/>
  <c r="BD378" i="1"/>
  <c r="BE43" i="1"/>
  <c r="BD43" i="1"/>
  <c r="BE220" i="1"/>
  <c r="BD220" i="1"/>
  <c r="BD86" i="1"/>
  <c r="BE86" i="1"/>
  <c r="BE522" i="1"/>
  <c r="BD522" i="1"/>
  <c r="BE179" i="1"/>
  <c r="BD179" i="1"/>
  <c r="BE152" i="1"/>
  <c r="BD152" i="1"/>
  <c r="BD64" i="1"/>
  <c r="BE64" i="1"/>
  <c r="BD166" i="1"/>
  <c r="BE166" i="1"/>
  <c r="BE231" i="1"/>
  <c r="BD231" i="1"/>
  <c r="BE369" i="1"/>
  <c r="BD369" i="1"/>
  <c r="BD164" i="1"/>
  <c r="BE164" i="1"/>
  <c r="BD581" i="1"/>
  <c r="BE581" i="1"/>
  <c r="BE380" i="1"/>
  <c r="BD380" i="1"/>
  <c r="BE7" i="1"/>
  <c r="BD7" i="1"/>
  <c r="BD67" i="1"/>
  <c r="BE67" i="1"/>
  <c r="BD526" i="1"/>
  <c r="BE526" i="1"/>
  <c r="BD393" i="1"/>
  <c r="BE393" i="1"/>
  <c r="BE45" i="1"/>
  <c r="BD45" i="1"/>
  <c r="BE221" i="1"/>
  <c r="BD221" i="1"/>
  <c r="BE565" i="1"/>
  <c r="BD565" i="1"/>
  <c r="BE388" i="1"/>
  <c r="BD388" i="1"/>
  <c r="BE145" i="1"/>
  <c r="BD145" i="1"/>
  <c r="BE94" i="1"/>
  <c r="BD94" i="1"/>
  <c r="BE80" i="1"/>
  <c r="BD80" i="1"/>
  <c r="BD523" i="1"/>
  <c r="BE523" i="1"/>
  <c r="BE99" i="1"/>
  <c r="BD99" i="1"/>
  <c r="BD90" i="1"/>
  <c r="BE90" i="1"/>
  <c r="BD555" i="1"/>
  <c r="BE555" i="1"/>
  <c r="BD314" i="1"/>
  <c r="BE314" i="1"/>
  <c r="BD192" i="1"/>
  <c r="BE192" i="1"/>
  <c r="BE361" i="1"/>
  <c r="BD361" i="1"/>
  <c r="BD343" i="1"/>
  <c r="BE343" i="1"/>
  <c r="BE120" i="1"/>
  <c r="BD120" i="1"/>
  <c r="AX50" i="1"/>
  <c r="BB50" i="1" s="1"/>
  <c r="BC50" i="1" s="1"/>
  <c r="AV50" i="1"/>
  <c r="AN207" i="1" l="1"/>
  <c r="AN212" i="1"/>
  <c r="AN271" i="1"/>
  <c r="AO271" i="1" s="1"/>
  <c r="AP271" i="1" s="1"/>
  <c r="BE50" i="1"/>
  <c r="BD50" i="1"/>
  <c r="AN262" i="1" l="1"/>
  <c r="AO207" i="1"/>
  <c r="AP207" i="1" s="1"/>
  <c r="AN229" i="1"/>
  <c r="AO229" i="1" s="1"/>
  <c r="AP229" i="1" s="1"/>
  <c r="AO212" i="1"/>
  <c r="AP212" i="1" s="1"/>
  <c r="AO262" i="1" l="1"/>
  <c r="AP262" i="1" s="1"/>
  <c r="AN235" i="1"/>
  <c r="AN228" i="1" l="1"/>
  <c r="AN225" i="1"/>
  <c r="AO235" i="1"/>
  <c r="AP235" i="1" s="1"/>
  <c r="AN217" i="1" l="1"/>
  <c r="AO217" i="1" s="1"/>
  <c r="AP217" i="1" s="1"/>
  <c r="AN216" i="1"/>
  <c r="AO216" i="1" s="1"/>
  <c r="AP216" i="1" s="1"/>
  <c r="AO225" i="1"/>
  <c r="AP225" i="1" s="1"/>
  <c r="AN210" i="1"/>
  <c r="AN266" i="1"/>
  <c r="AO266" i="1" s="1"/>
  <c r="AP266" i="1" s="1"/>
  <c r="AO228" i="1"/>
  <c r="AP228" i="1" s="1"/>
  <c r="AO210" i="1" l="1"/>
  <c r="AP210" i="1" s="1"/>
  <c r="AN209" i="1"/>
  <c r="AO209" i="1" s="1"/>
  <c r="AP209" i="1" s="1"/>
  <c r="AN206" i="1"/>
  <c r="AO206" i="1" s="1"/>
  <c r="AP206" i="1" s="1"/>
  <c r="AW484" i="1" l="1"/>
  <c r="R484" i="1"/>
  <c r="X484" i="1" s="1"/>
  <c r="AQ484" i="1"/>
  <c r="AU484" i="1"/>
  <c r="AV484" i="1" s="1"/>
  <c r="S484" i="1"/>
  <c r="Y484" i="1" s="1"/>
  <c r="AS484" i="1"/>
  <c r="AR484" i="1"/>
  <c r="T484" i="1"/>
  <c r="Z484" i="1" s="1"/>
  <c r="AH484" i="1"/>
  <c r="AJ484" i="1" s="1"/>
  <c r="AD484" i="1"/>
  <c r="AA484" i="1" l="1"/>
  <c r="AT484" i="1"/>
  <c r="AM484" i="1"/>
  <c r="AO484" i="1" s="1"/>
  <c r="AP484" i="1" s="1"/>
  <c r="AX484" i="1"/>
  <c r="AY484" i="1"/>
  <c r="BB484" i="1" s="1"/>
  <c r="BC484" i="1" s="1"/>
  <c r="BD484" i="1" l="1"/>
  <c r="BE484" i="1"/>
  <c r="AM50" i="1"/>
  <c r="AO50" i="1"/>
  <c r="AP50" i="1"/>
  <c r="AT50" i="1"/>
  <c r="R50" i="1"/>
  <c r="X50" i="1"/>
  <c r="AA50" i="1"/>
  <c r="Z50" i="1"/>
  <c r="Z51" i="1"/>
  <c r="AM51" i="1"/>
  <c r="AO51" i="1"/>
  <c r="AP51" i="1"/>
  <c r="AA51" i="1"/>
  <c r="R51" i="1"/>
  <c r="X51" i="1"/>
  <c r="AT51" i="1"/>
  <c r="T50" i="1"/>
  <c r="S50" i="1"/>
  <c r="Y50" i="1"/>
  <c r="T51" i="1"/>
  <c r="S51" i="1"/>
  <c r="Y5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BuketPalanci</author>
  </authors>
  <commentList>
    <comment ref="B2" authorId="0" shapeId="0" xr:uid="{EEDA06E4-76D3-4435-B922-D02A1CF6F65E}">
      <text>
        <r>
          <rPr>
            <b/>
            <sz val="9"/>
            <color indexed="81"/>
            <rFont val="Tahoma"/>
            <family val="2"/>
            <charset val="162"/>
          </rPr>
          <t>BuketPalanci:</t>
        </r>
        <r>
          <rPr>
            <sz val="9"/>
            <color indexed="81"/>
            <rFont val="Tahoma"/>
            <family val="2"/>
            <charset val="162"/>
          </rPr>
          <t xml:space="preserve">
Önkoşul</t>
        </r>
      </text>
    </comment>
    <comment ref="B3" authorId="0" shapeId="0" xr:uid="{BF345C0E-D941-4840-A27E-B041B9576664}">
      <text>
        <r>
          <rPr>
            <b/>
            <sz val="9"/>
            <color indexed="81"/>
            <rFont val="Tahoma"/>
            <family val="2"/>
            <charset val="162"/>
          </rPr>
          <t>BuketPalanci:</t>
        </r>
        <r>
          <rPr>
            <sz val="9"/>
            <color indexed="81"/>
            <rFont val="Tahoma"/>
            <family val="2"/>
            <charset val="162"/>
          </rPr>
          <t xml:space="preserve">
Önkoşul</t>
        </r>
      </text>
    </comment>
    <comment ref="B5" authorId="0" shapeId="0" xr:uid="{833723C9-6A70-4B1B-885B-5F7029F060DF}">
      <text>
        <r>
          <rPr>
            <b/>
            <sz val="9"/>
            <color indexed="81"/>
            <rFont val="Tahoma"/>
            <family val="2"/>
            <charset val="162"/>
          </rPr>
          <t>BuketPalanci:</t>
        </r>
        <r>
          <rPr>
            <sz val="9"/>
            <color indexed="81"/>
            <rFont val="Tahoma"/>
            <family val="2"/>
            <charset val="162"/>
          </rPr>
          <t xml:space="preserve">
Önkoşul</t>
        </r>
      </text>
    </comment>
    <comment ref="B9" authorId="0" shapeId="0" xr:uid="{E5DA9858-B76D-45D1-BB15-421C9FBEB668}">
      <text>
        <r>
          <rPr>
            <b/>
            <sz val="9"/>
            <color indexed="81"/>
            <rFont val="Tahoma"/>
            <family val="2"/>
            <charset val="162"/>
          </rPr>
          <t>BuketPalanci:</t>
        </r>
        <r>
          <rPr>
            <sz val="9"/>
            <color indexed="81"/>
            <rFont val="Tahoma"/>
            <family val="2"/>
            <charset val="162"/>
          </rPr>
          <t xml:space="preserve">
Ön koşul</t>
        </r>
      </text>
    </comment>
    <comment ref="B17" authorId="0" shapeId="0" xr:uid="{BCC12112-7C5F-4AD2-9BA2-0FB6139B9E7F}">
      <text>
        <r>
          <rPr>
            <b/>
            <sz val="9"/>
            <color indexed="81"/>
            <rFont val="Tahoma"/>
            <family val="2"/>
            <charset val="162"/>
          </rPr>
          <t>BuketPalanci:</t>
        </r>
        <r>
          <rPr>
            <sz val="9"/>
            <color indexed="81"/>
            <rFont val="Tahoma"/>
            <family val="2"/>
            <charset val="162"/>
          </rPr>
          <t xml:space="preserve">
Önkoşul</t>
        </r>
      </text>
    </comment>
    <comment ref="B21" authorId="0" shapeId="0" xr:uid="{8C62CEAE-FE8B-46F7-83D6-A4F93D90A966}">
      <text>
        <r>
          <rPr>
            <b/>
            <sz val="9"/>
            <color indexed="81"/>
            <rFont val="Tahoma"/>
            <family val="2"/>
            <charset val="162"/>
          </rPr>
          <t>BuketPalanci:</t>
        </r>
        <r>
          <rPr>
            <sz val="9"/>
            <color indexed="81"/>
            <rFont val="Tahoma"/>
            <family val="2"/>
            <charset val="162"/>
          </rPr>
          <t xml:space="preserve">
Önkoşul</t>
        </r>
      </text>
    </comment>
    <comment ref="B22" authorId="0" shapeId="0" xr:uid="{9561BB54-1FE3-4063-8DE8-207DC615B8FB}">
      <text>
        <r>
          <rPr>
            <b/>
            <sz val="9"/>
            <color indexed="81"/>
            <rFont val="Tahoma"/>
            <family val="2"/>
            <charset val="162"/>
          </rPr>
          <t>BuketPalanci:</t>
        </r>
        <r>
          <rPr>
            <sz val="9"/>
            <color indexed="81"/>
            <rFont val="Tahoma"/>
            <family val="2"/>
            <charset val="162"/>
          </rPr>
          <t xml:space="preserve">
Önkoşul</t>
        </r>
      </text>
    </comment>
    <comment ref="B52" authorId="0" shapeId="0" xr:uid="{19D8F1D8-60EF-429A-897E-691099BC2C48}">
      <text>
        <r>
          <rPr>
            <b/>
            <sz val="9"/>
            <color indexed="81"/>
            <rFont val="Tahoma"/>
            <family val="2"/>
            <charset val="162"/>
          </rPr>
          <t>BuketPalanci:</t>
        </r>
        <r>
          <rPr>
            <sz val="9"/>
            <color indexed="81"/>
            <rFont val="Tahoma"/>
            <family val="2"/>
            <charset val="162"/>
          </rPr>
          <t xml:space="preserve">
Önkoşul</t>
        </r>
      </text>
    </comment>
    <comment ref="B54" authorId="0" shapeId="0" xr:uid="{04CEDD1F-FFF3-426D-8437-79E55B9B7E5F}">
      <text>
        <r>
          <rPr>
            <b/>
            <sz val="9"/>
            <color indexed="81"/>
            <rFont val="Tahoma"/>
            <family val="2"/>
            <charset val="162"/>
          </rPr>
          <t>BuketPalanci:</t>
        </r>
        <r>
          <rPr>
            <sz val="9"/>
            <color indexed="81"/>
            <rFont val="Tahoma"/>
            <family val="2"/>
            <charset val="162"/>
          </rPr>
          <t xml:space="preserve">
Önkoşul</t>
        </r>
      </text>
    </comment>
    <comment ref="B57" authorId="0" shapeId="0" xr:uid="{AD51B4DC-D382-46C4-932C-6761DA8983B6}">
      <text>
        <r>
          <rPr>
            <b/>
            <sz val="9"/>
            <color indexed="81"/>
            <rFont val="Tahoma"/>
            <family val="2"/>
            <charset val="162"/>
          </rPr>
          <t>BuketPalanci:</t>
        </r>
        <r>
          <rPr>
            <sz val="9"/>
            <color indexed="81"/>
            <rFont val="Tahoma"/>
            <family val="2"/>
            <charset val="162"/>
          </rPr>
          <t xml:space="preserve">
Önkoşul</t>
        </r>
      </text>
    </comment>
    <comment ref="B63" authorId="0" shapeId="0" xr:uid="{C94157A7-DF0D-4D75-A3B6-6FB22C630ED8}">
      <text>
        <r>
          <rPr>
            <b/>
            <sz val="9"/>
            <color indexed="81"/>
            <rFont val="Tahoma"/>
            <family val="2"/>
            <charset val="162"/>
          </rPr>
          <t>BuketPalanci:</t>
        </r>
        <r>
          <rPr>
            <sz val="9"/>
            <color indexed="81"/>
            <rFont val="Tahoma"/>
            <family val="2"/>
            <charset val="162"/>
          </rPr>
          <t xml:space="preserve">
Önkoşul</t>
        </r>
      </text>
    </comment>
    <comment ref="B318" authorId="0" shapeId="0" xr:uid="{F39F68BD-4915-4009-A0C7-540BD213D50F}">
      <text>
        <r>
          <rPr>
            <b/>
            <sz val="9"/>
            <color indexed="81"/>
            <rFont val="Tahoma"/>
            <family val="2"/>
            <charset val="162"/>
          </rPr>
          <t>BuketPalanci:</t>
        </r>
        <r>
          <rPr>
            <sz val="9"/>
            <color indexed="81"/>
            <rFont val="Tahoma"/>
            <family val="2"/>
            <charset val="162"/>
          </rPr>
          <t xml:space="preserve">
Güzde aldılar.</t>
        </r>
      </text>
    </comment>
    <comment ref="B448" authorId="0" shapeId="0" xr:uid="{82121F5F-DE7E-4D94-8FE7-DE889C43261C}">
      <text>
        <r>
          <rPr>
            <b/>
            <sz val="9"/>
            <color indexed="81"/>
            <rFont val="Tahoma"/>
            <family val="2"/>
            <charset val="162"/>
          </rPr>
          <t>BuketPalanci:</t>
        </r>
        <r>
          <rPr>
            <sz val="9"/>
            <color indexed="81"/>
            <rFont val="Tahoma"/>
            <family val="2"/>
            <charset val="162"/>
          </rPr>
          <t xml:space="preserve">
dersi seçen olmadığı için ders programından kaldırıldı.</t>
        </r>
      </text>
    </comment>
    <comment ref="B484" authorId="0" shapeId="0" xr:uid="{A2E91A75-D2EA-40E5-9686-6B502BFA57F3}">
      <text>
        <r>
          <rPr>
            <b/>
            <sz val="9"/>
            <color indexed="81"/>
            <rFont val="Tahoma"/>
            <family val="2"/>
            <charset val="162"/>
          </rPr>
          <t>BuketPalanci:</t>
        </r>
        <r>
          <rPr>
            <sz val="9"/>
            <color indexed="81"/>
            <rFont val="Tahoma"/>
            <family val="2"/>
            <charset val="162"/>
          </rPr>
          <t xml:space="preserve">
GÜZDE AÇILMAMIŞTI. BAHARDA AÇILACAK</t>
        </r>
      </text>
    </comment>
    <comment ref="B498" authorId="0" shapeId="0" xr:uid="{EE46F0FE-C219-40CF-A7B7-53FF450676DA}">
      <text>
        <r>
          <rPr>
            <b/>
            <sz val="9"/>
            <color indexed="81"/>
            <rFont val="Tahoma"/>
            <family val="2"/>
            <charset val="162"/>
          </rPr>
          <t>BuketPalanci:</t>
        </r>
        <r>
          <rPr>
            <sz val="9"/>
            <color indexed="81"/>
            <rFont val="Tahoma"/>
            <family val="2"/>
            <charset val="162"/>
          </rPr>
          <t xml:space="preserve">
güzde açıldığı için bu dönem açılmıyor.</t>
        </r>
      </text>
    </comment>
    <comment ref="B503" authorId="0" shapeId="0" xr:uid="{90D0F4AE-A524-4022-A4D8-3DBBC310E956}">
      <text>
        <r>
          <rPr>
            <b/>
            <sz val="9"/>
            <color indexed="81"/>
            <rFont val="Tahoma"/>
            <family val="2"/>
            <charset val="162"/>
          </rPr>
          <t>BuketPalanci:</t>
        </r>
        <r>
          <rPr>
            <sz val="9"/>
            <color indexed="81"/>
            <rFont val="Tahoma"/>
            <family val="2"/>
            <charset val="162"/>
          </rPr>
          <t xml:space="preserve">
güz döneminden bahara kaydırılmıştı.</t>
        </r>
      </text>
    </comment>
  </commentList>
</comments>
</file>

<file path=xl/sharedStrings.xml><?xml version="1.0" encoding="utf-8"?>
<sst xmlns="http://schemas.openxmlformats.org/spreadsheetml/2006/main" count="5905" uniqueCount="772">
  <si>
    <t>Ders_Kodu</t>
  </si>
  <si>
    <t>Dersin Kısa Adı</t>
  </si>
  <si>
    <t>Statu</t>
  </si>
  <si>
    <t>Grup</t>
  </si>
  <si>
    <t>donem_adi</t>
  </si>
  <si>
    <t>Program_adi</t>
  </si>
  <si>
    <t>Program_ID</t>
  </si>
  <si>
    <t>Bolum_Adi</t>
  </si>
  <si>
    <t>İntibak</t>
  </si>
  <si>
    <t>KION_ID</t>
  </si>
  <si>
    <t>Nokta_V2_ID</t>
  </si>
  <si>
    <t>Nokta V1 Ders  ID</t>
  </si>
  <si>
    <t>ECTS</t>
  </si>
  <si>
    <t>İngilizce Uzun Ad</t>
  </si>
  <si>
    <t>İngilizce Kısa Ad</t>
  </si>
  <si>
    <t>Ölçme Sistemi</t>
  </si>
  <si>
    <t>Kısa Sınav Sayısı</t>
  </si>
  <si>
    <t>Vize/Proje/D. Ödev Sayısı</t>
  </si>
  <si>
    <t>Final</t>
  </si>
  <si>
    <t>Kısa Sınav Çalışma Saati</t>
  </si>
  <si>
    <t>Vize/Proje/D. Ödev Çalışma Saatiı</t>
  </si>
  <si>
    <t>Final Çalışma Saati</t>
  </si>
  <si>
    <t>Kısa Sınav Toplam Çalışma Saati</t>
  </si>
  <si>
    <t>Final Çalışma Toplam Çalışma Saati</t>
  </si>
  <si>
    <t>Toplam Sınava Çalışma Saati</t>
  </si>
  <si>
    <t>Varsayılan Ev Çalışma Haftası</t>
  </si>
  <si>
    <t>Varsayım 1/4</t>
  </si>
  <si>
    <t>Dönem İçi Toplam Sınav Sayısı</t>
  </si>
  <si>
    <t>Haftalık Ev Çalışma Saati</t>
  </si>
  <si>
    <t>Haftalık Laboratuvar Çalışma Saati</t>
  </si>
  <si>
    <t>Toplam Ev Çalışması Saati</t>
  </si>
  <si>
    <t>Dönem İçi ve Sonu Toplam Sınav Sayısı</t>
  </si>
  <si>
    <t>Sınava Ayrılan Süre Varsayımı</t>
  </si>
  <si>
    <t>Sınav İçin Harcanan İş Yükü</t>
  </si>
  <si>
    <t>Hafta Sayısı</t>
  </si>
  <si>
    <t>Toplam Ders Saati</t>
  </si>
  <si>
    <t>Toplam İş Yükü</t>
  </si>
  <si>
    <t>ECTS Hesap Parametresi</t>
  </si>
  <si>
    <t>Kontrol (ECTS)</t>
  </si>
  <si>
    <t>Quiz/Ödev Hazılık %25</t>
  </si>
  <si>
    <t>Vize/Hazırlık</t>
  </si>
  <si>
    <t>Final
/Proje Hazırlık</t>
  </si>
  <si>
    <t>Kontrol1</t>
  </si>
  <si>
    <t>Ev
Çalışması</t>
  </si>
  <si>
    <t>Kontrol2</t>
  </si>
  <si>
    <t>Sınav
 İş
Yükü</t>
  </si>
  <si>
    <t>Kontrol3</t>
  </si>
  <si>
    <t>Toplam
Ders Dışı
Çalışma
İş Yükü</t>
  </si>
  <si>
    <t>Eğitim
Türü
(T/S)</t>
  </si>
  <si>
    <t>Yüzyüze/Uzak Eğitim Yükü</t>
  </si>
  <si>
    <t>Toplam
İş Yükü</t>
  </si>
  <si>
    <t>ECTS Kont</t>
  </si>
  <si>
    <t>ECTS fark</t>
  </si>
  <si>
    <t>Eğitim Dili</t>
  </si>
  <si>
    <t>Eğitim Türü</t>
  </si>
  <si>
    <t>Hazırlık</t>
  </si>
  <si>
    <t>NK_Girişi</t>
  </si>
  <si>
    <t>Sistem id orijinal</t>
  </si>
  <si>
    <t>UHY262</t>
  </si>
  <si>
    <t>Speaking Skills - II</t>
  </si>
  <si>
    <t>Z</t>
  </si>
  <si>
    <t>Uçuş Harekat Yöneticiliği (İngilizce) - İST</t>
  </si>
  <si>
    <t>ULAŞTIRMA HİZMETLERİ</t>
  </si>
  <si>
    <t>s</t>
  </si>
  <si>
    <t>UHY206</t>
  </si>
  <si>
    <t>Uçuş Planlama ve Kontrolü</t>
  </si>
  <si>
    <t>UHY204</t>
  </si>
  <si>
    <t>Sivil Havacılık Güvenliği</t>
  </si>
  <si>
    <t>UHY202</t>
  </si>
  <si>
    <t>Human Factors</t>
  </si>
  <si>
    <t>UHY106</t>
  </si>
  <si>
    <t>Advanced English - II</t>
  </si>
  <si>
    <t>UHY104</t>
  </si>
  <si>
    <t>Meteoroloji</t>
  </si>
  <si>
    <t>Meteorology</t>
  </si>
  <si>
    <t>UHY102</t>
  </si>
  <si>
    <t>Hava Trafik Yönetimi</t>
  </si>
  <si>
    <t>UCT212</t>
  </si>
  <si>
    <t>Uçak Yapı ve Sistem Uygulamaları - II</t>
  </si>
  <si>
    <t>Uçak Teknolojisi (İngilizce) - IST</t>
  </si>
  <si>
    <t>MOTORLU ARAÇLAR ve ULAŞTIRMA TEKNOLOJİLERİ</t>
  </si>
  <si>
    <t>t</t>
  </si>
  <si>
    <t>Uçak Teknolojisi (İngilizce) - NEV</t>
  </si>
  <si>
    <t>DOĞRU</t>
  </si>
  <si>
    <t>UCT210</t>
  </si>
  <si>
    <t>Gaz Türbin Motor Uygulamaları - II</t>
  </si>
  <si>
    <t>Gas Turbine Engines and Applications - II</t>
  </si>
  <si>
    <t>UCT206</t>
  </si>
  <si>
    <t>Basic Maintenance Practices</t>
  </si>
  <si>
    <t>UCT202</t>
  </si>
  <si>
    <t>Aircraft Maintenance Practices - II</t>
  </si>
  <si>
    <t>UCT162</t>
  </si>
  <si>
    <t>Havacılık Kuralları</t>
  </si>
  <si>
    <t>UCT112</t>
  </si>
  <si>
    <t>Hava Aracı Dijital Sistemleri</t>
  </si>
  <si>
    <t>UCT110</t>
  </si>
  <si>
    <t>Temel Elektronik</t>
  </si>
  <si>
    <t>UCT108</t>
  </si>
  <si>
    <t>Uçak Yapıları ve Sistemleri Teorisi - I</t>
  </si>
  <si>
    <t>UCT106</t>
  </si>
  <si>
    <t>Uçak Bakım Teorisi - I</t>
  </si>
  <si>
    <t>UCT104</t>
  </si>
  <si>
    <t>UCT102</t>
  </si>
  <si>
    <t>Piston Motorlar</t>
  </si>
  <si>
    <t>ATS162</t>
  </si>
  <si>
    <t>Atatürk İlkeleri ve İnkılap Tarihi - II</t>
  </si>
  <si>
    <t>Radyoterapi</t>
  </si>
  <si>
    <t>TIBBİ HİZMETLER ve TEKNİKLER</t>
  </si>
  <si>
    <t>Atatürk's Principles and History of Turkish Revolution - II</t>
  </si>
  <si>
    <t>Atatürk's P&amp;H of Turkish Revolution - II</t>
  </si>
  <si>
    <t>A</t>
  </si>
  <si>
    <t>TTT161</t>
  </si>
  <si>
    <t>Temel Bilgi Teknolojileri</t>
  </si>
  <si>
    <t>Introduction to Computing</t>
  </si>
  <si>
    <t>TRU268</t>
  </si>
  <si>
    <t>Halk Bilimi</t>
  </si>
  <si>
    <t>Turist Rehberliği (Uzaktan)</t>
  </si>
  <si>
    <t>SEYAHAT-TURİZM VE EĞLENCE HİZMETLERİ</t>
  </si>
  <si>
    <t>TRU264</t>
  </si>
  <si>
    <t>Anadolu Uygarlıkları - II</t>
  </si>
  <si>
    <t>TRU262</t>
  </si>
  <si>
    <t>Sanat Tarihi - II</t>
  </si>
  <si>
    <t>History of Art - II</t>
  </si>
  <si>
    <t>TRU260</t>
  </si>
  <si>
    <t>Kültürel Miras</t>
  </si>
  <si>
    <t>TRU168</t>
  </si>
  <si>
    <t>Arkeolojiye Giriş - II</t>
  </si>
  <si>
    <t>TRU162</t>
  </si>
  <si>
    <t>Mitoloji</t>
  </si>
  <si>
    <t>TRU160</t>
  </si>
  <si>
    <t>Temel Rehberlik - II</t>
  </si>
  <si>
    <t>TRT162</t>
  </si>
  <si>
    <t>Türk Dili - II</t>
  </si>
  <si>
    <t>Mimari Restorasyon (TR)</t>
  </si>
  <si>
    <t>MİMARLIK ve ŞEHİR PLANLAMA</t>
  </si>
  <si>
    <t>Turkish Language - II</t>
  </si>
  <si>
    <t>TRT161</t>
  </si>
  <si>
    <t>Aşçılık (TR)</t>
  </si>
  <si>
    <t>OTEL, LOKANTA VE İKRAM HİZMETLERİ</t>
  </si>
  <si>
    <t>TRS162</t>
  </si>
  <si>
    <t>Ağız ve Diş Sağlığı (SO)</t>
  </si>
  <si>
    <t>DİŞÇİLİK HİZMETLERİ</t>
  </si>
  <si>
    <t>Ameliyathane Hizmetleri (SO)</t>
  </si>
  <si>
    <t>Anestezi (SO)</t>
  </si>
  <si>
    <t>Ceza İnfaz ve Güvenlik Hizmetleri</t>
  </si>
  <si>
    <t>HUKUK</t>
  </si>
  <si>
    <t>Çocuk Gelişimi</t>
  </si>
  <si>
    <t>ÇOCUK BAKIMI VE GENÇLİK HİZMETLERİ</t>
  </si>
  <si>
    <t>Çocuk Gelişimi - (Uzaktan)</t>
  </si>
  <si>
    <t>Diş Protez Teknolojisi</t>
  </si>
  <si>
    <t>Diyaliz (İngilizce) (SO)</t>
  </si>
  <si>
    <t>Diyaliz (Türkçe) (SO)</t>
  </si>
  <si>
    <t>Elektronörofizyoloji (SO)</t>
  </si>
  <si>
    <t>Fizyoterapi (SO)</t>
  </si>
  <si>
    <t>İlk ve Acil Yardım (SO)</t>
  </si>
  <si>
    <t>Mimari Restorasyon (SO)</t>
  </si>
  <si>
    <t>Odyometri (SO)</t>
  </si>
  <si>
    <t>Optisyenlik (SO)</t>
  </si>
  <si>
    <t>Patoloji Laboratuvar Teknikleri (SO)</t>
  </si>
  <si>
    <t>Sivil Hava Ulaştırma İşletmeciliği (İngilizce) - IST</t>
  </si>
  <si>
    <t>Sivil Hava Ulaştırma İşletmeciliği (İngilizce) - NEV</t>
  </si>
  <si>
    <t>Sivil Hava Ulaştırma İşletmeciliği (Türkçe)</t>
  </si>
  <si>
    <t>Sivil Havacılık Kabin Hizmetleri - İST</t>
  </si>
  <si>
    <t>Sivil Havacılık Kabin Hizmetleri - NEV</t>
  </si>
  <si>
    <t>Tıbbi Dokümantasyon ve Sekreterlik</t>
  </si>
  <si>
    <t>TIBBİ HİZMETLER VE TEKNİKLER</t>
  </si>
  <si>
    <t>Tıbbi Görüntüleme Teknikleri (SO)</t>
  </si>
  <si>
    <t>Tıbbi Laboratuvar Teknikleri (SO)</t>
  </si>
  <si>
    <t>Turist Rehberliği (Örgün)</t>
  </si>
  <si>
    <t>TRO278</t>
  </si>
  <si>
    <t>İleri İngilizce Alıştırmaları</t>
  </si>
  <si>
    <t>S</t>
  </si>
  <si>
    <t>Professional English - II</t>
  </si>
  <si>
    <t>TRO276</t>
  </si>
  <si>
    <t>İleri Rusça</t>
  </si>
  <si>
    <t>TRO274</t>
  </si>
  <si>
    <t>İleri Çince</t>
  </si>
  <si>
    <t>TRO272</t>
  </si>
  <si>
    <t>İleri İspanyolca</t>
  </si>
  <si>
    <t>TRO270</t>
  </si>
  <si>
    <t>Turizm ve Turist Sağlığı</t>
  </si>
  <si>
    <t>TRO262</t>
  </si>
  <si>
    <t>Dinler Tarihi - II</t>
  </si>
  <si>
    <t>TRO222</t>
  </si>
  <si>
    <t>Binicilik Eğitimi</t>
  </si>
  <si>
    <t>Horseman Training</t>
  </si>
  <si>
    <t>TRO210</t>
  </si>
  <si>
    <t>TRO208</t>
  </si>
  <si>
    <t>TRO206</t>
  </si>
  <si>
    <t>Rehberlik Uygulaması</t>
  </si>
  <si>
    <t>TRO204</t>
  </si>
  <si>
    <t>TRO202</t>
  </si>
  <si>
    <t>TRO162</t>
  </si>
  <si>
    <t>Türk Tarihi ve Sanatı</t>
  </si>
  <si>
    <t>TRO112</t>
  </si>
  <si>
    <t>TRO110</t>
  </si>
  <si>
    <t>TRO108</t>
  </si>
  <si>
    <t>TRO106</t>
  </si>
  <si>
    <t>Yabancı Dil - II (Çince)</t>
  </si>
  <si>
    <t>TRO104</t>
  </si>
  <si>
    <t>Yabancı Dil - II (Rusça)</t>
  </si>
  <si>
    <t>TRO102</t>
  </si>
  <si>
    <t>Yabancı Dil - II (İngilizce)</t>
  </si>
  <si>
    <t>English - I</t>
  </si>
  <si>
    <t>TLT208</t>
  </si>
  <si>
    <t>Patoloji</t>
  </si>
  <si>
    <t>TLT204</t>
  </si>
  <si>
    <t>Moleküler Biyoloji ve Genetik</t>
  </si>
  <si>
    <t>TLT202</t>
  </si>
  <si>
    <t>Laboratuvar Uygulamaları</t>
  </si>
  <si>
    <t>TLT108</t>
  </si>
  <si>
    <t>Klinik Mikrobiyoloji ve Uygulamaları - I</t>
  </si>
  <si>
    <t>TLT106</t>
  </si>
  <si>
    <t>Klinik Biyokimya ve Uygulamaları - I</t>
  </si>
  <si>
    <t>TLT102</t>
  </si>
  <si>
    <t>Hematoloji</t>
  </si>
  <si>
    <t>TGT210</t>
  </si>
  <si>
    <t>Staj - II</t>
  </si>
  <si>
    <t>Professional Applications - II</t>
  </si>
  <si>
    <t>TGT208</t>
  </si>
  <si>
    <t>TGT206</t>
  </si>
  <si>
    <t>Tıbbi Görüntüleme Uygulamaları - III</t>
  </si>
  <si>
    <t>TGT204</t>
  </si>
  <si>
    <t>Radyolojik Anatomi - II</t>
  </si>
  <si>
    <t>TGT106</t>
  </si>
  <si>
    <t>Radyasyon Sağlığı ve Güvenliği</t>
  </si>
  <si>
    <t>TGT104</t>
  </si>
  <si>
    <t>Tıbbi Görüntüleme Uygulamaları - I</t>
  </si>
  <si>
    <t>TGT102</t>
  </si>
  <si>
    <t>Fizik</t>
  </si>
  <si>
    <t>Basic Phyiscs</t>
  </si>
  <si>
    <t>TDO214</t>
  </si>
  <si>
    <t>Tıbbi Dökümantasyon Uygulamaları - II</t>
  </si>
  <si>
    <t>TDO212</t>
  </si>
  <si>
    <t>Hasta Hizmetleri</t>
  </si>
  <si>
    <t>TDO210</t>
  </si>
  <si>
    <t>Halkla İlişkiler ve İletişim</t>
  </si>
  <si>
    <t>TDO114</t>
  </si>
  <si>
    <t>Yazışma ve Dosyalama Teknikleri</t>
  </si>
  <si>
    <t>TDO112</t>
  </si>
  <si>
    <t>Sağlık Hizmetleri Yönetimi</t>
  </si>
  <si>
    <t>TDO110</t>
  </si>
  <si>
    <t>Tıbbi Dökümantasyon</t>
  </si>
  <si>
    <t>TDO102</t>
  </si>
  <si>
    <t>Sağlık Bilgi Sistemleri</t>
  </si>
  <si>
    <t>DAS102</t>
  </si>
  <si>
    <t>Danışmanlık ve Kariyer Planlama</t>
  </si>
  <si>
    <t>SYK171</t>
  </si>
  <si>
    <t>Sağlık Yönetimi ve Sağlık Hizmetlerinde Kalite</t>
  </si>
  <si>
    <t>Quality Management</t>
  </si>
  <si>
    <t>STA202</t>
  </si>
  <si>
    <t>Staj</t>
  </si>
  <si>
    <t>Adalet</t>
  </si>
  <si>
    <t>Internship</t>
  </si>
  <si>
    <t>Atçılık ve Antrenörlüğü</t>
  </si>
  <si>
    <t>BİTKİSEL ve HAYVANSAL ÜRETİM</t>
  </si>
  <si>
    <t>ETS202</t>
  </si>
  <si>
    <t>Etkinlik</t>
  </si>
  <si>
    <t>Sosyal Hizmetler</t>
  </si>
  <si>
    <t>SOSYAL HİZMET ve DANIŞMANLIK</t>
  </si>
  <si>
    <t>SSO171</t>
  </si>
  <si>
    <t>Sosyal Sorunlar</t>
  </si>
  <si>
    <t>SOH272</t>
  </si>
  <si>
    <t>İnsan Hakları ve Sosyal Hizmet</t>
  </si>
  <si>
    <t>SOH266</t>
  </si>
  <si>
    <t>Kentleşme, Kentsel Sorunlar ve Sosyal Hizmet</t>
  </si>
  <si>
    <t>SOH264</t>
  </si>
  <si>
    <t>Engelliler ile Sosyal Hizmet</t>
  </si>
  <si>
    <t>SOH262</t>
  </si>
  <si>
    <t>Afet ve Kriz Yönetiminde Sosyal Hizmet</t>
  </si>
  <si>
    <t>SOH202</t>
  </si>
  <si>
    <t>Sosyal Hizmet Görüşme İlke ve Teknikleri - II</t>
  </si>
  <si>
    <t>SKH266</t>
  </si>
  <si>
    <t>Kültürel Tercihler Yönetimi</t>
  </si>
  <si>
    <t>Cultural Preferences Management</t>
  </si>
  <si>
    <t xml:space="preserve">Cultural Preferences Management </t>
  </si>
  <si>
    <t>SKH264</t>
  </si>
  <si>
    <t>Temel Sağlık Bilgisi ve İlk Yardım</t>
  </si>
  <si>
    <t>Basic Health Knowledge and First Aid - I</t>
  </si>
  <si>
    <t>Basic Health Knowledge &amp; First Aid - I</t>
  </si>
  <si>
    <t>SKH222</t>
  </si>
  <si>
    <t>Beceri Eğitimi - II*</t>
  </si>
  <si>
    <t>Beceri Eğitimi - II* 30 ECTS değerindeki zorunlu dersleri seçmeyenler, 36 ECTS değerindeki derslerin tamamını seçmek zorundadır.</t>
  </si>
  <si>
    <t>SKH208</t>
  </si>
  <si>
    <t>Meslek Etiği ve Duygusal Emek</t>
  </si>
  <si>
    <t>SKH204</t>
  </si>
  <si>
    <t>Operasyonel Uygulamalar - II</t>
  </si>
  <si>
    <t>Operational Applications - II</t>
  </si>
  <si>
    <t>SKH202</t>
  </si>
  <si>
    <t>Genel İngilizce Alıştırmaları - II</t>
  </si>
  <si>
    <t>SKH104</t>
  </si>
  <si>
    <t>Temel İletişim Becerileri</t>
  </si>
  <si>
    <t>Basic Communication Skills</t>
  </si>
  <si>
    <t>SKH102</t>
  </si>
  <si>
    <t>İkram ve Servis Hizmetleri</t>
  </si>
  <si>
    <t>Catering Services</t>
  </si>
  <si>
    <t>SJO202</t>
  </si>
  <si>
    <t>SIN222</t>
  </si>
  <si>
    <t>İngilizce - IV</t>
  </si>
  <si>
    <t>English - IV</t>
  </si>
  <si>
    <t>SIN102</t>
  </si>
  <si>
    <t>İngilizce - II</t>
  </si>
  <si>
    <t>English - II</t>
  </si>
  <si>
    <t>27 saat</t>
  </si>
  <si>
    <t>SHT272</t>
  </si>
  <si>
    <t>Turizm ve Seyahat Endüstrisi</t>
  </si>
  <si>
    <t>Tourism and Travel Industry</t>
  </si>
  <si>
    <t>SHT202</t>
  </si>
  <si>
    <t>General English Practices - II</t>
  </si>
  <si>
    <t>SHI266</t>
  </si>
  <si>
    <t>Kargo İşlemleri</t>
  </si>
  <si>
    <t>Air Cargo Procedures</t>
  </si>
  <si>
    <t>SHI264</t>
  </si>
  <si>
    <t>Introduction to Tourism - II</t>
  </si>
  <si>
    <t>SHI262</t>
  </si>
  <si>
    <t>Cultural Preferences Management - II</t>
  </si>
  <si>
    <t>Ticketing and Travel Agencies</t>
  </si>
  <si>
    <t>SHI208</t>
  </si>
  <si>
    <t>Seminar</t>
  </si>
  <si>
    <t>SHI206</t>
  </si>
  <si>
    <t>SHI204</t>
  </si>
  <si>
    <t>SHI202</t>
  </si>
  <si>
    <t>SHI106</t>
  </si>
  <si>
    <t>Yolcu Hizmetleri</t>
  </si>
  <si>
    <t>Passenger Services</t>
  </si>
  <si>
    <t>SHI104</t>
  </si>
  <si>
    <t>SHI102</t>
  </si>
  <si>
    <t>Yük Kontrolü ve Haberleşme</t>
  </si>
  <si>
    <t>Weight Control and Communications</t>
  </si>
  <si>
    <t>SET172</t>
  </si>
  <si>
    <t>Sağlıklı Yaşam ve Egzersiz - II</t>
  </si>
  <si>
    <t>SET171</t>
  </si>
  <si>
    <t>Fine Arts - II</t>
  </si>
  <si>
    <t>SES172</t>
  </si>
  <si>
    <t>Sağlık Yaşam ve Egzersiz - II</t>
  </si>
  <si>
    <t>FIY101</t>
  </si>
  <si>
    <t>Fizyoloji</t>
  </si>
  <si>
    <t>GEB171</t>
  </si>
  <si>
    <t>Genel Beslenme</t>
  </si>
  <si>
    <t>RAD112</t>
  </si>
  <si>
    <t>Hasta İmmobilizasyon ve Simülasyon Teknikleri</t>
  </si>
  <si>
    <t>Hasta immobilizasyon ve Simülasyon Teknikleri</t>
  </si>
  <si>
    <t>GIN162</t>
  </si>
  <si>
    <t>RAD202</t>
  </si>
  <si>
    <t>Klinik Onkoloji</t>
  </si>
  <si>
    <t>RAD262</t>
  </si>
  <si>
    <t>Radyobiyoloji</t>
  </si>
  <si>
    <t>PLT208</t>
  </si>
  <si>
    <t>Patoloji Uygulamaları - III</t>
  </si>
  <si>
    <t>PLT206</t>
  </si>
  <si>
    <t>Makroskobik Diseksiyon</t>
  </si>
  <si>
    <t>PLT108</t>
  </si>
  <si>
    <t>Patoloji Uygulamaları - I</t>
  </si>
  <si>
    <t>PLT106</t>
  </si>
  <si>
    <t>Mikrobiyoloji Uygulamaları</t>
  </si>
  <si>
    <t>PLT104</t>
  </si>
  <si>
    <t>Histoloji</t>
  </si>
  <si>
    <t>OPT206</t>
  </si>
  <si>
    <t>Optisyenlik Uygulamaları - II</t>
  </si>
  <si>
    <t>OPT202</t>
  </si>
  <si>
    <t>Pazarlama ve Marka Yönetimi</t>
  </si>
  <si>
    <t>OPT108</t>
  </si>
  <si>
    <t>OPT106</t>
  </si>
  <si>
    <t>Görme Optiği</t>
  </si>
  <si>
    <t>OPT104</t>
  </si>
  <si>
    <t>Optisyenlik - II</t>
  </si>
  <si>
    <t>OPT102</t>
  </si>
  <si>
    <t>Geometrik Optik</t>
  </si>
  <si>
    <t>ODM208</t>
  </si>
  <si>
    <t>Odyometride İleri Test Yöntemleri</t>
  </si>
  <si>
    <t>ODM204</t>
  </si>
  <si>
    <t>Odyometri Uygulamaları - III</t>
  </si>
  <si>
    <t>ODM202</t>
  </si>
  <si>
    <t>Çocuklarda Odyolojik Değerlendirme</t>
  </si>
  <si>
    <t>ODM108</t>
  </si>
  <si>
    <t>Odyometri Uygulamaları - I</t>
  </si>
  <si>
    <t>ODM106</t>
  </si>
  <si>
    <t>Konuşma ve Dil Gelişimi</t>
  </si>
  <si>
    <t>ODM104</t>
  </si>
  <si>
    <t>İşitme Cihazları</t>
  </si>
  <si>
    <t>ODM102</t>
  </si>
  <si>
    <t>Akustik Fizik</t>
  </si>
  <si>
    <t>MRT264</t>
  </si>
  <si>
    <t>Yapısal El Sanatları</t>
  </si>
  <si>
    <t>Structural Handcrafts</t>
  </si>
  <si>
    <t>MRT262</t>
  </si>
  <si>
    <t>Restorasyonda Metraj ve Keşif</t>
  </si>
  <si>
    <t>Quantity and Survey in Restoration</t>
  </si>
  <si>
    <t>MRT206</t>
  </si>
  <si>
    <t>Rölöve - II</t>
  </si>
  <si>
    <t>Building Survey - II</t>
  </si>
  <si>
    <t>MRT204</t>
  </si>
  <si>
    <t>Konservasyon Teknikleri - II</t>
  </si>
  <si>
    <t>Conservation Techniques - II</t>
  </si>
  <si>
    <t>MRT202</t>
  </si>
  <si>
    <t>Restorasyon Projesi</t>
  </si>
  <si>
    <t>MRS162</t>
  </si>
  <si>
    <t>Sanat Tarihi</t>
  </si>
  <si>
    <t>History of Art</t>
  </si>
  <si>
    <t>MRS106</t>
  </si>
  <si>
    <t>Kentleşme ve Mimari</t>
  </si>
  <si>
    <t>MRS104</t>
  </si>
  <si>
    <t>Geleneksel Yapılar</t>
  </si>
  <si>
    <t>Traditional Structures - I</t>
  </si>
  <si>
    <t>MRS102</t>
  </si>
  <si>
    <t xml:space="preserve">Mimari Yazılım Kullanımı </t>
  </si>
  <si>
    <t>Architectural Software Application - I</t>
  </si>
  <si>
    <t>MBS101</t>
  </si>
  <si>
    <t>Mikrobiyoloji ve Sterilizasyon</t>
  </si>
  <si>
    <t>KYT172</t>
  </si>
  <si>
    <t>Kültürel Tercihler Yönetimi - II</t>
  </si>
  <si>
    <t>KYS172</t>
  </si>
  <si>
    <t>KIN202</t>
  </si>
  <si>
    <t>İngilizce - IV*</t>
  </si>
  <si>
    <t>İngilizce - IV* 30 ECTS değerindeki zorunlu dersleri seçmeyenler, 36 ECTS değerindeki derslerin tamamını seçmek zorundadır.</t>
  </si>
  <si>
    <t>KIN102</t>
  </si>
  <si>
    <t>26 saat</t>
  </si>
  <si>
    <t>ISK171</t>
  </si>
  <si>
    <t>İş Sağlığı Güvenliği ve Sağlık Hizmetlerinde Kalite</t>
  </si>
  <si>
    <t>ISI171</t>
  </si>
  <si>
    <t>İş Sağlığı Güvenliği ve İlk Yardım</t>
  </si>
  <si>
    <t>Basic Health Knowledge and First Aid</t>
  </si>
  <si>
    <t>Basic Health Knowledge &amp; First Aid</t>
  </si>
  <si>
    <t>IAY210</t>
  </si>
  <si>
    <t>IAY208</t>
  </si>
  <si>
    <t>Acil Yardım ve Kurtarma</t>
  </si>
  <si>
    <t>IAY206</t>
  </si>
  <si>
    <t>Ambulans Servis Eğitimi</t>
  </si>
  <si>
    <t>IAY202</t>
  </si>
  <si>
    <t>Acil Uygulamaları - III</t>
  </si>
  <si>
    <t>IAY106</t>
  </si>
  <si>
    <t>Yüzme</t>
  </si>
  <si>
    <t>Swimming</t>
  </si>
  <si>
    <t>IAY104</t>
  </si>
  <si>
    <t>Acil Uygulamaları - I</t>
  </si>
  <si>
    <t>IAY102</t>
  </si>
  <si>
    <t>Acil Hasta Bakımı - II</t>
  </si>
  <si>
    <t>GZT172</t>
  </si>
  <si>
    <t>Güzel Sanatlar - II</t>
  </si>
  <si>
    <t xml:space="preserve">Fine Arts - I </t>
  </si>
  <si>
    <t>GZS172</t>
  </si>
  <si>
    <t>RAD110</t>
  </si>
  <si>
    <t>Radyoterapi Fiziği - I</t>
  </si>
  <si>
    <t>GIT162</t>
  </si>
  <si>
    <t>GIR272</t>
  </si>
  <si>
    <t>Girişimcilik</t>
  </si>
  <si>
    <t>Enterpreneurship and Small Business Management</t>
  </si>
  <si>
    <t>Enterpr. and Small Bus. Manag.</t>
  </si>
  <si>
    <t>RAD204</t>
  </si>
  <si>
    <t>Radyoterapi Uygulamaları - II</t>
  </si>
  <si>
    <t>GEK171</t>
  </si>
  <si>
    <t>Güzel ve Etkili Konuşma</t>
  </si>
  <si>
    <t>Eloquent and Rhetorical Speech</t>
  </si>
  <si>
    <t>Health Managment and Quality in Health Services</t>
  </si>
  <si>
    <t>FTO271</t>
  </si>
  <si>
    <t>Pediatri</t>
  </si>
  <si>
    <t>FTO262</t>
  </si>
  <si>
    <t>Psikososyal Rehabilitasyon</t>
  </si>
  <si>
    <t>FTO210</t>
  </si>
  <si>
    <t>Masaj</t>
  </si>
  <si>
    <t>FTO208</t>
  </si>
  <si>
    <t>FTO202</t>
  </si>
  <si>
    <t>Fizyoterapi Uygulamaları - II</t>
  </si>
  <si>
    <t>FTO106</t>
  </si>
  <si>
    <t>Nöroloji</t>
  </si>
  <si>
    <t>FTO104</t>
  </si>
  <si>
    <t>Fizyoterapide Klinik Kavramlar</t>
  </si>
  <si>
    <t>FTO102</t>
  </si>
  <si>
    <t>Fizik Tedavi Yöntemleri - I</t>
  </si>
  <si>
    <t>Extracurricular Activities</t>
  </si>
  <si>
    <t>ENE208</t>
  </si>
  <si>
    <t>Elektronörofizyoloji Uygulamaları - III</t>
  </si>
  <si>
    <t>ENE206</t>
  </si>
  <si>
    <t>Sinir ve Kas Anatomisi</t>
  </si>
  <si>
    <t>ENE202</t>
  </si>
  <si>
    <t xml:space="preserve">Kognitif Nöroloji </t>
  </si>
  <si>
    <t>ENE106</t>
  </si>
  <si>
    <t>Elektronörofizyoloji Uygulamaları - I</t>
  </si>
  <si>
    <t>ENE104</t>
  </si>
  <si>
    <t>ENE102</t>
  </si>
  <si>
    <t>Biofizik</t>
  </si>
  <si>
    <t>EHA101</t>
  </si>
  <si>
    <t>Enfeksiyon Hastalıkları</t>
  </si>
  <si>
    <t>DYT262</t>
  </si>
  <si>
    <t>Nefroloji</t>
  </si>
  <si>
    <t>DYT206</t>
  </si>
  <si>
    <t>DYT204</t>
  </si>
  <si>
    <t>Diyaliz Uygulamaları - III</t>
  </si>
  <si>
    <t>DYT162</t>
  </si>
  <si>
    <t>Dahiliye Hastalıkları Bilgisi</t>
  </si>
  <si>
    <t>DYT102</t>
  </si>
  <si>
    <t>Diyaliz Ekipmanları ve Kullanımı</t>
  </si>
  <si>
    <t>DYI206</t>
  </si>
  <si>
    <t>Dialysis Applications - III</t>
  </si>
  <si>
    <t>DYI202</t>
  </si>
  <si>
    <t>Infectious Diseases</t>
  </si>
  <si>
    <t>DYI104</t>
  </si>
  <si>
    <t>Dialysis Equipment and Equipment Use</t>
  </si>
  <si>
    <t>DYI102</t>
  </si>
  <si>
    <t>DPT264</t>
  </si>
  <si>
    <t>Meslek Hastalıkları</t>
  </si>
  <si>
    <t>DPT262</t>
  </si>
  <si>
    <t>Çene Yüz Protezleri</t>
  </si>
  <si>
    <t>DPT208</t>
  </si>
  <si>
    <t>Professional Applications - I</t>
  </si>
  <si>
    <t>DPT206</t>
  </si>
  <si>
    <t>İmplant Üstü Protezler</t>
  </si>
  <si>
    <t>DPT204</t>
  </si>
  <si>
    <t>Sabit Protezler - III</t>
  </si>
  <si>
    <t>DPT202</t>
  </si>
  <si>
    <t>Porselen Protezler - II</t>
  </si>
  <si>
    <t>DPT162</t>
  </si>
  <si>
    <t>Çapraz Enfeksiyon Kontrolü</t>
  </si>
  <si>
    <t>DPT106</t>
  </si>
  <si>
    <t>Sabit Protezler - I</t>
  </si>
  <si>
    <t>DPT104</t>
  </si>
  <si>
    <t>Hareketli Protezler - II</t>
  </si>
  <si>
    <t>DPT102</t>
  </si>
  <si>
    <t>Çiğneme Fizyolojisi</t>
  </si>
  <si>
    <t>DAT102</t>
  </si>
  <si>
    <t>DAB161</t>
  </si>
  <si>
    <t>Davranış Bilimleri</t>
  </si>
  <si>
    <t>CIG268</t>
  </si>
  <si>
    <t>İnfaz Hukuku</t>
  </si>
  <si>
    <t>CIG266</t>
  </si>
  <si>
    <t>UYAP</t>
  </si>
  <si>
    <t>CIG206</t>
  </si>
  <si>
    <t>Silah Bilgisi ve Atış</t>
  </si>
  <si>
    <t>CIG204</t>
  </si>
  <si>
    <t>Mesleki Müdahale Teknik ve Taktikleri</t>
  </si>
  <si>
    <t>CIG202</t>
  </si>
  <si>
    <t>Ceza İnfaz Kurumlarında İnsan Hakları</t>
  </si>
  <si>
    <t>CIG164</t>
  </si>
  <si>
    <t>Yazılı Anlatım Türleri ve Doküman Yönetim Sistemi</t>
  </si>
  <si>
    <t>CIG162</t>
  </si>
  <si>
    <t>Psikoloji</t>
  </si>
  <si>
    <t>CIG108</t>
  </si>
  <si>
    <t>Özel Güvenlik Hizmetleri - II</t>
  </si>
  <si>
    <t>CIG106</t>
  </si>
  <si>
    <t>Klavye Kullanımı</t>
  </si>
  <si>
    <t>CIG104</t>
  </si>
  <si>
    <t>Denetimli Serbestlik Sistemi ve Yönetimi</t>
  </si>
  <si>
    <t>CIG102</t>
  </si>
  <si>
    <t>Ceza İnfaz Kurumu Güvenliği</t>
  </si>
  <si>
    <t>CGU276</t>
  </si>
  <si>
    <t>Okul Öncesi Montessori Eğitimi - II</t>
  </si>
  <si>
    <t>CGU272</t>
  </si>
  <si>
    <t>Çocukta Beslenme İlkeleri</t>
  </si>
  <si>
    <t>CGU268</t>
  </si>
  <si>
    <t>Sınıf Yönetimi</t>
  </si>
  <si>
    <t>CGU266</t>
  </si>
  <si>
    <t>Özel Eğitim</t>
  </si>
  <si>
    <t>CGU264</t>
  </si>
  <si>
    <t>Çocuk Gelişimi Uygulamaları - II</t>
  </si>
  <si>
    <t>CGU262</t>
  </si>
  <si>
    <t>Gelişimsel Tanı ve Değerlendirme Yöntemleri</t>
  </si>
  <si>
    <t>CGU202</t>
  </si>
  <si>
    <t>Mesleki Uygulama</t>
  </si>
  <si>
    <t>CGU168</t>
  </si>
  <si>
    <t>Öğretimde Planlama</t>
  </si>
  <si>
    <t>CGU166</t>
  </si>
  <si>
    <t>Değerler Eğitimi</t>
  </si>
  <si>
    <t>CGU164</t>
  </si>
  <si>
    <t>Çocuk Ruh Sağlığı ve İletişimi</t>
  </si>
  <si>
    <t>Child Mental Health</t>
  </si>
  <si>
    <t>CGU162</t>
  </si>
  <si>
    <t>Okul Öncesi Çocuk Gelişimi - II</t>
  </si>
  <si>
    <t>Pre-school Child Development - II</t>
  </si>
  <si>
    <t>CGO208</t>
  </si>
  <si>
    <t>CGO206</t>
  </si>
  <si>
    <t>CGO204</t>
  </si>
  <si>
    <t>CGO202</t>
  </si>
  <si>
    <t>CGO108</t>
  </si>
  <si>
    <t>CGO106</t>
  </si>
  <si>
    <t>CGO104</t>
  </si>
  <si>
    <t>CGO102</t>
  </si>
  <si>
    <t>CES171</t>
  </si>
  <si>
    <t>Çevre Sağlığı</t>
  </si>
  <si>
    <t>BIK102</t>
  </si>
  <si>
    <t>Biyokimya</t>
  </si>
  <si>
    <t>ATT162</t>
  </si>
  <si>
    <t>ATT161</t>
  </si>
  <si>
    <t>Atatürk İlkeleri ve İnkılap Tarihi - I</t>
  </si>
  <si>
    <t xml:space="preserve">Atatürk's Principles and History of Turkish Revolution - I </t>
  </si>
  <si>
    <t xml:space="preserve">Atatürk's P&amp;H of Turkish Revolution - I </t>
  </si>
  <si>
    <t>RAD108</t>
  </si>
  <si>
    <t>Tıbbi Görüntüleme ve Radyoterapi Cihazları</t>
  </si>
  <si>
    <t>ATA272</t>
  </si>
  <si>
    <t>Atçılık Mevzuatı</t>
  </si>
  <si>
    <t>Horsemanship Legislations</t>
  </si>
  <si>
    <t>ATA262</t>
  </si>
  <si>
    <t>Atlarda İç ve Dış Hastalıklar</t>
  </si>
  <si>
    <t>Horse Surgery</t>
  </si>
  <si>
    <t>ATA222</t>
  </si>
  <si>
    <t>Atlı Terapi - IV</t>
  </si>
  <si>
    <t>ATA206</t>
  </si>
  <si>
    <t>Binicilik Eğitimi - IV</t>
  </si>
  <si>
    <t>Horseman Training - IV</t>
  </si>
  <si>
    <t>ATA204</t>
  </si>
  <si>
    <t>At Bakımı ve Ahır Hizmetleri - IV</t>
  </si>
  <si>
    <t>Horse Care and Stable Services - IV</t>
  </si>
  <si>
    <t>ATA202</t>
  </si>
  <si>
    <t>At Antrenörlüğü - II</t>
  </si>
  <si>
    <t>Horse Training - II</t>
  </si>
  <si>
    <t>ASC272</t>
  </si>
  <si>
    <t>Egzersiz ve Beslenme</t>
  </si>
  <si>
    <t>Physical Exercise and Nutrition</t>
  </si>
  <si>
    <t>ASC262</t>
  </si>
  <si>
    <t>Yiyecek - İçecek Kültürü</t>
  </si>
  <si>
    <t>Food and Beverage Culture</t>
  </si>
  <si>
    <t>ASC204</t>
  </si>
  <si>
    <t>Türk Mutfak Sanatları - II</t>
  </si>
  <si>
    <t>Turkish Culinary Arts - II</t>
  </si>
  <si>
    <t>ASC202</t>
  </si>
  <si>
    <t>Dünya Mutfak Sanatları - II</t>
  </si>
  <si>
    <t>World Culinary Arts - II</t>
  </si>
  <si>
    <t>ASC164</t>
  </si>
  <si>
    <t>Hijyen ve Sanitasyon</t>
  </si>
  <si>
    <t xml:space="preserve">Hygiene and Sanitation </t>
  </si>
  <si>
    <t>ASC162</t>
  </si>
  <si>
    <t>Mutfak Yönetimi</t>
  </si>
  <si>
    <t>Kitchen Management</t>
  </si>
  <si>
    <t>ASC104</t>
  </si>
  <si>
    <t>Temel Mutfak Uygulamaları</t>
  </si>
  <si>
    <t>Basic Kitchen Applications</t>
  </si>
  <si>
    <t>ASC102</t>
  </si>
  <si>
    <t>Ekmek ve Pasta Yapım Teknikleri</t>
  </si>
  <si>
    <t>Bread and Cake Making Techniques</t>
  </si>
  <si>
    <t>Bread and Cake Making Tech.</t>
  </si>
  <si>
    <t>ANE262</t>
  </si>
  <si>
    <t>Sistem Hastalıkları</t>
  </si>
  <si>
    <t>ANE202</t>
  </si>
  <si>
    <t>Anestezi Uygulamaları - III</t>
  </si>
  <si>
    <t>ANE104</t>
  </si>
  <si>
    <t>Anestezi Ekipmanları</t>
  </si>
  <si>
    <t>ANE102</t>
  </si>
  <si>
    <t>Anestezi Uygulamaları - I</t>
  </si>
  <si>
    <t>AHT262</t>
  </si>
  <si>
    <t>Biyomedikal Cihaz Kullanımı</t>
  </si>
  <si>
    <t>Ameliyathane Uygulamaları - III</t>
  </si>
  <si>
    <t>AHT104</t>
  </si>
  <si>
    <t>Cerrahi Hastalıklar Bilgisi - I</t>
  </si>
  <si>
    <t>AHT102</t>
  </si>
  <si>
    <t>Ameliyathane Uygulamaları - I</t>
  </si>
  <si>
    <t>ADS262</t>
  </si>
  <si>
    <t>Hasta ve Tedavi Kayıt Sistemleri</t>
  </si>
  <si>
    <t>ADS206</t>
  </si>
  <si>
    <t>Maddeler Bilgisi - II</t>
  </si>
  <si>
    <t>Science of Ingredients - II</t>
  </si>
  <si>
    <t>ADS204</t>
  </si>
  <si>
    <t>ADS108</t>
  </si>
  <si>
    <t>Oral Hijyen</t>
  </si>
  <si>
    <t>ADS106</t>
  </si>
  <si>
    <t>ADS104</t>
  </si>
  <si>
    <t>Maddeler Bilgisi</t>
  </si>
  <si>
    <t>Science of Ingredients - I</t>
  </si>
  <si>
    <t>ADS102</t>
  </si>
  <si>
    <t>Ağız ve Diş Sağlığı Çalışma Prensipleri</t>
  </si>
  <si>
    <t>ADL272</t>
  </si>
  <si>
    <t>Ceza Evi İdaresi ve İnfaz Hukuku</t>
  </si>
  <si>
    <t>ADL264</t>
  </si>
  <si>
    <t>UYAP - II</t>
  </si>
  <si>
    <t>ADL262</t>
  </si>
  <si>
    <t>Hukuk Dili ve Adli Yazışmalar</t>
  </si>
  <si>
    <t>ADL222</t>
  </si>
  <si>
    <t>İleri Düzey Klavye Kullanımı</t>
  </si>
  <si>
    <t>ADL204</t>
  </si>
  <si>
    <t>Medeni Usul Hukuku</t>
  </si>
  <si>
    <t>ADL202</t>
  </si>
  <si>
    <t>Ceza Muhakemesi Hukuku</t>
  </si>
  <si>
    <t>Uygulama Saati İş yükü</t>
  </si>
  <si>
    <r>
      <t xml:space="preserve">Yüzyüze işlenmesi </t>
    </r>
    <r>
      <rPr>
        <b/>
        <u/>
        <sz val="11"/>
        <color theme="1"/>
        <rFont val="Calibri"/>
        <family val="2"/>
        <charset val="162"/>
        <scheme val="minor"/>
      </rPr>
      <t>zorunlu olan</t>
    </r>
    <r>
      <rPr>
        <b/>
        <sz val="11"/>
        <color theme="1"/>
        <rFont val="Calibri"/>
        <family val="2"/>
        <charset val="162"/>
        <scheme val="minor"/>
      </rPr>
      <t xml:space="preserve"> uygulama saati iş yükü</t>
    </r>
  </si>
  <si>
    <r>
      <t xml:space="preserve">Yüzyüze işlenmesi </t>
    </r>
    <r>
      <rPr>
        <b/>
        <u/>
        <sz val="11"/>
        <color theme="1"/>
        <rFont val="Calibri"/>
        <family val="2"/>
        <charset val="162"/>
        <scheme val="minor"/>
      </rPr>
      <t>zorunlu olmayan</t>
    </r>
    <r>
      <rPr>
        <b/>
        <sz val="11"/>
        <color theme="1"/>
        <rFont val="Calibri"/>
        <family val="2"/>
        <charset val="162"/>
        <scheme val="minor"/>
      </rPr>
      <t xml:space="preserve"> uygulama saati iş yükü</t>
    </r>
  </si>
  <si>
    <t>Yüzyüze işlenmesi zorunlu olmayan uygulama saati iş yükü yöntemi
(Proje/ Ödev)</t>
  </si>
  <si>
    <t>Yüzyüze işlenmesi zorunlu olmayan uygulama saati iş yükü yöntemi (Video)</t>
  </si>
  <si>
    <t>Yüzyüze işlenmesi zorunlu olmayan uygulama saati iş yükü yöntemi (Uygulamalı Ders Anlatımı)</t>
  </si>
  <si>
    <t>Yüzyüze işlenmesi zorunlu olmayan uygulama saati iş yükü yöntemi (Öğrenci Sunumu)</t>
  </si>
  <si>
    <t>Yüzyüze işlenmesi zorunlu olmayan uygulama saati iş yükü yöntemi (Varsa Başka Bir Öneri)</t>
  </si>
  <si>
    <t>Uygulama dersleri için  yardım (kamera çekimi, kurgu vb) gerekli mi?</t>
  </si>
  <si>
    <t>Dersi veren öğretim elamanı dersi nerden veriyor? (Mustafapaşa Stüdyo, Ankara Stüdyo ev vb.)</t>
  </si>
  <si>
    <t>Prgram/Bölüm Bşk. Açıklaması</t>
  </si>
  <si>
    <t>.</t>
  </si>
  <si>
    <t>..</t>
  </si>
  <si>
    <t>…</t>
  </si>
  <si>
    <t>….</t>
  </si>
  <si>
    <t>Advanced English - I</t>
  </si>
  <si>
    <t>UCT103</t>
  </si>
  <si>
    <t>X</t>
  </si>
  <si>
    <t>Hayır</t>
  </si>
  <si>
    <t>Uçhisar</t>
  </si>
  <si>
    <t>Uygulama ders saatinin tamamı Uçhisar Yerleşkesi'nde uygulama mutfaklarında 5 - 6 günlük yoğunlaştırılmış programla verilecektir verilecektir.</t>
  </si>
  <si>
    <t>Proje</t>
  </si>
  <si>
    <t>Ev</t>
  </si>
  <si>
    <t xml:space="preserve">Dersin teorik kısmı uzaktan eğitim yöntemiyle verilecektir. 22 saatlik uygulamanın ise 14 saati yüzyüze uyglama şeklinde planlanmakta, kalan 8 saati ise proje olarak tamamlanacaktır. </t>
  </si>
  <si>
    <t>Kota</t>
  </si>
  <si>
    <t>Yabancı Dil - I (İngilizce)</t>
  </si>
  <si>
    <t>TRO101</t>
  </si>
  <si>
    <t>Danışmanlık ve Kariyer Planlama-A</t>
  </si>
  <si>
    <t>Danışmanlık ve Kariyer Planlama-B</t>
  </si>
  <si>
    <t>Danışmanlık ve Kariyer Planlama-C</t>
  </si>
  <si>
    <t>21-22/2</t>
  </si>
  <si>
    <t>TRO103</t>
  </si>
  <si>
    <t>Yabancı Dil - I (Rusça)</t>
  </si>
  <si>
    <t>DYI101</t>
  </si>
  <si>
    <t>SHI103</t>
  </si>
  <si>
    <t>20-21/1</t>
  </si>
  <si>
    <t>YANLIŞ</t>
  </si>
  <si>
    <t>UHY105</t>
  </si>
  <si>
    <t>SIN101</t>
  </si>
  <si>
    <t>İngilizce - I</t>
  </si>
  <si>
    <t>28 saat</t>
  </si>
  <si>
    <t>BKC102</t>
  </si>
  <si>
    <t>Basic Course (KING) - II</t>
  </si>
  <si>
    <t>EKC102</t>
  </si>
  <si>
    <t>Elementary Course (KING) - II</t>
  </si>
  <si>
    <t>Ersin Aydınoğlu / Gamze Kapucu / Ayşegül Erşil / Altan Öztürk</t>
  </si>
  <si>
    <t>Ders Adı</t>
  </si>
  <si>
    <t>Mitoloji ve İkonografi</t>
  </si>
  <si>
    <t>TDO217</t>
  </si>
  <si>
    <t>Tıbbi Dökümantasyon Uygulamaları - I</t>
  </si>
  <si>
    <t>Hastane otomasyon sistemi gerekliliğinden ders bahar dönemine aktarılabilir.Halkla İlişkiler dersi güzdönemine alınabilir.</t>
  </si>
  <si>
    <t>AHT202</t>
  </si>
  <si>
    <t>Sözlü Sınav</t>
  </si>
  <si>
    <t>Proje  (Araştırma)</t>
  </si>
  <si>
    <t>Sistem Üzerinden - Eş Zamanlı Sınav (Kamera kontrolü olan eşleştirmeli, doğru-yanlış, boşluk doldurmalı, çoktan seçmeli soru)</t>
  </si>
  <si>
    <t>Sınavın Yapılacağı Tarih 1</t>
  </si>
  <si>
    <t>Sınav B-Başlangıç-Bitiş Saati 1</t>
  </si>
  <si>
    <t>Sınavın Yapılacağı Tarih 2</t>
  </si>
  <si>
    <t>Sınav B-Başlangıç-Bitiş Saati 2</t>
  </si>
  <si>
    <t>Sınavın Yapılacağı Tarih 3</t>
  </si>
  <si>
    <t>Sınav B-Başlangıç-Bitiş Saati 3</t>
  </si>
  <si>
    <t>15:25-16:10</t>
  </si>
  <si>
    <t>17:10-18:00</t>
  </si>
  <si>
    <t xml:space="preserve">Sistem 1 </t>
  </si>
  <si>
    <t>Dönem içi (%40)</t>
  </si>
  <si>
    <t>Dönem sonu(%60)</t>
  </si>
  <si>
    <t>Kuiz / Uygulama / Mülakat / Ödev</t>
  </si>
  <si>
    <t>Sınav / Uygulama / D. Ödevi / D. Projesi</t>
  </si>
  <si>
    <t>Sistem 2</t>
  </si>
  <si>
    <t xml:space="preserve">Proje / Vize </t>
  </si>
  <si>
    <t>Sistem 3</t>
  </si>
  <si>
    <t>Kuiz / Uygulama / Ödev</t>
  </si>
  <si>
    <t>Vize</t>
  </si>
  <si>
    <t>Sistem 4</t>
  </si>
  <si>
    <t>D. Ödevi / D. Projesi / Seminer / Vize</t>
  </si>
  <si>
    <t>Sistem 5</t>
  </si>
  <si>
    <t>Dönem içi (%0)</t>
  </si>
  <si>
    <t>Dönem sonu(%100)</t>
  </si>
  <si>
    <t>N/A (Ev çalışması var.)</t>
  </si>
  <si>
    <t>Sistem 6</t>
  </si>
  <si>
    <t>N/A (Ev çalışması yok.)</t>
  </si>
  <si>
    <t>Sistem 7 (Açıköğretim Dersleri)</t>
  </si>
  <si>
    <t>Dönem içi (%20)</t>
  </si>
  <si>
    <t>Dönem sonu (%80)</t>
  </si>
  <si>
    <t>Sınav</t>
  </si>
  <si>
    <t>Sistem 0</t>
  </si>
  <si>
    <t>N/A</t>
  </si>
  <si>
    <t>Performans değerlendirme</t>
  </si>
  <si>
    <t>12.40-13.25</t>
  </si>
  <si>
    <t>10.50-11.35</t>
  </si>
  <si>
    <t>13.35-14.20</t>
  </si>
  <si>
    <t>15.25-16.20</t>
  </si>
  <si>
    <t>20.55-21.40</t>
  </si>
  <si>
    <t>21.50-22.35</t>
  </si>
  <si>
    <t>14.30-15.15</t>
  </si>
  <si>
    <t>09.00-09.45</t>
  </si>
  <si>
    <t>15.25-16.10</t>
  </si>
  <si>
    <t>23.59</t>
  </si>
  <si>
    <t>20.00-20.45</t>
  </si>
  <si>
    <t>YISP-II-SO02</t>
  </si>
  <si>
    <t>İspanyolca - II</t>
  </si>
  <si>
    <t>09.55-10.40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</si>
</sst>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162"/>
      <scheme val="minor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sz val="9"/>
      <name val="Times New Roman"/>
      <family val="1"/>
      <charset val="162"/>
    </font>
    <font>
      <sz val="9"/>
      <color theme="1"/>
      <name val="Times New Roman"/>
      <family val="1"/>
      <charset val="162"/>
    </font>
    <font>
      <sz val="9"/>
      <color rgb="FFFF0000"/>
      <name val="Times New Roman"/>
      <family val="1"/>
      <charset val="162"/>
    </font>
    <font>
      <b/>
      <sz val="9"/>
      <name val="Times New Roman"/>
      <family val="1"/>
      <charset val="162"/>
    </font>
    <font>
      <sz val="11"/>
      <color rgb="FFFF0000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0"/>
      <name val="Arial"/>
      <family val="2"/>
      <charset val="162"/>
    </font>
    <font>
      <b/>
      <i/>
      <sz val="9"/>
      <color rgb="FF000000"/>
      <name val="Times New Roman"/>
      <family val="1"/>
      <charset val="162"/>
    </font>
    <font>
      <sz val="9"/>
      <color rgb="FF000000"/>
      <name val="Times New Roman"/>
      <family val="1"/>
      <charset val="162"/>
    </font>
    <font>
      <sz val="8"/>
      <name val="Calibri"/>
      <family val="2"/>
      <charset val="16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3" fillId="0" borderId="0"/>
  </cellStyleXfs>
  <cellXfs count="106">
    <xf numFmtId="0" fontId="0" fillId="0" borderId="0" xfId="0"/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left" vertical="center" wrapText="1"/>
    </xf>
    <xf numFmtId="0" fontId="1" fillId="4" borderId="0" xfId="0" applyFont="1" applyFill="1" applyAlignment="1">
      <alignment horizontal="left" vertical="center" wrapText="1"/>
    </xf>
    <xf numFmtId="0" fontId="1" fillId="5" borderId="0" xfId="0" applyFont="1" applyFill="1" applyAlignment="1">
      <alignment horizontal="left" vertical="center" wrapText="1"/>
    </xf>
    <xf numFmtId="0" fontId="1" fillId="6" borderId="0" xfId="0" applyFont="1" applyFill="1" applyAlignment="1">
      <alignment horizontal="left" vertical="center" wrapText="1"/>
    </xf>
    <xf numFmtId="0" fontId="1" fillId="7" borderId="0" xfId="0" applyFont="1" applyFill="1" applyAlignment="1">
      <alignment horizontal="left" vertical="center" wrapText="1"/>
    </xf>
    <xf numFmtId="0" fontId="1" fillId="3" borderId="0" xfId="0" applyFont="1" applyFill="1" applyBorder="1" applyAlignment="1">
      <alignment horizontal="center" vertical="center" wrapText="1"/>
    </xf>
    <xf numFmtId="1" fontId="1" fillId="2" borderId="0" xfId="0" applyNumberFormat="1" applyFont="1" applyFill="1" applyAlignment="1">
      <alignment horizontal="center" vertical="center" wrapText="1"/>
    </xf>
    <xf numFmtId="0" fontId="0" fillId="7" borderId="0" xfId="0" applyFill="1" applyAlignment="1">
      <alignment horizontal="left"/>
    </xf>
    <xf numFmtId="0" fontId="1" fillId="3" borderId="0" xfId="0" applyFont="1" applyFill="1" applyAlignment="1">
      <alignment horizontal="left" vertical="center"/>
    </xf>
    <xf numFmtId="0" fontId="1" fillId="3" borderId="0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left" vertical="center"/>
    </xf>
    <xf numFmtId="0" fontId="1" fillId="6" borderId="0" xfId="0" applyFont="1" applyFill="1" applyAlignment="1">
      <alignment horizontal="left" vertical="center"/>
    </xf>
    <xf numFmtId="0" fontId="1" fillId="7" borderId="0" xfId="0" applyFont="1" applyFill="1" applyAlignment="1">
      <alignment horizontal="left" vertical="center"/>
    </xf>
    <xf numFmtId="0" fontId="1" fillId="4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center" vertical="center"/>
    </xf>
    <xf numFmtId="1" fontId="0" fillId="0" borderId="0" xfId="0" applyNumberFormat="1" applyAlignment="1">
      <alignment horizontal="left"/>
    </xf>
    <xf numFmtId="0" fontId="6" fillId="0" borderId="0" xfId="1" applyFont="1" applyAlignment="1">
      <alignment horizontal="left"/>
    </xf>
    <xf numFmtId="0" fontId="7" fillId="0" borderId="0" xfId="1" applyFont="1" applyAlignment="1">
      <alignment horizontal="left"/>
    </xf>
    <xf numFmtId="0" fontId="7" fillId="0" borderId="0" xfId="1" applyFont="1"/>
    <xf numFmtId="0" fontId="8" fillId="0" borderId="0" xfId="1" applyFont="1" applyAlignment="1">
      <alignment horizontal="left"/>
    </xf>
    <xf numFmtId="1" fontId="7" fillId="0" borderId="0" xfId="1" applyNumberFormat="1" applyFont="1" applyAlignment="1">
      <alignment horizontal="left"/>
    </xf>
    <xf numFmtId="1" fontId="6" fillId="0" borderId="0" xfId="1" applyNumberFormat="1" applyFont="1" applyAlignment="1">
      <alignment horizontal="left"/>
    </xf>
    <xf numFmtId="0" fontId="9" fillId="0" borderId="0" xfId="1" applyFont="1" applyAlignment="1">
      <alignment horizontal="left" vertical="center"/>
    </xf>
    <xf numFmtId="0" fontId="6" fillId="0" borderId="0" xfId="1" applyFont="1" applyFill="1" applyAlignment="1">
      <alignment horizontal="center"/>
    </xf>
    <xf numFmtId="0" fontId="0" fillId="0" borderId="0" xfId="0" applyFill="1" applyAlignment="1">
      <alignment horizontal="left"/>
    </xf>
    <xf numFmtId="0" fontId="1" fillId="5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4" borderId="0" xfId="0" applyFont="1" applyFill="1" applyAlignment="1">
      <alignment horizontal="left"/>
    </xf>
    <xf numFmtId="0" fontId="1" fillId="3" borderId="0" xfId="0" applyFont="1" applyFill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1" fillId="5" borderId="0" xfId="0" applyFont="1" applyFill="1" applyAlignment="1">
      <alignment horizontal="left"/>
    </xf>
    <xf numFmtId="0" fontId="1" fillId="6" borderId="0" xfId="0" applyFont="1" applyFill="1" applyAlignment="1">
      <alignment horizontal="left"/>
    </xf>
    <xf numFmtId="0" fontId="1" fillId="3" borderId="0" xfId="0" applyFont="1" applyFill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9" borderId="0" xfId="0" applyFont="1" applyFill="1" applyAlignment="1">
      <alignment horizontal="left"/>
    </xf>
    <xf numFmtId="0" fontId="0" fillId="10" borderId="0" xfId="0" applyFill="1" applyAlignment="1">
      <alignment horizontal="left"/>
    </xf>
    <xf numFmtId="0" fontId="0" fillId="6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14" fontId="1" fillId="5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15" fillId="0" borderId="1" xfId="2" applyFont="1" applyBorder="1" applyAlignment="1">
      <alignment horizontal="center" vertical="center"/>
    </xf>
    <xf numFmtId="0" fontId="15" fillId="0" borderId="1" xfId="2" applyFont="1" applyBorder="1" applyAlignment="1">
      <alignment vertical="center"/>
    </xf>
    <xf numFmtId="9" fontId="15" fillId="0" borderId="1" xfId="2" applyNumberFormat="1" applyFont="1" applyBorder="1" applyAlignment="1">
      <alignment vertical="center"/>
    </xf>
    <xf numFmtId="0" fontId="15" fillId="0" borderId="0" xfId="2" applyFont="1" applyAlignment="1">
      <alignment horizontal="center" vertical="center"/>
    </xf>
    <xf numFmtId="0" fontId="15" fillId="0" borderId="0" xfId="2" applyFont="1" applyAlignment="1">
      <alignment vertical="center"/>
    </xf>
    <xf numFmtId="9" fontId="15" fillId="0" borderId="0" xfId="2" applyNumberFormat="1" applyFont="1" applyAlignment="1">
      <alignment vertical="center"/>
    </xf>
    <xf numFmtId="9" fontId="15" fillId="0" borderId="0" xfId="2" applyNumberFormat="1" applyFont="1" applyAlignment="1">
      <alignment horizontal="center" vertical="center" wrapText="1"/>
    </xf>
    <xf numFmtId="9" fontId="15" fillId="0" borderId="1" xfId="2" applyNumberFormat="1" applyFont="1" applyBorder="1" applyAlignment="1">
      <alignment horizontal="center" vertical="center"/>
    </xf>
    <xf numFmtId="9" fontId="15" fillId="0" borderId="1" xfId="2" applyNumberFormat="1" applyFont="1" applyBorder="1" applyAlignment="1">
      <alignment horizontal="center" vertical="center" wrapText="1"/>
    </xf>
    <xf numFmtId="9" fontId="15" fillId="0" borderId="0" xfId="2" applyNumberFormat="1" applyFont="1" applyAlignment="1">
      <alignment horizontal="center" vertical="center"/>
    </xf>
    <xf numFmtId="0" fontId="0" fillId="7" borderId="1" xfId="0" applyFill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20" fontId="1" fillId="5" borderId="1" xfId="0" applyNumberFormat="1" applyFont="1" applyFill="1" applyBorder="1" applyAlignment="1">
      <alignment horizontal="center" vertical="center" wrapText="1"/>
    </xf>
    <xf numFmtId="14" fontId="1" fillId="5" borderId="1" xfId="0" applyNumberFormat="1" applyFont="1" applyFill="1" applyBorder="1" applyAlignment="1">
      <alignment horizontal="left"/>
    </xf>
    <xf numFmtId="0" fontId="1" fillId="5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0" fillId="10" borderId="1" xfId="0" applyFill="1" applyBorder="1" applyAlignment="1">
      <alignment horizontal="left"/>
    </xf>
    <xf numFmtId="0" fontId="1" fillId="6" borderId="1" xfId="0" applyFont="1" applyFill="1" applyBorder="1" applyAlignment="1">
      <alignment horizontal="center"/>
    </xf>
    <xf numFmtId="14" fontId="1" fillId="5" borderId="1" xfId="0" applyNumberFormat="1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left"/>
    </xf>
    <xf numFmtId="0" fontId="0" fillId="8" borderId="1" xfId="0" applyFill="1" applyBorder="1" applyAlignment="1">
      <alignment horizontal="left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 vertical="center" wrapText="1"/>
    </xf>
    <xf numFmtId="14" fontId="1" fillId="8" borderId="1" xfId="0" applyNumberFormat="1" applyFont="1" applyFill="1" applyBorder="1" applyAlignment="1">
      <alignment horizontal="center" vertical="center" wrapText="1"/>
    </xf>
    <xf numFmtId="0" fontId="14" fillId="0" borderId="1" xfId="2" applyFont="1" applyBorder="1" applyAlignment="1">
      <alignment horizontal="center" vertical="center"/>
    </xf>
    <xf numFmtId="0" fontId="14" fillId="11" borderId="2" xfId="2" applyFont="1" applyFill="1" applyBorder="1" applyAlignment="1">
      <alignment horizontal="center" vertical="center"/>
    </xf>
    <xf numFmtId="0" fontId="14" fillId="11" borderId="3" xfId="2" applyFont="1" applyFill="1" applyBorder="1" applyAlignment="1">
      <alignment horizontal="center" vertical="center"/>
    </xf>
    <xf numFmtId="0" fontId="14" fillId="11" borderId="4" xfId="2" applyFont="1" applyFill="1" applyBorder="1" applyAlignment="1">
      <alignment horizontal="center" vertical="center"/>
    </xf>
    <xf numFmtId="0" fontId="14" fillId="0" borderId="5" xfId="2" applyFont="1" applyBorder="1" applyAlignment="1">
      <alignment horizontal="center" vertical="center"/>
    </xf>
    <xf numFmtId="0" fontId="14" fillId="0" borderId="6" xfId="2" applyFont="1" applyBorder="1" applyAlignment="1">
      <alignment horizontal="center" vertical="center"/>
    </xf>
    <xf numFmtId="0" fontId="14" fillId="0" borderId="7" xfId="2" applyFont="1" applyBorder="1" applyAlignment="1">
      <alignment horizontal="center" vertical="center"/>
    </xf>
    <xf numFmtId="0" fontId="15" fillId="0" borderId="1" xfId="2" applyFont="1" applyBorder="1" applyAlignment="1">
      <alignment horizontal="center" vertical="center"/>
    </xf>
    <xf numFmtId="9" fontId="15" fillId="0" borderId="1" xfId="2" applyNumberFormat="1" applyFont="1" applyBorder="1" applyAlignment="1">
      <alignment horizontal="center" vertical="center" wrapText="1"/>
    </xf>
    <xf numFmtId="0" fontId="14" fillId="8" borderId="2" xfId="2" applyFont="1" applyFill="1" applyBorder="1" applyAlignment="1">
      <alignment horizontal="center" vertical="center"/>
    </xf>
    <xf numFmtId="0" fontId="14" fillId="8" borderId="3" xfId="2" applyFont="1" applyFill="1" applyBorder="1" applyAlignment="1">
      <alignment horizontal="center" vertical="center"/>
    </xf>
    <xf numFmtId="0" fontId="14" fillId="8" borderId="4" xfId="2" applyFont="1" applyFill="1" applyBorder="1" applyAlignment="1">
      <alignment horizontal="center" vertical="center"/>
    </xf>
    <xf numFmtId="0" fontId="14" fillId="12" borderId="5" xfId="2" applyFont="1" applyFill="1" applyBorder="1" applyAlignment="1">
      <alignment horizontal="center" vertical="center"/>
    </xf>
    <xf numFmtId="0" fontId="14" fillId="12" borderId="6" xfId="2" applyFont="1" applyFill="1" applyBorder="1" applyAlignment="1">
      <alignment horizontal="center" vertical="center"/>
    </xf>
    <xf numFmtId="0" fontId="14" fillId="12" borderId="7" xfId="2" applyFont="1" applyFill="1" applyBorder="1" applyAlignment="1">
      <alignment horizontal="center" vertical="center"/>
    </xf>
    <xf numFmtId="0" fontId="14" fillId="16" borderId="1" xfId="2" applyFont="1" applyFill="1" applyBorder="1" applyAlignment="1">
      <alignment horizontal="center" vertical="center"/>
    </xf>
    <xf numFmtId="0" fontId="14" fillId="13" borderId="5" xfId="2" applyFont="1" applyFill="1" applyBorder="1" applyAlignment="1">
      <alignment horizontal="center" vertical="center"/>
    </xf>
    <xf numFmtId="0" fontId="14" fillId="13" borderId="6" xfId="2" applyFont="1" applyFill="1" applyBorder="1" applyAlignment="1">
      <alignment horizontal="center" vertical="center"/>
    </xf>
    <xf numFmtId="0" fontId="14" fillId="13" borderId="7" xfId="2" applyFont="1" applyFill="1" applyBorder="1" applyAlignment="1">
      <alignment horizontal="center" vertical="center"/>
    </xf>
    <xf numFmtId="0" fontId="14" fillId="14" borderId="1" xfId="2" applyFont="1" applyFill="1" applyBorder="1" applyAlignment="1">
      <alignment horizontal="center" vertical="center"/>
    </xf>
    <xf numFmtId="0" fontId="14" fillId="15" borderId="1" xfId="2" applyFont="1" applyFill="1" applyBorder="1" applyAlignment="1">
      <alignment horizontal="center" vertical="center"/>
    </xf>
    <xf numFmtId="0" fontId="14" fillId="17" borderId="1" xfId="2" applyFont="1" applyFill="1" applyBorder="1" applyAlignment="1">
      <alignment horizontal="center" vertical="center"/>
    </xf>
  </cellXfs>
  <cellStyles count="3">
    <cellStyle name="Normal" xfId="0" builtinId="0"/>
    <cellStyle name="Normal 2" xfId="1" xr:uid="{1F90532E-BF29-4DA1-B47C-2BB8B8444ABA}"/>
    <cellStyle name="Normal 3" xfId="2" xr:uid="{DD2E5E74-73B2-4C91-BF14-E15AD16E41C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p\yedekler\D\Belgelerim\&#214;&#287;renci%20&#304;&#351;leri\2020_2021\&#214;nlisans_E&#287;itim_Program&#305;_2020_2021%20(version%20SO)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p\yedekler\D\Belgelerim\&#214;&#287;renci%20&#304;&#351;leri\2020_2021\&#214;nlisans_E&#287;itim_Program&#305;_2020_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bp/yedekler/D/Belgelerim/&#214;&#287;renci%20&#304;&#351;leri/2019_2020/&#214;nlisans_E&#287;itim_Program&#305;_2019_20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bp/yedekler/D/Belgelerim/&#214;&#287;renci%20&#304;&#351;leri/2020_2021/&#214;nlisans_E&#287;itim_Program&#305;_2020_202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p\yedekler\D\Belgelerim\&#214;&#287;renci%20&#304;&#351;leri\2020_2021\&#214;nlisans_E&#287;itim_Program&#305;_2020_2021%20(version%20SO)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rs_Listesi"/>
      <sheetName val="sistem"/>
      <sheetName val="grup"/>
    </sheetNames>
    <sheetDataSet>
      <sheetData sheetId="0"/>
      <sheetData sheetId="1">
        <row r="3"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</row>
        <row r="4">
          <cell r="I4">
            <v>1</v>
          </cell>
          <cell r="J4">
            <v>4</v>
          </cell>
          <cell r="K4">
            <v>0</v>
          </cell>
          <cell r="L4">
            <v>1</v>
          </cell>
          <cell r="M4">
            <v>4</v>
          </cell>
          <cell r="N4">
            <v>5</v>
          </cell>
        </row>
        <row r="5">
          <cell r="I5">
            <v>2</v>
          </cell>
          <cell r="J5">
            <v>0</v>
          </cell>
          <cell r="K5">
            <v>2</v>
          </cell>
          <cell r="L5">
            <v>1</v>
          </cell>
          <cell r="M5">
            <v>2</v>
          </cell>
          <cell r="N5">
            <v>3</v>
          </cell>
        </row>
        <row r="6">
          <cell r="I6">
            <v>3</v>
          </cell>
          <cell r="J6">
            <v>2</v>
          </cell>
          <cell r="K6">
            <v>1</v>
          </cell>
          <cell r="L6">
            <v>1</v>
          </cell>
          <cell r="M6">
            <v>3</v>
          </cell>
          <cell r="N6">
            <v>4</v>
          </cell>
        </row>
        <row r="7">
          <cell r="I7">
            <v>4</v>
          </cell>
          <cell r="J7">
            <v>0</v>
          </cell>
          <cell r="K7">
            <v>1</v>
          </cell>
          <cell r="L7">
            <v>1</v>
          </cell>
          <cell r="M7">
            <v>1</v>
          </cell>
          <cell r="N7">
            <v>2</v>
          </cell>
        </row>
        <row r="8">
          <cell r="I8">
            <v>5</v>
          </cell>
          <cell r="J8">
            <v>0</v>
          </cell>
          <cell r="K8">
            <v>0</v>
          </cell>
          <cell r="L8">
            <v>1</v>
          </cell>
          <cell r="M8">
            <v>0</v>
          </cell>
          <cell r="N8">
            <v>1</v>
          </cell>
        </row>
        <row r="9">
          <cell r="I9">
            <v>6</v>
          </cell>
          <cell r="J9">
            <v>0</v>
          </cell>
          <cell r="K9">
            <v>0</v>
          </cell>
          <cell r="L9">
            <v>1</v>
          </cell>
          <cell r="M9">
            <v>0</v>
          </cell>
          <cell r="N9">
            <v>1</v>
          </cell>
        </row>
        <row r="10">
          <cell r="I10">
            <v>7</v>
          </cell>
          <cell r="J10">
            <v>0</v>
          </cell>
          <cell r="K10">
            <v>1</v>
          </cell>
          <cell r="L10">
            <v>1</v>
          </cell>
          <cell r="M10">
            <v>1</v>
          </cell>
          <cell r="N10">
            <v>2</v>
          </cell>
        </row>
        <row r="13">
          <cell r="I13" t="str">
            <v>s</v>
          </cell>
          <cell r="J13">
            <v>1</v>
          </cell>
          <cell r="K13">
            <v>2</v>
          </cell>
          <cell r="L13">
            <v>3</v>
          </cell>
        </row>
        <row r="14">
          <cell r="I14" t="str">
            <v>t</v>
          </cell>
          <cell r="J14">
            <v>1</v>
          </cell>
          <cell r="K14">
            <v>2</v>
          </cell>
          <cell r="L14">
            <v>3</v>
          </cell>
        </row>
        <row r="18">
          <cell r="I18" t="str">
            <v>s</v>
          </cell>
          <cell r="J18">
            <v>14</v>
          </cell>
          <cell r="K18">
            <v>14</v>
          </cell>
        </row>
        <row r="19">
          <cell r="I19" t="str">
            <v>t</v>
          </cell>
          <cell r="J19">
            <v>11</v>
          </cell>
          <cell r="K19">
            <v>11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rs_Listesi"/>
      <sheetName val="sistem"/>
      <sheetName val="grup"/>
    </sheetNames>
    <sheetDataSet>
      <sheetData sheetId="0" refreshError="1"/>
      <sheetData sheetId="1" refreshError="1">
        <row r="3"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</row>
        <row r="4">
          <cell r="I4">
            <v>1</v>
          </cell>
          <cell r="J4">
            <v>4</v>
          </cell>
          <cell r="K4">
            <v>0</v>
          </cell>
          <cell r="L4">
            <v>1</v>
          </cell>
          <cell r="M4">
            <v>4</v>
          </cell>
          <cell r="N4">
            <v>5</v>
          </cell>
        </row>
        <row r="5">
          <cell r="I5">
            <v>2</v>
          </cell>
          <cell r="J5">
            <v>0</v>
          </cell>
          <cell r="K5">
            <v>2</v>
          </cell>
          <cell r="L5">
            <v>1</v>
          </cell>
          <cell r="M5">
            <v>2</v>
          </cell>
          <cell r="N5">
            <v>3</v>
          </cell>
        </row>
        <row r="6">
          <cell r="I6">
            <v>3</v>
          </cell>
          <cell r="J6">
            <v>2</v>
          </cell>
          <cell r="K6">
            <v>1</v>
          </cell>
          <cell r="L6">
            <v>1</v>
          </cell>
          <cell r="M6">
            <v>3</v>
          </cell>
          <cell r="N6">
            <v>4</v>
          </cell>
        </row>
        <row r="7">
          <cell r="I7">
            <v>4</v>
          </cell>
          <cell r="J7">
            <v>0</v>
          </cell>
          <cell r="K7">
            <v>1</v>
          </cell>
          <cell r="L7">
            <v>1</v>
          </cell>
          <cell r="M7">
            <v>1</v>
          </cell>
          <cell r="N7">
            <v>2</v>
          </cell>
        </row>
        <row r="8">
          <cell r="I8">
            <v>5</v>
          </cell>
          <cell r="J8">
            <v>0</v>
          </cell>
          <cell r="K8">
            <v>0</v>
          </cell>
          <cell r="L8">
            <v>1</v>
          </cell>
          <cell r="M8">
            <v>0</v>
          </cell>
          <cell r="N8">
            <v>1</v>
          </cell>
        </row>
        <row r="9">
          <cell r="I9">
            <v>6</v>
          </cell>
          <cell r="J9">
            <v>0</v>
          </cell>
          <cell r="K9">
            <v>0</v>
          </cell>
          <cell r="L9">
            <v>1</v>
          </cell>
          <cell r="M9">
            <v>0</v>
          </cell>
          <cell r="N9">
            <v>1</v>
          </cell>
        </row>
        <row r="10">
          <cell r="I10">
            <v>7</v>
          </cell>
          <cell r="J10">
            <v>0</v>
          </cell>
          <cell r="K10">
            <v>1</v>
          </cell>
          <cell r="L10">
            <v>1</v>
          </cell>
          <cell r="M10">
            <v>1</v>
          </cell>
          <cell r="N10">
            <v>2</v>
          </cell>
        </row>
        <row r="13">
          <cell r="I13" t="str">
            <v>s</v>
          </cell>
          <cell r="J13">
            <v>1</v>
          </cell>
          <cell r="K13">
            <v>2</v>
          </cell>
          <cell r="L13">
            <v>3</v>
          </cell>
        </row>
        <row r="14">
          <cell r="I14" t="str">
            <v>t</v>
          </cell>
          <cell r="J14">
            <v>1</v>
          </cell>
          <cell r="K14">
            <v>2</v>
          </cell>
          <cell r="L14">
            <v>3</v>
          </cell>
        </row>
        <row r="18">
          <cell r="I18" t="str">
            <v>s</v>
          </cell>
          <cell r="J18">
            <v>14</v>
          </cell>
          <cell r="K18">
            <v>14</v>
          </cell>
        </row>
        <row r="19">
          <cell r="I19" t="str">
            <v>t</v>
          </cell>
          <cell r="J19">
            <v>11</v>
          </cell>
          <cell r="K19">
            <v>11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rs_Listesi"/>
      <sheetName val="sistem"/>
      <sheetName val="grup"/>
    </sheetNames>
    <sheetDataSet>
      <sheetData sheetId="0" refreshError="1"/>
      <sheetData sheetId="1" refreshError="1">
        <row r="3"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I4">
            <v>1</v>
          </cell>
          <cell r="J4">
            <v>4</v>
          </cell>
          <cell r="K4">
            <v>0</v>
          </cell>
          <cell r="L4">
            <v>1</v>
          </cell>
        </row>
        <row r="5">
          <cell r="I5">
            <v>2</v>
          </cell>
          <cell r="J5">
            <v>0</v>
          </cell>
          <cell r="K5">
            <v>2</v>
          </cell>
          <cell r="L5">
            <v>1</v>
          </cell>
        </row>
        <row r="6">
          <cell r="I6">
            <v>3</v>
          </cell>
          <cell r="J6">
            <v>2</v>
          </cell>
          <cell r="K6">
            <v>1</v>
          </cell>
          <cell r="L6">
            <v>1</v>
          </cell>
        </row>
        <row r="7">
          <cell r="I7">
            <v>4</v>
          </cell>
          <cell r="J7">
            <v>0</v>
          </cell>
          <cell r="K7">
            <v>1</v>
          </cell>
          <cell r="L7">
            <v>1</v>
          </cell>
        </row>
        <row r="8">
          <cell r="I8">
            <v>5</v>
          </cell>
          <cell r="J8">
            <v>0</v>
          </cell>
          <cell r="K8">
            <v>0</v>
          </cell>
          <cell r="L8">
            <v>1</v>
          </cell>
        </row>
        <row r="9">
          <cell r="I9">
            <v>6</v>
          </cell>
          <cell r="J9">
            <v>0</v>
          </cell>
          <cell r="K9">
            <v>0</v>
          </cell>
          <cell r="L9">
            <v>1</v>
          </cell>
        </row>
        <row r="10">
          <cell r="I10">
            <v>7</v>
          </cell>
          <cell r="J10">
            <v>0</v>
          </cell>
          <cell r="K10">
            <v>1</v>
          </cell>
          <cell r="L10">
            <v>1</v>
          </cell>
        </row>
      </sheetData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rs_Listesi"/>
      <sheetName val="sistem"/>
      <sheetName val="grup"/>
    </sheetNames>
    <sheetDataSet>
      <sheetData sheetId="0" refreshError="1"/>
      <sheetData sheetId="1" refreshError="1">
        <row r="3"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</row>
        <row r="4">
          <cell r="I4">
            <v>1</v>
          </cell>
          <cell r="J4">
            <v>4</v>
          </cell>
          <cell r="K4">
            <v>0</v>
          </cell>
          <cell r="L4">
            <v>1</v>
          </cell>
          <cell r="M4">
            <v>4</v>
          </cell>
          <cell r="N4">
            <v>5</v>
          </cell>
        </row>
        <row r="5">
          <cell r="I5">
            <v>2</v>
          </cell>
          <cell r="J5">
            <v>0</v>
          </cell>
          <cell r="K5">
            <v>2</v>
          </cell>
          <cell r="L5">
            <v>1</v>
          </cell>
          <cell r="M5">
            <v>2</v>
          </cell>
          <cell r="N5">
            <v>3</v>
          </cell>
        </row>
        <row r="6">
          <cell r="I6">
            <v>3</v>
          </cell>
          <cell r="J6">
            <v>2</v>
          </cell>
          <cell r="K6">
            <v>1</v>
          </cell>
          <cell r="L6">
            <v>1</v>
          </cell>
          <cell r="M6">
            <v>3</v>
          </cell>
          <cell r="N6">
            <v>4</v>
          </cell>
        </row>
        <row r="7">
          <cell r="I7">
            <v>4</v>
          </cell>
          <cell r="J7">
            <v>0</v>
          </cell>
          <cell r="K7">
            <v>1</v>
          </cell>
          <cell r="L7">
            <v>1</v>
          </cell>
          <cell r="M7">
            <v>1</v>
          </cell>
          <cell r="N7">
            <v>2</v>
          </cell>
        </row>
        <row r="8">
          <cell r="I8">
            <v>5</v>
          </cell>
          <cell r="J8">
            <v>0</v>
          </cell>
          <cell r="K8">
            <v>0</v>
          </cell>
          <cell r="L8">
            <v>1</v>
          </cell>
          <cell r="M8">
            <v>0</v>
          </cell>
          <cell r="N8">
            <v>1</v>
          </cell>
        </row>
        <row r="9">
          <cell r="I9">
            <v>6</v>
          </cell>
          <cell r="J9">
            <v>0</v>
          </cell>
          <cell r="K9">
            <v>0</v>
          </cell>
          <cell r="L9">
            <v>1</v>
          </cell>
          <cell r="M9">
            <v>0</v>
          </cell>
          <cell r="N9">
            <v>1</v>
          </cell>
        </row>
        <row r="10">
          <cell r="I10">
            <v>7</v>
          </cell>
          <cell r="J10">
            <v>0</v>
          </cell>
          <cell r="K10">
            <v>1</v>
          </cell>
          <cell r="L10">
            <v>1</v>
          </cell>
          <cell r="M10">
            <v>1</v>
          </cell>
          <cell r="N10">
            <v>2</v>
          </cell>
        </row>
        <row r="13">
          <cell r="I13" t="str">
            <v>s</v>
          </cell>
          <cell r="J13">
            <v>1</v>
          </cell>
          <cell r="K13">
            <v>2</v>
          </cell>
          <cell r="L13">
            <v>3</v>
          </cell>
        </row>
        <row r="14">
          <cell r="I14" t="str">
            <v>t</v>
          </cell>
          <cell r="J14">
            <v>1</v>
          </cell>
          <cell r="K14">
            <v>2</v>
          </cell>
          <cell r="L14">
            <v>3</v>
          </cell>
        </row>
        <row r="18">
          <cell r="I18" t="str">
            <v>s</v>
          </cell>
          <cell r="J18">
            <v>14</v>
          </cell>
          <cell r="K18">
            <v>14</v>
          </cell>
        </row>
        <row r="19">
          <cell r="I19" t="str">
            <v>t</v>
          </cell>
          <cell r="J19">
            <v>11</v>
          </cell>
          <cell r="K19">
            <v>11</v>
          </cell>
        </row>
      </sheetData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rs_Listesi"/>
      <sheetName val="sistem"/>
      <sheetName val="grup"/>
    </sheetNames>
    <sheetDataSet>
      <sheetData sheetId="0"/>
      <sheetData sheetId="1">
        <row r="3"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</row>
        <row r="4">
          <cell r="I4">
            <v>1</v>
          </cell>
          <cell r="J4">
            <v>4</v>
          </cell>
          <cell r="K4">
            <v>0</v>
          </cell>
          <cell r="L4">
            <v>1</v>
          </cell>
          <cell r="M4">
            <v>4</v>
          </cell>
          <cell r="N4">
            <v>5</v>
          </cell>
        </row>
        <row r="5">
          <cell r="I5">
            <v>2</v>
          </cell>
          <cell r="J5">
            <v>0</v>
          </cell>
          <cell r="K5">
            <v>2</v>
          </cell>
          <cell r="L5">
            <v>1</v>
          </cell>
          <cell r="M5">
            <v>2</v>
          </cell>
          <cell r="N5">
            <v>3</v>
          </cell>
        </row>
        <row r="6">
          <cell r="I6">
            <v>3</v>
          </cell>
          <cell r="J6">
            <v>2</v>
          </cell>
          <cell r="K6">
            <v>1</v>
          </cell>
          <cell r="L6">
            <v>1</v>
          </cell>
          <cell r="M6">
            <v>3</v>
          </cell>
          <cell r="N6">
            <v>4</v>
          </cell>
        </row>
        <row r="7">
          <cell r="I7">
            <v>4</v>
          </cell>
          <cell r="J7">
            <v>0</v>
          </cell>
          <cell r="K7">
            <v>1</v>
          </cell>
          <cell r="L7">
            <v>1</v>
          </cell>
          <cell r="M7">
            <v>1</v>
          </cell>
          <cell r="N7">
            <v>2</v>
          </cell>
        </row>
        <row r="8">
          <cell r="I8">
            <v>5</v>
          </cell>
          <cell r="J8">
            <v>0</v>
          </cell>
          <cell r="K8">
            <v>0</v>
          </cell>
          <cell r="L8">
            <v>1</v>
          </cell>
          <cell r="M8">
            <v>0</v>
          </cell>
          <cell r="N8">
            <v>1</v>
          </cell>
        </row>
        <row r="9">
          <cell r="I9">
            <v>6</v>
          </cell>
          <cell r="J9">
            <v>0</v>
          </cell>
          <cell r="K9">
            <v>0</v>
          </cell>
          <cell r="L9">
            <v>1</v>
          </cell>
          <cell r="M9">
            <v>0</v>
          </cell>
          <cell r="N9">
            <v>1</v>
          </cell>
        </row>
        <row r="10">
          <cell r="I10">
            <v>7</v>
          </cell>
          <cell r="J10">
            <v>0</v>
          </cell>
          <cell r="K10">
            <v>1</v>
          </cell>
          <cell r="L10">
            <v>1</v>
          </cell>
          <cell r="M10">
            <v>1</v>
          </cell>
          <cell r="N10">
            <v>2</v>
          </cell>
        </row>
        <row r="18">
          <cell r="I18" t="str">
            <v>s</v>
          </cell>
          <cell r="J18">
            <v>14</v>
          </cell>
        </row>
        <row r="19">
          <cell r="I19" t="str">
            <v>t</v>
          </cell>
          <cell r="J19">
            <v>11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BA144E-B2D5-46F3-B653-1019C95666F6}">
  <sheetPr filterMode="1"/>
  <dimension ref="A1:CN620"/>
  <sheetViews>
    <sheetView tabSelected="1" zoomScale="87" zoomScaleNormal="87" workbookViewId="0"/>
  </sheetViews>
  <sheetFormatPr defaultRowHeight="15" x14ac:dyDescent="0.25"/>
  <cols>
    <col min="1" max="1" width="12.28515625" style="2" bestFit="1" customWidth="1"/>
    <col min="2" max="2" width="29" style="2" customWidth="1"/>
    <col min="3" max="3" width="9.140625" style="2" hidden="1" customWidth="1"/>
    <col min="4" max="5" width="5.85546875" style="4" hidden="1" customWidth="1"/>
    <col min="6" max="6" width="0" style="4" hidden="1" customWidth="1"/>
    <col min="7" max="7" width="7.28515625" style="5" hidden="1" customWidth="1"/>
    <col min="8" max="8" width="47.140625" style="2" customWidth="1"/>
    <col min="9" max="9" width="9.7109375" style="2" hidden="1" customWidth="1"/>
    <col min="10" max="14" width="9.140625" style="2" hidden="1" customWidth="1"/>
    <col min="15" max="15" width="5.140625" style="2" hidden="1" customWidth="1"/>
    <col min="16" max="16" width="3.85546875" style="2" hidden="1" customWidth="1"/>
    <col min="17" max="17" width="9.140625" style="5"/>
    <col min="18" max="72" width="9.140625" style="2" hidden="1" customWidth="1"/>
    <col min="73" max="73" width="9.85546875" style="2" hidden="1" customWidth="1"/>
    <col min="74" max="75" width="9.140625" style="2" hidden="1" customWidth="1"/>
    <col min="76" max="80" width="0" style="2" hidden="1" customWidth="1"/>
    <col min="81" max="81" width="10.7109375" style="2" customWidth="1"/>
    <col min="82" max="82" width="15.7109375" style="2" customWidth="1"/>
    <col min="83" max="83" width="23.7109375" style="2" customWidth="1"/>
    <col min="84" max="89" width="12" style="2" customWidth="1"/>
    <col min="90" max="16384" width="9.140625" style="2"/>
  </cols>
  <sheetData>
    <row r="1" spans="1:92" s="1" customFormat="1" ht="142.5" customHeight="1" x14ac:dyDescent="0.25">
      <c r="A1" s="1" t="s">
        <v>0</v>
      </c>
      <c r="B1" s="1" t="s">
        <v>716</v>
      </c>
      <c r="C1" s="1" t="s">
        <v>1</v>
      </c>
      <c r="D1" s="3" t="s">
        <v>2</v>
      </c>
      <c r="E1" s="3" t="s">
        <v>3</v>
      </c>
      <c r="F1" s="3" t="s">
        <v>4</v>
      </c>
      <c r="G1" s="3" t="s">
        <v>694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13</v>
      </c>
      <c r="P1" s="1" t="s">
        <v>14</v>
      </c>
      <c r="Q1" s="3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20</v>
      </c>
      <c r="Z1" s="1" t="s">
        <v>23</v>
      </c>
      <c r="AA1" s="1" t="s">
        <v>24</v>
      </c>
      <c r="AB1" s="1" t="s">
        <v>25</v>
      </c>
      <c r="AC1" s="1" t="s">
        <v>26</v>
      </c>
      <c r="AD1" s="1" t="s">
        <v>27</v>
      </c>
      <c r="AE1" s="1" t="s">
        <v>28</v>
      </c>
      <c r="AF1" s="1" t="s">
        <v>29</v>
      </c>
      <c r="AG1" s="1" t="s">
        <v>30</v>
      </c>
      <c r="AH1" s="1" t="s">
        <v>31</v>
      </c>
      <c r="AI1" s="1" t="s">
        <v>32</v>
      </c>
      <c r="AJ1" s="1" t="s">
        <v>33</v>
      </c>
      <c r="AK1" s="1" t="s">
        <v>34</v>
      </c>
      <c r="AL1" s="1" t="s">
        <v>35</v>
      </c>
      <c r="AM1" s="1" t="s">
        <v>36</v>
      </c>
      <c r="AN1" s="1" t="s">
        <v>37</v>
      </c>
      <c r="AO1" s="1" t="s">
        <v>12</v>
      </c>
      <c r="AP1" s="1" t="s">
        <v>38</v>
      </c>
      <c r="AQ1" s="1" t="s">
        <v>39</v>
      </c>
      <c r="AR1" s="1" t="s">
        <v>40</v>
      </c>
      <c r="AS1" s="1" t="s">
        <v>41</v>
      </c>
      <c r="AT1" s="1" t="s">
        <v>42</v>
      </c>
      <c r="AU1" s="1" t="s">
        <v>43</v>
      </c>
      <c r="AV1" s="1" t="s">
        <v>44</v>
      </c>
      <c r="AW1" s="1" t="s">
        <v>45</v>
      </c>
      <c r="AX1" s="1" t="s">
        <v>46</v>
      </c>
      <c r="AY1" s="1" t="s">
        <v>47</v>
      </c>
      <c r="AZ1" s="1" t="s">
        <v>48</v>
      </c>
      <c r="BA1" s="1" t="s">
        <v>49</v>
      </c>
      <c r="BB1" s="1" t="s">
        <v>50</v>
      </c>
      <c r="BC1" s="1" t="s">
        <v>12</v>
      </c>
      <c r="BD1" s="1" t="s">
        <v>51</v>
      </c>
      <c r="BE1" s="1" t="s">
        <v>52</v>
      </c>
      <c r="BF1" s="1" t="s">
        <v>53</v>
      </c>
      <c r="BG1" s="1" t="s">
        <v>54</v>
      </c>
      <c r="BH1" s="1" t="s">
        <v>55</v>
      </c>
      <c r="BI1" s="1" t="s">
        <v>56</v>
      </c>
      <c r="BJ1" s="1" t="s">
        <v>57</v>
      </c>
      <c r="BL1" s="7" t="s">
        <v>670</v>
      </c>
      <c r="BM1" s="9" t="s">
        <v>671</v>
      </c>
      <c r="BN1" s="8" t="s">
        <v>672</v>
      </c>
      <c r="BO1" s="13" t="s">
        <v>673</v>
      </c>
      <c r="BP1" s="13" t="s">
        <v>674</v>
      </c>
      <c r="BQ1" s="13" t="s">
        <v>675</v>
      </c>
      <c r="BR1" s="13" t="s">
        <v>676</v>
      </c>
      <c r="BS1" s="13" t="s">
        <v>677</v>
      </c>
      <c r="BT1" s="10" t="s">
        <v>678</v>
      </c>
      <c r="BU1" s="11" t="s">
        <v>679</v>
      </c>
      <c r="BV1" s="12" t="s">
        <v>680</v>
      </c>
      <c r="BW1" s="6" t="s">
        <v>681</v>
      </c>
      <c r="BX1" s="6" t="s">
        <v>682</v>
      </c>
      <c r="BY1" s="6" t="s">
        <v>683</v>
      </c>
      <c r="BZ1" s="6" t="s">
        <v>684</v>
      </c>
      <c r="CA1" s="6" t="s">
        <v>684</v>
      </c>
      <c r="CC1" s="41" t="s">
        <v>722</v>
      </c>
      <c r="CD1" s="41" t="s">
        <v>723</v>
      </c>
      <c r="CE1" s="41" t="s">
        <v>724</v>
      </c>
      <c r="CF1" s="42" t="s">
        <v>725</v>
      </c>
      <c r="CG1" s="42" t="s">
        <v>726</v>
      </c>
      <c r="CH1" s="42" t="s">
        <v>727</v>
      </c>
      <c r="CI1" s="42" t="s">
        <v>728</v>
      </c>
      <c r="CJ1" s="42" t="s">
        <v>729</v>
      </c>
      <c r="CK1" s="42" t="s">
        <v>730</v>
      </c>
      <c r="CL1" s="50" t="s">
        <v>683</v>
      </c>
      <c r="CM1" s="49" t="s">
        <v>682</v>
      </c>
      <c r="CN1" s="49" t="s">
        <v>682</v>
      </c>
    </row>
    <row r="2" spans="1:92" x14ac:dyDescent="0.25">
      <c r="A2" s="54" t="s">
        <v>686</v>
      </c>
      <c r="B2" s="68" t="s">
        <v>685</v>
      </c>
      <c r="C2" s="2" t="s">
        <v>71</v>
      </c>
      <c r="D2" s="4" t="s">
        <v>60</v>
      </c>
      <c r="E2" s="4" t="s">
        <v>60</v>
      </c>
      <c r="F2" s="4" t="e">
        <f>IF(AZ2="S",
IF(#REF!+BH2=2012,
IF(#REF!=1,"12-13/1",
IF(#REF!=2,"12-13/2",
IF(#REF!=3,"13-14/1",
IF(#REF!=4,"13-14/2","Hata1")))),
IF(#REF!+BH2=2013,
IF(#REF!=1,"13-14/1",
IF(#REF!=2,"13-14/2",
IF(#REF!=3,"14-15/1",
IF(#REF!=4,"14-15/2","Hata2")))),
IF(#REF!+BH2=2014,
IF(#REF!=1,"14-15/1",
IF(#REF!=2,"14-15/2",
IF(#REF!=3,"15-16/1",
IF(#REF!=4,"15-16/2","Hata3")))),
IF(#REF!+BH2=2015,
IF(#REF!=1,"15-16/1",
IF(#REF!=2,"15-16/2",
IF(#REF!=3,"16-17/1",
IF(#REF!=4,"16-17/2","Hata4")))),
IF(#REF!+BH2=2016,
IF(#REF!=1,"16-17/1",
IF(#REF!=2,"16-17/2",
IF(#REF!=3,"17-18/1",
IF(#REF!=4,"17-18/2","Hata5")))),
IF(#REF!+BH2=2017,
IF(#REF!=1,"17-18/1",
IF(#REF!=2,"17-18/2",
IF(#REF!=3,"18-19/1",
IF(#REF!=4,"18-19/2","Hata6")))),
IF(#REF!+BH2=2018,
IF(#REF!=1,"18-19/1",
IF(#REF!=2,"18-19/2",
IF(#REF!=3,"19-20/1",
IF(#REF!=4,"19-20/2","Hata7")))),
IF(#REF!+BH2=2019,
IF(#REF!=1,"19-20/1",
IF(#REF!=2,"19-20/2",
IF(#REF!=3,"20-21/1",
IF(#REF!=4,"20-21/2","Hata8")))),
IF(#REF!+BH2=2020,
IF(#REF!=1,"20-21/1",
IF(#REF!=2,"20-21/2",
IF(#REF!=3,"21-22/1",
IF(#REF!=4,"21-22/2","Hata9")))),
IF(#REF!+BH2=2021,
IF(#REF!=1,"21-22/1",
IF(#REF!=2,"21-22/2",
IF(#REF!=3,"22-23/1",
IF(#REF!=4,"22-23/2","Hata10")))),
IF(#REF!+BH2=2022,
IF(#REF!=1,"22-23/1",
IF(#REF!=2,"22-23/2",
IF(#REF!=3,"23-24/1",
IF(#REF!=4,"23-24/2","Hata11")))),
IF(#REF!+BH2=2023,
IF(#REF!=1,"23-24/1",
IF(#REF!=2,"23-24/2",
IF(#REF!=3,"24-25/1",
IF(#REF!=4,"24-25/2","Hata12")))),
)))))))))))),
IF(AZ2="T",
IF(#REF!+BH2=2012,
IF(#REF!=1,"12-13/1",
IF(#REF!=2,"12-13/2",
IF(#REF!=3,"12-13/3",
IF(#REF!=4,"13-14/1",
IF(#REF!=5,"13-14/2",
IF(#REF!=6,"13-14/3","Hata1")))))),
IF(#REF!+BH2=2013,
IF(#REF!=1,"13-14/1",
IF(#REF!=2,"13-14/2",
IF(#REF!=3,"13-14/3",
IF(#REF!=4,"14-15/1",
IF(#REF!=5,"14-15/2",
IF(#REF!=6,"14-15/3","Hata2")))))),
IF(#REF!+BH2=2014,
IF(#REF!=1,"14-15/1",
IF(#REF!=2,"14-15/2",
IF(#REF!=3,"14-15/3",
IF(#REF!=4,"15-16/1",
IF(#REF!=5,"15-16/2",
IF(#REF!=6,"15-16/3","Hata3")))))),
IF(AND(#REF!+#REF!&gt;2014,#REF!+#REF!&lt;2015,BH2=1),
IF(#REF!=0.1,"14-15/0.1",
IF(#REF!=0.2,"14-15/0.2",
IF(#REF!=0.3,"14-15/0.3","Hata4"))),
IF(#REF!+BH2=2015,
IF(#REF!=1,"15-16/1",
IF(#REF!=2,"15-16/2",
IF(#REF!=3,"15-16/3",
IF(#REF!=4,"16-17/1",
IF(#REF!=5,"16-17/2",
IF(#REF!=6,"16-17/3","Hata5")))))),
IF(#REF!+BH2=2016,
IF(#REF!=1,"16-17/1",
IF(#REF!=2,"16-17/2",
IF(#REF!=3,"16-17/3",
IF(#REF!=4,"17-18/1",
IF(#REF!=5,"17-18/2",
IF(#REF!=6,"17-18/3","Hata6")))))),
IF(#REF!+BH2=2017,
IF(#REF!=1,"17-18/1",
IF(#REF!=2,"17-18/2",
IF(#REF!=3,"17-18/3",
IF(#REF!=4,"18-19/1",
IF(#REF!=5,"18-19/2",
IF(#REF!=6,"18-19/3","Hata7")))))),
IF(#REF!+BH2=2018,
IF(#REF!=1,"18-19/1",
IF(#REF!=2,"18-19/2",
IF(#REF!=3,"18-19/3",
IF(#REF!=4,"19-20/1",
IF(#REF!=5," 19-20/2",
IF(#REF!=6,"19-20/3","Hata8")))))),
IF(#REF!+BH2=2019,
IF(#REF!=1,"19-20/1",
IF(#REF!=2,"19-20/2",
IF(#REF!=3,"19-20/3",
IF(#REF!=4,"20-21/1",
IF(#REF!=5,"20-21/2",
IF(#REF!=6,"20-21/3","Hata9")))))),
IF(#REF!+BH2=2020,
IF(#REF!=1,"20-21/1",
IF(#REF!=2,"20-21/2",
IF(#REF!=3,"20-21/3",
IF(#REF!=4,"21-22/1",
IF(#REF!=5,"21-22/2",
IF(#REF!=6,"21-22/3","Hata10")))))),
IF(#REF!+BH2=2021,
IF(#REF!=1,"21-22/1",
IF(#REF!=2,"21-22/2",
IF(#REF!=3,"21-22/3",
IF(#REF!=4,"22-23/1",
IF(#REF!=5,"22-23/2",
IF(#REF!=6,"22-23/3","Hata11")))))),
IF(#REF!+BH2=2022,
IF(#REF!=1,"22-23/1",
IF(#REF!=2,"22-23/2",
IF(#REF!=3,"22-23/3",
IF(#REF!=4,"23-24/1",
IF(#REF!=5,"23-24/2",
IF(#REF!=6,"23-24/3","Hata12")))))),
IF(#REF!+BH2=2023,
IF(#REF!=1,"23-24/1",
IF(#REF!=2,"23-24/2",
IF(#REF!=3,"23-24/3",
IF(#REF!=4,"24-25/1",
IF(#REF!=5,"24-25/2",
IF(#REF!=6,"24-25/3","Hata13")))))),
))))))))))))))
)</f>
        <v>#REF!</v>
      </c>
      <c r="G2" s="4"/>
      <c r="H2" s="54" t="s">
        <v>79</v>
      </c>
      <c r="I2" s="2">
        <v>54690</v>
      </c>
      <c r="J2" s="2" t="s">
        <v>80</v>
      </c>
      <c r="L2" s="2">
        <v>4073</v>
      </c>
      <c r="O2" s="2" t="s">
        <v>685</v>
      </c>
      <c r="P2" s="2" t="s">
        <v>685</v>
      </c>
      <c r="Q2" s="55">
        <v>2</v>
      </c>
      <c r="R2" s="2">
        <f>VLOOKUP($Q2,[1]sistem!$I$3:$L$10,2,FALSE)</f>
        <v>0</v>
      </c>
      <c r="S2" s="2">
        <f>VLOOKUP($Q2,[1]sistem!$I$3:$L$10,3,FALSE)</f>
        <v>2</v>
      </c>
      <c r="T2" s="2">
        <f>VLOOKUP($Q2,[1]sistem!$I$3:$L$10,4,FALSE)</f>
        <v>1</v>
      </c>
      <c r="U2" s="2" t="e">
        <f>VLOOKUP($AZ2,[1]sistem!$I$13:$L$14,2,FALSE)*#REF!</f>
        <v>#REF!</v>
      </c>
      <c r="V2" s="2" t="e">
        <f>VLOOKUP($AZ2,[1]sistem!$I$13:$L$14,3,FALSE)*#REF!</f>
        <v>#REF!</v>
      </c>
      <c r="W2" s="2" t="e">
        <f>VLOOKUP($AZ2,[1]sistem!$I$13:$L$14,4,FALSE)*#REF!</f>
        <v>#REF!</v>
      </c>
      <c r="X2" s="2" t="e">
        <f>R2*U2</f>
        <v>#REF!</v>
      </c>
      <c r="Y2" s="2" t="e">
        <f>S2*V2</f>
        <v>#REF!</v>
      </c>
      <c r="Z2" s="2" t="e">
        <f>T2*W2</f>
        <v>#REF!</v>
      </c>
      <c r="AA2" s="2" t="e">
        <f>SUM(X2:Z2)</f>
        <v>#REF!</v>
      </c>
      <c r="AB2" s="2">
        <f>VLOOKUP(AZ2,[1]sistem!$I$18:$J$19,2,FALSE)</f>
        <v>11</v>
      </c>
      <c r="AC2" s="2">
        <v>0.25</v>
      </c>
      <c r="AD2" s="2">
        <f>VLOOKUP($Q2,[1]sistem!$I$3:$M$10,5,FALSE)</f>
        <v>2</v>
      </c>
      <c r="AE2" s="2">
        <v>3</v>
      </c>
      <c r="AG2" s="2">
        <f>AE2*AK2</f>
        <v>33</v>
      </c>
      <c r="AH2" s="2">
        <f>VLOOKUP($Q2,[1]sistem!$I$3:$N$10,6,FALSE)</f>
        <v>3</v>
      </c>
      <c r="AI2" s="2">
        <v>2</v>
      </c>
      <c r="AJ2" s="2">
        <f>AH2*AI2</f>
        <v>6</v>
      </c>
      <c r="AK2" s="2">
        <f>VLOOKUP($AZ2,[1]sistem!$I$18:$K$19,3,FALSE)</f>
        <v>11</v>
      </c>
      <c r="AL2" s="2" t="e">
        <f>AK2*#REF!</f>
        <v>#REF!</v>
      </c>
      <c r="AM2" s="2" t="e">
        <f>AL2+AJ2+AG2+X2+Y2+Z2</f>
        <v>#REF!</v>
      </c>
      <c r="AN2" s="2">
        <f>IF(AZ2="s",25,25)</f>
        <v>25</v>
      </c>
      <c r="AO2" s="2" t="e">
        <f>ROUND(AM2/AN2,0)</f>
        <v>#REF!</v>
      </c>
      <c r="AP2" s="2" t="e">
        <f>ROUND(AO2-#REF!,0)</f>
        <v>#REF!</v>
      </c>
      <c r="AQ2" s="2">
        <f>IF(AZ2="s",IF(Q2=0,0,
IF(Q2=1,#REF!*4*4,
IF(Q2=2,0,
IF(Q2=3,#REF!*4*2,
IF(Q2=4,0,
IF(Q2=5,0,
IF(Q2=6,0,
IF(Q2=7,0)))))))),
IF(AZ2="t",
IF(Q2=0,0,
IF(Q2=1,#REF!*4*4*0.8,
IF(Q2=2,0,
IF(Q2=3,#REF!*4*2*0.8,
IF(Q2=4,0,
IF(Q2=5,0,
IF(Q2=6,0,
IF(Q2=7,0))))))))))</f>
        <v>0</v>
      </c>
      <c r="AR2" s="2" t="e">
        <f>IF(AZ2="s",
IF(Q2=0,0,
IF(Q2=1,0,
IF(Q2=2,#REF!*4*2,
IF(Q2=3,#REF!*4,
IF(Q2=4,#REF!*4,
IF(Q2=5,0,
IF(Q2=6,0,
IF(Q2=7,#REF!*4)))))))),
IF(AZ2="t",
IF(Q2=0,0,
IF(Q2=1,0,
IF(Q2=2,#REF!*4*2*0.8,
IF(Q2=3,#REF!*4*0.8,
IF(Q2=4,#REF!*4*0.8,
IF(Q2=5,0,
IF(Q2=6,0,
IF(Q2=7,#REF!*4))))))))))</f>
        <v>#REF!</v>
      </c>
      <c r="AS2" s="2" t="e">
        <f>IF(AZ2="s",
IF(Q2=0,0,
IF(Q2=1,#REF!*2,
IF(Q2=2,#REF!*2,
IF(Q2=3,#REF!*2,
IF(Q2=4,#REF!*2,
IF(Q2=5,#REF!*2,
IF(Q2=6,#REF!*2,
IF(Q2=7,#REF!*2)))))))),
IF(AZ2="t",
IF(Q2=0,#REF!*2*0.8,
IF(Q2=1,#REF!*2*0.8,
IF(Q2=2,#REF!*2*0.8,
IF(Q2=3,#REF!*2*0.8,
IF(Q2=4,#REF!*2*0.8,
IF(Q2=5,#REF!*2*0.8,
IF(Q2=6,#REF!*1*0.8,
IF(Q2=7,#REF!*2))))))))))</f>
        <v>#REF!</v>
      </c>
      <c r="AT2" s="2" t="e">
        <f>SUM(AQ2:AS2)-SUM(X2:Z2)</f>
        <v>#REF!</v>
      </c>
      <c r="AU2" s="2" t="e">
        <f>IF(AZ2="s",
IF(Q2=0,0,
IF(Q2=1,(14-2)*(#REF!+#REF!)/4*4,
IF(Q2=2,(14-2)*(#REF!+#REF!)/4*2,
IF(Q2=3,(14-2)*(#REF!+#REF!)/4*3,
IF(Q2=4,(14-2)*(#REF!+#REF!)/4,
IF(Q2=5,(14-2)*#REF!/4,
IF(Q2=6,0,
IF(Q2=7,(14)*#REF!)))))))),
IF(AZ2="t",
IF(Q2=0,0,
IF(Q2=1,(11-2)*(#REF!+#REF!)/4*4,
IF(Q2=2,(11-2)*(#REF!+#REF!)/4*2,
IF(Q2=3,(11-2)*(#REF!+#REF!)/4*3,
IF(Q2=4,(11-2)*(#REF!+#REF!)/4,
IF(Q2=5,(11-2)*#REF!/4,
IF(Q2=6,0,
IF(Q2=7,(11)*#REF!))))))))))</f>
        <v>#REF!</v>
      </c>
      <c r="AV2" s="2" t="e">
        <f>AU2-AG2</f>
        <v>#REF!</v>
      </c>
      <c r="AW2" s="2">
        <f>IF(AZ2="s",
IF(Q2=0,0,
IF(Q2=1,4*5,
IF(Q2=2,4*3,
IF(Q2=3,4*4,
IF(Q2=4,4*2,
IF(Q2=5,4,
IF(Q2=6,4/2,
IF(Q2=7,4*2,)))))))),
IF(AZ2="t",
IF(Q2=0,0,
IF(Q2=1,4*5,
IF(Q2=2,4*3,
IF(Q2=3,4*4,
IF(Q2=4,4*2,
IF(Q2=5,4,
IF(Q2=6,4/2,
IF(Q2=7,4*2))))))))))</f>
        <v>12</v>
      </c>
      <c r="AX2" s="2">
        <f>AW2-AJ2</f>
        <v>6</v>
      </c>
      <c r="AY2" s="2" t="e">
        <f>AQ2+AR2+AS2+(IF(BF2=1,(AU2)*2,AU2))+AW2</f>
        <v>#REF!</v>
      </c>
      <c r="AZ2" s="2" t="s">
        <v>81</v>
      </c>
      <c r="BA2" s="2" t="e">
        <f>IF(BG2="A",0,IF(AZ2="s",14*#REF!,IF(AZ2="T",11*#REF!,"HATA")))</f>
        <v>#REF!</v>
      </c>
      <c r="BB2" s="2" t="e">
        <f>IF(BG2="Z",(BA2+AY2)*1.15,(BA2+AY2))</f>
        <v>#REF!</v>
      </c>
      <c r="BC2" s="2" t="e">
        <f>IF(AZ2="s",ROUND(BB2/30,0),IF(AZ2="T",ROUND(BB2/25,0),"HATA"))</f>
        <v>#REF!</v>
      </c>
      <c r="BD2" s="2" t="e">
        <f>IF(BC2-#REF!=0,"DOĞRU","YANLIŞ")</f>
        <v>#REF!</v>
      </c>
      <c r="BE2" s="2" t="e">
        <f>#REF!-BC2</f>
        <v>#REF!</v>
      </c>
      <c r="BF2" s="2">
        <v>1</v>
      </c>
      <c r="BH2" s="2">
        <v>1</v>
      </c>
      <c r="BJ2" s="2">
        <v>2</v>
      </c>
      <c r="BL2" s="7" t="e">
        <f>#REF!*11</f>
        <v>#REF!</v>
      </c>
      <c r="BM2" s="9"/>
      <c r="BN2" s="8"/>
      <c r="BO2" s="13"/>
      <c r="BP2" s="13"/>
      <c r="BQ2" s="13"/>
      <c r="BR2" s="13"/>
      <c r="BS2" s="13"/>
      <c r="BT2" s="10"/>
      <c r="BU2" s="11"/>
      <c r="BV2" s="12"/>
      <c r="CC2" s="51"/>
      <c r="CD2" s="51"/>
      <c r="CE2" s="51" t="s">
        <v>687</v>
      </c>
      <c r="CF2" s="53">
        <v>44281</v>
      </c>
      <c r="CG2" s="70" t="s">
        <v>732</v>
      </c>
      <c r="CH2" s="53">
        <v>44295</v>
      </c>
      <c r="CI2" s="52" t="s">
        <v>732</v>
      </c>
      <c r="CJ2" s="42"/>
      <c r="CK2" s="42"/>
    </row>
    <row r="3" spans="1:92" x14ac:dyDescent="0.25">
      <c r="A3" s="54" t="s">
        <v>686</v>
      </c>
      <c r="B3" s="57" t="s">
        <v>685</v>
      </c>
      <c r="C3" s="32" t="s">
        <v>685</v>
      </c>
      <c r="D3" s="4" t="s">
        <v>60</v>
      </c>
      <c r="E3" s="4" t="s">
        <v>60</v>
      </c>
      <c r="F3" s="5" t="s">
        <v>705</v>
      </c>
      <c r="G3" s="2"/>
      <c r="H3" s="56" t="s">
        <v>79</v>
      </c>
      <c r="I3" s="2">
        <v>206096</v>
      </c>
      <c r="J3" s="2" t="s">
        <v>80</v>
      </c>
      <c r="L3" s="4">
        <v>4073</v>
      </c>
      <c r="O3" s="2" t="s">
        <v>685</v>
      </c>
      <c r="P3" s="2" t="s">
        <v>685</v>
      </c>
      <c r="Q3" s="55">
        <v>2</v>
      </c>
      <c r="R3" s="2">
        <v>0</v>
      </c>
      <c r="S3" s="2">
        <v>2</v>
      </c>
      <c r="T3" s="2">
        <v>1</v>
      </c>
      <c r="U3" s="2">
        <v>6</v>
      </c>
      <c r="V3" s="2">
        <v>12</v>
      </c>
      <c r="W3" s="2">
        <v>18</v>
      </c>
      <c r="X3" s="2">
        <v>0</v>
      </c>
      <c r="Y3" s="2">
        <v>24</v>
      </c>
      <c r="Z3" s="2">
        <v>18</v>
      </c>
      <c r="AA3" s="2">
        <v>42</v>
      </c>
      <c r="AB3" s="2">
        <v>11</v>
      </c>
      <c r="AC3" s="2">
        <v>0.25</v>
      </c>
      <c r="AD3" s="2">
        <v>2</v>
      </c>
      <c r="AE3" s="2">
        <v>3</v>
      </c>
      <c r="AG3" s="2">
        <v>33</v>
      </c>
      <c r="AH3" s="2">
        <v>3</v>
      </c>
      <c r="AI3" s="2">
        <v>2</v>
      </c>
      <c r="AJ3" s="2">
        <v>6</v>
      </c>
      <c r="AK3" s="2">
        <v>11</v>
      </c>
      <c r="AL3" s="2">
        <v>66</v>
      </c>
      <c r="AM3" s="2">
        <v>147</v>
      </c>
      <c r="AN3" s="2">
        <v>25</v>
      </c>
      <c r="AO3" s="2">
        <v>6</v>
      </c>
      <c r="AP3" s="4">
        <v>0</v>
      </c>
      <c r="AQ3" s="2">
        <v>0</v>
      </c>
      <c r="AR3" s="2">
        <v>38.400000000000006</v>
      </c>
      <c r="AS3" s="2">
        <v>9.6000000000000014</v>
      </c>
      <c r="AT3" s="2">
        <v>6.0000000000000071</v>
      </c>
      <c r="AU3" s="2">
        <v>27</v>
      </c>
      <c r="AV3" s="2">
        <v>-6</v>
      </c>
      <c r="AW3" s="2">
        <v>12</v>
      </c>
      <c r="AX3" s="2">
        <v>6</v>
      </c>
      <c r="AY3" s="2">
        <v>114</v>
      </c>
      <c r="AZ3" s="2" t="s">
        <v>81</v>
      </c>
      <c r="BA3" s="2">
        <v>66</v>
      </c>
      <c r="BB3" s="2">
        <v>180</v>
      </c>
      <c r="BC3" s="2">
        <v>7</v>
      </c>
      <c r="BD3" s="2" t="s">
        <v>706</v>
      </c>
      <c r="BE3" s="2">
        <v>-1</v>
      </c>
      <c r="BF3" s="2">
        <v>1</v>
      </c>
      <c r="BH3" s="2">
        <v>1</v>
      </c>
      <c r="BJ3" s="2">
        <v>2</v>
      </c>
      <c r="BL3" s="34">
        <v>0</v>
      </c>
      <c r="BM3" s="35"/>
      <c r="BN3" s="36">
        <v>0</v>
      </c>
      <c r="BO3" s="37"/>
      <c r="BP3" s="38"/>
      <c r="BQ3" s="38"/>
      <c r="BR3" s="38"/>
      <c r="BS3" s="38"/>
      <c r="BT3" s="39"/>
      <c r="BU3" s="40"/>
      <c r="BV3" s="15"/>
      <c r="BW3" s="41"/>
      <c r="BX3" s="41"/>
      <c r="BY3" s="41"/>
      <c r="BZ3" s="41"/>
      <c r="CA3" s="41"/>
      <c r="CC3" s="51"/>
      <c r="CD3" s="51"/>
      <c r="CE3" s="51" t="s">
        <v>687</v>
      </c>
      <c r="CF3" s="53">
        <v>44281</v>
      </c>
      <c r="CG3" s="70" t="s">
        <v>732</v>
      </c>
      <c r="CH3" s="53">
        <v>44295</v>
      </c>
      <c r="CI3" s="52" t="s">
        <v>732</v>
      </c>
      <c r="CJ3" s="42"/>
      <c r="CK3" s="42"/>
    </row>
    <row r="4" spans="1:92" x14ac:dyDescent="0.25">
      <c r="A4" s="54" t="s">
        <v>101</v>
      </c>
      <c r="B4" s="54" t="s">
        <v>71</v>
      </c>
      <c r="C4" s="2" t="s">
        <v>71</v>
      </c>
      <c r="D4" s="4" t="s">
        <v>60</v>
      </c>
      <c r="E4" s="4" t="s">
        <v>60</v>
      </c>
      <c r="F4" s="4" t="e">
        <f>IF(AZ4="S",
IF(#REF!+BH4=2012,
IF(#REF!=1,"12-13/1",
IF(#REF!=2,"12-13/2",
IF(#REF!=3,"13-14/1",
IF(#REF!=4,"13-14/2","Hata1")))),
IF(#REF!+BH4=2013,
IF(#REF!=1,"13-14/1",
IF(#REF!=2,"13-14/2",
IF(#REF!=3,"14-15/1",
IF(#REF!=4,"14-15/2","Hata2")))),
IF(#REF!+BH4=2014,
IF(#REF!=1,"14-15/1",
IF(#REF!=2,"14-15/2",
IF(#REF!=3,"15-16/1",
IF(#REF!=4,"15-16/2","Hata3")))),
IF(#REF!+BH4=2015,
IF(#REF!=1,"15-16/1",
IF(#REF!=2,"15-16/2",
IF(#REF!=3,"16-17/1",
IF(#REF!=4,"16-17/2","Hata4")))),
IF(#REF!+BH4=2016,
IF(#REF!=1,"16-17/1",
IF(#REF!=2,"16-17/2",
IF(#REF!=3,"17-18/1",
IF(#REF!=4,"17-18/2","Hata5")))),
IF(#REF!+BH4=2017,
IF(#REF!=1,"17-18/1",
IF(#REF!=2,"17-18/2",
IF(#REF!=3,"18-19/1",
IF(#REF!=4,"18-19/2","Hata6")))),
IF(#REF!+BH4=2018,
IF(#REF!=1,"18-19/1",
IF(#REF!=2,"18-19/2",
IF(#REF!=3,"19-20/1",
IF(#REF!=4,"19-20/2","Hata7")))),
IF(#REF!+BH4=2019,
IF(#REF!=1,"19-20/1",
IF(#REF!=2,"19-20/2",
IF(#REF!=3,"20-21/1",
IF(#REF!=4,"20-21/2","Hata8")))),
IF(#REF!+BH4=2020,
IF(#REF!=1,"20-21/1",
IF(#REF!=2,"20-21/2",
IF(#REF!=3,"21-22/1",
IF(#REF!=4,"21-22/2","Hata9")))),
IF(#REF!+BH4=2021,
IF(#REF!=1,"21-22/1",
IF(#REF!=2,"21-22/2",
IF(#REF!=3,"22-23/1",
IF(#REF!=4,"22-23/2","Hata10")))),
IF(#REF!+BH4=2022,
IF(#REF!=1,"22-23/1",
IF(#REF!=2,"22-23/2",
IF(#REF!=3,"23-24/1",
IF(#REF!=4,"23-24/2","Hata11")))),
IF(#REF!+BH4=2023,
IF(#REF!=1,"23-24/1",
IF(#REF!=2,"23-24/2",
IF(#REF!=3,"24-25/1",
IF(#REF!=4,"24-25/2","Hata12")))),
)))))))))))),
IF(AZ4="T",
IF(#REF!+BH4=2012,
IF(#REF!=1,"12-13/1",
IF(#REF!=2,"12-13/2",
IF(#REF!=3,"12-13/3",
IF(#REF!=4,"13-14/1",
IF(#REF!=5,"13-14/2",
IF(#REF!=6,"13-14/3","Hata1")))))),
IF(#REF!+BH4=2013,
IF(#REF!=1,"13-14/1",
IF(#REF!=2,"13-14/2",
IF(#REF!=3,"13-14/3",
IF(#REF!=4,"14-15/1",
IF(#REF!=5,"14-15/2",
IF(#REF!=6,"14-15/3","Hata2")))))),
IF(#REF!+BH4=2014,
IF(#REF!=1,"14-15/1",
IF(#REF!=2,"14-15/2",
IF(#REF!=3,"14-15/3",
IF(#REF!=4,"15-16/1",
IF(#REF!=5,"15-16/2",
IF(#REF!=6,"15-16/3","Hata3")))))),
IF(AND(#REF!+#REF!&gt;2014,#REF!+#REF!&lt;2015,BH4=1),
IF(#REF!=0.1,"14-15/0.1",
IF(#REF!=0.2,"14-15/0.2",
IF(#REF!=0.3,"14-15/0.3","Hata4"))),
IF(#REF!+BH4=2015,
IF(#REF!=1,"15-16/1",
IF(#REF!=2,"15-16/2",
IF(#REF!=3,"15-16/3",
IF(#REF!=4,"16-17/1",
IF(#REF!=5,"16-17/2",
IF(#REF!=6,"16-17/3","Hata5")))))),
IF(#REF!+BH4=2016,
IF(#REF!=1,"16-17/1",
IF(#REF!=2,"16-17/2",
IF(#REF!=3,"16-17/3",
IF(#REF!=4,"17-18/1",
IF(#REF!=5,"17-18/2",
IF(#REF!=6,"17-18/3","Hata6")))))),
IF(#REF!+BH4=2017,
IF(#REF!=1,"17-18/1",
IF(#REF!=2,"17-18/2",
IF(#REF!=3,"17-18/3",
IF(#REF!=4,"18-19/1",
IF(#REF!=5,"18-19/2",
IF(#REF!=6,"18-19/3","Hata7")))))),
IF(#REF!+BH4=2018,
IF(#REF!=1,"18-19/1",
IF(#REF!=2,"18-19/2",
IF(#REF!=3,"18-19/3",
IF(#REF!=4,"19-20/1",
IF(#REF!=5," 19-20/2",
IF(#REF!=6,"19-20/3","Hata8")))))),
IF(#REF!+BH4=2019,
IF(#REF!=1,"19-20/1",
IF(#REF!=2,"19-20/2",
IF(#REF!=3,"19-20/3",
IF(#REF!=4,"20-21/1",
IF(#REF!=5,"20-21/2",
IF(#REF!=6,"20-21/3","Hata9")))))),
IF(#REF!+BH4=2020,
IF(#REF!=1,"20-21/1",
IF(#REF!=2,"20-21/2",
IF(#REF!=3,"20-21/3",
IF(#REF!=4,"21-22/1",
IF(#REF!=5,"21-22/2",
IF(#REF!=6,"21-22/3","Hata10")))))),
IF(#REF!+BH4=2021,
IF(#REF!=1,"21-22/1",
IF(#REF!=2,"21-22/2",
IF(#REF!=3,"21-22/3",
IF(#REF!=4,"22-23/1",
IF(#REF!=5,"22-23/2",
IF(#REF!=6,"22-23/3","Hata11")))))),
IF(#REF!+BH4=2022,
IF(#REF!=1,"22-23/1",
IF(#REF!=2,"22-23/2",
IF(#REF!=3,"22-23/3",
IF(#REF!=4,"23-24/1",
IF(#REF!=5,"23-24/2",
IF(#REF!=6,"23-24/3","Hata12")))))),
IF(#REF!+BH4=2023,
IF(#REF!=1,"23-24/1",
IF(#REF!=2,"23-24/2",
IF(#REF!=3,"23-24/3",
IF(#REF!=4,"24-25/1",
IF(#REF!=5,"24-25/2",
IF(#REF!=6,"24-25/3","Hata13")))))),
))))))))))))))
)</f>
        <v>#REF!</v>
      </c>
      <c r="G4" s="4"/>
      <c r="H4" s="54" t="s">
        <v>79</v>
      </c>
      <c r="I4" s="2">
        <v>54690</v>
      </c>
      <c r="J4" s="2" t="s">
        <v>80</v>
      </c>
      <c r="O4" s="2" t="s">
        <v>71</v>
      </c>
      <c r="P4" s="2" t="s">
        <v>71</v>
      </c>
      <c r="Q4" s="55">
        <v>2</v>
      </c>
      <c r="R4" s="2">
        <f>VLOOKUP($Q4,[1]sistem!$I$3:$L$10,2,FALSE)</f>
        <v>0</v>
      </c>
      <c r="S4" s="2">
        <f>VLOOKUP($Q4,[1]sistem!$I$3:$L$10,3,FALSE)</f>
        <v>2</v>
      </c>
      <c r="T4" s="2">
        <f>VLOOKUP($Q4,[1]sistem!$I$3:$L$10,4,FALSE)</f>
        <v>1</v>
      </c>
      <c r="U4" s="2" t="e">
        <f>VLOOKUP($AZ4,[1]sistem!$I$13:$L$14,2,FALSE)*#REF!</f>
        <v>#REF!</v>
      </c>
      <c r="V4" s="2" t="e">
        <f>VLOOKUP($AZ4,[1]sistem!$I$13:$L$14,3,FALSE)*#REF!</f>
        <v>#REF!</v>
      </c>
      <c r="W4" s="2" t="e">
        <f>VLOOKUP($AZ4,[1]sistem!$I$13:$L$14,4,FALSE)*#REF!</f>
        <v>#REF!</v>
      </c>
      <c r="X4" s="2" t="e">
        <f t="shared" ref="X4:Z8" si="0">R4*U4</f>
        <v>#REF!</v>
      </c>
      <c r="Y4" s="2" t="e">
        <f t="shared" si="0"/>
        <v>#REF!</v>
      </c>
      <c r="Z4" s="2" t="e">
        <f t="shared" si="0"/>
        <v>#REF!</v>
      </c>
      <c r="AA4" s="2" t="e">
        <f>SUM(X4:Z4)</f>
        <v>#REF!</v>
      </c>
      <c r="AB4" s="2">
        <f>VLOOKUP(AZ4,[1]sistem!$I$18:$J$19,2,FALSE)</f>
        <v>11</v>
      </c>
      <c r="AC4" s="2">
        <v>0.25</v>
      </c>
      <c r="AD4" s="2">
        <f>VLOOKUP($Q4,[1]sistem!$I$3:$M$10,5,FALSE)</f>
        <v>2</v>
      </c>
      <c r="AE4" s="2">
        <v>3</v>
      </c>
      <c r="AG4" s="2">
        <f>AE4*AK4</f>
        <v>33</v>
      </c>
      <c r="AH4" s="2">
        <f>VLOOKUP($Q4,[1]sistem!$I$3:$N$10,6,FALSE)</f>
        <v>3</v>
      </c>
      <c r="AI4" s="2">
        <v>2</v>
      </c>
      <c r="AJ4" s="2">
        <f>AH4*AI4</f>
        <v>6</v>
      </c>
      <c r="AK4" s="2">
        <f>VLOOKUP($AZ4,[1]sistem!$I$18:$K$19,3,FALSE)</f>
        <v>11</v>
      </c>
      <c r="AL4" s="2" t="e">
        <f>AK4*#REF!</f>
        <v>#REF!</v>
      </c>
      <c r="AM4" s="2" t="e">
        <f>AL4+AJ4+AG4+X4+Y4+Z4</f>
        <v>#REF!</v>
      </c>
      <c r="AN4" s="2">
        <f>IF(AZ4="s",25,25)</f>
        <v>25</v>
      </c>
      <c r="AO4" s="2" t="e">
        <f>ROUND(AM4/AN4,0)</f>
        <v>#REF!</v>
      </c>
      <c r="AP4" s="2" t="e">
        <f>ROUND(AO4-#REF!,0)</f>
        <v>#REF!</v>
      </c>
      <c r="AQ4" s="2">
        <f>IF(AZ4="s",IF(Q4=0,0,
IF(Q4=1,#REF!*4*4,
IF(Q4=2,0,
IF(Q4=3,#REF!*4*2,
IF(Q4=4,0,
IF(Q4=5,0,
IF(Q4=6,0,
IF(Q4=7,0)))))))),
IF(AZ4="t",
IF(Q4=0,0,
IF(Q4=1,#REF!*4*4*0.8,
IF(Q4=2,0,
IF(Q4=3,#REF!*4*2*0.8,
IF(Q4=4,0,
IF(Q4=5,0,
IF(Q4=6,0,
IF(Q4=7,0))))))))))</f>
        <v>0</v>
      </c>
      <c r="AR4" s="2" t="e">
        <f>IF(AZ4="s",
IF(Q4=0,0,
IF(Q4=1,0,
IF(Q4=2,#REF!*4*2,
IF(Q4=3,#REF!*4,
IF(Q4=4,#REF!*4,
IF(Q4=5,0,
IF(Q4=6,0,
IF(Q4=7,#REF!*4)))))))),
IF(AZ4="t",
IF(Q4=0,0,
IF(Q4=1,0,
IF(Q4=2,#REF!*4*2*0.8,
IF(Q4=3,#REF!*4*0.8,
IF(Q4=4,#REF!*4*0.8,
IF(Q4=5,0,
IF(Q4=6,0,
IF(Q4=7,#REF!*4))))))))))</f>
        <v>#REF!</v>
      </c>
      <c r="AS4" s="2" t="e">
        <f>IF(AZ4="s",
IF(Q4=0,0,
IF(Q4=1,#REF!*2,
IF(Q4=2,#REF!*2,
IF(Q4=3,#REF!*2,
IF(Q4=4,#REF!*2,
IF(Q4=5,#REF!*2,
IF(Q4=6,#REF!*2,
IF(Q4=7,#REF!*2)))))))),
IF(AZ4="t",
IF(Q4=0,#REF!*2*0.8,
IF(Q4=1,#REF!*2*0.8,
IF(Q4=2,#REF!*2*0.8,
IF(Q4=3,#REF!*2*0.8,
IF(Q4=4,#REF!*2*0.8,
IF(Q4=5,#REF!*2*0.8,
IF(Q4=6,#REF!*1*0.8,
IF(Q4=7,#REF!*2))))))))))</f>
        <v>#REF!</v>
      </c>
      <c r="AT4" s="2" t="e">
        <f>SUM(AQ4:AS4)-SUM(X4:Z4)</f>
        <v>#REF!</v>
      </c>
      <c r="AU4" s="2" t="e">
        <f>IF(AZ4="s",
IF(Q4=0,0,
IF(Q4=1,(14-2)*(#REF!+#REF!)/4*4,
IF(Q4=2,(14-2)*(#REF!+#REF!)/4*2,
IF(Q4=3,(14-2)*(#REF!+#REF!)/4*3,
IF(Q4=4,(14-2)*(#REF!+#REF!)/4,
IF(Q4=5,(14-2)*#REF!/4,
IF(Q4=6,0,
IF(Q4=7,(14)*#REF!)))))))),
IF(AZ4="t",
IF(Q4=0,0,
IF(Q4=1,(11-2)*(#REF!+#REF!)/4*4,
IF(Q4=2,(11-2)*(#REF!+#REF!)/4*2,
IF(Q4=3,(11-2)*(#REF!+#REF!)/4*3,
IF(Q4=4,(11-2)*(#REF!+#REF!)/4,
IF(Q4=5,(11-2)*#REF!/4,
IF(Q4=6,0,
IF(Q4=7,(11)*#REF!))))))))))</f>
        <v>#REF!</v>
      </c>
      <c r="AV4" s="2" t="e">
        <f>AU4-AG4</f>
        <v>#REF!</v>
      </c>
      <c r="AW4" s="2">
        <f>IF(AZ4="s",
IF(Q4=0,0,
IF(Q4=1,4*5,
IF(Q4=2,4*3,
IF(Q4=3,4*4,
IF(Q4=4,4*2,
IF(Q4=5,4,
IF(Q4=6,4/2,
IF(Q4=7,4*2,)))))))),
IF(AZ4="t",
IF(Q4=0,0,
IF(Q4=1,4*5,
IF(Q4=2,4*3,
IF(Q4=3,4*4,
IF(Q4=4,4*2,
IF(Q4=5,4,
IF(Q4=6,4/2,
IF(Q4=7,4*2))))))))))</f>
        <v>12</v>
      </c>
      <c r="AX4" s="2">
        <f>AW4-AJ4</f>
        <v>6</v>
      </c>
      <c r="AY4" s="2" t="e">
        <f>AQ4+AR4+AS4+(IF(BF4=1,(AU4)*2,AU4))+AW4</f>
        <v>#REF!</v>
      </c>
      <c r="AZ4" s="2" t="s">
        <v>81</v>
      </c>
      <c r="BA4" s="2" t="e">
        <f>IF(BG4="A",0,IF(AZ4="s",14*#REF!,IF(AZ4="T",11*#REF!,"HATA")))</f>
        <v>#REF!</v>
      </c>
      <c r="BB4" s="2" t="e">
        <f>IF(BG4="Z",(BA4+AY4)*1.15,(BA4+AY4))</f>
        <v>#REF!</v>
      </c>
      <c r="BC4" s="2" t="e">
        <f>IF(AZ4="s",ROUND(BB4/30,0),IF(AZ4="T",ROUND(BB4/25,0),"HATA"))</f>
        <v>#REF!</v>
      </c>
      <c r="BD4" s="2" t="e">
        <f>IF(BC4-#REF!=0,"DOĞRU","YANLIŞ")</f>
        <v>#REF!</v>
      </c>
      <c r="BE4" s="2" t="e">
        <f>#REF!-BC4</f>
        <v>#REF!</v>
      </c>
      <c r="BF4" s="2">
        <v>1</v>
      </c>
      <c r="BH4" s="2">
        <v>1</v>
      </c>
      <c r="BJ4" s="2">
        <v>2</v>
      </c>
      <c r="BL4" s="7" t="e">
        <f>#REF!*11</f>
        <v>#REF!</v>
      </c>
      <c r="BM4" s="9"/>
      <c r="BN4" s="8"/>
      <c r="BO4" s="13"/>
      <c r="BP4" s="13"/>
      <c r="BQ4" s="13"/>
      <c r="BR4" s="13"/>
      <c r="BS4" s="13"/>
      <c r="BT4" s="10"/>
      <c r="BU4" s="11"/>
      <c r="BV4" s="12"/>
      <c r="CC4" s="51"/>
      <c r="CD4" s="51"/>
      <c r="CE4" s="51" t="s">
        <v>687</v>
      </c>
      <c r="CF4" s="53">
        <v>44281</v>
      </c>
      <c r="CG4" s="70" t="s">
        <v>732</v>
      </c>
      <c r="CH4" s="53">
        <v>44295</v>
      </c>
      <c r="CI4" s="52" t="s">
        <v>732</v>
      </c>
      <c r="CJ4" s="42"/>
      <c r="CK4" s="42"/>
    </row>
    <row r="5" spans="1:92" x14ac:dyDescent="0.25">
      <c r="A5" s="54" t="s">
        <v>686</v>
      </c>
      <c r="B5" s="68" t="s">
        <v>685</v>
      </c>
      <c r="C5" s="2" t="s">
        <v>71</v>
      </c>
      <c r="D5" s="4" t="s">
        <v>60</v>
      </c>
      <c r="E5" s="4" t="s">
        <v>60</v>
      </c>
      <c r="F5" s="4" t="e">
        <f>IF(AZ5="S",
IF(#REF!+BH5=2012,
IF(#REF!=1,"12-13/1",
IF(#REF!=2,"12-13/2",
IF(#REF!=3,"13-14/1",
IF(#REF!=4,"13-14/2","Hata1")))),
IF(#REF!+BH5=2013,
IF(#REF!=1,"13-14/1",
IF(#REF!=2,"13-14/2",
IF(#REF!=3,"14-15/1",
IF(#REF!=4,"14-15/2","Hata2")))),
IF(#REF!+BH5=2014,
IF(#REF!=1,"14-15/1",
IF(#REF!=2,"14-15/2",
IF(#REF!=3,"15-16/1",
IF(#REF!=4,"15-16/2","Hata3")))),
IF(#REF!+BH5=2015,
IF(#REF!=1,"15-16/1",
IF(#REF!=2,"15-16/2",
IF(#REF!=3,"16-17/1",
IF(#REF!=4,"16-17/2","Hata4")))),
IF(#REF!+BH5=2016,
IF(#REF!=1,"16-17/1",
IF(#REF!=2,"16-17/2",
IF(#REF!=3,"17-18/1",
IF(#REF!=4,"17-18/2","Hata5")))),
IF(#REF!+BH5=2017,
IF(#REF!=1,"17-18/1",
IF(#REF!=2,"17-18/2",
IF(#REF!=3,"18-19/1",
IF(#REF!=4,"18-19/2","Hata6")))),
IF(#REF!+BH5=2018,
IF(#REF!=1,"18-19/1",
IF(#REF!=2,"18-19/2",
IF(#REF!=3,"19-20/1",
IF(#REF!=4,"19-20/2","Hata7")))),
IF(#REF!+BH5=2019,
IF(#REF!=1,"19-20/1",
IF(#REF!=2,"19-20/2",
IF(#REF!=3,"20-21/1",
IF(#REF!=4,"20-21/2","Hata8")))),
IF(#REF!+BH5=2020,
IF(#REF!=1,"20-21/1",
IF(#REF!=2,"20-21/2",
IF(#REF!=3,"21-22/1",
IF(#REF!=4,"21-22/2","Hata9")))),
IF(#REF!+BH5=2021,
IF(#REF!=1,"21-22/1",
IF(#REF!=2,"21-22/2",
IF(#REF!=3,"22-23/1",
IF(#REF!=4,"22-23/2","Hata10")))),
IF(#REF!+BH5=2022,
IF(#REF!=1,"22-23/1",
IF(#REF!=2,"22-23/2",
IF(#REF!=3,"23-24/1",
IF(#REF!=4,"23-24/2","Hata11")))),
IF(#REF!+BH5=2023,
IF(#REF!=1,"23-24/1",
IF(#REF!=2,"23-24/2",
IF(#REF!=3,"24-25/1",
IF(#REF!=4,"24-25/2","Hata12")))),
)))))))))))),
IF(AZ5="T",
IF(#REF!+BH5=2012,
IF(#REF!=1,"12-13/1",
IF(#REF!=2,"12-13/2",
IF(#REF!=3,"12-13/3",
IF(#REF!=4,"13-14/1",
IF(#REF!=5,"13-14/2",
IF(#REF!=6,"13-14/3","Hata1")))))),
IF(#REF!+BH5=2013,
IF(#REF!=1,"13-14/1",
IF(#REF!=2,"13-14/2",
IF(#REF!=3,"13-14/3",
IF(#REF!=4,"14-15/1",
IF(#REF!=5,"14-15/2",
IF(#REF!=6,"14-15/3","Hata2")))))),
IF(#REF!+BH5=2014,
IF(#REF!=1,"14-15/1",
IF(#REF!=2,"14-15/2",
IF(#REF!=3,"14-15/3",
IF(#REF!=4,"15-16/1",
IF(#REF!=5,"15-16/2",
IF(#REF!=6,"15-16/3","Hata3")))))),
IF(AND(#REF!+#REF!&gt;2014,#REF!+#REF!&lt;2015,BH5=1),
IF(#REF!=0.1,"14-15/0.1",
IF(#REF!=0.2,"14-15/0.2",
IF(#REF!=0.3,"14-15/0.3","Hata4"))),
IF(#REF!+BH5=2015,
IF(#REF!=1,"15-16/1",
IF(#REF!=2,"15-16/2",
IF(#REF!=3,"15-16/3",
IF(#REF!=4,"16-17/1",
IF(#REF!=5,"16-17/2",
IF(#REF!=6,"16-17/3","Hata5")))))),
IF(#REF!+BH5=2016,
IF(#REF!=1,"16-17/1",
IF(#REF!=2,"16-17/2",
IF(#REF!=3,"16-17/3",
IF(#REF!=4,"17-18/1",
IF(#REF!=5,"17-18/2",
IF(#REF!=6,"17-18/3","Hata6")))))),
IF(#REF!+BH5=2017,
IF(#REF!=1,"17-18/1",
IF(#REF!=2,"17-18/2",
IF(#REF!=3,"17-18/3",
IF(#REF!=4,"18-19/1",
IF(#REF!=5,"18-19/2",
IF(#REF!=6,"18-19/3","Hata7")))))),
IF(#REF!+BH5=2018,
IF(#REF!=1,"18-19/1",
IF(#REF!=2,"18-19/2",
IF(#REF!=3,"18-19/3",
IF(#REF!=4,"19-20/1",
IF(#REF!=5," 19-20/2",
IF(#REF!=6,"19-20/3","Hata8")))))),
IF(#REF!+BH5=2019,
IF(#REF!=1,"19-20/1",
IF(#REF!=2,"19-20/2",
IF(#REF!=3,"19-20/3",
IF(#REF!=4,"20-21/1",
IF(#REF!=5,"20-21/2",
IF(#REF!=6,"20-21/3","Hata9")))))),
IF(#REF!+BH5=2020,
IF(#REF!=1,"20-21/1",
IF(#REF!=2,"20-21/2",
IF(#REF!=3,"20-21/3",
IF(#REF!=4,"21-22/1",
IF(#REF!=5,"21-22/2",
IF(#REF!=6,"21-22/3","Hata10")))))),
IF(#REF!+BH5=2021,
IF(#REF!=1,"21-22/1",
IF(#REF!=2,"21-22/2",
IF(#REF!=3,"21-22/3",
IF(#REF!=4,"22-23/1",
IF(#REF!=5,"22-23/2",
IF(#REF!=6,"22-23/3","Hata11")))))),
IF(#REF!+BH5=2022,
IF(#REF!=1,"22-23/1",
IF(#REF!=2,"22-23/2",
IF(#REF!=3,"22-23/3",
IF(#REF!=4,"23-24/1",
IF(#REF!=5,"23-24/2",
IF(#REF!=6,"23-24/3","Hata12")))))),
IF(#REF!+BH5=2023,
IF(#REF!=1,"23-24/1",
IF(#REF!=2,"23-24/2",
IF(#REF!=3,"23-24/3",
IF(#REF!=4,"24-25/1",
IF(#REF!=5,"24-25/2",
IF(#REF!=6,"24-25/3","Hata13")))))),
))))))))))))))
)</f>
        <v>#REF!</v>
      </c>
      <c r="G5" s="4"/>
      <c r="H5" s="54" t="s">
        <v>82</v>
      </c>
      <c r="I5" s="2">
        <v>54699</v>
      </c>
      <c r="J5" s="2" t="s">
        <v>80</v>
      </c>
      <c r="L5" s="2">
        <v>4073</v>
      </c>
      <c r="O5" s="2" t="s">
        <v>685</v>
      </c>
      <c r="P5" s="2" t="s">
        <v>685</v>
      </c>
      <c r="Q5" s="55">
        <v>2</v>
      </c>
      <c r="R5" s="2">
        <f>VLOOKUP($Q5,[1]sistem!$I$3:$L$10,2,FALSE)</f>
        <v>0</v>
      </c>
      <c r="S5" s="2">
        <f>VLOOKUP($Q5,[1]sistem!$I$3:$L$10,3,FALSE)</f>
        <v>2</v>
      </c>
      <c r="T5" s="2">
        <f>VLOOKUP($Q5,[1]sistem!$I$3:$L$10,4,FALSE)</f>
        <v>1</v>
      </c>
      <c r="U5" s="2" t="e">
        <f>VLOOKUP($AZ5,[1]sistem!$I$13:$L$14,2,FALSE)*#REF!</f>
        <v>#REF!</v>
      </c>
      <c r="V5" s="2" t="e">
        <f>VLOOKUP($AZ5,[1]sistem!$I$13:$L$14,3,FALSE)*#REF!</f>
        <v>#REF!</v>
      </c>
      <c r="W5" s="2" t="e">
        <f>VLOOKUP($AZ5,[1]sistem!$I$13:$L$14,4,FALSE)*#REF!</f>
        <v>#REF!</v>
      </c>
      <c r="X5" s="2" t="e">
        <f t="shared" si="0"/>
        <v>#REF!</v>
      </c>
      <c r="Y5" s="2" t="e">
        <f t="shared" si="0"/>
        <v>#REF!</v>
      </c>
      <c r="Z5" s="2" t="e">
        <f t="shared" si="0"/>
        <v>#REF!</v>
      </c>
      <c r="AA5" s="2" t="e">
        <f>SUM(X5:Z5)</f>
        <v>#REF!</v>
      </c>
      <c r="AB5" s="2">
        <f>VLOOKUP(AZ5,[1]sistem!$I$18:$J$19,2,FALSE)</f>
        <v>11</v>
      </c>
      <c r="AC5" s="2">
        <v>0.25</v>
      </c>
      <c r="AD5" s="2">
        <f>VLOOKUP($Q5,[1]sistem!$I$3:$M$10,5,FALSE)</f>
        <v>2</v>
      </c>
      <c r="AE5" s="2">
        <v>3</v>
      </c>
      <c r="AG5" s="2">
        <f>AE5*AK5</f>
        <v>33</v>
      </c>
      <c r="AH5" s="2">
        <f>VLOOKUP($Q5,[1]sistem!$I$3:$N$10,6,FALSE)</f>
        <v>3</v>
      </c>
      <c r="AI5" s="2">
        <v>2</v>
      </c>
      <c r="AJ5" s="2">
        <f>AH5*AI5</f>
        <v>6</v>
      </c>
      <c r="AK5" s="2">
        <f>VLOOKUP($AZ5,[1]sistem!$I$18:$K$19,3,FALSE)</f>
        <v>11</v>
      </c>
      <c r="AL5" s="2" t="e">
        <f>AK5*#REF!</f>
        <v>#REF!</v>
      </c>
      <c r="AM5" s="2" t="e">
        <f>AL5+AJ5+AG5+X5+Y5+Z5</f>
        <v>#REF!</v>
      </c>
      <c r="AN5" s="2">
        <f>IF(AZ5="s",25,25)</f>
        <v>25</v>
      </c>
      <c r="AO5" s="2" t="e">
        <f>ROUND(AM5/AN5,0)</f>
        <v>#REF!</v>
      </c>
      <c r="AP5" s="2" t="e">
        <f>ROUND(AO5-#REF!,0)</f>
        <v>#REF!</v>
      </c>
      <c r="AQ5" s="2">
        <f>IF(AZ5="s",IF(Q5=0,0,
IF(Q5=1,#REF!*4*4,
IF(Q5=2,0,
IF(Q5=3,#REF!*4*2,
IF(Q5=4,0,
IF(Q5=5,0,
IF(Q5=6,0,
IF(Q5=7,0)))))))),
IF(AZ5="t",
IF(Q5=0,0,
IF(Q5=1,#REF!*4*4*0.8,
IF(Q5=2,0,
IF(Q5=3,#REF!*4*2*0.8,
IF(Q5=4,0,
IF(Q5=5,0,
IF(Q5=6,0,
IF(Q5=7,0))))))))))</f>
        <v>0</v>
      </c>
      <c r="AR5" s="2" t="e">
        <f>IF(AZ5="s",
IF(Q5=0,0,
IF(Q5=1,0,
IF(Q5=2,#REF!*4*2,
IF(Q5=3,#REF!*4,
IF(Q5=4,#REF!*4,
IF(Q5=5,0,
IF(Q5=6,0,
IF(Q5=7,#REF!*4)))))))),
IF(AZ5="t",
IF(Q5=0,0,
IF(Q5=1,0,
IF(Q5=2,#REF!*4*2*0.8,
IF(Q5=3,#REF!*4*0.8,
IF(Q5=4,#REF!*4*0.8,
IF(Q5=5,0,
IF(Q5=6,0,
IF(Q5=7,#REF!*4))))))))))</f>
        <v>#REF!</v>
      </c>
      <c r="AS5" s="2" t="e">
        <f>IF(AZ5="s",
IF(Q5=0,0,
IF(Q5=1,#REF!*2,
IF(Q5=2,#REF!*2,
IF(Q5=3,#REF!*2,
IF(Q5=4,#REF!*2,
IF(Q5=5,#REF!*2,
IF(Q5=6,#REF!*2,
IF(Q5=7,#REF!*2)))))))),
IF(AZ5="t",
IF(Q5=0,#REF!*2*0.8,
IF(Q5=1,#REF!*2*0.8,
IF(Q5=2,#REF!*2*0.8,
IF(Q5=3,#REF!*2*0.8,
IF(Q5=4,#REF!*2*0.8,
IF(Q5=5,#REF!*2*0.8,
IF(Q5=6,#REF!*1*0.8,
IF(Q5=7,#REF!*2))))))))))</f>
        <v>#REF!</v>
      </c>
      <c r="AT5" s="2" t="e">
        <f>SUM(AQ5:AS5)-SUM(X5:Z5)</f>
        <v>#REF!</v>
      </c>
      <c r="AU5" s="2" t="e">
        <f>IF(AZ5="s",
IF(Q5=0,0,
IF(Q5=1,(14-2)*(#REF!+#REF!)/4*4,
IF(Q5=2,(14-2)*(#REF!+#REF!)/4*2,
IF(Q5=3,(14-2)*(#REF!+#REF!)/4*3,
IF(Q5=4,(14-2)*(#REF!+#REF!)/4,
IF(Q5=5,(14-2)*#REF!/4,
IF(Q5=6,0,
IF(Q5=7,(14)*#REF!)))))))),
IF(AZ5="t",
IF(Q5=0,0,
IF(Q5=1,(11-2)*(#REF!+#REF!)/4*4,
IF(Q5=2,(11-2)*(#REF!+#REF!)/4*2,
IF(Q5=3,(11-2)*(#REF!+#REF!)/4*3,
IF(Q5=4,(11-2)*(#REF!+#REF!)/4,
IF(Q5=5,(11-2)*#REF!/4,
IF(Q5=6,0,
IF(Q5=7,(11)*#REF!))))))))))</f>
        <v>#REF!</v>
      </c>
      <c r="AV5" s="2" t="e">
        <f>AU5-AG5</f>
        <v>#REF!</v>
      </c>
      <c r="AW5" s="2">
        <f>IF(AZ5="s",
IF(Q5=0,0,
IF(Q5=1,4*5,
IF(Q5=2,4*3,
IF(Q5=3,4*4,
IF(Q5=4,4*2,
IF(Q5=5,4,
IF(Q5=6,4/2,
IF(Q5=7,4*2,)))))))),
IF(AZ5="t",
IF(Q5=0,0,
IF(Q5=1,4*5,
IF(Q5=2,4*3,
IF(Q5=3,4*4,
IF(Q5=4,4*2,
IF(Q5=5,4,
IF(Q5=6,4/2,
IF(Q5=7,4*2))))))))))</f>
        <v>12</v>
      </c>
      <c r="AX5" s="2">
        <f>AW5-AJ5</f>
        <v>6</v>
      </c>
      <c r="AY5" s="2" t="e">
        <f>AQ5+AR5+AS5+(IF(BF5=1,(AU5)*2,AU5))+AW5</f>
        <v>#REF!</v>
      </c>
      <c r="AZ5" s="2" t="s">
        <v>81</v>
      </c>
      <c r="BA5" s="2" t="e">
        <f>IF(BG5="A",0,IF(AZ5="s",14*#REF!,IF(AZ5="T",11*#REF!,"HATA")))</f>
        <v>#REF!</v>
      </c>
      <c r="BB5" s="2" t="e">
        <f>IF(BG5="Z",(BA5+AY5)*1.15,(BA5+AY5))</f>
        <v>#REF!</v>
      </c>
      <c r="BC5" s="2" t="e">
        <f>IF(AZ5="s",ROUND(BB5/30,0),IF(AZ5="T",ROUND(BB5/25,0),"HATA"))</f>
        <v>#REF!</v>
      </c>
      <c r="BD5" s="2" t="e">
        <f>IF(BC5-#REF!=0,"DOĞRU","YANLIŞ")</f>
        <v>#REF!</v>
      </c>
      <c r="BE5" s="2" t="e">
        <f>#REF!-BC5</f>
        <v>#REF!</v>
      </c>
      <c r="BF5" s="2">
        <v>1</v>
      </c>
      <c r="BH5" s="2">
        <v>1</v>
      </c>
      <c r="BJ5" s="2">
        <v>2</v>
      </c>
      <c r="BL5" s="7" t="e">
        <f>#REF!*11</f>
        <v>#REF!</v>
      </c>
      <c r="BM5" s="9"/>
      <c r="BN5" s="8"/>
      <c r="BO5" s="13"/>
      <c r="BP5" s="13"/>
      <c r="BQ5" s="13"/>
      <c r="BR5" s="13"/>
      <c r="BS5" s="13"/>
      <c r="BT5" s="10"/>
      <c r="BU5" s="11"/>
      <c r="BV5" s="12"/>
      <c r="CC5" s="51"/>
      <c r="CD5" s="51"/>
      <c r="CE5" s="51" t="s">
        <v>687</v>
      </c>
      <c r="CF5" s="53">
        <v>44281</v>
      </c>
      <c r="CG5" s="70" t="s">
        <v>732</v>
      </c>
      <c r="CH5" s="53">
        <v>44295</v>
      </c>
      <c r="CI5" s="52" t="s">
        <v>732</v>
      </c>
      <c r="CJ5" s="42"/>
      <c r="CK5" s="42"/>
    </row>
    <row r="6" spans="1:92" x14ac:dyDescent="0.25">
      <c r="A6" s="54" t="s">
        <v>101</v>
      </c>
      <c r="B6" s="54" t="s">
        <v>71</v>
      </c>
      <c r="C6" s="2" t="s">
        <v>71</v>
      </c>
      <c r="D6" s="4" t="s">
        <v>60</v>
      </c>
      <c r="E6" s="4" t="s">
        <v>60</v>
      </c>
      <c r="F6" s="4" t="e">
        <f>IF(AZ6="S",
IF(#REF!+BH6=2012,
IF(#REF!=1,"12-13/1",
IF(#REF!=2,"12-13/2",
IF(#REF!=3,"13-14/1",
IF(#REF!=4,"13-14/2","Hata1")))),
IF(#REF!+BH6=2013,
IF(#REF!=1,"13-14/1",
IF(#REF!=2,"13-14/2",
IF(#REF!=3,"14-15/1",
IF(#REF!=4,"14-15/2","Hata2")))),
IF(#REF!+BH6=2014,
IF(#REF!=1,"14-15/1",
IF(#REF!=2,"14-15/2",
IF(#REF!=3,"15-16/1",
IF(#REF!=4,"15-16/2","Hata3")))),
IF(#REF!+BH6=2015,
IF(#REF!=1,"15-16/1",
IF(#REF!=2,"15-16/2",
IF(#REF!=3,"16-17/1",
IF(#REF!=4,"16-17/2","Hata4")))),
IF(#REF!+BH6=2016,
IF(#REF!=1,"16-17/1",
IF(#REF!=2,"16-17/2",
IF(#REF!=3,"17-18/1",
IF(#REF!=4,"17-18/2","Hata5")))),
IF(#REF!+BH6=2017,
IF(#REF!=1,"17-18/1",
IF(#REF!=2,"17-18/2",
IF(#REF!=3,"18-19/1",
IF(#REF!=4,"18-19/2","Hata6")))),
IF(#REF!+BH6=2018,
IF(#REF!=1,"18-19/1",
IF(#REF!=2,"18-19/2",
IF(#REF!=3,"19-20/1",
IF(#REF!=4,"19-20/2","Hata7")))),
IF(#REF!+BH6=2019,
IF(#REF!=1,"19-20/1",
IF(#REF!=2,"19-20/2",
IF(#REF!=3,"20-21/1",
IF(#REF!=4,"20-21/2","Hata8")))),
IF(#REF!+BH6=2020,
IF(#REF!=1,"20-21/1",
IF(#REF!=2,"20-21/2",
IF(#REF!=3,"21-22/1",
IF(#REF!=4,"21-22/2","Hata9")))),
IF(#REF!+BH6=2021,
IF(#REF!=1,"21-22/1",
IF(#REF!=2,"21-22/2",
IF(#REF!=3,"22-23/1",
IF(#REF!=4,"22-23/2","Hata10")))),
IF(#REF!+BH6=2022,
IF(#REF!=1,"22-23/1",
IF(#REF!=2,"22-23/2",
IF(#REF!=3,"23-24/1",
IF(#REF!=4,"23-24/2","Hata11")))),
IF(#REF!+BH6=2023,
IF(#REF!=1,"23-24/1",
IF(#REF!=2,"23-24/2",
IF(#REF!=3,"24-25/1",
IF(#REF!=4,"24-25/2","Hata12")))),
)))))))))))),
IF(AZ6="T",
IF(#REF!+BH6=2012,
IF(#REF!=1,"12-13/1",
IF(#REF!=2,"12-13/2",
IF(#REF!=3,"12-13/3",
IF(#REF!=4,"13-14/1",
IF(#REF!=5,"13-14/2",
IF(#REF!=6,"13-14/3","Hata1")))))),
IF(#REF!+BH6=2013,
IF(#REF!=1,"13-14/1",
IF(#REF!=2,"13-14/2",
IF(#REF!=3,"13-14/3",
IF(#REF!=4,"14-15/1",
IF(#REF!=5,"14-15/2",
IF(#REF!=6,"14-15/3","Hata2")))))),
IF(#REF!+BH6=2014,
IF(#REF!=1,"14-15/1",
IF(#REF!=2,"14-15/2",
IF(#REF!=3,"14-15/3",
IF(#REF!=4,"15-16/1",
IF(#REF!=5,"15-16/2",
IF(#REF!=6,"15-16/3","Hata3")))))),
IF(AND(#REF!+#REF!&gt;2014,#REF!+#REF!&lt;2015,BH6=1),
IF(#REF!=0.1,"14-15/0.1",
IF(#REF!=0.2,"14-15/0.2",
IF(#REF!=0.3,"14-15/0.3","Hata4"))),
IF(#REF!+BH6=2015,
IF(#REF!=1,"15-16/1",
IF(#REF!=2,"15-16/2",
IF(#REF!=3,"15-16/3",
IF(#REF!=4,"16-17/1",
IF(#REF!=5,"16-17/2",
IF(#REF!=6,"16-17/3","Hata5")))))),
IF(#REF!+BH6=2016,
IF(#REF!=1,"16-17/1",
IF(#REF!=2,"16-17/2",
IF(#REF!=3,"16-17/3",
IF(#REF!=4,"17-18/1",
IF(#REF!=5,"17-18/2",
IF(#REF!=6,"17-18/3","Hata6")))))),
IF(#REF!+BH6=2017,
IF(#REF!=1,"17-18/1",
IF(#REF!=2,"17-18/2",
IF(#REF!=3,"17-18/3",
IF(#REF!=4,"18-19/1",
IF(#REF!=5,"18-19/2",
IF(#REF!=6,"18-19/3","Hata7")))))),
IF(#REF!+BH6=2018,
IF(#REF!=1,"18-19/1",
IF(#REF!=2,"18-19/2",
IF(#REF!=3,"18-19/3",
IF(#REF!=4,"19-20/1",
IF(#REF!=5," 19-20/2",
IF(#REF!=6,"19-20/3","Hata8")))))),
IF(#REF!+BH6=2019,
IF(#REF!=1,"19-20/1",
IF(#REF!=2,"19-20/2",
IF(#REF!=3,"19-20/3",
IF(#REF!=4,"20-21/1",
IF(#REF!=5,"20-21/2",
IF(#REF!=6,"20-21/3","Hata9")))))),
IF(#REF!+BH6=2020,
IF(#REF!=1,"20-21/1",
IF(#REF!=2,"20-21/2",
IF(#REF!=3,"20-21/3",
IF(#REF!=4,"21-22/1",
IF(#REF!=5,"21-22/2",
IF(#REF!=6,"21-22/3","Hata10")))))),
IF(#REF!+BH6=2021,
IF(#REF!=1,"21-22/1",
IF(#REF!=2,"21-22/2",
IF(#REF!=3,"21-22/3",
IF(#REF!=4,"22-23/1",
IF(#REF!=5,"22-23/2",
IF(#REF!=6,"22-23/3","Hata11")))))),
IF(#REF!+BH6=2022,
IF(#REF!=1,"22-23/1",
IF(#REF!=2,"22-23/2",
IF(#REF!=3,"22-23/3",
IF(#REF!=4,"23-24/1",
IF(#REF!=5,"23-24/2",
IF(#REF!=6,"23-24/3","Hata12")))))),
IF(#REF!+BH6=2023,
IF(#REF!=1,"23-24/1",
IF(#REF!=2,"23-24/2",
IF(#REF!=3,"23-24/3",
IF(#REF!=4,"24-25/1",
IF(#REF!=5,"24-25/2",
IF(#REF!=6,"24-25/3","Hata13")))))),
))))))))))))))
)</f>
        <v>#REF!</v>
      </c>
      <c r="G6" s="4"/>
      <c r="H6" s="54" t="s">
        <v>82</v>
      </c>
      <c r="I6" s="2">
        <v>54699</v>
      </c>
      <c r="J6" s="2" t="s">
        <v>80</v>
      </c>
      <c r="O6" s="2" t="s">
        <v>71</v>
      </c>
      <c r="P6" s="2" t="s">
        <v>71</v>
      </c>
      <c r="Q6" s="55">
        <v>2</v>
      </c>
      <c r="R6" s="2">
        <f>VLOOKUP($Q6,[1]sistem!$I$3:$L$10,2,FALSE)</f>
        <v>0</v>
      </c>
      <c r="S6" s="2">
        <f>VLOOKUP($Q6,[1]sistem!$I$3:$L$10,3,FALSE)</f>
        <v>2</v>
      </c>
      <c r="T6" s="2">
        <f>VLOOKUP($Q6,[1]sistem!$I$3:$L$10,4,FALSE)</f>
        <v>1</v>
      </c>
      <c r="U6" s="2" t="e">
        <f>VLOOKUP($AZ6,[1]sistem!$I$13:$L$14,2,FALSE)*#REF!</f>
        <v>#REF!</v>
      </c>
      <c r="V6" s="2" t="e">
        <f>VLOOKUP($AZ6,[1]sistem!$I$13:$L$14,3,FALSE)*#REF!</f>
        <v>#REF!</v>
      </c>
      <c r="W6" s="2" t="e">
        <f>VLOOKUP($AZ6,[1]sistem!$I$13:$L$14,4,FALSE)*#REF!</f>
        <v>#REF!</v>
      </c>
      <c r="X6" s="2" t="e">
        <f t="shared" si="0"/>
        <v>#REF!</v>
      </c>
      <c r="Y6" s="2" t="e">
        <f t="shared" si="0"/>
        <v>#REF!</v>
      </c>
      <c r="Z6" s="2" t="e">
        <f t="shared" si="0"/>
        <v>#REF!</v>
      </c>
      <c r="AA6" s="2" t="e">
        <f>SUM(X6:Z6)</f>
        <v>#REF!</v>
      </c>
      <c r="AB6" s="2">
        <f>VLOOKUP(AZ6,[1]sistem!$I$18:$J$19,2,FALSE)</f>
        <v>11</v>
      </c>
      <c r="AC6" s="2">
        <v>0.25</v>
      </c>
      <c r="AD6" s="2">
        <f>VLOOKUP($Q6,[1]sistem!$I$3:$M$10,5,FALSE)</f>
        <v>2</v>
      </c>
      <c r="AE6" s="2">
        <v>3</v>
      </c>
      <c r="AG6" s="2">
        <f>AE6*AK6</f>
        <v>33</v>
      </c>
      <c r="AH6" s="2">
        <f>VLOOKUP($Q6,[1]sistem!$I$3:$N$10,6,FALSE)</f>
        <v>3</v>
      </c>
      <c r="AI6" s="2">
        <v>2</v>
      </c>
      <c r="AJ6" s="2">
        <f>AH6*AI6</f>
        <v>6</v>
      </c>
      <c r="AK6" s="2">
        <f>VLOOKUP($AZ6,[1]sistem!$I$18:$K$19,3,FALSE)</f>
        <v>11</v>
      </c>
      <c r="AL6" s="2" t="e">
        <f>AK6*#REF!</f>
        <v>#REF!</v>
      </c>
      <c r="AM6" s="2" t="e">
        <f>AL6+AJ6+AG6+X6+Y6+Z6</f>
        <v>#REF!</v>
      </c>
      <c r="AN6" s="2">
        <f>IF(AZ6="s",25,25)</f>
        <v>25</v>
      </c>
      <c r="AO6" s="2" t="e">
        <f>ROUND(AM6/AN6,0)</f>
        <v>#REF!</v>
      </c>
      <c r="AP6" s="2" t="e">
        <f>ROUND(AO6-#REF!,0)</f>
        <v>#REF!</v>
      </c>
      <c r="AQ6" s="2">
        <f>IF(AZ6="s",IF(Q6=0,0,
IF(Q6=1,#REF!*4*4,
IF(Q6=2,0,
IF(Q6=3,#REF!*4*2,
IF(Q6=4,0,
IF(Q6=5,0,
IF(Q6=6,0,
IF(Q6=7,0)))))))),
IF(AZ6="t",
IF(Q6=0,0,
IF(Q6=1,#REF!*4*4*0.8,
IF(Q6=2,0,
IF(Q6=3,#REF!*4*2*0.8,
IF(Q6=4,0,
IF(Q6=5,0,
IF(Q6=6,0,
IF(Q6=7,0))))))))))</f>
        <v>0</v>
      </c>
      <c r="AR6" s="2" t="e">
        <f>IF(AZ6="s",
IF(Q6=0,0,
IF(Q6=1,0,
IF(Q6=2,#REF!*4*2,
IF(Q6=3,#REF!*4,
IF(Q6=4,#REF!*4,
IF(Q6=5,0,
IF(Q6=6,0,
IF(Q6=7,#REF!*4)))))))),
IF(AZ6="t",
IF(Q6=0,0,
IF(Q6=1,0,
IF(Q6=2,#REF!*4*2*0.8,
IF(Q6=3,#REF!*4*0.8,
IF(Q6=4,#REF!*4*0.8,
IF(Q6=5,0,
IF(Q6=6,0,
IF(Q6=7,#REF!*4))))))))))</f>
        <v>#REF!</v>
      </c>
      <c r="AS6" s="2" t="e">
        <f>IF(AZ6="s",
IF(Q6=0,0,
IF(Q6=1,#REF!*2,
IF(Q6=2,#REF!*2,
IF(Q6=3,#REF!*2,
IF(Q6=4,#REF!*2,
IF(Q6=5,#REF!*2,
IF(Q6=6,#REF!*2,
IF(Q6=7,#REF!*2)))))))),
IF(AZ6="t",
IF(Q6=0,#REF!*2*0.8,
IF(Q6=1,#REF!*2*0.8,
IF(Q6=2,#REF!*2*0.8,
IF(Q6=3,#REF!*2*0.8,
IF(Q6=4,#REF!*2*0.8,
IF(Q6=5,#REF!*2*0.8,
IF(Q6=6,#REF!*1*0.8,
IF(Q6=7,#REF!*2))))))))))</f>
        <v>#REF!</v>
      </c>
      <c r="AT6" s="2" t="e">
        <f>SUM(AQ6:AS6)-SUM(X6:Z6)</f>
        <v>#REF!</v>
      </c>
      <c r="AU6" s="2" t="e">
        <f>IF(AZ6="s",
IF(Q6=0,0,
IF(Q6=1,(14-2)*(#REF!+#REF!)/4*4,
IF(Q6=2,(14-2)*(#REF!+#REF!)/4*2,
IF(Q6=3,(14-2)*(#REF!+#REF!)/4*3,
IF(Q6=4,(14-2)*(#REF!+#REF!)/4,
IF(Q6=5,(14-2)*#REF!/4,
IF(Q6=6,0,
IF(Q6=7,(14)*#REF!)))))))),
IF(AZ6="t",
IF(Q6=0,0,
IF(Q6=1,(11-2)*(#REF!+#REF!)/4*4,
IF(Q6=2,(11-2)*(#REF!+#REF!)/4*2,
IF(Q6=3,(11-2)*(#REF!+#REF!)/4*3,
IF(Q6=4,(11-2)*(#REF!+#REF!)/4,
IF(Q6=5,(11-2)*#REF!/4,
IF(Q6=6,0,
IF(Q6=7,(11)*#REF!))))))))))</f>
        <v>#REF!</v>
      </c>
      <c r="AV6" s="2" t="e">
        <f>AU6-AG6</f>
        <v>#REF!</v>
      </c>
      <c r="AW6" s="2">
        <f>IF(AZ6="s",
IF(Q6=0,0,
IF(Q6=1,4*5,
IF(Q6=2,4*3,
IF(Q6=3,4*4,
IF(Q6=4,4*2,
IF(Q6=5,4,
IF(Q6=6,4/2,
IF(Q6=7,4*2,)))))))),
IF(AZ6="t",
IF(Q6=0,0,
IF(Q6=1,4*5,
IF(Q6=2,4*3,
IF(Q6=3,4*4,
IF(Q6=4,4*2,
IF(Q6=5,4,
IF(Q6=6,4/2,
IF(Q6=7,4*2))))))))))</f>
        <v>12</v>
      </c>
      <c r="AX6" s="2">
        <f>AW6-AJ6</f>
        <v>6</v>
      </c>
      <c r="AY6" s="2" t="e">
        <f>AQ6+AR6+AS6+(IF(BF6=1,(AU6)*2,AU6))+AW6</f>
        <v>#REF!</v>
      </c>
      <c r="AZ6" s="2" t="s">
        <v>81</v>
      </c>
      <c r="BA6" s="2" t="e">
        <f>IF(BG6="A",0,IF(AZ6="s",14*#REF!,IF(AZ6="T",11*#REF!,"HATA")))</f>
        <v>#REF!</v>
      </c>
      <c r="BB6" s="2" t="e">
        <f>IF(BG6="Z",(BA6+AY6)*1.15,(BA6+AY6))</f>
        <v>#REF!</v>
      </c>
      <c r="BC6" s="2" t="e">
        <f>IF(AZ6="s",ROUND(BB6/30,0),IF(AZ6="T",ROUND(BB6/25,0),"HATA"))</f>
        <v>#REF!</v>
      </c>
      <c r="BD6" s="2" t="e">
        <f>IF(BC6-#REF!=0,"DOĞRU","YANLIŞ")</f>
        <v>#REF!</v>
      </c>
      <c r="BE6" s="2" t="e">
        <f>#REF!-BC6</f>
        <v>#REF!</v>
      </c>
      <c r="BF6" s="2">
        <v>1</v>
      </c>
      <c r="BH6" s="2">
        <v>1</v>
      </c>
      <c r="BJ6" s="2">
        <v>2</v>
      </c>
      <c r="BL6" s="7" t="e">
        <f>#REF!*11</f>
        <v>#REF!</v>
      </c>
      <c r="BM6" s="9"/>
      <c r="BN6" s="8"/>
      <c r="BO6" s="13"/>
      <c r="BP6" s="13"/>
      <c r="BQ6" s="13"/>
      <c r="BR6" s="13"/>
      <c r="BS6" s="13"/>
      <c r="BT6" s="10"/>
      <c r="BU6" s="11"/>
      <c r="BV6" s="12"/>
      <c r="CC6" s="51"/>
      <c r="CD6" s="51"/>
      <c r="CE6" s="51" t="s">
        <v>687</v>
      </c>
      <c r="CF6" s="53">
        <v>44281</v>
      </c>
      <c r="CG6" s="70" t="s">
        <v>732</v>
      </c>
      <c r="CH6" s="53">
        <v>44295</v>
      </c>
      <c r="CI6" s="52" t="s">
        <v>732</v>
      </c>
      <c r="CJ6" s="42"/>
      <c r="CK6" s="42"/>
    </row>
    <row r="7" spans="1:92" x14ac:dyDescent="0.25">
      <c r="A7" s="54" t="s">
        <v>443</v>
      </c>
      <c r="B7" s="54" t="s">
        <v>301</v>
      </c>
      <c r="C7" s="2" t="s">
        <v>301</v>
      </c>
      <c r="D7" s="4" t="s">
        <v>60</v>
      </c>
      <c r="E7" s="4" t="s">
        <v>60</v>
      </c>
      <c r="F7" s="5" t="e">
        <f>IF(AZ7="S",
IF(#REF!+BH7=2012,
IF(#REF!=1,"12-13/1",
IF(#REF!=2,"12-13/2",
IF(#REF!=3,"13-14/1",
IF(#REF!=4,"13-14/2","Hata1")))),
IF(#REF!+BH7=2013,
IF(#REF!=1,"13-14/1",
IF(#REF!=2,"13-14/2",
IF(#REF!=3,"14-15/1",
IF(#REF!=4,"14-15/2","Hata2")))),
IF(#REF!+BH7=2014,
IF(#REF!=1,"14-15/1",
IF(#REF!=2,"14-15/2",
IF(#REF!=3,"15-16/1",
IF(#REF!=4,"15-16/2","Hata3")))),
IF(#REF!+BH7=2015,
IF(#REF!=1,"15-16/1",
IF(#REF!=2,"15-16/2",
IF(#REF!=3,"16-17/1",
IF(#REF!=4,"16-17/2","Hata4")))),
IF(#REF!+BH7=2016,
IF(#REF!=1,"16-17/1",
IF(#REF!=2,"16-17/2",
IF(#REF!=3,"17-18/1",
IF(#REF!=4,"17-18/2","Hata5")))),
IF(#REF!+BH7=2017,
IF(#REF!=1,"17-18/1",
IF(#REF!=2,"17-18/2",
IF(#REF!=3,"18-19/1",
IF(#REF!=4,"18-19/2","Hata6")))),
IF(#REF!+BH7=2018,
IF(#REF!=1,"18-19/1",
IF(#REF!=2,"18-19/2",
IF(#REF!=3,"19-20/1",
IF(#REF!=4,"19-20/2","Hata7")))),
IF(#REF!+BH7=2019,
IF(#REF!=1,"19-20/1",
IF(#REF!=2,"19-20/2",
IF(#REF!=3,"20-21/1",
IF(#REF!=4,"20-21/2","Hata8")))),
IF(#REF!+BH7=2020,
IF(#REF!=1,"20-21/1",
IF(#REF!=2,"20-21/2",
IF(#REF!=3,"21-22/1",
IF(#REF!=4,"21-22/2","Hata9")))),
IF(#REF!+BH7=2021,
IF(#REF!=1,"21-22/1",
IF(#REF!=2,"21-22/2",
IF(#REF!=3,"22-23/1",
IF(#REF!=4,"22-23/2","Hata10")))),
IF(#REF!+BH7=2022,
IF(#REF!=1,"22-23/1",
IF(#REF!=2,"22-23/2",
IF(#REF!=3,"23-24/1",
IF(#REF!=4,"23-24/2","Hata11")))),
IF(#REF!+BH7=2023,
IF(#REF!=1,"23-24/1",
IF(#REF!=2,"23-24/2",
IF(#REF!=3,"24-25/1",
IF(#REF!=4,"24-25/2","Hata12")))),
)))))))))))),
IF(AZ7="T",
IF(#REF!+BH7=2012,
IF(#REF!=1,"12-13/1",
IF(#REF!=2,"12-13/2",
IF(#REF!=3,"12-13/3",
IF(#REF!=4,"13-14/1",
IF(#REF!=5,"13-14/2",
IF(#REF!=6,"13-14/3","Hata1")))))),
IF(#REF!+BH7=2013,
IF(#REF!=1,"13-14/1",
IF(#REF!=2,"13-14/2",
IF(#REF!=3,"13-14/3",
IF(#REF!=4,"14-15/1",
IF(#REF!=5,"14-15/2",
IF(#REF!=6,"14-15/3","Hata2")))))),
IF(#REF!+BH7=2014,
IF(#REF!=1,"14-15/1",
IF(#REF!=2,"14-15/2",
IF(#REF!=3,"14-15/3",
IF(#REF!=4,"15-16/1",
IF(#REF!=5,"15-16/2",
IF(#REF!=6,"15-16/3","Hata3")))))),
IF(AND(#REF!+#REF!&gt;2014,#REF!+#REF!&lt;2015,BH7=1),
IF(#REF!=0.1,"14-15/0.1",
IF(#REF!=0.2,"14-15/0.2",
IF(#REF!=0.3,"14-15/0.3","Hata4"))),
IF(#REF!+BH7=2015,
IF(#REF!=1,"15-16/1",
IF(#REF!=2,"15-16/2",
IF(#REF!=3,"15-16/3",
IF(#REF!=4,"16-17/1",
IF(#REF!=5,"16-17/2",
IF(#REF!=6,"16-17/3","Hata5")))))),
IF(#REF!+BH7=2016,
IF(#REF!=1,"16-17/1",
IF(#REF!=2,"16-17/2",
IF(#REF!=3,"16-17/3",
IF(#REF!=4,"17-18/1",
IF(#REF!=5,"17-18/2",
IF(#REF!=6,"17-18/3","Hata6")))))),
IF(#REF!+BH7=2017,
IF(#REF!=1,"17-18/1",
IF(#REF!=2,"17-18/2",
IF(#REF!=3,"17-18/3",
IF(#REF!=4,"18-19/1",
IF(#REF!=5,"18-19/2",
IF(#REF!=6,"18-19/3","Hata7")))))),
IF(#REF!+BH7=2018,
IF(#REF!=1,"18-19/1",
IF(#REF!=2,"18-19/2",
IF(#REF!=3,"18-19/3",
IF(#REF!=4,"19-20/1",
IF(#REF!=5," 19-20/2",
IF(#REF!=6,"19-20/3","Hata8")))))),
IF(#REF!+BH7=2019,
IF(#REF!=1,"19-20/1",
IF(#REF!=2,"19-20/2",
IF(#REF!=3,"19-20/3",
IF(#REF!=4,"20-21/1",
IF(#REF!=5,"20-21/2",
IF(#REF!=6,"20-21/3","Hata9")))))),
IF(#REF!+BH7=2020,
IF(#REF!=1,"20-21/1",
IF(#REF!=2,"20-21/2",
IF(#REF!=3,"20-21/3",
IF(#REF!=4,"21-22/1",
IF(#REF!=5,"21-22/2",
IF(#REF!=6,"21-22/3","Hata10")))))),
IF(#REF!+BH7=2021,
IF(#REF!=1,"21-22/1",
IF(#REF!=2,"21-22/2",
IF(#REF!=3,"21-22/3",
IF(#REF!=4,"22-23/1",
IF(#REF!=5,"22-23/2",
IF(#REF!=6,"22-23/3","Hata11")))))),
IF(#REF!+BH7=2022,
IF(#REF!=1,"22-23/1",
IF(#REF!=2,"22-23/2",
IF(#REF!=3,"22-23/3",
IF(#REF!=4,"23-24/1",
IF(#REF!=5,"23-24/2",
IF(#REF!=6,"23-24/3","Hata12")))))),
IF(#REF!+BH7=2023,
IF(#REF!=1,"23-24/1",
IF(#REF!=2,"23-24/2",
IF(#REF!=3,"23-24/3",
IF(#REF!=4,"24-25/1",
IF(#REF!=5,"24-25/2",
IF(#REF!=6,"24-25/3","Hata13")))))),
))))))))))))))
)</f>
        <v>#REF!</v>
      </c>
      <c r="G7" s="4"/>
      <c r="H7" s="54" t="s">
        <v>137</v>
      </c>
      <c r="I7" s="2">
        <v>54697</v>
      </c>
      <c r="J7" s="2" t="s">
        <v>138</v>
      </c>
      <c r="O7" s="2" t="s">
        <v>302</v>
      </c>
      <c r="P7" s="2" t="s">
        <v>302</v>
      </c>
      <c r="Q7" s="55">
        <v>7</v>
      </c>
      <c r="R7" s="2">
        <f>VLOOKUP($Q7,[1]sistem!$I$3:$L$10,2,FALSE)</f>
        <v>0</v>
      </c>
      <c r="S7" s="2">
        <f>VLOOKUP($Q7,[1]sistem!$I$3:$L$10,3,FALSE)</f>
        <v>1</v>
      </c>
      <c r="T7" s="2">
        <f>VLOOKUP($Q7,[1]sistem!$I$3:$L$10,4,FALSE)</f>
        <v>1</v>
      </c>
      <c r="U7" s="2" t="e">
        <f>VLOOKUP($AZ7,[1]sistem!$I$13:$L$14,2,FALSE)*#REF!</f>
        <v>#REF!</v>
      </c>
      <c r="V7" s="2" t="e">
        <f>VLOOKUP($AZ7,[1]sistem!$I$13:$L$14,3,FALSE)*#REF!</f>
        <v>#REF!</v>
      </c>
      <c r="W7" s="2" t="e">
        <f>VLOOKUP($AZ7,[1]sistem!$I$13:$L$14,4,FALSE)*#REF!</f>
        <v>#REF!</v>
      </c>
      <c r="X7" s="2" t="e">
        <f t="shared" si="0"/>
        <v>#REF!</v>
      </c>
      <c r="Y7" s="2" t="e">
        <f t="shared" si="0"/>
        <v>#REF!</v>
      </c>
      <c r="Z7" s="2" t="e">
        <f t="shared" si="0"/>
        <v>#REF!</v>
      </c>
      <c r="AA7" s="2" t="e">
        <f>SUM(X7:Z7)</f>
        <v>#REF!</v>
      </c>
      <c r="AB7" s="2">
        <f>VLOOKUP(AZ7,[1]sistem!$I$18:$J$19,2,FALSE)</f>
        <v>11</v>
      </c>
      <c r="AC7" s="2">
        <v>0.25</v>
      </c>
      <c r="AD7" s="2">
        <f>VLOOKUP($Q7,[1]sistem!$I$3:$M$10,5,FALSE)</f>
        <v>1</v>
      </c>
      <c r="AE7" s="2">
        <v>5</v>
      </c>
      <c r="AG7" s="2">
        <f>AE7*AK7</f>
        <v>55</v>
      </c>
      <c r="AH7" s="2">
        <f>VLOOKUP($Q7,[1]sistem!$I$3:$N$10,6,FALSE)</f>
        <v>2</v>
      </c>
      <c r="AI7" s="2">
        <v>2</v>
      </c>
      <c r="AJ7" s="2">
        <f>AH7*AI7</f>
        <v>4</v>
      </c>
      <c r="AK7" s="2">
        <f>VLOOKUP($AZ7,[1]sistem!$I$18:$K$19,3,FALSE)</f>
        <v>11</v>
      </c>
      <c r="AL7" s="2" t="e">
        <f>AK7*#REF!</f>
        <v>#REF!</v>
      </c>
      <c r="AM7" s="2" t="e">
        <f>AL7+AJ7+AG7+X7+Y7+Z7</f>
        <v>#REF!</v>
      </c>
      <c r="AN7" s="2">
        <f>IF(AZ7="s",25,25)</f>
        <v>25</v>
      </c>
      <c r="AO7" s="2" t="e">
        <f>ROUND(AM7/AN7,0)</f>
        <v>#REF!</v>
      </c>
      <c r="AP7" s="2" t="e">
        <f>ROUND(AO7-#REF!,0)</f>
        <v>#REF!</v>
      </c>
      <c r="AQ7" s="2">
        <f>IF(AZ7="s",IF(Q7=0,0,
IF(Q7=1,#REF!*4*4,
IF(Q7=2,0,
IF(Q7=3,#REF!*4*2,
IF(Q7=4,0,
IF(Q7=5,0,
IF(Q7=6,0,
IF(Q7=7,0)))))))),
IF(AZ7="t",
IF(Q7=0,0,
IF(Q7=1,#REF!*4*4*0.8,
IF(Q7=2,0,
IF(Q7=3,#REF!*4*2*0.8,
IF(Q7=4,0,
IF(Q7=5,0,
IF(Q7=6,0,
IF(Q7=7,0))))))))))</f>
        <v>0</v>
      </c>
      <c r="AR7" s="2" t="e">
        <f>IF(AZ7="s",
IF(Q7=0,0,
IF(Q7=1,0,
IF(Q7=2,#REF!*4*2,
IF(Q7=3,#REF!*4,
IF(Q7=4,#REF!*4,
IF(Q7=5,0,
IF(Q7=6,0,
IF(Q7=7,#REF!*4)))))))),
IF(AZ7="t",
IF(Q7=0,0,
IF(Q7=1,0,
IF(Q7=2,#REF!*4*2*0.8,
IF(Q7=3,#REF!*4*0.8,
IF(Q7=4,#REF!*4*0.8,
IF(Q7=5,0,
IF(Q7=6,0,
IF(Q7=7,#REF!*4))))))))))</f>
        <v>#REF!</v>
      </c>
      <c r="AS7" s="2" t="e">
        <f>IF(AZ7="s",
IF(Q7=0,0,
IF(Q7=1,#REF!*2,
IF(Q7=2,#REF!*2,
IF(Q7=3,#REF!*2,
IF(Q7=4,#REF!*2,
IF(Q7=5,#REF!*2,
IF(Q7=6,#REF!*2,
IF(Q7=7,#REF!*2)))))))),
IF(AZ7="t",
IF(Q7=0,#REF!*2*0.8,
IF(Q7=1,#REF!*2*0.8,
IF(Q7=2,#REF!*2*0.8,
IF(Q7=3,#REF!*2*0.8,
IF(Q7=4,#REF!*2*0.8,
IF(Q7=5,#REF!*2*0.8,
IF(Q7=6,#REF!*1*0.8,
IF(Q7=7,#REF!*2))))))))))</f>
        <v>#REF!</v>
      </c>
      <c r="AT7" s="2" t="e">
        <f>SUM(AQ7:AS7)-SUM(X7:Z7)</f>
        <v>#REF!</v>
      </c>
      <c r="AU7" s="2" t="e">
        <f>IF(AZ7="s",
IF(Q7=0,0,
IF(Q7=1,(14-2)*(#REF!+#REF!)/4*4,
IF(Q7=2,(14-2)*(#REF!+#REF!)/4*2,
IF(Q7=3,(14-2)*(#REF!+#REF!)/4*3,
IF(Q7=4,(14-2)*(#REF!+#REF!)/4,
IF(Q7=5,(14-2)*#REF!/4,
IF(Q7=6,0,
IF(Q7=7,(14)*#REF!)))))))),
IF(AZ7="t",
IF(Q7=0,0,
IF(Q7=1,(11-2)*(#REF!+#REF!)/4*4,
IF(Q7=2,(11-2)*(#REF!+#REF!)/4*2,
IF(Q7=3,(11-2)*(#REF!+#REF!)/4*3,
IF(Q7=4,(11-2)*(#REF!+#REF!)/4,
IF(Q7=5,(11-2)*#REF!/4,
IF(Q7=6,0,
IF(Q7=7,(11)*#REF!))))))))))</f>
        <v>#REF!</v>
      </c>
      <c r="AV7" s="2" t="e">
        <f>AU7-AG7</f>
        <v>#REF!</v>
      </c>
      <c r="AW7" s="2">
        <f>IF(AZ7="s",
IF(Q7=0,0,
IF(Q7=1,4*5,
IF(Q7=2,4*3,
IF(Q7=3,4*4,
IF(Q7=4,4*2,
IF(Q7=5,4,
IF(Q7=6,4/2,
IF(Q7=7,4*2,)))))))),
IF(AZ7="t",
IF(Q7=0,0,
IF(Q7=1,4*5,
IF(Q7=2,4*3,
IF(Q7=3,4*4,
IF(Q7=4,4*2,
IF(Q7=5,4,
IF(Q7=6,4/2,
IF(Q7=7,4*2))))))))))</f>
        <v>8</v>
      </c>
      <c r="AX7" s="2">
        <f>AW7-AJ7</f>
        <v>4</v>
      </c>
      <c r="AY7" s="2" t="e">
        <f>AQ7+AR7+AS7+(IF(BF7=1,(AU7)*2,AU7))+AW7</f>
        <v>#REF!</v>
      </c>
      <c r="AZ7" s="2" t="s">
        <v>81</v>
      </c>
      <c r="BA7" s="2" t="e">
        <f>IF(BG7="A",0,IF(AZ7="s",14*#REF!,IF(AZ7="T",11*#REF!,"HATA")))</f>
        <v>#REF!</v>
      </c>
      <c r="BB7" s="2" t="e">
        <f>IF(BG7="Z",(BA7+AY7)*1.15,(BA7+AY7))</f>
        <v>#REF!</v>
      </c>
      <c r="BC7" s="2" t="e">
        <f>IF(AZ7="s",ROUND(BB7/30,0),IF(AZ7="T",ROUND(BB7/25,0),"HATA"))</f>
        <v>#REF!</v>
      </c>
      <c r="BD7" s="2" t="e">
        <f>IF(BC7-#REF!=0,"DOĞRU","YANLIŞ")</f>
        <v>#REF!</v>
      </c>
      <c r="BE7" s="2" t="e">
        <f>#REF!-BC7</f>
        <v>#REF!</v>
      </c>
      <c r="BF7" s="2">
        <v>1</v>
      </c>
      <c r="BH7" s="2">
        <v>0</v>
      </c>
      <c r="BJ7" s="2">
        <v>7</v>
      </c>
      <c r="BL7" s="7" t="e">
        <f>#REF!*11</f>
        <v>#REF!</v>
      </c>
      <c r="BM7" s="9"/>
      <c r="BN7" s="8"/>
      <c r="BO7" s="13"/>
      <c r="BP7" s="13"/>
      <c r="BQ7" s="13"/>
      <c r="BR7" s="13"/>
      <c r="BS7" s="13"/>
      <c r="BT7" s="10"/>
      <c r="BU7" s="11"/>
      <c r="BV7" s="12"/>
      <c r="CC7" s="51"/>
      <c r="CD7" s="51"/>
      <c r="CE7" s="51" t="s">
        <v>687</v>
      </c>
      <c r="CF7" s="53">
        <v>44288</v>
      </c>
      <c r="CG7" s="52" t="s">
        <v>731</v>
      </c>
      <c r="CH7" s="52"/>
      <c r="CI7" s="52"/>
      <c r="CJ7" s="42"/>
      <c r="CK7" s="42"/>
    </row>
    <row r="8" spans="1:92" x14ac:dyDescent="0.25">
      <c r="A8" s="54" t="s">
        <v>317</v>
      </c>
      <c r="B8" s="54" t="s">
        <v>318</v>
      </c>
      <c r="C8" s="2" t="s">
        <v>318</v>
      </c>
      <c r="D8" s="4" t="s">
        <v>60</v>
      </c>
      <c r="E8" s="4" t="s">
        <v>60</v>
      </c>
      <c r="F8" s="5" t="e">
        <f>IF(AZ8="S",
IF(#REF!+BH8=2012,
IF(#REF!=1,"12-13/1",
IF(#REF!=2,"12-13/2",
IF(#REF!=3,"13-14/1",
IF(#REF!=4,"13-14/2","Hata1")))),
IF(#REF!+BH8=2013,
IF(#REF!=1,"13-14/1",
IF(#REF!=2,"13-14/2",
IF(#REF!=3,"14-15/1",
IF(#REF!=4,"14-15/2","Hata2")))),
IF(#REF!+BH8=2014,
IF(#REF!=1,"14-15/1",
IF(#REF!=2,"14-15/2",
IF(#REF!=3,"15-16/1",
IF(#REF!=4,"15-16/2","Hata3")))),
IF(#REF!+BH8=2015,
IF(#REF!=1,"15-16/1",
IF(#REF!=2,"15-16/2",
IF(#REF!=3,"16-17/1",
IF(#REF!=4,"16-17/2","Hata4")))),
IF(#REF!+BH8=2016,
IF(#REF!=1,"16-17/1",
IF(#REF!=2,"16-17/2",
IF(#REF!=3,"17-18/1",
IF(#REF!=4,"17-18/2","Hata5")))),
IF(#REF!+BH8=2017,
IF(#REF!=1,"17-18/1",
IF(#REF!=2,"17-18/2",
IF(#REF!=3,"18-19/1",
IF(#REF!=4,"18-19/2","Hata6")))),
IF(#REF!+BH8=2018,
IF(#REF!=1,"18-19/1",
IF(#REF!=2,"18-19/2",
IF(#REF!=3,"19-20/1",
IF(#REF!=4,"19-20/2","Hata7")))),
IF(#REF!+BH8=2019,
IF(#REF!=1,"19-20/1",
IF(#REF!=2,"19-20/2",
IF(#REF!=3,"20-21/1",
IF(#REF!=4,"20-21/2","Hata8")))),
IF(#REF!+BH8=2020,
IF(#REF!=1,"20-21/1",
IF(#REF!=2,"20-21/2",
IF(#REF!=3,"21-22/1",
IF(#REF!=4,"21-22/2","Hata9")))),
IF(#REF!+BH8=2021,
IF(#REF!=1,"21-22/1",
IF(#REF!=2,"21-22/2",
IF(#REF!=3,"22-23/1",
IF(#REF!=4,"22-23/2","Hata10")))),
IF(#REF!+BH8=2022,
IF(#REF!=1,"22-23/1",
IF(#REF!=2,"22-23/2",
IF(#REF!=3,"23-24/1",
IF(#REF!=4,"23-24/2","Hata11")))),
IF(#REF!+BH8=2023,
IF(#REF!=1,"23-24/1",
IF(#REF!=2,"23-24/2",
IF(#REF!=3,"24-25/1",
IF(#REF!=4,"24-25/2","Hata12")))),
)))))))))))),
IF(AZ8="T",
IF(#REF!+BH8=2012,
IF(#REF!=1,"12-13/1",
IF(#REF!=2,"12-13/2",
IF(#REF!=3,"12-13/3",
IF(#REF!=4,"13-14/1",
IF(#REF!=5,"13-14/2",
IF(#REF!=6,"13-14/3","Hata1")))))),
IF(#REF!+BH8=2013,
IF(#REF!=1,"13-14/1",
IF(#REF!=2,"13-14/2",
IF(#REF!=3,"13-14/3",
IF(#REF!=4,"14-15/1",
IF(#REF!=5,"14-15/2",
IF(#REF!=6,"14-15/3","Hata2")))))),
IF(#REF!+BH8=2014,
IF(#REF!=1,"14-15/1",
IF(#REF!=2,"14-15/2",
IF(#REF!=3,"14-15/3",
IF(#REF!=4,"15-16/1",
IF(#REF!=5,"15-16/2",
IF(#REF!=6,"15-16/3","Hata3")))))),
IF(AND(#REF!+#REF!&gt;2014,#REF!+#REF!&lt;2015,BH8=1),
IF(#REF!=0.1,"14-15/0.1",
IF(#REF!=0.2,"14-15/0.2",
IF(#REF!=0.3,"14-15/0.3","Hata4"))),
IF(#REF!+BH8=2015,
IF(#REF!=1,"15-16/1",
IF(#REF!=2,"15-16/2",
IF(#REF!=3,"15-16/3",
IF(#REF!=4,"16-17/1",
IF(#REF!=5,"16-17/2",
IF(#REF!=6,"16-17/3","Hata5")))))),
IF(#REF!+BH8=2016,
IF(#REF!=1,"16-17/1",
IF(#REF!=2,"16-17/2",
IF(#REF!=3,"16-17/3",
IF(#REF!=4,"17-18/1",
IF(#REF!=5,"17-18/2",
IF(#REF!=6,"17-18/3","Hata6")))))),
IF(#REF!+BH8=2017,
IF(#REF!=1,"17-18/1",
IF(#REF!=2,"17-18/2",
IF(#REF!=3,"17-18/3",
IF(#REF!=4,"18-19/1",
IF(#REF!=5,"18-19/2",
IF(#REF!=6,"18-19/3","Hata7")))))),
IF(#REF!+BH8=2018,
IF(#REF!=1,"18-19/1",
IF(#REF!=2,"18-19/2",
IF(#REF!=3,"18-19/3",
IF(#REF!=4,"19-20/1",
IF(#REF!=5," 19-20/2",
IF(#REF!=6,"19-20/3","Hata8")))))),
IF(#REF!+BH8=2019,
IF(#REF!=1,"19-20/1",
IF(#REF!=2,"19-20/2",
IF(#REF!=3,"19-20/3",
IF(#REF!=4,"20-21/1",
IF(#REF!=5,"20-21/2",
IF(#REF!=6,"20-21/3","Hata9")))))),
IF(#REF!+BH8=2020,
IF(#REF!=1,"20-21/1",
IF(#REF!=2,"20-21/2",
IF(#REF!=3,"20-21/3",
IF(#REF!=4,"21-22/1",
IF(#REF!=5,"21-22/2",
IF(#REF!=6,"21-22/3","Hata10")))))),
IF(#REF!+BH8=2021,
IF(#REF!=1,"21-22/1",
IF(#REF!=2,"21-22/2",
IF(#REF!=3,"21-22/3",
IF(#REF!=4,"22-23/1",
IF(#REF!=5,"22-23/2",
IF(#REF!=6,"22-23/3","Hata11")))))),
IF(#REF!+BH8=2022,
IF(#REF!=1,"22-23/1",
IF(#REF!=2,"22-23/2",
IF(#REF!=3,"22-23/3",
IF(#REF!=4,"23-24/1",
IF(#REF!=5,"23-24/2",
IF(#REF!=6,"23-24/3","Hata12")))))),
IF(#REF!+BH8=2023,
IF(#REF!=1,"23-24/1",
IF(#REF!=2,"23-24/2",
IF(#REF!=3,"23-24/3",
IF(#REF!=4,"24-25/1",
IF(#REF!=5,"24-25/2",
IF(#REF!=6,"24-25/3","Hata13")))))),
))))))))))))))
)</f>
        <v>#REF!</v>
      </c>
      <c r="G8" s="4"/>
      <c r="H8" s="54" t="s">
        <v>160</v>
      </c>
      <c r="I8" s="2">
        <v>54679</v>
      </c>
      <c r="J8" s="2" t="s">
        <v>62</v>
      </c>
      <c r="L8" s="2">
        <v>4447</v>
      </c>
      <c r="O8" s="2" t="s">
        <v>316</v>
      </c>
      <c r="P8" s="2" t="s">
        <v>316</v>
      </c>
      <c r="Q8" s="55">
        <v>4</v>
      </c>
      <c r="R8" s="2">
        <f>VLOOKUP($Q8,[1]sistem!$I$3:$L$10,2,FALSE)</f>
        <v>0</v>
      </c>
      <c r="S8" s="2">
        <f>VLOOKUP($Q8,[1]sistem!$I$3:$L$10,3,FALSE)</f>
        <v>1</v>
      </c>
      <c r="T8" s="2">
        <f>VLOOKUP($Q8,[1]sistem!$I$3:$L$10,4,FALSE)</f>
        <v>1</v>
      </c>
      <c r="U8" s="2" t="e">
        <f>VLOOKUP($AZ8,[1]sistem!$I$13:$L$14,2,FALSE)*#REF!</f>
        <v>#REF!</v>
      </c>
      <c r="V8" s="2" t="e">
        <f>VLOOKUP($AZ8,[1]sistem!$I$13:$L$14,3,FALSE)*#REF!</f>
        <v>#REF!</v>
      </c>
      <c r="W8" s="2" t="e">
        <f>VLOOKUP($AZ8,[1]sistem!$I$13:$L$14,4,FALSE)*#REF!</f>
        <v>#REF!</v>
      </c>
      <c r="X8" s="2" t="e">
        <f t="shared" si="0"/>
        <v>#REF!</v>
      </c>
      <c r="Y8" s="2" t="e">
        <f t="shared" si="0"/>
        <v>#REF!</v>
      </c>
      <c r="Z8" s="2" t="e">
        <f t="shared" si="0"/>
        <v>#REF!</v>
      </c>
      <c r="AA8" s="2" t="e">
        <f>SUM(X8:Z8)</f>
        <v>#REF!</v>
      </c>
      <c r="AB8" s="2">
        <f>VLOOKUP(AZ8,[1]sistem!$I$18:$J$19,2,FALSE)</f>
        <v>14</v>
      </c>
      <c r="AC8" s="2">
        <v>0.25</v>
      </c>
      <c r="AD8" s="2">
        <f>VLOOKUP($Q8,[1]sistem!$I$3:$M$10,5,FALSE)</f>
        <v>1</v>
      </c>
      <c r="AE8" s="2">
        <v>4</v>
      </c>
      <c r="AG8" s="2">
        <f>AE8*AK8</f>
        <v>56</v>
      </c>
      <c r="AH8" s="2">
        <f>VLOOKUP($Q8,[1]sistem!$I$3:$N$10,6,FALSE)</f>
        <v>2</v>
      </c>
      <c r="AI8" s="2">
        <v>2</v>
      </c>
      <c r="AJ8" s="2">
        <f>AH8*AI8</f>
        <v>4</v>
      </c>
      <c r="AK8" s="2">
        <f>VLOOKUP($AZ8,[1]sistem!$I$18:$K$19,3,FALSE)</f>
        <v>14</v>
      </c>
      <c r="AL8" s="2" t="e">
        <f>AK8*#REF!</f>
        <v>#REF!</v>
      </c>
      <c r="AM8" s="2" t="e">
        <f>AL8+AJ8+AG8+X8+Y8+Z8</f>
        <v>#REF!</v>
      </c>
      <c r="AN8" s="2">
        <f>IF(AZ8="s",25,25)</f>
        <v>25</v>
      </c>
      <c r="AO8" s="2" t="e">
        <f>ROUND(AM8/AN8,0)</f>
        <v>#REF!</v>
      </c>
      <c r="AP8" s="2" t="e">
        <f>ROUND(AO8-#REF!,0)</f>
        <v>#REF!</v>
      </c>
      <c r="AQ8" s="2">
        <f>IF(AZ8="s",IF(Q8=0,0,
IF(Q8=1,#REF!*4*4,
IF(Q8=2,0,
IF(Q8=3,#REF!*4*2,
IF(Q8=4,0,
IF(Q8=5,0,
IF(Q8=6,0,
IF(Q8=7,0)))))))),
IF(AZ8="t",
IF(Q8=0,0,
IF(Q8=1,#REF!*4*4*0.8,
IF(Q8=2,0,
IF(Q8=3,#REF!*4*2*0.8,
IF(Q8=4,0,
IF(Q8=5,0,
IF(Q8=6,0,
IF(Q8=7,0))))))))))</f>
        <v>0</v>
      </c>
      <c r="AR8" s="2" t="e">
        <f>IF(AZ8="s",
IF(Q8=0,0,
IF(Q8=1,0,
IF(Q8=2,#REF!*4*2,
IF(Q8=3,#REF!*4,
IF(Q8=4,#REF!*4,
IF(Q8=5,0,
IF(Q8=6,0,
IF(Q8=7,#REF!*4)))))))),
IF(AZ8="t",
IF(Q8=0,0,
IF(Q8=1,0,
IF(Q8=2,#REF!*4*2*0.8,
IF(Q8=3,#REF!*4*0.8,
IF(Q8=4,#REF!*4*0.8,
IF(Q8=5,0,
IF(Q8=6,0,
IF(Q8=7,#REF!*4))))))))))</f>
        <v>#REF!</v>
      </c>
      <c r="AS8" s="2" t="e">
        <f>IF(AZ8="s",
IF(Q8=0,0,
IF(Q8=1,#REF!*2,
IF(Q8=2,#REF!*2,
IF(Q8=3,#REF!*2,
IF(Q8=4,#REF!*2,
IF(Q8=5,#REF!*2,
IF(Q8=6,#REF!*2,
IF(Q8=7,#REF!*2)))))))),
IF(AZ8="t",
IF(Q8=0,#REF!*2*0.8,
IF(Q8=1,#REF!*2*0.8,
IF(Q8=2,#REF!*2*0.8,
IF(Q8=3,#REF!*2*0.8,
IF(Q8=4,#REF!*2*0.8,
IF(Q8=5,#REF!*2*0.8,
IF(Q8=6,#REF!*1*0.8,
IF(Q8=7,#REF!*2))))))))))</f>
        <v>#REF!</v>
      </c>
      <c r="AT8" s="2" t="e">
        <f>SUM(AQ8:AS8)-SUM(X8:Z8)</f>
        <v>#REF!</v>
      </c>
      <c r="AU8" s="2" t="e">
        <f>IF(AZ8="s",
IF(Q8=0,0,
IF(Q8=1,(14-2)*(#REF!+#REF!)/4*4,
IF(Q8=2,(14-2)*(#REF!+#REF!)/4*2,
IF(Q8=3,(14-2)*(#REF!+#REF!)/4*3,
IF(Q8=4,(14-2)*(#REF!+#REF!)/4,
IF(Q8=5,(14-2)*#REF!/4,
IF(Q8=6,0,
IF(Q8=7,(14)*#REF!)))))))),
IF(AZ8="t",
IF(Q8=0,0,
IF(Q8=1,(11-2)*(#REF!+#REF!)/4*4,
IF(Q8=2,(11-2)*(#REF!+#REF!)/4*2,
IF(Q8=3,(11-2)*(#REF!+#REF!)/4*3,
IF(Q8=4,(11-2)*(#REF!+#REF!)/4,
IF(Q8=5,(11-2)*#REF!/4,
IF(Q8=6,0,
IF(Q8=7,(11)*#REF!))))))))))</f>
        <v>#REF!</v>
      </c>
      <c r="AV8" s="2" t="e">
        <f>AU8-AG8</f>
        <v>#REF!</v>
      </c>
      <c r="AW8" s="2">
        <f>IF(AZ8="s",
IF(Q8=0,0,
IF(Q8=1,4*5,
IF(Q8=2,4*3,
IF(Q8=3,4*4,
IF(Q8=4,4*2,
IF(Q8=5,4,
IF(Q8=6,4/2,
IF(Q8=7,4*2,)))))))),
IF(AZ8="t",
IF(Q8=0,0,
IF(Q8=1,4*5,
IF(Q8=2,4*3,
IF(Q8=3,4*4,
IF(Q8=4,4*2,
IF(Q8=5,4,
IF(Q8=6,4/2,
IF(Q8=7,4*2))))))))))</f>
        <v>8</v>
      </c>
      <c r="AX8" s="2">
        <f>AW8-AJ8</f>
        <v>4</v>
      </c>
      <c r="AY8" s="2" t="e">
        <f>AQ8+AR8+AS8+(IF(BF8=1,(AU8)*2,AU8))+AW8</f>
        <v>#REF!</v>
      </c>
      <c r="AZ8" s="2" t="s">
        <v>63</v>
      </c>
      <c r="BA8" s="2" t="e">
        <f>IF(BG8="A",0,IF(AZ8="s",14*#REF!,IF(AZ8="T",11*#REF!,"HATA")))</f>
        <v>#REF!</v>
      </c>
      <c r="BB8" s="2" t="e">
        <f>IF(BG8="Z",(BA8+AY8)*1.15,(BA8+AY8))</f>
        <v>#REF!</v>
      </c>
      <c r="BC8" s="2" t="e">
        <f>IF(AZ8="s",ROUND(BB8/30,0),IF(AZ8="T",ROUND(BB8/25,0),"HATA"))</f>
        <v>#REF!</v>
      </c>
      <c r="BD8" s="2" t="s">
        <v>83</v>
      </c>
      <c r="BE8" s="2" t="e">
        <f>#REF!-BC8</f>
        <v>#REF!</v>
      </c>
      <c r="BF8" s="2">
        <v>1</v>
      </c>
      <c r="BH8" s="2">
        <v>1</v>
      </c>
      <c r="BJ8" s="2">
        <v>4</v>
      </c>
      <c r="BL8" s="7" t="e">
        <f>#REF!*14</f>
        <v>#REF!</v>
      </c>
      <c r="BM8" s="9"/>
      <c r="BN8" s="8"/>
      <c r="BO8" s="13"/>
      <c r="BP8" s="13"/>
      <c r="BQ8" s="13"/>
      <c r="BR8" s="13"/>
      <c r="BS8" s="13"/>
      <c r="BT8" s="10"/>
      <c r="BU8" s="11"/>
      <c r="BV8" s="12"/>
      <c r="CC8" s="51"/>
      <c r="CD8" s="51" t="s">
        <v>687</v>
      </c>
      <c r="CE8" s="51"/>
      <c r="CF8" s="53">
        <v>44298</v>
      </c>
      <c r="CG8" s="52" t="s">
        <v>767</v>
      </c>
      <c r="CH8" s="52"/>
      <c r="CI8" s="52"/>
      <c r="CJ8" s="42"/>
      <c r="CK8" s="42"/>
    </row>
    <row r="9" spans="1:92" x14ac:dyDescent="0.25">
      <c r="A9" s="54" t="s">
        <v>708</v>
      </c>
      <c r="B9" s="57" t="s">
        <v>709</v>
      </c>
      <c r="C9" s="2" t="s">
        <v>709</v>
      </c>
      <c r="D9" s="4" t="s">
        <v>60</v>
      </c>
      <c r="E9" s="4" t="s">
        <v>60</v>
      </c>
      <c r="F9" s="5" t="s">
        <v>705</v>
      </c>
      <c r="G9" s="32"/>
      <c r="H9" s="54" t="s">
        <v>161</v>
      </c>
      <c r="I9" s="2">
        <v>54678</v>
      </c>
      <c r="J9" s="2" t="s">
        <v>62</v>
      </c>
      <c r="L9" s="4">
        <v>3944</v>
      </c>
      <c r="O9" s="2" t="s">
        <v>203</v>
      </c>
      <c r="P9" s="2" t="s">
        <v>203</v>
      </c>
      <c r="Q9" s="55">
        <v>2</v>
      </c>
      <c r="R9" s="2">
        <v>0</v>
      </c>
      <c r="S9" s="2">
        <v>2</v>
      </c>
      <c r="T9" s="2">
        <v>1</v>
      </c>
      <c r="U9" s="2">
        <v>11</v>
      </c>
      <c r="V9" s="2">
        <v>22</v>
      </c>
      <c r="W9" s="2">
        <v>33</v>
      </c>
      <c r="X9" s="2">
        <v>0</v>
      </c>
      <c r="Y9" s="2">
        <v>44</v>
      </c>
      <c r="Z9" s="2">
        <v>33</v>
      </c>
      <c r="AA9" s="2">
        <v>77</v>
      </c>
      <c r="AB9" s="2">
        <v>14</v>
      </c>
      <c r="AC9" s="2">
        <v>0.25</v>
      </c>
      <c r="AD9" s="2">
        <v>2</v>
      </c>
      <c r="AE9" s="2">
        <v>1</v>
      </c>
      <c r="AG9" s="2">
        <v>14</v>
      </c>
      <c r="AH9" s="2">
        <v>3</v>
      </c>
      <c r="AI9" s="2">
        <v>2</v>
      </c>
      <c r="AJ9" s="2">
        <v>6</v>
      </c>
      <c r="AK9" s="2">
        <v>14</v>
      </c>
      <c r="AL9" s="2">
        <v>168</v>
      </c>
      <c r="AM9" s="2">
        <v>265</v>
      </c>
      <c r="AN9" s="2">
        <v>25</v>
      </c>
      <c r="AO9" s="2">
        <v>11</v>
      </c>
      <c r="AP9" s="4">
        <v>0</v>
      </c>
      <c r="AQ9" s="2">
        <v>0</v>
      </c>
      <c r="AR9" s="2">
        <v>88</v>
      </c>
      <c r="AS9" s="2">
        <v>22</v>
      </c>
      <c r="AT9" s="2">
        <v>33</v>
      </c>
      <c r="AU9" s="2">
        <v>60</v>
      </c>
      <c r="AV9" s="2">
        <v>46</v>
      </c>
      <c r="AW9" s="2">
        <v>12</v>
      </c>
      <c r="AX9" s="2">
        <v>6</v>
      </c>
      <c r="AY9" s="2">
        <v>242</v>
      </c>
      <c r="AZ9" s="2" t="s">
        <v>63</v>
      </c>
      <c r="BA9" s="2">
        <v>168</v>
      </c>
      <c r="BB9" s="2">
        <v>410</v>
      </c>
      <c r="BC9" s="2">
        <v>15</v>
      </c>
      <c r="BD9" s="2" t="s">
        <v>706</v>
      </c>
      <c r="BE9" s="2">
        <v>-4</v>
      </c>
      <c r="BF9" s="2">
        <v>1</v>
      </c>
      <c r="BH9" s="2">
        <v>0</v>
      </c>
      <c r="BI9" s="2" t="s">
        <v>710</v>
      </c>
      <c r="BJ9" s="2">
        <v>2</v>
      </c>
      <c r="BL9" s="34">
        <v>28</v>
      </c>
      <c r="BM9" s="35"/>
      <c r="BN9" s="36">
        <v>0</v>
      </c>
      <c r="BO9" s="37"/>
      <c r="BP9" s="38"/>
      <c r="BQ9" s="38"/>
      <c r="BR9" s="38"/>
      <c r="BS9" s="38"/>
      <c r="BT9" s="39"/>
      <c r="BU9" s="40"/>
      <c r="BV9" s="15"/>
      <c r="BW9" s="41"/>
      <c r="BX9" s="41"/>
      <c r="BY9" s="41"/>
      <c r="BZ9" s="41"/>
      <c r="CA9" s="41"/>
      <c r="CC9" s="51"/>
      <c r="CD9" s="51"/>
      <c r="CE9" s="51" t="s">
        <v>687</v>
      </c>
      <c r="CF9" s="53">
        <v>44298</v>
      </c>
      <c r="CG9" s="52" t="s">
        <v>764</v>
      </c>
      <c r="CH9" s="53">
        <v>44333</v>
      </c>
      <c r="CI9" s="52" t="s">
        <v>764</v>
      </c>
      <c r="CJ9" s="42"/>
      <c r="CK9" s="42"/>
    </row>
    <row r="10" spans="1:92" x14ac:dyDescent="0.25">
      <c r="A10" s="54" t="s">
        <v>300</v>
      </c>
      <c r="B10" s="54" t="s">
        <v>301</v>
      </c>
      <c r="C10" s="2" t="s">
        <v>301</v>
      </c>
      <c r="D10" s="4" t="s">
        <v>60</v>
      </c>
      <c r="E10" s="4" t="s">
        <v>60</v>
      </c>
      <c r="F10" s="5" t="e">
        <f>IF(AZ10="S",
IF(#REF!+BH10=2012,
IF(#REF!=1,"12-13/1",
IF(#REF!=2,"12-13/2",
IF(#REF!=3,"13-14/1",
IF(#REF!=4,"13-14/2","Hata1")))),
IF(#REF!+BH10=2013,
IF(#REF!=1,"13-14/1",
IF(#REF!=2,"13-14/2",
IF(#REF!=3,"14-15/1",
IF(#REF!=4,"14-15/2","Hata2")))),
IF(#REF!+BH10=2014,
IF(#REF!=1,"14-15/1",
IF(#REF!=2,"14-15/2",
IF(#REF!=3,"15-16/1",
IF(#REF!=4,"15-16/2","Hata3")))),
IF(#REF!+BH10=2015,
IF(#REF!=1,"15-16/1",
IF(#REF!=2,"15-16/2",
IF(#REF!=3,"16-17/1",
IF(#REF!=4,"16-17/2","Hata4")))),
IF(#REF!+BH10=2016,
IF(#REF!=1,"16-17/1",
IF(#REF!=2,"16-17/2",
IF(#REF!=3,"17-18/1",
IF(#REF!=4,"17-18/2","Hata5")))),
IF(#REF!+BH10=2017,
IF(#REF!=1,"17-18/1",
IF(#REF!=2,"17-18/2",
IF(#REF!=3,"18-19/1",
IF(#REF!=4,"18-19/2","Hata6")))),
IF(#REF!+BH10=2018,
IF(#REF!=1,"18-19/1",
IF(#REF!=2,"18-19/2",
IF(#REF!=3,"19-20/1",
IF(#REF!=4,"19-20/2","Hata7")))),
IF(#REF!+BH10=2019,
IF(#REF!=1,"19-20/1",
IF(#REF!=2,"19-20/2",
IF(#REF!=3,"20-21/1",
IF(#REF!=4,"20-21/2","Hata8")))),
IF(#REF!+BH10=2020,
IF(#REF!=1,"20-21/1",
IF(#REF!=2,"20-21/2",
IF(#REF!=3,"21-22/1",
IF(#REF!=4,"21-22/2","Hata9")))),
IF(#REF!+BH10=2021,
IF(#REF!=1,"21-22/1",
IF(#REF!=2,"21-22/2",
IF(#REF!=3,"22-23/1",
IF(#REF!=4,"22-23/2","Hata10")))),
IF(#REF!+BH10=2022,
IF(#REF!=1,"22-23/1",
IF(#REF!=2,"22-23/2",
IF(#REF!=3,"23-24/1",
IF(#REF!=4,"23-24/2","Hata11")))),
IF(#REF!+BH10=2023,
IF(#REF!=1,"23-24/1",
IF(#REF!=2,"23-24/2",
IF(#REF!=3,"24-25/1",
IF(#REF!=4,"24-25/2","Hata12")))),
)))))))))))),
IF(AZ10="T",
IF(#REF!+BH10=2012,
IF(#REF!=1,"12-13/1",
IF(#REF!=2,"12-13/2",
IF(#REF!=3,"12-13/3",
IF(#REF!=4,"13-14/1",
IF(#REF!=5,"13-14/2",
IF(#REF!=6,"13-14/3","Hata1")))))),
IF(#REF!+BH10=2013,
IF(#REF!=1,"13-14/1",
IF(#REF!=2,"13-14/2",
IF(#REF!=3,"13-14/3",
IF(#REF!=4,"14-15/1",
IF(#REF!=5,"14-15/2",
IF(#REF!=6,"14-15/3","Hata2")))))),
IF(#REF!+BH10=2014,
IF(#REF!=1,"14-15/1",
IF(#REF!=2,"14-15/2",
IF(#REF!=3,"14-15/3",
IF(#REF!=4,"15-16/1",
IF(#REF!=5,"15-16/2",
IF(#REF!=6,"15-16/3","Hata3")))))),
IF(AND(#REF!+#REF!&gt;2014,#REF!+#REF!&lt;2015,BH10=1),
IF(#REF!=0.1,"14-15/0.1",
IF(#REF!=0.2,"14-15/0.2",
IF(#REF!=0.3,"14-15/0.3","Hata4"))),
IF(#REF!+BH10=2015,
IF(#REF!=1,"15-16/1",
IF(#REF!=2,"15-16/2",
IF(#REF!=3,"15-16/3",
IF(#REF!=4,"16-17/1",
IF(#REF!=5,"16-17/2",
IF(#REF!=6,"16-17/3","Hata5")))))),
IF(#REF!+BH10=2016,
IF(#REF!=1,"16-17/1",
IF(#REF!=2,"16-17/2",
IF(#REF!=3,"16-17/3",
IF(#REF!=4,"17-18/1",
IF(#REF!=5,"17-18/2",
IF(#REF!=6,"17-18/3","Hata6")))))),
IF(#REF!+BH10=2017,
IF(#REF!=1,"17-18/1",
IF(#REF!=2,"17-18/2",
IF(#REF!=3,"17-18/3",
IF(#REF!=4,"18-19/1",
IF(#REF!=5,"18-19/2",
IF(#REF!=6,"18-19/3","Hata7")))))),
IF(#REF!+BH10=2018,
IF(#REF!=1,"18-19/1",
IF(#REF!=2,"18-19/2",
IF(#REF!=3,"18-19/3",
IF(#REF!=4,"19-20/1",
IF(#REF!=5," 19-20/2",
IF(#REF!=6,"19-20/3","Hata8")))))),
IF(#REF!+BH10=2019,
IF(#REF!=1,"19-20/1",
IF(#REF!=2,"19-20/2",
IF(#REF!=3,"19-20/3",
IF(#REF!=4,"20-21/1",
IF(#REF!=5,"20-21/2",
IF(#REF!=6,"20-21/3","Hata9")))))),
IF(#REF!+BH10=2020,
IF(#REF!=1,"20-21/1",
IF(#REF!=2,"20-21/2",
IF(#REF!=3,"20-21/3",
IF(#REF!=4,"21-22/1",
IF(#REF!=5,"21-22/2",
IF(#REF!=6,"21-22/3","Hata10")))))),
IF(#REF!+BH10=2021,
IF(#REF!=1,"21-22/1",
IF(#REF!=2,"21-22/2",
IF(#REF!=3,"21-22/3",
IF(#REF!=4,"22-23/1",
IF(#REF!=5,"22-23/2",
IF(#REF!=6,"22-23/3","Hata11")))))),
IF(#REF!+BH10=2022,
IF(#REF!=1,"22-23/1",
IF(#REF!=2,"22-23/2",
IF(#REF!=3,"22-23/3",
IF(#REF!=4,"23-24/1",
IF(#REF!=5,"23-24/2",
IF(#REF!=6,"23-24/3","Hata12")))))),
IF(#REF!+BH10=2023,
IF(#REF!=1,"23-24/1",
IF(#REF!=2,"23-24/2",
IF(#REF!=3,"23-24/3",
IF(#REF!=4,"24-25/1",
IF(#REF!=5,"24-25/2",
IF(#REF!=6,"24-25/3","Hata13")))))),
))))))))))))))
)</f>
        <v>#REF!</v>
      </c>
      <c r="G10" s="4"/>
      <c r="H10" s="54" t="s">
        <v>161</v>
      </c>
      <c r="I10" s="2">
        <v>54678</v>
      </c>
      <c r="J10" s="2" t="s">
        <v>62</v>
      </c>
      <c r="O10" s="2" t="s">
        <v>302</v>
      </c>
      <c r="P10" s="2" t="s">
        <v>302</v>
      </c>
      <c r="Q10" s="55">
        <v>2</v>
      </c>
      <c r="R10" s="2">
        <f>VLOOKUP($Q10,[1]sistem!$I$3:$L$10,2,FALSE)</f>
        <v>0</v>
      </c>
      <c r="S10" s="2">
        <f>VLOOKUP($Q10,[1]sistem!$I$3:$L$10,3,FALSE)</f>
        <v>2</v>
      </c>
      <c r="T10" s="2">
        <f>VLOOKUP($Q10,[1]sistem!$I$3:$L$10,4,FALSE)</f>
        <v>1</v>
      </c>
      <c r="U10" s="2" t="e">
        <f>VLOOKUP($AZ10,[1]sistem!$I$13:$L$14,2,FALSE)*#REF!</f>
        <v>#REF!</v>
      </c>
      <c r="V10" s="2" t="e">
        <f>VLOOKUP($AZ10,[1]sistem!$I$13:$L$14,3,FALSE)*#REF!</f>
        <v>#REF!</v>
      </c>
      <c r="W10" s="2" t="e">
        <f>VLOOKUP($AZ10,[1]sistem!$I$13:$L$14,4,FALSE)*#REF!</f>
        <v>#REF!</v>
      </c>
      <c r="X10" s="2" t="e">
        <f t="shared" ref="X10:X25" si="1">R10*U10</f>
        <v>#REF!</v>
      </c>
      <c r="Y10" s="2" t="e">
        <f t="shared" ref="Y10:Y25" si="2">S10*V10</f>
        <v>#REF!</v>
      </c>
      <c r="Z10" s="2" t="e">
        <f t="shared" ref="Z10:Z25" si="3">T10*W10</f>
        <v>#REF!</v>
      </c>
      <c r="AA10" s="2" t="e">
        <f t="shared" ref="AA10:AA25" si="4">SUM(X10:Z10)</f>
        <v>#REF!</v>
      </c>
      <c r="AB10" s="2">
        <f>VLOOKUP(AZ10,[1]sistem!$I$18:$J$19,2,FALSE)</f>
        <v>14</v>
      </c>
      <c r="AC10" s="2">
        <v>0.25</v>
      </c>
      <c r="AD10" s="2">
        <f>VLOOKUP($Q10,[1]sistem!$I$3:$M$10,5,FALSE)</f>
        <v>2</v>
      </c>
      <c r="AE10" s="2">
        <v>1</v>
      </c>
      <c r="AG10" s="2">
        <f>AE10*AK10</f>
        <v>14</v>
      </c>
      <c r="AH10" s="2">
        <f>VLOOKUP($Q10,[1]sistem!$I$3:$N$10,6,FALSE)</f>
        <v>3</v>
      </c>
      <c r="AI10" s="2">
        <v>2</v>
      </c>
      <c r="AJ10" s="2">
        <f t="shared" ref="AJ10:AJ25" si="5">AH10*AI10</f>
        <v>6</v>
      </c>
      <c r="AK10" s="2">
        <f>VLOOKUP($AZ10,[1]sistem!$I$18:$K$19,3,FALSE)</f>
        <v>14</v>
      </c>
      <c r="AL10" s="2" t="e">
        <f>AK10*#REF!</f>
        <v>#REF!</v>
      </c>
      <c r="AM10" s="2" t="e">
        <f t="shared" ref="AM10:AM25" si="6">AL10+AJ10+AG10+X10+Y10+Z10</f>
        <v>#REF!</v>
      </c>
      <c r="AN10" s="2">
        <f t="shared" ref="AN10:AN25" si="7">IF(AZ10="s",25,25)</f>
        <v>25</v>
      </c>
      <c r="AO10" s="2" t="e">
        <f t="shared" ref="AO10:AO25" si="8">ROUND(AM10/AN10,0)</f>
        <v>#REF!</v>
      </c>
      <c r="AP10" s="2" t="e">
        <f>ROUND(AO10-#REF!,0)</f>
        <v>#REF!</v>
      </c>
      <c r="AQ10" s="2">
        <f>IF(AZ10="s",IF(Q10=0,0,
IF(Q10=1,#REF!*4*4,
IF(Q10=2,0,
IF(Q10=3,#REF!*4*2,
IF(Q10=4,0,
IF(Q10=5,0,
IF(Q10=6,0,
IF(Q10=7,0)))))))),
IF(AZ10="t",
IF(Q10=0,0,
IF(Q10=1,#REF!*4*4*0.8,
IF(Q10=2,0,
IF(Q10=3,#REF!*4*2*0.8,
IF(Q10=4,0,
IF(Q10=5,0,
IF(Q10=6,0,
IF(Q10=7,0))))))))))</f>
        <v>0</v>
      </c>
      <c r="AR10" s="2" t="e">
        <f>IF(AZ10="s",
IF(Q10=0,0,
IF(Q10=1,0,
IF(Q10=2,#REF!*4*2,
IF(Q10=3,#REF!*4,
IF(Q10=4,#REF!*4,
IF(Q10=5,0,
IF(Q10=6,0,
IF(Q10=7,#REF!*4)))))))),
IF(AZ10="t",
IF(Q10=0,0,
IF(Q10=1,0,
IF(Q10=2,#REF!*4*2*0.8,
IF(Q10=3,#REF!*4*0.8,
IF(Q10=4,#REF!*4*0.8,
IF(Q10=5,0,
IF(Q10=6,0,
IF(Q10=7,#REF!*4))))))))))</f>
        <v>#REF!</v>
      </c>
      <c r="AS10" s="2" t="e">
        <f>IF(AZ10="s",
IF(Q10=0,0,
IF(Q10=1,#REF!*2,
IF(Q10=2,#REF!*2,
IF(Q10=3,#REF!*2,
IF(Q10=4,#REF!*2,
IF(Q10=5,#REF!*2,
IF(Q10=6,#REF!*2,
IF(Q10=7,#REF!*2)))))))),
IF(AZ10="t",
IF(Q10=0,#REF!*2*0.8,
IF(Q10=1,#REF!*2*0.8,
IF(Q10=2,#REF!*2*0.8,
IF(Q10=3,#REF!*2*0.8,
IF(Q10=4,#REF!*2*0.8,
IF(Q10=5,#REF!*2*0.8,
IF(Q10=6,#REF!*1*0.8,
IF(Q10=7,#REF!*2))))))))))</f>
        <v>#REF!</v>
      </c>
      <c r="AT10" s="2" t="e">
        <f t="shared" ref="AT10:AT25" si="9">SUM(AQ10:AS10)-SUM(X10:Z10)</f>
        <v>#REF!</v>
      </c>
      <c r="AU10" s="2" t="e">
        <f>IF(AZ10="s",
IF(Q10=0,0,
IF(Q10=1,(14-2)*(#REF!+#REF!)/4*4,
IF(Q10=2,(14-2)*(#REF!+#REF!)/4*2,
IF(Q10=3,(14-2)*(#REF!+#REF!)/4*3,
IF(Q10=4,(14-2)*(#REF!+#REF!)/4,
IF(Q10=5,(14-2)*#REF!/4,
IF(Q10=6,0,
IF(Q10=7,(14)*#REF!)))))))),
IF(AZ10="t",
IF(Q10=0,0,
IF(Q10=1,(11-2)*(#REF!+#REF!)/4*4,
IF(Q10=2,(11-2)*(#REF!+#REF!)/4*2,
IF(Q10=3,(11-2)*(#REF!+#REF!)/4*3,
IF(Q10=4,(11-2)*(#REF!+#REF!)/4,
IF(Q10=5,(11-2)*#REF!/4,
IF(Q10=6,0,
IF(Q10=7,(11)*#REF!))))))))))</f>
        <v>#REF!</v>
      </c>
      <c r="AV10" s="2" t="e">
        <f t="shared" ref="AV10:AV25" si="10">AU10-AG10</f>
        <v>#REF!</v>
      </c>
      <c r="AW10" s="2">
        <f t="shared" ref="AW10:AW25" si="11">IF(AZ10="s",
IF(Q10=0,0,
IF(Q10=1,4*5,
IF(Q10=2,4*3,
IF(Q10=3,4*4,
IF(Q10=4,4*2,
IF(Q10=5,4,
IF(Q10=6,4/2,
IF(Q10=7,4*2,)))))))),
IF(AZ10="t",
IF(Q10=0,0,
IF(Q10=1,4*5,
IF(Q10=2,4*3,
IF(Q10=3,4*4,
IF(Q10=4,4*2,
IF(Q10=5,4,
IF(Q10=6,4/2,
IF(Q10=7,4*2))))))))))</f>
        <v>12</v>
      </c>
      <c r="AX10" s="2">
        <f t="shared" ref="AX10:AX25" si="12">AW10-AJ10</f>
        <v>6</v>
      </c>
      <c r="AY10" s="2" t="e">
        <f t="shared" ref="AY10:AY25" si="13">AQ10+AR10+AS10+(IF(BF10=1,(AU10)*2,AU10))+AW10</f>
        <v>#REF!</v>
      </c>
      <c r="AZ10" s="2" t="s">
        <v>63</v>
      </c>
      <c r="BA10" s="2" t="e">
        <f>IF(BG10="A",0,IF(AZ10="s",14*#REF!,IF(AZ10="T",11*#REF!,"HATA")))</f>
        <v>#REF!</v>
      </c>
      <c r="BB10" s="2" t="e">
        <f t="shared" ref="BB10:BB25" si="14">IF(BG10="Z",(BA10+AY10)*1.15,(BA10+AY10))</f>
        <v>#REF!</v>
      </c>
      <c r="BC10" s="2" t="e">
        <f>IF(AZ10="s",ROUND(BB10/27,0),IF(AZ10="T",ROUND(BB10/25,0),"HATA"))</f>
        <v>#REF!</v>
      </c>
      <c r="BD10" s="2" t="e">
        <f>IF(BC10-#REF!=0,"DOĞRU","YANLIŞ")</f>
        <v>#REF!</v>
      </c>
      <c r="BE10" s="2" t="e">
        <f>#REF!-BC10</f>
        <v>#REF!</v>
      </c>
      <c r="BF10" s="2">
        <v>1</v>
      </c>
      <c r="BH10" s="2">
        <v>0</v>
      </c>
      <c r="BI10" s="2" t="s">
        <v>303</v>
      </c>
      <c r="BJ10" s="2">
        <v>2</v>
      </c>
      <c r="BL10" s="7" t="e">
        <f>#REF!*14</f>
        <v>#REF!</v>
      </c>
      <c r="BM10" s="9"/>
      <c r="BN10" s="8"/>
      <c r="BO10" s="13"/>
      <c r="BP10" s="13"/>
      <c r="BQ10" s="13"/>
      <c r="BR10" s="13"/>
      <c r="BS10" s="13"/>
      <c r="BT10" s="10"/>
      <c r="BU10" s="11"/>
      <c r="BV10" s="12"/>
      <c r="CC10" s="51"/>
      <c r="CD10" s="51"/>
      <c r="CE10" s="51" t="s">
        <v>687</v>
      </c>
      <c r="CF10" s="53">
        <v>44298</v>
      </c>
      <c r="CG10" s="52" t="s">
        <v>764</v>
      </c>
      <c r="CH10" s="53">
        <v>44333</v>
      </c>
      <c r="CI10" s="77" t="s">
        <v>764</v>
      </c>
      <c r="CJ10" s="42"/>
      <c r="CK10" s="42"/>
    </row>
    <row r="11" spans="1:92" x14ac:dyDescent="0.25">
      <c r="A11" s="54" t="s">
        <v>58</v>
      </c>
      <c r="B11" s="54" t="s">
        <v>59</v>
      </c>
      <c r="C11" s="2" t="s">
        <v>59</v>
      </c>
      <c r="D11" s="4" t="s">
        <v>60</v>
      </c>
      <c r="E11" s="4" t="s">
        <v>60</v>
      </c>
      <c r="F11" s="5" t="e">
        <f>IF(AZ11="S",
IF(#REF!+BH11=2012,
IF(#REF!=1,"12-13/1",
IF(#REF!=2,"12-13/2",
IF(#REF!=3,"13-14/1",
IF(#REF!=4,"13-14/2","Hata1")))),
IF(#REF!+BH11=2013,
IF(#REF!=1,"13-14/1",
IF(#REF!=2,"13-14/2",
IF(#REF!=3,"14-15/1",
IF(#REF!=4,"14-15/2","Hata2")))),
IF(#REF!+BH11=2014,
IF(#REF!=1,"14-15/1",
IF(#REF!=2,"14-15/2",
IF(#REF!=3,"15-16/1",
IF(#REF!=4,"15-16/2","Hata3")))),
IF(#REF!+BH11=2015,
IF(#REF!=1,"15-16/1",
IF(#REF!=2,"15-16/2",
IF(#REF!=3,"16-17/1",
IF(#REF!=4,"16-17/2","Hata4")))),
IF(#REF!+BH11=2016,
IF(#REF!=1,"16-17/1",
IF(#REF!=2,"16-17/2",
IF(#REF!=3,"17-18/1",
IF(#REF!=4,"17-18/2","Hata5")))),
IF(#REF!+BH11=2017,
IF(#REF!=1,"17-18/1",
IF(#REF!=2,"17-18/2",
IF(#REF!=3,"18-19/1",
IF(#REF!=4,"18-19/2","Hata6")))),
IF(#REF!+BH11=2018,
IF(#REF!=1,"18-19/1",
IF(#REF!=2,"18-19/2",
IF(#REF!=3,"19-20/1",
IF(#REF!=4,"19-20/2","Hata7")))),
IF(#REF!+BH11=2019,
IF(#REF!=1,"19-20/1",
IF(#REF!=2,"19-20/2",
IF(#REF!=3,"20-21/1",
IF(#REF!=4,"20-21/2","Hata8")))),
IF(#REF!+BH11=2020,
IF(#REF!=1,"20-21/1",
IF(#REF!=2,"20-21/2",
IF(#REF!=3,"21-22/1",
IF(#REF!=4,"21-22/2","Hata9")))),
IF(#REF!+BH11=2021,
IF(#REF!=1,"21-22/1",
IF(#REF!=2,"21-22/2",
IF(#REF!=3,"22-23/1",
IF(#REF!=4,"22-23/2","Hata10")))),
IF(#REF!+BH11=2022,
IF(#REF!=1,"22-23/1",
IF(#REF!=2,"22-23/2",
IF(#REF!=3,"23-24/1",
IF(#REF!=4,"23-24/2","Hata11")))),
IF(#REF!+BH11=2023,
IF(#REF!=1,"23-24/1",
IF(#REF!=2,"23-24/2",
IF(#REF!=3,"24-25/1",
IF(#REF!=4,"24-25/2","Hata12")))),
)))))))))))),
IF(AZ11="T",
IF(#REF!+BH11=2012,
IF(#REF!=1,"12-13/1",
IF(#REF!=2,"12-13/2",
IF(#REF!=3,"12-13/3",
IF(#REF!=4,"13-14/1",
IF(#REF!=5,"13-14/2",
IF(#REF!=6,"13-14/3","Hata1")))))),
IF(#REF!+BH11=2013,
IF(#REF!=1,"13-14/1",
IF(#REF!=2,"13-14/2",
IF(#REF!=3,"13-14/3",
IF(#REF!=4,"14-15/1",
IF(#REF!=5,"14-15/2",
IF(#REF!=6,"14-15/3","Hata2")))))),
IF(#REF!+BH11=2014,
IF(#REF!=1,"14-15/1",
IF(#REF!=2,"14-15/2",
IF(#REF!=3,"14-15/3",
IF(#REF!=4,"15-16/1",
IF(#REF!=5,"15-16/2",
IF(#REF!=6,"15-16/3","Hata3")))))),
IF(AND(#REF!+#REF!&gt;2014,#REF!+#REF!&lt;2015,BH11=1),
IF(#REF!=0.1,"14-15/0.1",
IF(#REF!=0.2,"14-15/0.2",
IF(#REF!=0.3,"14-15/0.3","Hata4"))),
IF(#REF!+BH11=2015,
IF(#REF!=1,"15-16/1",
IF(#REF!=2,"15-16/2",
IF(#REF!=3,"15-16/3",
IF(#REF!=4,"16-17/1",
IF(#REF!=5,"16-17/2",
IF(#REF!=6,"16-17/3","Hata5")))))),
IF(#REF!+BH11=2016,
IF(#REF!=1,"16-17/1",
IF(#REF!=2,"16-17/2",
IF(#REF!=3,"16-17/3",
IF(#REF!=4,"17-18/1",
IF(#REF!=5,"17-18/2",
IF(#REF!=6,"17-18/3","Hata6")))))),
IF(#REF!+BH11=2017,
IF(#REF!=1,"17-18/1",
IF(#REF!=2,"17-18/2",
IF(#REF!=3,"17-18/3",
IF(#REF!=4,"18-19/1",
IF(#REF!=5,"18-19/2",
IF(#REF!=6,"18-19/3","Hata7")))))),
IF(#REF!+BH11=2018,
IF(#REF!=1,"18-19/1",
IF(#REF!=2,"18-19/2",
IF(#REF!=3,"18-19/3",
IF(#REF!=4,"19-20/1",
IF(#REF!=5," 19-20/2",
IF(#REF!=6,"19-20/3","Hata8")))))),
IF(#REF!+BH11=2019,
IF(#REF!=1,"19-20/1",
IF(#REF!=2,"19-20/2",
IF(#REF!=3,"19-20/3",
IF(#REF!=4,"20-21/1",
IF(#REF!=5,"20-21/2",
IF(#REF!=6,"20-21/3","Hata9")))))),
IF(#REF!+BH11=2020,
IF(#REF!=1,"20-21/1",
IF(#REF!=2,"20-21/2",
IF(#REF!=3,"20-21/3",
IF(#REF!=4,"21-22/1",
IF(#REF!=5,"21-22/2",
IF(#REF!=6,"21-22/3","Hata10")))))),
IF(#REF!+BH11=2021,
IF(#REF!=1,"21-22/1",
IF(#REF!=2,"21-22/2",
IF(#REF!=3,"21-22/3",
IF(#REF!=4,"22-23/1",
IF(#REF!=5,"22-23/2",
IF(#REF!=6,"22-23/3","Hata11")))))),
IF(#REF!+BH11=2022,
IF(#REF!=1,"22-23/1",
IF(#REF!=2,"22-23/2",
IF(#REF!=3,"22-23/3",
IF(#REF!=4,"23-24/1",
IF(#REF!=5,"23-24/2",
IF(#REF!=6,"23-24/3","Hata12")))))),
IF(#REF!+BH11=2023,
IF(#REF!=1,"23-24/1",
IF(#REF!=2,"23-24/2",
IF(#REF!=3,"23-24/3",
IF(#REF!=4,"24-25/1",
IF(#REF!=5,"24-25/2",
IF(#REF!=6,"24-25/3","Hata13")))))),
))))))))))))))
)</f>
        <v>#REF!</v>
      </c>
      <c r="G11" s="4"/>
      <c r="H11" s="54" t="s">
        <v>61</v>
      </c>
      <c r="I11" s="2">
        <v>206032</v>
      </c>
      <c r="J11" s="2" t="s">
        <v>62</v>
      </c>
      <c r="M11" s="2">
        <v>55007</v>
      </c>
      <c r="O11" s="2" t="s">
        <v>59</v>
      </c>
      <c r="P11" s="2" t="s">
        <v>59</v>
      </c>
      <c r="Q11" s="55">
        <v>3</v>
      </c>
      <c r="R11" s="2">
        <f>VLOOKUP($Q11,[1]sistem!$I$3:$L$10,2,FALSE)</f>
        <v>2</v>
      </c>
      <c r="S11" s="2">
        <f>VLOOKUP($Q11,[1]sistem!$I$3:$L$10,3,FALSE)</f>
        <v>1</v>
      </c>
      <c r="T11" s="2">
        <f>VLOOKUP($Q11,[1]sistem!$I$3:$L$10,4,FALSE)</f>
        <v>1</v>
      </c>
      <c r="U11" s="2" t="e">
        <f>VLOOKUP($AZ11,[1]sistem!$I$13:$L$14,2,FALSE)*#REF!</f>
        <v>#REF!</v>
      </c>
      <c r="V11" s="2" t="e">
        <f>VLOOKUP($AZ11,[1]sistem!$I$13:$L$14,3,FALSE)*#REF!</f>
        <v>#REF!</v>
      </c>
      <c r="W11" s="2" t="e">
        <f>VLOOKUP($AZ11,[1]sistem!$I$13:$L$14,4,FALSE)*#REF!</f>
        <v>#REF!</v>
      </c>
      <c r="X11" s="2" t="e">
        <f t="shared" si="1"/>
        <v>#REF!</v>
      </c>
      <c r="Y11" s="2" t="e">
        <f t="shared" si="2"/>
        <v>#REF!</v>
      </c>
      <c r="Z11" s="2" t="e">
        <f t="shared" si="3"/>
        <v>#REF!</v>
      </c>
      <c r="AA11" s="2" t="e">
        <f t="shared" si="4"/>
        <v>#REF!</v>
      </c>
      <c r="AB11" s="2">
        <f>VLOOKUP(AZ11,[1]sistem!$I$18:$J$19,2,FALSE)</f>
        <v>14</v>
      </c>
      <c r="AC11" s="2">
        <v>0.25</v>
      </c>
      <c r="AD11" s="2">
        <f>VLOOKUP($Q11,[1]sistem!$I$3:$M$10,5,FALSE)</f>
        <v>3</v>
      </c>
      <c r="AG11" s="2" t="e">
        <f>(#REF!+#REF!)*AB11</f>
        <v>#REF!</v>
      </c>
      <c r="AH11" s="2">
        <f>VLOOKUP($Q11,[1]sistem!$I$3:$N$10,6,FALSE)</f>
        <v>4</v>
      </c>
      <c r="AI11" s="2">
        <v>2</v>
      </c>
      <c r="AJ11" s="2">
        <f t="shared" si="5"/>
        <v>8</v>
      </c>
      <c r="AK11" s="2">
        <f>VLOOKUP($AZ11,[1]sistem!$I$18:$K$19,3,FALSE)</f>
        <v>14</v>
      </c>
      <c r="AL11" s="2" t="e">
        <f>AK11*#REF!</f>
        <v>#REF!</v>
      </c>
      <c r="AM11" s="2" t="e">
        <f t="shared" si="6"/>
        <v>#REF!</v>
      </c>
      <c r="AN11" s="2">
        <f t="shared" si="7"/>
        <v>25</v>
      </c>
      <c r="AO11" s="2" t="e">
        <f t="shared" si="8"/>
        <v>#REF!</v>
      </c>
      <c r="AP11" s="2" t="e">
        <f>ROUND(AO11-#REF!,0)</f>
        <v>#REF!</v>
      </c>
      <c r="AQ11" s="2" t="e">
        <f>IF(AZ11="s",IF(Q11=0,0,
IF(Q11=1,#REF!*4*4,
IF(Q11=2,0,
IF(Q11=3,#REF!*4*2,
IF(Q11=4,0,
IF(Q11=5,0,
IF(Q11=6,0,
IF(Q11=7,0)))))))),
IF(AZ11="t",
IF(Q11=0,0,
IF(Q11=1,#REF!*4*4*0.8,
IF(Q11=2,0,
IF(Q11=3,#REF!*4*2*0.8,
IF(Q11=4,0,
IF(Q11=5,0,
IF(Q11=6,0,
IF(Q11=7,0))))))))))</f>
        <v>#REF!</v>
      </c>
      <c r="AR11" s="2" t="e">
        <f>IF(AZ11="s",
IF(Q11=0,0,
IF(Q11=1,0,
IF(Q11=2,#REF!*4*2,
IF(Q11=3,#REF!*4,
IF(Q11=4,#REF!*4,
IF(Q11=5,0,
IF(Q11=6,0,
IF(Q11=7,#REF!*4)))))))),
IF(AZ11="t",
IF(Q11=0,0,
IF(Q11=1,0,
IF(Q11=2,#REF!*4*2*0.8,
IF(Q11=3,#REF!*4*0.8,
IF(Q11=4,#REF!*4*0.8,
IF(Q11=5,0,
IF(Q11=6,0,
IF(Q11=7,#REF!*4))))))))))</f>
        <v>#REF!</v>
      </c>
      <c r="AS11" s="2" t="e">
        <f>IF(AZ11="s",
IF(Q11=0,0,
IF(Q11=1,#REF!*2,
IF(Q11=2,#REF!*2,
IF(Q11=3,#REF!*2,
IF(Q11=4,#REF!*2,
IF(Q11=5,#REF!*2,
IF(Q11=6,#REF!*2,
IF(Q11=7,#REF!*2)))))))),
IF(AZ11="t",
IF(Q11=0,#REF!*2*0.8,
IF(Q11=1,#REF!*2*0.8,
IF(Q11=2,#REF!*2*0.8,
IF(Q11=3,#REF!*2*0.8,
IF(Q11=4,#REF!*2*0.8,
IF(Q11=5,#REF!*2*0.8,
IF(Q11=6,#REF!*1*0.8,
IF(Q11=7,#REF!*2))))))))))</f>
        <v>#REF!</v>
      </c>
      <c r="AT11" s="2" t="e">
        <f t="shared" si="9"/>
        <v>#REF!</v>
      </c>
      <c r="AU11" s="2" t="e">
        <f>IF(AZ11="s",
IF(Q11=0,0,
IF(Q11=1,(14-2)*(#REF!+#REF!)/4*4,
IF(Q11=2,(14-2)*(#REF!+#REF!)/4*2,
IF(Q11=3,(14-2)*(#REF!+#REF!)/4*3,
IF(Q11=4,(14-2)*(#REF!+#REF!)/4,
IF(Q11=5,(14-2)*#REF!/4,
IF(Q11=6,0,
IF(Q11=7,(14)*#REF!)))))))),
IF(AZ11="t",
IF(Q11=0,0,
IF(Q11=1,(11-2)*(#REF!+#REF!)/4*4,
IF(Q11=2,(11-2)*(#REF!+#REF!)/4*2,
IF(Q11=3,(11-2)*(#REF!+#REF!)/4*3,
IF(Q11=4,(11-2)*(#REF!+#REF!)/4,
IF(Q11=5,(11-2)*#REF!/4,
IF(Q11=6,0,
IF(Q11=7,(11)*#REF!))))))))))</f>
        <v>#REF!</v>
      </c>
      <c r="AV11" s="2" t="e">
        <f t="shared" si="10"/>
        <v>#REF!</v>
      </c>
      <c r="AW11" s="2">
        <f t="shared" si="11"/>
        <v>16</v>
      </c>
      <c r="AX11" s="2">
        <f t="shared" si="12"/>
        <v>8</v>
      </c>
      <c r="AY11" s="2" t="e">
        <f t="shared" si="13"/>
        <v>#REF!</v>
      </c>
      <c r="AZ11" s="2" t="s">
        <v>63</v>
      </c>
      <c r="BA11" s="2" t="e">
        <f>IF(BG11="A",0,IF(AZ11="s",14*#REF!,IF(AZ11="T",11*#REF!,"HATA")))</f>
        <v>#REF!</v>
      </c>
      <c r="BB11" s="2" t="e">
        <f t="shared" si="14"/>
        <v>#REF!</v>
      </c>
      <c r="BC11" s="2" t="e">
        <f>IF(AZ11="s",ROUND(BB11/30,0),IF(AZ11="T",ROUND(BB11/25,0),"HATA"))</f>
        <v>#REF!</v>
      </c>
      <c r="BD11" s="2" t="e">
        <f>IF(BC11-#REF!=0,"DOĞRU","YANLIŞ")</f>
        <v>#REF!</v>
      </c>
      <c r="BE11" s="2" t="e">
        <f>#REF!-BC11</f>
        <v>#REF!</v>
      </c>
      <c r="BF11" s="2">
        <v>1</v>
      </c>
      <c r="BH11" s="2">
        <v>1</v>
      </c>
      <c r="BJ11" s="2">
        <v>3</v>
      </c>
      <c r="BL11" s="7" t="e">
        <f>#REF!*14</f>
        <v>#REF!</v>
      </c>
      <c r="BM11" s="9"/>
      <c r="BN11" s="8"/>
      <c r="BO11" s="13"/>
      <c r="BP11" s="13"/>
      <c r="BQ11" s="13"/>
      <c r="BR11" s="13"/>
      <c r="BS11" s="13"/>
      <c r="BT11" s="10"/>
      <c r="BU11" s="11"/>
      <c r="BV11" s="12"/>
      <c r="CB11" s="42"/>
      <c r="CC11" s="51" t="s">
        <v>687</v>
      </c>
      <c r="CD11" s="51" t="s">
        <v>687</v>
      </c>
      <c r="CE11" s="51"/>
      <c r="CF11" s="53">
        <v>44298</v>
      </c>
      <c r="CG11" s="52" t="s">
        <v>767</v>
      </c>
      <c r="CH11" s="71">
        <v>44314</v>
      </c>
      <c r="CI11" s="72" t="s">
        <v>765</v>
      </c>
      <c r="CJ11" s="53">
        <v>44323</v>
      </c>
      <c r="CK11" s="52" t="s">
        <v>767</v>
      </c>
    </row>
    <row r="12" spans="1:92" x14ac:dyDescent="0.25">
      <c r="A12" s="54" t="s">
        <v>319</v>
      </c>
      <c r="B12" s="54" t="s">
        <v>59</v>
      </c>
      <c r="C12" s="2" t="s">
        <v>59</v>
      </c>
      <c r="D12" s="4" t="s">
        <v>60</v>
      </c>
      <c r="E12" s="4" t="s">
        <v>60</v>
      </c>
      <c r="F12" s="5" t="e">
        <f>IF(AZ12="S",
IF(#REF!+BH12=2012,
IF(#REF!=1,"12-13/1",
IF(#REF!=2,"12-13/2",
IF(#REF!=3,"13-14/1",
IF(#REF!=4,"13-14/2","Hata1")))),
IF(#REF!+BH12=2013,
IF(#REF!=1,"13-14/1",
IF(#REF!=2,"13-14/2",
IF(#REF!=3,"14-15/1",
IF(#REF!=4,"14-15/2","Hata2")))),
IF(#REF!+BH12=2014,
IF(#REF!=1,"14-15/1",
IF(#REF!=2,"14-15/2",
IF(#REF!=3,"15-16/1",
IF(#REF!=4,"15-16/2","Hata3")))),
IF(#REF!+BH12=2015,
IF(#REF!=1,"15-16/1",
IF(#REF!=2,"15-16/2",
IF(#REF!=3,"16-17/1",
IF(#REF!=4,"16-17/2","Hata4")))),
IF(#REF!+BH12=2016,
IF(#REF!=1,"16-17/1",
IF(#REF!=2,"16-17/2",
IF(#REF!=3,"17-18/1",
IF(#REF!=4,"17-18/2","Hata5")))),
IF(#REF!+BH12=2017,
IF(#REF!=1,"17-18/1",
IF(#REF!=2,"17-18/2",
IF(#REF!=3,"18-19/1",
IF(#REF!=4,"18-19/2","Hata6")))),
IF(#REF!+BH12=2018,
IF(#REF!=1,"18-19/1",
IF(#REF!=2,"18-19/2",
IF(#REF!=3,"19-20/1",
IF(#REF!=4,"19-20/2","Hata7")))),
IF(#REF!+BH12=2019,
IF(#REF!=1,"19-20/1",
IF(#REF!=2,"19-20/2",
IF(#REF!=3,"20-21/1",
IF(#REF!=4,"20-21/2","Hata8")))),
IF(#REF!+BH12=2020,
IF(#REF!=1,"20-21/1",
IF(#REF!=2,"20-21/2",
IF(#REF!=3,"21-22/1",
IF(#REF!=4,"21-22/2","Hata9")))),
IF(#REF!+BH12=2021,
IF(#REF!=1,"21-22/1",
IF(#REF!=2,"21-22/2",
IF(#REF!=3,"22-23/1",
IF(#REF!=4,"22-23/2","Hata10")))),
IF(#REF!+BH12=2022,
IF(#REF!=1,"22-23/1",
IF(#REF!=2,"22-23/2",
IF(#REF!=3,"23-24/1",
IF(#REF!=4,"23-24/2","Hata11")))),
IF(#REF!+BH12=2023,
IF(#REF!=1,"23-24/1",
IF(#REF!=2,"23-24/2",
IF(#REF!=3,"24-25/1",
IF(#REF!=4,"24-25/2","Hata12")))),
)))))))))))),
IF(AZ12="T",
IF(#REF!+BH12=2012,
IF(#REF!=1,"12-13/1",
IF(#REF!=2,"12-13/2",
IF(#REF!=3,"12-13/3",
IF(#REF!=4,"13-14/1",
IF(#REF!=5,"13-14/2",
IF(#REF!=6,"13-14/3","Hata1")))))),
IF(#REF!+BH12=2013,
IF(#REF!=1,"13-14/1",
IF(#REF!=2,"13-14/2",
IF(#REF!=3,"13-14/3",
IF(#REF!=4,"14-15/1",
IF(#REF!=5,"14-15/2",
IF(#REF!=6,"14-15/3","Hata2")))))),
IF(#REF!+BH12=2014,
IF(#REF!=1,"14-15/1",
IF(#REF!=2,"14-15/2",
IF(#REF!=3,"14-15/3",
IF(#REF!=4,"15-16/1",
IF(#REF!=5,"15-16/2",
IF(#REF!=6,"15-16/3","Hata3")))))),
IF(AND(#REF!+#REF!&gt;2014,#REF!+#REF!&lt;2015,BH12=1),
IF(#REF!=0.1,"14-15/0.1",
IF(#REF!=0.2,"14-15/0.2",
IF(#REF!=0.3,"14-15/0.3","Hata4"))),
IF(#REF!+BH12=2015,
IF(#REF!=1,"15-16/1",
IF(#REF!=2,"15-16/2",
IF(#REF!=3,"15-16/3",
IF(#REF!=4,"16-17/1",
IF(#REF!=5,"16-17/2",
IF(#REF!=6,"16-17/3","Hata5")))))),
IF(#REF!+BH12=2016,
IF(#REF!=1,"16-17/1",
IF(#REF!=2,"16-17/2",
IF(#REF!=3,"16-17/3",
IF(#REF!=4,"17-18/1",
IF(#REF!=5,"17-18/2",
IF(#REF!=6,"17-18/3","Hata6")))))),
IF(#REF!+BH12=2017,
IF(#REF!=1,"17-18/1",
IF(#REF!=2,"17-18/2",
IF(#REF!=3,"17-18/3",
IF(#REF!=4,"18-19/1",
IF(#REF!=5,"18-19/2",
IF(#REF!=6,"18-19/3","Hata7")))))),
IF(#REF!+BH12=2018,
IF(#REF!=1,"18-19/1",
IF(#REF!=2,"18-19/2",
IF(#REF!=3,"18-19/3",
IF(#REF!=4,"19-20/1",
IF(#REF!=5," 19-20/2",
IF(#REF!=6,"19-20/3","Hata8")))))),
IF(#REF!+BH12=2019,
IF(#REF!=1,"19-20/1",
IF(#REF!=2,"19-20/2",
IF(#REF!=3,"19-20/3",
IF(#REF!=4,"20-21/1",
IF(#REF!=5,"20-21/2",
IF(#REF!=6,"20-21/3","Hata9")))))),
IF(#REF!+BH12=2020,
IF(#REF!=1,"20-21/1",
IF(#REF!=2,"20-21/2",
IF(#REF!=3,"20-21/3",
IF(#REF!=4,"21-22/1",
IF(#REF!=5,"21-22/2",
IF(#REF!=6,"21-22/3","Hata10")))))),
IF(#REF!+BH12=2021,
IF(#REF!=1,"21-22/1",
IF(#REF!=2,"21-22/2",
IF(#REF!=3,"21-22/3",
IF(#REF!=4,"22-23/1",
IF(#REF!=5,"22-23/2",
IF(#REF!=6,"22-23/3","Hata11")))))),
IF(#REF!+BH12=2022,
IF(#REF!=1,"22-23/1",
IF(#REF!=2,"22-23/2",
IF(#REF!=3,"22-23/3",
IF(#REF!=4,"23-24/1",
IF(#REF!=5,"23-24/2",
IF(#REF!=6,"23-24/3","Hata12")))))),
IF(#REF!+BH12=2023,
IF(#REF!=1,"23-24/1",
IF(#REF!=2,"23-24/2",
IF(#REF!=3,"23-24/3",
IF(#REF!=4,"24-25/1",
IF(#REF!=5,"24-25/2",
IF(#REF!=6,"24-25/3","Hata13")))))),
))))))))))))))
)</f>
        <v>#REF!</v>
      </c>
      <c r="G12" s="4"/>
      <c r="H12" s="54" t="s">
        <v>159</v>
      </c>
      <c r="I12" s="2">
        <v>54680</v>
      </c>
      <c r="J12" s="2" t="s">
        <v>62</v>
      </c>
      <c r="O12" s="2" t="s">
        <v>59</v>
      </c>
      <c r="P12" s="2" t="s">
        <v>59</v>
      </c>
      <c r="Q12" s="55">
        <v>4</v>
      </c>
      <c r="R12" s="2">
        <f>VLOOKUP($Q12,[1]sistem!$I$3:$L$10,2,FALSE)</f>
        <v>0</v>
      </c>
      <c r="S12" s="2">
        <f>VLOOKUP($Q12,[1]sistem!$I$3:$L$10,3,FALSE)</f>
        <v>1</v>
      </c>
      <c r="T12" s="2">
        <f>VLOOKUP($Q12,[1]sistem!$I$3:$L$10,4,FALSE)</f>
        <v>1</v>
      </c>
      <c r="U12" s="2" t="e">
        <f>VLOOKUP($AZ12,[1]sistem!$I$13:$L$14,2,FALSE)*#REF!</f>
        <v>#REF!</v>
      </c>
      <c r="V12" s="2" t="e">
        <f>VLOOKUP($AZ12,[1]sistem!$I$13:$L$14,3,FALSE)*#REF!</f>
        <v>#REF!</v>
      </c>
      <c r="W12" s="2" t="e">
        <f>VLOOKUP($AZ12,[1]sistem!$I$13:$L$14,4,FALSE)*#REF!</f>
        <v>#REF!</v>
      </c>
      <c r="X12" s="2" t="e">
        <f t="shared" si="1"/>
        <v>#REF!</v>
      </c>
      <c r="Y12" s="2" t="e">
        <f t="shared" si="2"/>
        <v>#REF!</v>
      </c>
      <c r="Z12" s="2" t="e">
        <f t="shared" si="3"/>
        <v>#REF!</v>
      </c>
      <c r="AA12" s="2" t="e">
        <f t="shared" si="4"/>
        <v>#REF!</v>
      </c>
      <c r="AB12" s="2">
        <f>VLOOKUP(AZ12,[1]sistem!$I$18:$J$19,2,FALSE)</f>
        <v>14</v>
      </c>
      <c r="AC12" s="2">
        <v>0.25</v>
      </c>
      <c r="AD12" s="2">
        <f>VLOOKUP($Q12,[1]sistem!$I$3:$M$10,5,FALSE)</f>
        <v>1</v>
      </c>
      <c r="AE12" s="2">
        <v>0</v>
      </c>
      <c r="AG12" s="2">
        <f>AE12*AK12</f>
        <v>0</v>
      </c>
      <c r="AH12" s="2">
        <f>VLOOKUP($Q12,[1]sistem!$I$3:$N$10,6,FALSE)</f>
        <v>2</v>
      </c>
      <c r="AI12" s="2">
        <v>2</v>
      </c>
      <c r="AJ12" s="2">
        <f t="shared" si="5"/>
        <v>4</v>
      </c>
      <c r="AK12" s="2">
        <f>VLOOKUP($AZ12,[1]sistem!$I$18:$K$19,3,FALSE)</f>
        <v>14</v>
      </c>
      <c r="AL12" s="2" t="e">
        <f>AK12*#REF!</f>
        <v>#REF!</v>
      </c>
      <c r="AM12" s="2" t="e">
        <f t="shared" si="6"/>
        <v>#REF!</v>
      </c>
      <c r="AN12" s="2">
        <f t="shared" si="7"/>
        <v>25</v>
      </c>
      <c r="AO12" s="2" t="e">
        <f t="shared" si="8"/>
        <v>#REF!</v>
      </c>
      <c r="AP12" s="2" t="e">
        <f>ROUND(AO12-#REF!,0)</f>
        <v>#REF!</v>
      </c>
      <c r="AQ12" s="2">
        <f>IF(AZ12="s",IF(Q12=0,0,
IF(Q12=1,#REF!*4*4,
IF(Q12=2,0,
IF(Q12=3,#REF!*4*2,
IF(Q12=4,0,
IF(Q12=5,0,
IF(Q12=6,0,
IF(Q12=7,0)))))))),
IF(AZ12="t",
IF(Q12=0,0,
IF(Q12=1,#REF!*4*4*0.8,
IF(Q12=2,0,
IF(Q12=3,#REF!*4*2*0.8,
IF(Q12=4,0,
IF(Q12=5,0,
IF(Q12=6,0,
IF(Q12=7,0))))))))))</f>
        <v>0</v>
      </c>
      <c r="AR12" s="2" t="e">
        <f>IF(AZ12="s",
IF(Q12=0,0,
IF(Q12=1,0,
IF(Q12=2,#REF!*4*2,
IF(Q12=3,#REF!*4,
IF(Q12=4,#REF!*4,
IF(Q12=5,0,
IF(Q12=6,0,
IF(Q12=7,#REF!*4)))))))),
IF(AZ12="t",
IF(Q12=0,0,
IF(Q12=1,0,
IF(Q12=2,#REF!*4*2*0.8,
IF(Q12=3,#REF!*4*0.8,
IF(Q12=4,#REF!*4*0.8,
IF(Q12=5,0,
IF(Q12=6,0,
IF(Q12=7,#REF!*4))))))))))</f>
        <v>#REF!</v>
      </c>
      <c r="AS12" s="2" t="e">
        <f>IF(AZ12="s",
IF(Q12=0,0,
IF(Q12=1,#REF!*2,
IF(Q12=2,#REF!*2,
IF(Q12=3,#REF!*2,
IF(Q12=4,#REF!*2,
IF(Q12=5,#REF!*2,
IF(Q12=6,#REF!*2,
IF(Q12=7,#REF!*2)))))))),
IF(AZ12="t",
IF(Q12=0,#REF!*2*0.8,
IF(Q12=1,#REF!*2*0.8,
IF(Q12=2,#REF!*2*0.8,
IF(Q12=3,#REF!*2*0.8,
IF(Q12=4,#REF!*2*0.8,
IF(Q12=5,#REF!*2*0.8,
IF(Q12=6,#REF!*1*0.8,
IF(Q12=7,#REF!*2))))))))))</f>
        <v>#REF!</v>
      </c>
      <c r="AT12" s="2" t="e">
        <f t="shared" si="9"/>
        <v>#REF!</v>
      </c>
      <c r="AU12" s="2" t="e">
        <f>IF(AZ12="s",
IF(Q12=0,0,
IF(Q12=1,(14-2)*(#REF!+#REF!)/4*4,
IF(Q12=2,(14-2)*(#REF!+#REF!)/4*2,
IF(Q12=3,(14-2)*(#REF!+#REF!)/4*3,
IF(Q12=4,(14-2)*(#REF!+#REF!)/4,
IF(Q12=5,(14-2)*#REF!/4,
IF(Q12=6,0,
IF(Q12=7,(14)*#REF!)))))))),
IF(AZ12="t",
IF(Q12=0,0,
IF(Q12=1,(11-2)*(#REF!+#REF!)/4*4,
IF(Q12=2,(11-2)*(#REF!+#REF!)/4*2,
IF(Q12=3,(11-2)*(#REF!+#REF!)/4*3,
IF(Q12=4,(11-2)*(#REF!+#REF!)/4,
IF(Q12=5,(11-2)*#REF!/4,
IF(Q12=6,0,
IF(Q12=7,(11)*#REF!))))))))))</f>
        <v>#REF!</v>
      </c>
      <c r="AV12" s="2" t="e">
        <f t="shared" si="10"/>
        <v>#REF!</v>
      </c>
      <c r="AW12" s="2">
        <f t="shared" si="11"/>
        <v>8</v>
      </c>
      <c r="AX12" s="2">
        <f t="shared" si="12"/>
        <v>4</v>
      </c>
      <c r="AY12" s="2" t="e">
        <f t="shared" si="13"/>
        <v>#REF!</v>
      </c>
      <c r="AZ12" s="2" t="s">
        <v>63</v>
      </c>
      <c r="BA12" s="2" t="e">
        <f>IF(BG12="A",0,IF(AZ12="s",14*#REF!,IF(AZ12="T",11*#REF!,"HATA")))</f>
        <v>#REF!</v>
      </c>
      <c r="BB12" s="2" t="e">
        <f t="shared" si="14"/>
        <v>#REF!</v>
      </c>
      <c r="BC12" s="2" t="e">
        <f>IF(AZ12="s",ROUND(BB12/30,0),IF(AZ12="T",ROUND(BB12/25,0),"HATA"))</f>
        <v>#REF!</v>
      </c>
      <c r="BD12" s="2" t="s">
        <v>83</v>
      </c>
      <c r="BE12" s="2" t="e">
        <f>#REF!-BC12</f>
        <v>#REF!</v>
      </c>
      <c r="BF12" s="2">
        <v>1</v>
      </c>
      <c r="BH12" s="2">
        <v>1</v>
      </c>
      <c r="BJ12" s="2">
        <v>2</v>
      </c>
      <c r="BL12" s="7" t="e">
        <f>#REF!*14</f>
        <v>#REF!</v>
      </c>
      <c r="BM12" s="9"/>
      <c r="BN12" s="8"/>
      <c r="BO12" s="13"/>
      <c r="BP12" s="13"/>
      <c r="BQ12" s="13"/>
      <c r="BR12" s="13"/>
      <c r="BS12" s="13"/>
      <c r="BT12" s="10"/>
      <c r="BU12" s="11"/>
      <c r="BV12" s="12"/>
      <c r="CC12" s="51" t="s">
        <v>687</v>
      </c>
      <c r="CD12" s="51"/>
      <c r="CE12" s="51"/>
      <c r="CF12" s="53">
        <v>44300</v>
      </c>
      <c r="CG12" s="52" t="s">
        <v>758</v>
      </c>
      <c r="CH12" s="53"/>
      <c r="CI12" s="78"/>
      <c r="CJ12" s="42"/>
      <c r="CK12" s="42"/>
    </row>
    <row r="13" spans="1:92" x14ac:dyDescent="0.25">
      <c r="A13" s="54" t="s">
        <v>319</v>
      </c>
      <c r="B13" s="54" t="s">
        <v>59</v>
      </c>
      <c r="C13" s="2" t="s">
        <v>59</v>
      </c>
      <c r="D13" s="4" t="s">
        <v>60</v>
      </c>
      <c r="E13" s="4" t="s">
        <v>60</v>
      </c>
      <c r="F13" s="5" t="e">
        <f>IF(AZ13="S",
IF(#REF!+BH13=2012,
IF(#REF!=1,"12-13/1",
IF(#REF!=2,"12-13/2",
IF(#REF!=3,"13-14/1",
IF(#REF!=4,"13-14/2","Hata1")))),
IF(#REF!+BH13=2013,
IF(#REF!=1,"13-14/1",
IF(#REF!=2,"13-14/2",
IF(#REF!=3,"14-15/1",
IF(#REF!=4,"14-15/2","Hata2")))),
IF(#REF!+BH13=2014,
IF(#REF!=1,"14-15/1",
IF(#REF!=2,"14-15/2",
IF(#REF!=3,"15-16/1",
IF(#REF!=4,"15-16/2","Hata3")))),
IF(#REF!+BH13=2015,
IF(#REF!=1,"15-16/1",
IF(#REF!=2,"15-16/2",
IF(#REF!=3,"16-17/1",
IF(#REF!=4,"16-17/2","Hata4")))),
IF(#REF!+BH13=2016,
IF(#REF!=1,"16-17/1",
IF(#REF!=2,"16-17/2",
IF(#REF!=3,"17-18/1",
IF(#REF!=4,"17-18/2","Hata5")))),
IF(#REF!+BH13=2017,
IF(#REF!=1,"17-18/1",
IF(#REF!=2,"17-18/2",
IF(#REF!=3,"18-19/1",
IF(#REF!=4,"18-19/2","Hata6")))),
IF(#REF!+BH13=2018,
IF(#REF!=1,"18-19/1",
IF(#REF!=2,"18-19/2",
IF(#REF!=3,"19-20/1",
IF(#REF!=4,"19-20/2","Hata7")))),
IF(#REF!+BH13=2019,
IF(#REF!=1,"19-20/1",
IF(#REF!=2,"19-20/2",
IF(#REF!=3,"20-21/1",
IF(#REF!=4,"20-21/2","Hata8")))),
IF(#REF!+BH13=2020,
IF(#REF!=1,"20-21/1",
IF(#REF!=2,"20-21/2",
IF(#REF!=3,"21-22/1",
IF(#REF!=4,"21-22/2","Hata9")))),
IF(#REF!+BH13=2021,
IF(#REF!=1,"21-22/1",
IF(#REF!=2,"21-22/2",
IF(#REF!=3,"22-23/1",
IF(#REF!=4,"22-23/2","Hata10")))),
IF(#REF!+BH13=2022,
IF(#REF!=1,"22-23/1",
IF(#REF!=2,"22-23/2",
IF(#REF!=3,"23-24/1",
IF(#REF!=4,"23-24/2","Hata11")))),
IF(#REF!+BH13=2023,
IF(#REF!=1,"23-24/1",
IF(#REF!=2,"23-24/2",
IF(#REF!=3,"24-25/1",
IF(#REF!=4,"24-25/2","Hata12")))),
)))))))))))),
IF(AZ13="T",
IF(#REF!+BH13=2012,
IF(#REF!=1,"12-13/1",
IF(#REF!=2,"12-13/2",
IF(#REF!=3,"12-13/3",
IF(#REF!=4,"13-14/1",
IF(#REF!=5,"13-14/2",
IF(#REF!=6,"13-14/3","Hata1")))))),
IF(#REF!+BH13=2013,
IF(#REF!=1,"13-14/1",
IF(#REF!=2,"13-14/2",
IF(#REF!=3,"13-14/3",
IF(#REF!=4,"14-15/1",
IF(#REF!=5,"14-15/2",
IF(#REF!=6,"14-15/3","Hata2")))))),
IF(#REF!+BH13=2014,
IF(#REF!=1,"14-15/1",
IF(#REF!=2,"14-15/2",
IF(#REF!=3,"14-15/3",
IF(#REF!=4,"15-16/1",
IF(#REF!=5,"15-16/2",
IF(#REF!=6,"15-16/3","Hata3")))))),
IF(AND(#REF!+#REF!&gt;2014,#REF!+#REF!&lt;2015,BH13=1),
IF(#REF!=0.1,"14-15/0.1",
IF(#REF!=0.2,"14-15/0.2",
IF(#REF!=0.3,"14-15/0.3","Hata4"))),
IF(#REF!+BH13=2015,
IF(#REF!=1,"15-16/1",
IF(#REF!=2,"15-16/2",
IF(#REF!=3,"15-16/3",
IF(#REF!=4,"16-17/1",
IF(#REF!=5,"16-17/2",
IF(#REF!=6,"16-17/3","Hata5")))))),
IF(#REF!+BH13=2016,
IF(#REF!=1,"16-17/1",
IF(#REF!=2,"16-17/2",
IF(#REF!=3,"16-17/3",
IF(#REF!=4,"17-18/1",
IF(#REF!=5,"17-18/2",
IF(#REF!=6,"17-18/3","Hata6")))))),
IF(#REF!+BH13=2017,
IF(#REF!=1,"17-18/1",
IF(#REF!=2,"17-18/2",
IF(#REF!=3,"17-18/3",
IF(#REF!=4,"18-19/1",
IF(#REF!=5,"18-19/2",
IF(#REF!=6,"18-19/3","Hata7")))))),
IF(#REF!+BH13=2018,
IF(#REF!=1,"18-19/1",
IF(#REF!=2,"18-19/2",
IF(#REF!=3,"18-19/3",
IF(#REF!=4,"19-20/1",
IF(#REF!=5," 19-20/2",
IF(#REF!=6,"19-20/3","Hata8")))))),
IF(#REF!+BH13=2019,
IF(#REF!=1,"19-20/1",
IF(#REF!=2,"19-20/2",
IF(#REF!=3,"19-20/3",
IF(#REF!=4,"20-21/1",
IF(#REF!=5,"20-21/2",
IF(#REF!=6,"20-21/3","Hata9")))))),
IF(#REF!+BH13=2020,
IF(#REF!=1,"20-21/1",
IF(#REF!=2,"20-21/2",
IF(#REF!=3,"20-21/3",
IF(#REF!=4,"21-22/1",
IF(#REF!=5,"21-22/2",
IF(#REF!=6,"21-22/3","Hata10")))))),
IF(#REF!+BH13=2021,
IF(#REF!=1,"21-22/1",
IF(#REF!=2,"21-22/2",
IF(#REF!=3,"21-22/3",
IF(#REF!=4,"22-23/1",
IF(#REF!=5,"22-23/2",
IF(#REF!=6,"22-23/3","Hata11")))))),
IF(#REF!+BH13=2022,
IF(#REF!=1,"22-23/1",
IF(#REF!=2,"22-23/2",
IF(#REF!=3,"22-23/3",
IF(#REF!=4,"23-24/1",
IF(#REF!=5,"23-24/2",
IF(#REF!=6,"23-24/3","Hata12")))))),
IF(#REF!+BH13=2023,
IF(#REF!=1,"23-24/1",
IF(#REF!=2,"23-24/2",
IF(#REF!=3,"23-24/3",
IF(#REF!=4,"24-25/1",
IF(#REF!=5,"24-25/2",
IF(#REF!=6,"24-25/3","Hata13")))))),
))))))))))))))
)</f>
        <v>#REF!</v>
      </c>
      <c r="G13" s="4"/>
      <c r="H13" s="54" t="s">
        <v>160</v>
      </c>
      <c r="I13" s="2">
        <v>54679</v>
      </c>
      <c r="J13" s="2" t="s">
        <v>62</v>
      </c>
      <c r="O13" s="2" t="s">
        <v>59</v>
      </c>
      <c r="P13" s="2" t="s">
        <v>59</v>
      </c>
      <c r="Q13" s="55">
        <v>4</v>
      </c>
      <c r="R13" s="2">
        <f>VLOOKUP($Q13,[1]sistem!$I$3:$L$10,2,FALSE)</f>
        <v>0</v>
      </c>
      <c r="S13" s="2">
        <f>VLOOKUP($Q13,[1]sistem!$I$3:$L$10,3,FALSE)</f>
        <v>1</v>
      </c>
      <c r="T13" s="2">
        <f>VLOOKUP($Q13,[1]sistem!$I$3:$L$10,4,FALSE)</f>
        <v>1</v>
      </c>
      <c r="U13" s="2" t="e">
        <f>VLOOKUP($AZ13,[1]sistem!$I$13:$L$14,2,FALSE)*#REF!</f>
        <v>#REF!</v>
      </c>
      <c r="V13" s="2" t="e">
        <f>VLOOKUP($AZ13,[1]sistem!$I$13:$L$14,3,FALSE)*#REF!</f>
        <v>#REF!</v>
      </c>
      <c r="W13" s="2" t="e">
        <f>VLOOKUP($AZ13,[1]sistem!$I$13:$L$14,4,FALSE)*#REF!</f>
        <v>#REF!</v>
      </c>
      <c r="X13" s="2" t="e">
        <f t="shared" si="1"/>
        <v>#REF!</v>
      </c>
      <c r="Y13" s="2" t="e">
        <f t="shared" si="2"/>
        <v>#REF!</v>
      </c>
      <c r="Z13" s="2" t="e">
        <f t="shared" si="3"/>
        <v>#REF!</v>
      </c>
      <c r="AA13" s="2" t="e">
        <f t="shared" si="4"/>
        <v>#REF!</v>
      </c>
      <c r="AB13" s="2">
        <f>VLOOKUP(AZ13,[1]sistem!$I$18:$J$19,2,FALSE)</f>
        <v>14</v>
      </c>
      <c r="AC13" s="2">
        <v>0.25</v>
      </c>
      <c r="AD13" s="2">
        <f>VLOOKUP($Q13,[1]sistem!$I$3:$M$10,5,FALSE)</f>
        <v>1</v>
      </c>
      <c r="AE13" s="2">
        <v>0</v>
      </c>
      <c r="AG13" s="2">
        <f>AE13*AK13</f>
        <v>0</v>
      </c>
      <c r="AH13" s="2">
        <f>VLOOKUP($Q13,[1]sistem!$I$3:$N$10,6,FALSE)</f>
        <v>2</v>
      </c>
      <c r="AI13" s="2">
        <v>2</v>
      </c>
      <c r="AJ13" s="2">
        <f t="shared" si="5"/>
        <v>4</v>
      </c>
      <c r="AK13" s="2">
        <f>VLOOKUP($AZ13,[1]sistem!$I$18:$K$19,3,FALSE)</f>
        <v>14</v>
      </c>
      <c r="AL13" s="2" t="e">
        <f>AK13*#REF!</f>
        <v>#REF!</v>
      </c>
      <c r="AM13" s="2" t="e">
        <f t="shared" si="6"/>
        <v>#REF!</v>
      </c>
      <c r="AN13" s="2">
        <f t="shared" si="7"/>
        <v>25</v>
      </c>
      <c r="AO13" s="2" t="e">
        <f t="shared" si="8"/>
        <v>#REF!</v>
      </c>
      <c r="AP13" s="2" t="e">
        <f>ROUND(AO13-#REF!,0)</f>
        <v>#REF!</v>
      </c>
      <c r="AQ13" s="2">
        <f>IF(AZ13="s",IF(Q13=0,0,
IF(Q13=1,#REF!*4*4,
IF(Q13=2,0,
IF(Q13=3,#REF!*4*2,
IF(Q13=4,0,
IF(Q13=5,0,
IF(Q13=6,0,
IF(Q13=7,0)))))))),
IF(AZ13="t",
IF(Q13=0,0,
IF(Q13=1,#REF!*4*4*0.8,
IF(Q13=2,0,
IF(Q13=3,#REF!*4*2*0.8,
IF(Q13=4,0,
IF(Q13=5,0,
IF(Q13=6,0,
IF(Q13=7,0))))))))))</f>
        <v>0</v>
      </c>
      <c r="AR13" s="2" t="e">
        <f>IF(AZ13="s",
IF(Q13=0,0,
IF(Q13=1,0,
IF(Q13=2,#REF!*4*2,
IF(Q13=3,#REF!*4,
IF(Q13=4,#REF!*4,
IF(Q13=5,0,
IF(Q13=6,0,
IF(Q13=7,#REF!*4)))))))),
IF(AZ13="t",
IF(Q13=0,0,
IF(Q13=1,0,
IF(Q13=2,#REF!*4*2*0.8,
IF(Q13=3,#REF!*4*0.8,
IF(Q13=4,#REF!*4*0.8,
IF(Q13=5,0,
IF(Q13=6,0,
IF(Q13=7,#REF!*4))))))))))</f>
        <v>#REF!</v>
      </c>
      <c r="AS13" s="2" t="e">
        <f>IF(AZ13="s",
IF(Q13=0,0,
IF(Q13=1,#REF!*2,
IF(Q13=2,#REF!*2,
IF(Q13=3,#REF!*2,
IF(Q13=4,#REF!*2,
IF(Q13=5,#REF!*2,
IF(Q13=6,#REF!*2,
IF(Q13=7,#REF!*2)))))))),
IF(AZ13="t",
IF(Q13=0,#REF!*2*0.8,
IF(Q13=1,#REF!*2*0.8,
IF(Q13=2,#REF!*2*0.8,
IF(Q13=3,#REF!*2*0.8,
IF(Q13=4,#REF!*2*0.8,
IF(Q13=5,#REF!*2*0.8,
IF(Q13=6,#REF!*1*0.8,
IF(Q13=7,#REF!*2))))))))))</f>
        <v>#REF!</v>
      </c>
      <c r="AT13" s="2" t="e">
        <f t="shared" si="9"/>
        <v>#REF!</v>
      </c>
      <c r="AU13" s="2" t="e">
        <f>IF(AZ13="s",
IF(Q13=0,0,
IF(Q13=1,(14-2)*(#REF!+#REF!)/4*4,
IF(Q13=2,(14-2)*(#REF!+#REF!)/4*2,
IF(Q13=3,(14-2)*(#REF!+#REF!)/4*3,
IF(Q13=4,(14-2)*(#REF!+#REF!)/4,
IF(Q13=5,(14-2)*#REF!/4,
IF(Q13=6,0,
IF(Q13=7,(14)*#REF!)))))))),
IF(AZ13="t",
IF(Q13=0,0,
IF(Q13=1,(11-2)*(#REF!+#REF!)/4*4,
IF(Q13=2,(11-2)*(#REF!+#REF!)/4*2,
IF(Q13=3,(11-2)*(#REF!+#REF!)/4*3,
IF(Q13=4,(11-2)*(#REF!+#REF!)/4,
IF(Q13=5,(11-2)*#REF!/4,
IF(Q13=6,0,
IF(Q13=7,(11)*#REF!))))))))))</f>
        <v>#REF!</v>
      </c>
      <c r="AV13" s="2" t="e">
        <f t="shared" si="10"/>
        <v>#REF!</v>
      </c>
      <c r="AW13" s="2">
        <f t="shared" si="11"/>
        <v>8</v>
      </c>
      <c r="AX13" s="2">
        <f t="shared" si="12"/>
        <v>4</v>
      </c>
      <c r="AY13" s="2" t="e">
        <f t="shared" si="13"/>
        <v>#REF!</v>
      </c>
      <c r="AZ13" s="2" t="s">
        <v>63</v>
      </c>
      <c r="BA13" s="2" t="e">
        <f>IF(BG13="A",0,IF(AZ13="s",14*#REF!,IF(AZ13="T",11*#REF!,"HATA")))</f>
        <v>#REF!</v>
      </c>
      <c r="BB13" s="2" t="e">
        <f t="shared" si="14"/>
        <v>#REF!</v>
      </c>
      <c r="BC13" s="2" t="e">
        <f>IF(AZ13="s",ROUND(BB13/30,0),IF(AZ13="T",ROUND(BB13/25,0),"HATA"))</f>
        <v>#REF!</v>
      </c>
      <c r="BD13" s="2" t="s">
        <v>83</v>
      </c>
      <c r="BE13" s="2" t="e">
        <f>#REF!-BC13</f>
        <v>#REF!</v>
      </c>
      <c r="BF13" s="2">
        <v>1</v>
      </c>
      <c r="BH13" s="2">
        <v>1</v>
      </c>
      <c r="BJ13" s="2">
        <v>2</v>
      </c>
      <c r="BL13" s="7" t="e">
        <f>#REF!*14</f>
        <v>#REF!</v>
      </c>
      <c r="BM13" s="9"/>
      <c r="BN13" s="8"/>
      <c r="BO13" s="13"/>
      <c r="BP13" s="13"/>
      <c r="BQ13" s="13"/>
      <c r="BR13" s="13"/>
      <c r="BS13" s="13"/>
      <c r="BT13" s="10"/>
      <c r="BU13" s="11"/>
      <c r="BV13" s="12"/>
      <c r="CC13" s="51" t="s">
        <v>687</v>
      </c>
      <c r="CD13" s="51"/>
      <c r="CE13" s="51"/>
      <c r="CF13" s="53">
        <v>44300</v>
      </c>
      <c r="CG13" s="52" t="s">
        <v>758</v>
      </c>
      <c r="CH13" s="53"/>
      <c r="CI13" s="52"/>
      <c r="CJ13" s="42"/>
      <c r="CK13" s="42"/>
    </row>
    <row r="14" spans="1:92" x14ac:dyDescent="0.25">
      <c r="A14" s="54" t="s">
        <v>415</v>
      </c>
      <c r="B14" s="54" t="s">
        <v>301</v>
      </c>
      <c r="C14" s="2" t="s">
        <v>301</v>
      </c>
      <c r="D14" s="4" t="s">
        <v>60</v>
      </c>
      <c r="E14" s="4" t="s">
        <v>60</v>
      </c>
      <c r="F14" s="5" t="e">
        <f>IF(AZ14="S",
IF(#REF!+BH14=2012,
IF(#REF!=1,"12-13/1",
IF(#REF!=2,"12-13/2",
IF(#REF!=3,"13-14/1",
IF(#REF!=4,"13-14/2","Hata1")))),
IF(#REF!+BH14=2013,
IF(#REF!=1,"13-14/1",
IF(#REF!=2,"13-14/2",
IF(#REF!=3,"14-15/1",
IF(#REF!=4,"14-15/2","Hata2")))),
IF(#REF!+BH14=2014,
IF(#REF!=1,"14-15/1",
IF(#REF!=2,"14-15/2",
IF(#REF!=3,"15-16/1",
IF(#REF!=4,"15-16/2","Hata3")))),
IF(#REF!+BH14=2015,
IF(#REF!=1,"15-16/1",
IF(#REF!=2,"15-16/2",
IF(#REF!=3,"16-17/1",
IF(#REF!=4,"16-17/2","Hata4")))),
IF(#REF!+BH14=2016,
IF(#REF!=1,"16-17/1",
IF(#REF!=2,"16-17/2",
IF(#REF!=3,"17-18/1",
IF(#REF!=4,"17-18/2","Hata5")))),
IF(#REF!+BH14=2017,
IF(#REF!=1,"17-18/1",
IF(#REF!=2,"17-18/2",
IF(#REF!=3,"18-19/1",
IF(#REF!=4,"18-19/2","Hata6")))),
IF(#REF!+BH14=2018,
IF(#REF!=1,"18-19/1",
IF(#REF!=2,"18-19/2",
IF(#REF!=3,"19-20/1",
IF(#REF!=4,"19-20/2","Hata7")))),
IF(#REF!+BH14=2019,
IF(#REF!=1,"19-20/1",
IF(#REF!=2,"19-20/2",
IF(#REF!=3,"20-21/1",
IF(#REF!=4,"20-21/2","Hata8")))),
IF(#REF!+BH14=2020,
IF(#REF!=1,"20-21/1",
IF(#REF!=2,"20-21/2",
IF(#REF!=3,"21-22/1",
IF(#REF!=4,"21-22/2","Hata9")))),
IF(#REF!+BH14=2021,
IF(#REF!=1,"21-22/1",
IF(#REF!=2,"21-22/2",
IF(#REF!=3,"22-23/1",
IF(#REF!=4,"22-23/2","Hata10")))),
IF(#REF!+BH14=2022,
IF(#REF!=1,"22-23/1",
IF(#REF!=2,"22-23/2",
IF(#REF!=3,"23-24/1",
IF(#REF!=4,"23-24/2","Hata11")))),
IF(#REF!+BH14=2023,
IF(#REF!=1,"23-24/1",
IF(#REF!=2,"23-24/2",
IF(#REF!=3,"24-25/1",
IF(#REF!=4,"24-25/2","Hata12")))),
)))))))))))),
IF(AZ14="T",
IF(#REF!+BH14=2012,
IF(#REF!=1,"12-13/1",
IF(#REF!=2,"12-13/2",
IF(#REF!=3,"12-13/3",
IF(#REF!=4,"13-14/1",
IF(#REF!=5,"13-14/2",
IF(#REF!=6,"13-14/3","Hata1")))))),
IF(#REF!+BH14=2013,
IF(#REF!=1,"13-14/1",
IF(#REF!=2,"13-14/2",
IF(#REF!=3,"13-14/3",
IF(#REF!=4,"14-15/1",
IF(#REF!=5,"14-15/2",
IF(#REF!=6,"14-15/3","Hata2")))))),
IF(#REF!+BH14=2014,
IF(#REF!=1,"14-15/1",
IF(#REF!=2,"14-15/2",
IF(#REF!=3,"14-15/3",
IF(#REF!=4,"15-16/1",
IF(#REF!=5,"15-16/2",
IF(#REF!=6,"15-16/3","Hata3")))))),
IF(AND(#REF!+#REF!&gt;2014,#REF!+#REF!&lt;2015,BH14=1),
IF(#REF!=0.1,"14-15/0.1",
IF(#REF!=0.2,"14-15/0.2",
IF(#REF!=0.3,"14-15/0.3","Hata4"))),
IF(#REF!+BH14=2015,
IF(#REF!=1,"15-16/1",
IF(#REF!=2,"15-16/2",
IF(#REF!=3,"15-16/3",
IF(#REF!=4,"16-17/1",
IF(#REF!=5,"16-17/2",
IF(#REF!=6,"16-17/3","Hata5")))))),
IF(#REF!+BH14=2016,
IF(#REF!=1,"16-17/1",
IF(#REF!=2,"16-17/2",
IF(#REF!=3,"16-17/3",
IF(#REF!=4,"17-18/1",
IF(#REF!=5,"17-18/2",
IF(#REF!=6,"17-18/3","Hata6")))))),
IF(#REF!+BH14=2017,
IF(#REF!=1,"17-18/1",
IF(#REF!=2,"17-18/2",
IF(#REF!=3,"17-18/3",
IF(#REF!=4,"18-19/1",
IF(#REF!=5,"18-19/2",
IF(#REF!=6,"18-19/3","Hata7")))))),
IF(#REF!+BH14=2018,
IF(#REF!=1,"18-19/1",
IF(#REF!=2,"18-19/2",
IF(#REF!=3,"18-19/3",
IF(#REF!=4,"19-20/1",
IF(#REF!=5," 19-20/2",
IF(#REF!=6,"19-20/3","Hata8")))))),
IF(#REF!+BH14=2019,
IF(#REF!=1,"19-20/1",
IF(#REF!=2,"19-20/2",
IF(#REF!=3,"19-20/3",
IF(#REF!=4,"20-21/1",
IF(#REF!=5,"20-21/2",
IF(#REF!=6,"20-21/3","Hata9")))))),
IF(#REF!+BH14=2020,
IF(#REF!=1,"20-21/1",
IF(#REF!=2,"20-21/2",
IF(#REF!=3,"20-21/3",
IF(#REF!=4,"21-22/1",
IF(#REF!=5,"21-22/2",
IF(#REF!=6,"21-22/3","Hata10")))))),
IF(#REF!+BH14=2021,
IF(#REF!=1,"21-22/1",
IF(#REF!=2,"21-22/2",
IF(#REF!=3,"21-22/3",
IF(#REF!=4,"22-23/1",
IF(#REF!=5,"22-23/2",
IF(#REF!=6,"22-23/3","Hata11")))))),
IF(#REF!+BH14=2022,
IF(#REF!=1,"22-23/1",
IF(#REF!=2,"22-23/2",
IF(#REF!=3,"22-23/3",
IF(#REF!=4,"23-24/1",
IF(#REF!=5,"23-24/2",
IF(#REF!=6,"23-24/3","Hata12")))))),
IF(#REF!+BH14=2023,
IF(#REF!=1,"23-24/1",
IF(#REF!=2,"23-24/2",
IF(#REF!=3,"23-24/3",
IF(#REF!=4,"24-25/1",
IF(#REF!=5,"24-25/2",
IF(#REF!=6,"24-25/3","Hata13")))))),
))))))))))))))
)</f>
        <v>#REF!</v>
      </c>
      <c r="G14" s="4"/>
      <c r="H14" s="54" t="s">
        <v>162</v>
      </c>
      <c r="I14" s="2">
        <v>54713</v>
      </c>
      <c r="J14" s="2" t="s">
        <v>62</v>
      </c>
      <c r="O14" s="2" t="s">
        <v>302</v>
      </c>
      <c r="P14" s="2" t="s">
        <v>302</v>
      </c>
      <c r="Q14" s="55">
        <v>2</v>
      </c>
      <c r="R14" s="2">
        <f>VLOOKUP($Q14,[1]sistem!$I$3:$L$10,2,FALSE)</f>
        <v>0</v>
      </c>
      <c r="S14" s="2">
        <f>VLOOKUP($Q14,[1]sistem!$I$3:$L$10,3,FALSE)</f>
        <v>2</v>
      </c>
      <c r="T14" s="2">
        <f>VLOOKUP($Q14,[1]sistem!$I$3:$L$10,4,FALSE)</f>
        <v>1</v>
      </c>
      <c r="U14" s="2" t="e">
        <f>VLOOKUP($AZ14,[1]sistem!$I$13:$L$14,2,FALSE)*#REF!</f>
        <v>#REF!</v>
      </c>
      <c r="V14" s="2" t="e">
        <f>VLOOKUP($AZ14,[1]sistem!$I$13:$L$14,3,FALSE)*#REF!</f>
        <v>#REF!</v>
      </c>
      <c r="W14" s="2" t="e">
        <f>VLOOKUP($AZ14,[1]sistem!$I$13:$L$14,4,FALSE)*#REF!</f>
        <v>#REF!</v>
      </c>
      <c r="X14" s="2" t="e">
        <f t="shared" si="1"/>
        <v>#REF!</v>
      </c>
      <c r="Y14" s="2" t="e">
        <f t="shared" si="2"/>
        <v>#REF!</v>
      </c>
      <c r="Z14" s="2" t="e">
        <f t="shared" si="3"/>
        <v>#REF!</v>
      </c>
      <c r="AA14" s="2" t="e">
        <f t="shared" si="4"/>
        <v>#REF!</v>
      </c>
      <c r="AB14" s="2">
        <f>VLOOKUP(AZ14,[1]sistem!$I$18:$J$19,2,FALSE)</f>
        <v>14</v>
      </c>
      <c r="AC14" s="2">
        <v>0.25</v>
      </c>
      <c r="AD14" s="2">
        <f>VLOOKUP($Q14,[1]sistem!$I$3:$M$10,5,FALSE)</f>
        <v>2</v>
      </c>
      <c r="AE14" s="2">
        <v>3</v>
      </c>
      <c r="AG14" s="2">
        <f>AE14*AK14</f>
        <v>42</v>
      </c>
      <c r="AH14" s="2">
        <f>VLOOKUP($Q14,[1]sistem!$I$3:$N$10,6,FALSE)</f>
        <v>3</v>
      </c>
      <c r="AI14" s="2">
        <v>2</v>
      </c>
      <c r="AJ14" s="2">
        <f t="shared" si="5"/>
        <v>6</v>
      </c>
      <c r="AK14" s="2">
        <f>VLOOKUP($AZ14,[1]sistem!$I$18:$K$19,3,FALSE)</f>
        <v>14</v>
      </c>
      <c r="AL14" s="2" t="e">
        <f>AK14*#REF!</f>
        <v>#REF!</v>
      </c>
      <c r="AM14" s="2" t="e">
        <f t="shared" si="6"/>
        <v>#REF!</v>
      </c>
      <c r="AN14" s="2">
        <f t="shared" si="7"/>
        <v>25</v>
      </c>
      <c r="AO14" s="2" t="e">
        <f t="shared" si="8"/>
        <v>#REF!</v>
      </c>
      <c r="AP14" s="2" t="e">
        <f>ROUND(AO14-#REF!,0)</f>
        <v>#REF!</v>
      </c>
      <c r="AQ14" s="2">
        <f>IF(AZ14="s",IF(Q14=0,0,
IF(Q14=1,#REF!*4*4,
IF(Q14=2,0,
IF(Q14=3,#REF!*4*2,
IF(Q14=4,0,
IF(Q14=5,0,
IF(Q14=6,0,
IF(Q14=7,0)))))))),
IF(AZ14="t",
IF(Q14=0,0,
IF(Q14=1,#REF!*4*4*0.8,
IF(Q14=2,0,
IF(Q14=3,#REF!*4*2*0.8,
IF(Q14=4,0,
IF(Q14=5,0,
IF(Q14=6,0,
IF(Q14=7,0))))))))))</f>
        <v>0</v>
      </c>
      <c r="AR14" s="2" t="e">
        <f>IF(AZ14="s",
IF(Q14=0,0,
IF(Q14=1,0,
IF(Q14=2,#REF!*4*2,
IF(Q14=3,#REF!*4,
IF(Q14=4,#REF!*4,
IF(Q14=5,0,
IF(Q14=6,0,
IF(Q14=7,#REF!*4)))))))),
IF(AZ14="t",
IF(Q14=0,0,
IF(Q14=1,0,
IF(Q14=2,#REF!*4*2*0.8,
IF(Q14=3,#REF!*4*0.8,
IF(Q14=4,#REF!*4*0.8,
IF(Q14=5,0,
IF(Q14=6,0,
IF(Q14=7,#REF!*4))))))))))</f>
        <v>#REF!</v>
      </c>
      <c r="AS14" s="2" t="e">
        <f>IF(AZ14="s",
IF(Q14=0,0,
IF(Q14=1,#REF!*2,
IF(Q14=2,#REF!*2,
IF(Q14=3,#REF!*2,
IF(Q14=4,#REF!*2,
IF(Q14=5,#REF!*2,
IF(Q14=6,#REF!*2,
IF(Q14=7,#REF!*2)))))))),
IF(AZ14="t",
IF(Q14=0,#REF!*2*0.8,
IF(Q14=1,#REF!*2*0.8,
IF(Q14=2,#REF!*2*0.8,
IF(Q14=3,#REF!*2*0.8,
IF(Q14=4,#REF!*2*0.8,
IF(Q14=5,#REF!*2*0.8,
IF(Q14=6,#REF!*1*0.8,
IF(Q14=7,#REF!*2))))))))))</f>
        <v>#REF!</v>
      </c>
      <c r="AT14" s="2" t="e">
        <f t="shared" si="9"/>
        <v>#REF!</v>
      </c>
      <c r="AU14" s="2" t="e">
        <f>IF(AZ14="s",
IF(Q14=0,0,
IF(Q14=1,(14-2)*(#REF!+#REF!)/4*4,
IF(Q14=2,(14-2)*(#REF!+#REF!)/4*2,
IF(Q14=3,(14-2)*(#REF!+#REF!)/4*3,
IF(Q14=4,(14-2)*(#REF!+#REF!)/4,
IF(Q14=5,(14-2)*#REF!/4,
IF(Q14=6,0,
IF(Q14=7,(14)*#REF!)))))))),
IF(AZ14="t",
IF(Q14=0,0,
IF(Q14=1,(11-2)*(#REF!+#REF!)/4*4,
IF(Q14=2,(11-2)*(#REF!+#REF!)/4*2,
IF(Q14=3,(11-2)*(#REF!+#REF!)/4*3,
IF(Q14=4,(11-2)*(#REF!+#REF!)/4,
IF(Q14=5,(11-2)*#REF!/4,
IF(Q14=6,0,
IF(Q14=7,(11)*#REF!))))))))))</f>
        <v>#REF!</v>
      </c>
      <c r="AV14" s="2" t="e">
        <f t="shared" si="10"/>
        <v>#REF!</v>
      </c>
      <c r="AW14" s="2">
        <f t="shared" si="11"/>
        <v>12</v>
      </c>
      <c r="AX14" s="2">
        <f t="shared" si="12"/>
        <v>6</v>
      </c>
      <c r="AY14" s="2" t="e">
        <f t="shared" si="13"/>
        <v>#REF!</v>
      </c>
      <c r="AZ14" s="2" t="s">
        <v>63</v>
      </c>
      <c r="BA14" s="2" t="e">
        <f>IF(BG14="A",0,IF(AZ14="s",14*#REF!,IF(AZ14="T",11*#REF!,"HATA")))</f>
        <v>#REF!</v>
      </c>
      <c r="BB14" s="2" t="e">
        <f t="shared" si="14"/>
        <v>#REF!</v>
      </c>
      <c r="BC14" s="2" t="e">
        <f>IF(AZ14="s",ROUND(BB14/26,0),IF(AZ14="T",ROUND(BB14/25,0),"HATA"))</f>
        <v>#REF!</v>
      </c>
      <c r="BD14" s="2" t="e">
        <f>IF(BC14-#REF!=0,"DOĞRU","YANLIŞ")</f>
        <v>#REF!</v>
      </c>
      <c r="BE14" s="2" t="e">
        <f>#REF!-BC14</f>
        <v>#REF!</v>
      </c>
      <c r="BF14" s="2">
        <v>1</v>
      </c>
      <c r="BH14" s="2">
        <v>0</v>
      </c>
      <c r="BI14" s="2" t="s">
        <v>416</v>
      </c>
      <c r="BJ14" s="2">
        <v>2</v>
      </c>
      <c r="BL14" s="7" t="e">
        <f>#REF!*14</f>
        <v>#REF!</v>
      </c>
      <c r="BM14" s="9"/>
      <c r="BN14" s="8"/>
      <c r="BO14" s="13"/>
      <c r="BP14" s="13"/>
      <c r="BQ14" s="13"/>
      <c r="BR14" s="13"/>
      <c r="BS14" s="13"/>
      <c r="BT14" s="10"/>
      <c r="BU14" s="11"/>
      <c r="BV14" s="12"/>
      <c r="CC14" s="51"/>
      <c r="CD14" s="51"/>
      <c r="CE14" s="51" t="s">
        <v>687</v>
      </c>
      <c r="CF14" s="53">
        <v>44300</v>
      </c>
      <c r="CG14" s="52" t="s">
        <v>765</v>
      </c>
      <c r="CH14" s="53">
        <v>44342</v>
      </c>
      <c r="CI14" s="52" t="s">
        <v>765</v>
      </c>
      <c r="CJ14" s="42"/>
      <c r="CK14" s="42"/>
    </row>
    <row r="15" spans="1:92" x14ac:dyDescent="0.25">
      <c r="A15" s="54" t="s">
        <v>415</v>
      </c>
      <c r="B15" s="54" t="s">
        <v>301</v>
      </c>
      <c r="C15" s="2" t="s">
        <v>301</v>
      </c>
      <c r="D15" s="4" t="s">
        <v>60</v>
      </c>
      <c r="E15" s="4" t="s">
        <v>60</v>
      </c>
      <c r="F15" s="5" t="e">
        <f>IF(AZ15="S",
IF(#REF!+BH15=2012,
IF(#REF!=1,"12-13/1",
IF(#REF!=2,"12-13/2",
IF(#REF!=3,"13-14/1",
IF(#REF!=4,"13-14/2","Hata1")))),
IF(#REF!+BH15=2013,
IF(#REF!=1,"13-14/1",
IF(#REF!=2,"13-14/2",
IF(#REF!=3,"14-15/1",
IF(#REF!=4,"14-15/2","Hata2")))),
IF(#REF!+BH15=2014,
IF(#REF!=1,"14-15/1",
IF(#REF!=2,"14-15/2",
IF(#REF!=3,"15-16/1",
IF(#REF!=4,"15-16/2","Hata3")))),
IF(#REF!+BH15=2015,
IF(#REF!=1,"15-16/1",
IF(#REF!=2,"15-16/2",
IF(#REF!=3,"16-17/1",
IF(#REF!=4,"16-17/2","Hata4")))),
IF(#REF!+BH15=2016,
IF(#REF!=1,"16-17/1",
IF(#REF!=2,"16-17/2",
IF(#REF!=3,"17-18/1",
IF(#REF!=4,"17-18/2","Hata5")))),
IF(#REF!+BH15=2017,
IF(#REF!=1,"17-18/1",
IF(#REF!=2,"17-18/2",
IF(#REF!=3,"18-19/1",
IF(#REF!=4,"18-19/2","Hata6")))),
IF(#REF!+BH15=2018,
IF(#REF!=1,"18-19/1",
IF(#REF!=2,"18-19/2",
IF(#REF!=3,"19-20/1",
IF(#REF!=4,"19-20/2","Hata7")))),
IF(#REF!+BH15=2019,
IF(#REF!=1,"19-20/1",
IF(#REF!=2,"19-20/2",
IF(#REF!=3,"20-21/1",
IF(#REF!=4,"20-21/2","Hata8")))),
IF(#REF!+BH15=2020,
IF(#REF!=1,"20-21/1",
IF(#REF!=2,"20-21/2",
IF(#REF!=3,"21-22/1",
IF(#REF!=4,"21-22/2","Hata9")))),
IF(#REF!+BH15=2021,
IF(#REF!=1,"21-22/1",
IF(#REF!=2,"21-22/2",
IF(#REF!=3,"22-23/1",
IF(#REF!=4,"22-23/2","Hata10")))),
IF(#REF!+BH15=2022,
IF(#REF!=1,"22-23/1",
IF(#REF!=2,"22-23/2",
IF(#REF!=3,"23-24/1",
IF(#REF!=4,"23-24/2","Hata11")))),
IF(#REF!+BH15=2023,
IF(#REF!=1,"23-24/1",
IF(#REF!=2,"23-24/2",
IF(#REF!=3,"24-25/1",
IF(#REF!=4,"24-25/2","Hata12")))),
)))))))))))),
IF(AZ15="T",
IF(#REF!+BH15=2012,
IF(#REF!=1,"12-13/1",
IF(#REF!=2,"12-13/2",
IF(#REF!=3,"12-13/3",
IF(#REF!=4,"13-14/1",
IF(#REF!=5,"13-14/2",
IF(#REF!=6,"13-14/3","Hata1")))))),
IF(#REF!+BH15=2013,
IF(#REF!=1,"13-14/1",
IF(#REF!=2,"13-14/2",
IF(#REF!=3,"13-14/3",
IF(#REF!=4,"14-15/1",
IF(#REF!=5,"14-15/2",
IF(#REF!=6,"14-15/3","Hata2")))))),
IF(#REF!+BH15=2014,
IF(#REF!=1,"14-15/1",
IF(#REF!=2,"14-15/2",
IF(#REF!=3,"14-15/3",
IF(#REF!=4,"15-16/1",
IF(#REF!=5,"15-16/2",
IF(#REF!=6,"15-16/3","Hata3")))))),
IF(AND(#REF!+#REF!&gt;2014,#REF!+#REF!&lt;2015,BH15=1),
IF(#REF!=0.1,"14-15/0.1",
IF(#REF!=0.2,"14-15/0.2",
IF(#REF!=0.3,"14-15/0.3","Hata4"))),
IF(#REF!+BH15=2015,
IF(#REF!=1,"15-16/1",
IF(#REF!=2,"15-16/2",
IF(#REF!=3,"15-16/3",
IF(#REF!=4,"16-17/1",
IF(#REF!=5,"16-17/2",
IF(#REF!=6,"16-17/3","Hata5")))))),
IF(#REF!+BH15=2016,
IF(#REF!=1,"16-17/1",
IF(#REF!=2,"16-17/2",
IF(#REF!=3,"16-17/3",
IF(#REF!=4,"17-18/1",
IF(#REF!=5,"17-18/2",
IF(#REF!=6,"17-18/3","Hata6")))))),
IF(#REF!+BH15=2017,
IF(#REF!=1,"17-18/1",
IF(#REF!=2,"17-18/2",
IF(#REF!=3,"17-18/3",
IF(#REF!=4,"18-19/1",
IF(#REF!=5,"18-19/2",
IF(#REF!=6,"18-19/3","Hata7")))))),
IF(#REF!+BH15=2018,
IF(#REF!=1,"18-19/1",
IF(#REF!=2,"18-19/2",
IF(#REF!=3,"18-19/3",
IF(#REF!=4,"19-20/1",
IF(#REF!=5," 19-20/2",
IF(#REF!=6,"19-20/3","Hata8")))))),
IF(#REF!+BH15=2019,
IF(#REF!=1,"19-20/1",
IF(#REF!=2,"19-20/2",
IF(#REF!=3,"19-20/3",
IF(#REF!=4,"20-21/1",
IF(#REF!=5,"20-21/2",
IF(#REF!=6,"20-21/3","Hata9")))))),
IF(#REF!+BH15=2020,
IF(#REF!=1,"20-21/1",
IF(#REF!=2,"20-21/2",
IF(#REF!=3,"20-21/3",
IF(#REF!=4,"21-22/1",
IF(#REF!=5,"21-22/2",
IF(#REF!=6,"21-22/3","Hata10")))))),
IF(#REF!+BH15=2021,
IF(#REF!=1,"21-22/1",
IF(#REF!=2,"21-22/2",
IF(#REF!=3,"21-22/3",
IF(#REF!=4,"22-23/1",
IF(#REF!=5,"22-23/2",
IF(#REF!=6,"22-23/3","Hata11")))))),
IF(#REF!+BH15=2022,
IF(#REF!=1,"22-23/1",
IF(#REF!=2,"22-23/2",
IF(#REF!=3,"22-23/3",
IF(#REF!=4,"23-24/1",
IF(#REF!=5,"23-24/2",
IF(#REF!=6,"23-24/3","Hata12")))))),
IF(#REF!+BH15=2023,
IF(#REF!=1,"23-24/1",
IF(#REF!=2,"23-24/2",
IF(#REF!=3,"23-24/3",
IF(#REF!=4,"24-25/1",
IF(#REF!=5,"24-25/2",
IF(#REF!=6,"24-25/3","Hata13")))))),
))))))))))))))
)</f>
        <v>#REF!</v>
      </c>
      <c r="G15" s="4"/>
      <c r="H15" s="54" t="s">
        <v>163</v>
      </c>
      <c r="I15" s="2">
        <v>54681</v>
      </c>
      <c r="J15" s="2" t="s">
        <v>62</v>
      </c>
      <c r="O15" s="2" t="s">
        <v>302</v>
      </c>
      <c r="P15" s="2" t="s">
        <v>302</v>
      </c>
      <c r="Q15" s="55">
        <v>2</v>
      </c>
      <c r="R15" s="2">
        <f>VLOOKUP($Q15,[1]sistem!$I$3:$L$10,2,FALSE)</f>
        <v>0</v>
      </c>
      <c r="S15" s="2">
        <f>VLOOKUP($Q15,[1]sistem!$I$3:$L$10,3,FALSE)</f>
        <v>2</v>
      </c>
      <c r="T15" s="2">
        <f>VLOOKUP($Q15,[1]sistem!$I$3:$L$10,4,FALSE)</f>
        <v>1</v>
      </c>
      <c r="U15" s="2" t="e">
        <f>VLOOKUP($AZ15,[1]sistem!$I$13:$L$14,2,FALSE)*#REF!</f>
        <v>#REF!</v>
      </c>
      <c r="V15" s="2" t="e">
        <f>VLOOKUP($AZ15,[1]sistem!$I$13:$L$14,3,FALSE)*#REF!</f>
        <v>#REF!</v>
      </c>
      <c r="W15" s="2" t="e">
        <f>VLOOKUP($AZ15,[1]sistem!$I$13:$L$14,4,FALSE)*#REF!</f>
        <v>#REF!</v>
      </c>
      <c r="X15" s="2" t="e">
        <f t="shared" si="1"/>
        <v>#REF!</v>
      </c>
      <c r="Y15" s="2" t="e">
        <f t="shared" si="2"/>
        <v>#REF!</v>
      </c>
      <c r="Z15" s="2" t="e">
        <f t="shared" si="3"/>
        <v>#REF!</v>
      </c>
      <c r="AA15" s="2" t="e">
        <f t="shared" si="4"/>
        <v>#REF!</v>
      </c>
      <c r="AB15" s="2">
        <f>VLOOKUP(AZ15,[1]sistem!$I$18:$J$19,2,FALSE)</f>
        <v>14</v>
      </c>
      <c r="AC15" s="2">
        <v>0.25</v>
      </c>
      <c r="AD15" s="2">
        <f>VLOOKUP($Q15,[1]sistem!$I$3:$M$10,5,FALSE)</f>
        <v>2</v>
      </c>
      <c r="AE15" s="2">
        <v>3</v>
      </c>
      <c r="AG15" s="2">
        <f>AE15*AK15</f>
        <v>42</v>
      </c>
      <c r="AH15" s="2">
        <f>VLOOKUP($Q15,[1]sistem!$I$3:$N$10,6,FALSE)</f>
        <v>3</v>
      </c>
      <c r="AI15" s="2">
        <v>2</v>
      </c>
      <c r="AJ15" s="2">
        <f t="shared" si="5"/>
        <v>6</v>
      </c>
      <c r="AK15" s="2">
        <f>VLOOKUP($AZ15,[1]sistem!$I$18:$K$19,3,FALSE)</f>
        <v>14</v>
      </c>
      <c r="AL15" s="2" t="e">
        <f>AK15*#REF!</f>
        <v>#REF!</v>
      </c>
      <c r="AM15" s="2" t="e">
        <f t="shared" si="6"/>
        <v>#REF!</v>
      </c>
      <c r="AN15" s="2">
        <f t="shared" si="7"/>
        <v>25</v>
      </c>
      <c r="AO15" s="2" t="e">
        <f t="shared" si="8"/>
        <v>#REF!</v>
      </c>
      <c r="AP15" s="2" t="e">
        <f>ROUND(AO15-#REF!,0)</f>
        <v>#REF!</v>
      </c>
      <c r="AQ15" s="2">
        <f>IF(AZ15="s",IF(Q15=0,0,
IF(Q15=1,#REF!*4*4,
IF(Q15=2,0,
IF(Q15=3,#REF!*4*2,
IF(Q15=4,0,
IF(Q15=5,0,
IF(Q15=6,0,
IF(Q15=7,0)))))))),
IF(AZ15="t",
IF(Q15=0,0,
IF(Q15=1,#REF!*4*4*0.8,
IF(Q15=2,0,
IF(Q15=3,#REF!*4*2*0.8,
IF(Q15=4,0,
IF(Q15=5,0,
IF(Q15=6,0,
IF(Q15=7,0))))))))))</f>
        <v>0</v>
      </c>
      <c r="AR15" s="2" t="e">
        <f>IF(AZ15="s",
IF(Q15=0,0,
IF(Q15=1,0,
IF(Q15=2,#REF!*4*2,
IF(Q15=3,#REF!*4,
IF(Q15=4,#REF!*4,
IF(Q15=5,0,
IF(Q15=6,0,
IF(Q15=7,#REF!*4)))))))),
IF(AZ15="t",
IF(Q15=0,0,
IF(Q15=1,0,
IF(Q15=2,#REF!*4*2*0.8,
IF(Q15=3,#REF!*4*0.8,
IF(Q15=4,#REF!*4*0.8,
IF(Q15=5,0,
IF(Q15=6,0,
IF(Q15=7,#REF!*4))))))))))</f>
        <v>#REF!</v>
      </c>
      <c r="AS15" s="2" t="e">
        <f>IF(AZ15="s",
IF(Q15=0,0,
IF(Q15=1,#REF!*2,
IF(Q15=2,#REF!*2,
IF(Q15=3,#REF!*2,
IF(Q15=4,#REF!*2,
IF(Q15=5,#REF!*2,
IF(Q15=6,#REF!*2,
IF(Q15=7,#REF!*2)))))))),
IF(AZ15="t",
IF(Q15=0,#REF!*2*0.8,
IF(Q15=1,#REF!*2*0.8,
IF(Q15=2,#REF!*2*0.8,
IF(Q15=3,#REF!*2*0.8,
IF(Q15=4,#REF!*2*0.8,
IF(Q15=5,#REF!*2*0.8,
IF(Q15=6,#REF!*1*0.8,
IF(Q15=7,#REF!*2))))))))))</f>
        <v>#REF!</v>
      </c>
      <c r="AT15" s="2" t="e">
        <f t="shared" si="9"/>
        <v>#REF!</v>
      </c>
      <c r="AU15" s="2" t="e">
        <f>IF(AZ15="s",
IF(Q15=0,0,
IF(Q15=1,(14-2)*(#REF!+#REF!)/4*4,
IF(Q15=2,(14-2)*(#REF!+#REF!)/4*2,
IF(Q15=3,(14-2)*(#REF!+#REF!)/4*3,
IF(Q15=4,(14-2)*(#REF!+#REF!)/4,
IF(Q15=5,(14-2)*#REF!/4,
IF(Q15=6,0,
IF(Q15=7,(14)*#REF!)))))))),
IF(AZ15="t",
IF(Q15=0,0,
IF(Q15=1,(11-2)*(#REF!+#REF!)/4*4,
IF(Q15=2,(11-2)*(#REF!+#REF!)/4*2,
IF(Q15=3,(11-2)*(#REF!+#REF!)/4*3,
IF(Q15=4,(11-2)*(#REF!+#REF!)/4,
IF(Q15=5,(11-2)*#REF!/4,
IF(Q15=6,0,
IF(Q15=7,(11)*#REF!))))))))))</f>
        <v>#REF!</v>
      </c>
      <c r="AV15" s="2" t="e">
        <f t="shared" si="10"/>
        <v>#REF!</v>
      </c>
      <c r="AW15" s="2">
        <f t="shared" si="11"/>
        <v>12</v>
      </c>
      <c r="AX15" s="2">
        <f t="shared" si="12"/>
        <v>6</v>
      </c>
      <c r="AY15" s="2" t="e">
        <f t="shared" si="13"/>
        <v>#REF!</v>
      </c>
      <c r="AZ15" s="2" t="s">
        <v>63</v>
      </c>
      <c r="BA15" s="2" t="e">
        <f>IF(BG15="A",0,IF(AZ15="s",14*#REF!,IF(AZ15="T",11*#REF!,"HATA")))</f>
        <v>#REF!</v>
      </c>
      <c r="BB15" s="2" t="e">
        <f t="shared" si="14"/>
        <v>#REF!</v>
      </c>
      <c r="BC15" s="2" t="e">
        <f>IF(AZ15="s",ROUND(BB15/26,0),IF(AZ15="T",ROUND(BB15/25,0),"HATA"))</f>
        <v>#REF!</v>
      </c>
      <c r="BD15" s="2" t="e">
        <f>IF(BC15-#REF!=0,"DOĞRU","YANLIŞ")</f>
        <v>#REF!</v>
      </c>
      <c r="BE15" s="2" t="e">
        <f>#REF!-BC15</f>
        <v>#REF!</v>
      </c>
      <c r="BF15" s="2">
        <v>1</v>
      </c>
      <c r="BH15" s="2">
        <v>0</v>
      </c>
      <c r="BI15" s="2" t="s">
        <v>416</v>
      </c>
      <c r="BJ15" s="2">
        <v>2</v>
      </c>
      <c r="BL15" s="7" t="e">
        <f>#REF!*14</f>
        <v>#REF!</v>
      </c>
      <c r="BM15" s="9"/>
      <c r="BN15" s="8"/>
      <c r="BO15" s="13"/>
      <c r="BP15" s="13"/>
      <c r="BQ15" s="13"/>
      <c r="BR15" s="13"/>
      <c r="BS15" s="13"/>
      <c r="BT15" s="10"/>
      <c r="BU15" s="11"/>
      <c r="BV15" s="12"/>
      <c r="CC15" s="51"/>
      <c r="CD15" s="51"/>
      <c r="CE15" s="51" t="s">
        <v>687</v>
      </c>
      <c r="CF15" s="53">
        <v>44300</v>
      </c>
      <c r="CG15" s="52" t="s">
        <v>765</v>
      </c>
      <c r="CH15" s="53">
        <v>44342</v>
      </c>
      <c r="CI15" s="52" t="s">
        <v>765</v>
      </c>
      <c r="CJ15" s="42"/>
      <c r="CK15" s="42"/>
    </row>
    <row r="16" spans="1:92" x14ac:dyDescent="0.25">
      <c r="A16" s="54" t="s">
        <v>297</v>
      </c>
      <c r="B16" s="54" t="s">
        <v>298</v>
      </c>
      <c r="C16" s="2" t="s">
        <v>298</v>
      </c>
      <c r="D16" s="4" t="s">
        <v>171</v>
      </c>
      <c r="E16" s="4" t="s">
        <v>171</v>
      </c>
      <c r="F16" s="5" t="e">
        <f>IF(AZ16="S",
IF(#REF!+BH16=2012,
IF(#REF!=1,"12-13/1",
IF(#REF!=2,"12-13/2",
IF(#REF!=3,"13-14/1",
IF(#REF!=4,"13-14/2","Hata1")))),
IF(#REF!+BH16=2013,
IF(#REF!=1,"13-14/1",
IF(#REF!=2,"13-14/2",
IF(#REF!=3,"14-15/1",
IF(#REF!=4,"14-15/2","Hata2")))),
IF(#REF!+BH16=2014,
IF(#REF!=1,"14-15/1",
IF(#REF!=2,"14-15/2",
IF(#REF!=3,"15-16/1",
IF(#REF!=4,"15-16/2","Hata3")))),
IF(#REF!+BH16=2015,
IF(#REF!=1,"15-16/1",
IF(#REF!=2,"15-16/2",
IF(#REF!=3,"16-17/1",
IF(#REF!=4,"16-17/2","Hata4")))),
IF(#REF!+BH16=2016,
IF(#REF!=1,"16-17/1",
IF(#REF!=2,"16-17/2",
IF(#REF!=3,"17-18/1",
IF(#REF!=4,"17-18/2","Hata5")))),
IF(#REF!+BH16=2017,
IF(#REF!=1,"17-18/1",
IF(#REF!=2,"17-18/2",
IF(#REF!=3,"18-19/1",
IF(#REF!=4,"18-19/2","Hata6")))),
IF(#REF!+BH16=2018,
IF(#REF!=1,"18-19/1",
IF(#REF!=2,"18-19/2",
IF(#REF!=3,"19-20/1",
IF(#REF!=4,"19-20/2","Hata7")))),
IF(#REF!+BH16=2019,
IF(#REF!=1,"19-20/1",
IF(#REF!=2,"19-20/2",
IF(#REF!=3,"20-21/1",
IF(#REF!=4,"20-21/2","Hata8")))),
IF(#REF!+BH16=2020,
IF(#REF!=1,"20-21/1",
IF(#REF!=2,"20-21/2",
IF(#REF!=3,"21-22/1",
IF(#REF!=4,"21-22/2","Hata9")))),
IF(#REF!+BH16=2021,
IF(#REF!=1,"21-22/1",
IF(#REF!=2,"21-22/2",
IF(#REF!=3,"22-23/1",
IF(#REF!=4,"22-23/2","Hata10")))),
IF(#REF!+BH16=2022,
IF(#REF!=1,"22-23/1",
IF(#REF!=2,"22-23/2",
IF(#REF!=3,"23-24/1",
IF(#REF!=4,"23-24/2","Hata11")))),
IF(#REF!+BH16=2023,
IF(#REF!=1,"23-24/1",
IF(#REF!=2,"23-24/2",
IF(#REF!=3,"24-25/1",
IF(#REF!=4,"24-25/2","Hata12")))),
)))))))))))),
IF(AZ16="T",
IF(#REF!+BH16=2012,
IF(#REF!=1,"12-13/1",
IF(#REF!=2,"12-13/2",
IF(#REF!=3,"12-13/3",
IF(#REF!=4,"13-14/1",
IF(#REF!=5,"13-14/2",
IF(#REF!=6,"13-14/3","Hata1")))))),
IF(#REF!+BH16=2013,
IF(#REF!=1,"13-14/1",
IF(#REF!=2,"13-14/2",
IF(#REF!=3,"13-14/3",
IF(#REF!=4,"14-15/1",
IF(#REF!=5,"14-15/2",
IF(#REF!=6,"14-15/3","Hata2")))))),
IF(#REF!+BH16=2014,
IF(#REF!=1,"14-15/1",
IF(#REF!=2,"14-15/2",
IF(#REF!=3,"14-15/3",
IF(#REF!=4,"15-16/1",
IF(#REF!=5,"15-16/2",
IF(#REF!=6,"15-16/3","Hata3")))))),
IF(AND(#REF!+#REF!&gt;2014,#REF!+#REF!&lt;2015,BH16=1),
IF(#REF!=0.1,"14-15/0.1",
IF(#REF!=0.2,"14-15/0.2",
IF(#REF!=0.3,"14-15/0.3","Hata4"))),
IF(#REF!+BH16=2015,
IF(#REF!=1,"15-16/1",
IF(#REF!=2,"15-16/2",
IF(#REF!=3,"15-16/3",
IF(#REF!=4,"16-17/1",
IF(#REF!=5,"16-17/2",
IF(#REF!=6,"16-17/3","Hata5")))))),
IF(#REF!+BH16=2016,
IF(#REF!=1,"16-17/1",
IF(#REF!=2,"16-17/2",
IF(#REF!=3,"16-17/3",
IF(#REF!=4,"17-18/1",
IF(#REF!=5,"17-18/2",
IF(#REF!=6,"17-18/3","Hata6")))))),
IF(#REF!+BH16=2017,
IF(#REF!=1,"17-18/1",
IF(#REF!=2,"17-18/2",
IF(#REF!=3,"17-18/3",
IF(#REF!=4,"18-19/1",
IF(#REF!=5,"18-19/2",
IF(#REF!=6,"18-19/3","Hata7")))))),
IF(#REF!+BH16=2018,
IF(#REF!=1,"18-19/1",
IF(#REF!=2,"18-19/2",
IF(#REF!=3,"18-19/3",
IF(#REF!=4,"19-20/1",
IF(#REF!=5," 19-20/2",
IF(#REF!=6,"19-20/3","Hata8")))))),
IF(#REF!+BH16=2019,
IF(#REF!=1,"19-20/1",
IF(#REF!=2,"19-20/2",
IF(#REF!=3,"19-20/3",
IF(#REF!=4,"20-21/1",
IF(#REF!=5,"20-21/2",
IF(#REF!=6,"20-21/3","Hata9")))))),
IF(#REF!+BH16=2020,
IF(#REF!=1,"20-21/1",
IF(#REF!=2,"20-21/2",
IF(#REF!=3,"20-21/3",
IF(#REF!=4,"21-22/1",
IF(#REF!=5,"21-22/2",
IF(#REF!=6,"21-22/3","Hata10")))))),
IF(#REF!+BH16=2021,
IF(#REF!=1,"21-22/1",
IF(#REF!=2,"21-22/2",
IF(#REF!=3,"21-22/3",
IF(#REF!=4,"22-23/1",
IF(#REF!=5,"22-23/2",
IF(#REF!=6,"22-23/3","Hata11")))))),
IF(#REF!+BH16=2022,
IF(#REF!=1,"22-23/1",
IF(#REF!=2,"22-23/2",
IF(#REF!=3,"22-23/3",
IF(#REF!=4,"23-24/1",
IF(#REF!=5,"23-24/2",
IF(#REF!=6,"23-24/3","Hata12")))))),
IF(#REF!+BH16=2023,
IF(#REF!=1,"23-24/1",
IF(#REF!=2,"23-24/2",
IF(#REF!=3,"23-24/3",
IF(#REF!=4,"24-25/1",
IF(#REF!=5,"24-25/2",
IF(#REF!=6,"24-25/3","Hata13")))))),
))))))))))))))
)</f>
        <v>#REF!</v>
      </c>
      <c r="G16" s="4"/>
      <c r="H16" s="54" t="s">
        <v>161</v>
      </c>
      <c r="I16" s="2">
        <v>54678</v>
      </c>
      <c r="J16" s="2" t="s">
        <v>62</v>
      </c>
      <c r="O16" s="2" t="s">
        <v>299</v>
      </c>
      <c r="P16" s="2" t="s">
        <v>299</v>
      </c>
      <c r="Q16" s="55">
        <v>2</v>
      </c>
      <c r="R16" s="2">
        <f>VLOOKUP($Q16,[1]sistem!$I$3:$L$10,2,FALSE)</f>
        <v>0</v>
      </c>
      <c r="S16" s="2">
        <f>VLOOKUP($Q16,[1]sistem!$I$3:$L$10,3,FALSE)</f>
        <v>2</v>
      </c>
      <c r="T16" s="2">
        <f>VLOOKUP($Q16,[1]sistem!$I$3:$L$10,4,FALSE)</f>
        <v>1</v>
      </c>
      <c r="U16" s="2" t="e">
        <f>VLOOKUP($AZ16,[1]sistem!$I$13:$L$14,2,FALSE)*#REF!</f>
        <v>#REF!</v>
      </c>
      <c r="V16" s="2" t="e">
        <f>VLOOKUP($AZ16,[1]sistem!$I$13:$L$14,3,FALSE)*#REF!</f>
        <v>#REF!</v>
      </c>
      <c r="W16" s="2" t="e">
        <f>VLOOKUP($AZ16,[1]sistem!$I$13:$L$14,4,FALSE)*#REF!</f>
        <v>#REF!</v>
      </c>
      <c r="X16" s="2" t="e">
        <f t="shared" si="1"/>
        <v>#REF!</v>
      </c>
      <c r="Y16" s="2" t="e">
        <f t="shared" si="2"/>
        <v>#REF!</v>
      </c>
      <c r="Z16" s="2" t="e">
        <f t="shared" si="3"/>
        <v>#REF!</v>
      </c>
      <c r="AA16" s="2" t="e">
        <f t="shared" si="4"/>
        <v>#REF!</v>
      </c>
      <c r="AB16" s="2">
        <f>VLOOKUP(AZ16,[1]sistem!$I$18:$J$19,2,FALSE)</f>
        <v>14</v>
      </c>
      <c r="AC16" s="2">
        <v>0.25</v>
      </c>
      <c r="AD16" s="2">
        <f>VLOOKUP($Q16,[1]sistem!$I$3:$M$10,5,FALSE)</f>
        <v>2</v>
      </c>
      <c r="AG16" s="2" t="e">
        <f>(#REF!+#REF!)*AB16</f>
        <v>#REF!</v>
      </c>
      <c r="AH16" s="2">
        <f>VLOOKUP($Q16,[1]sistem!$I$3:$N$10,6,FALSE)</f>
        <v>3</v>
      </c>
      <c r="AI16" s="2">
        <v>2</v>
      </c>
      <c r="AJ16" s="2">
        <f t="shared" si="5"/>
        <v>6</v>
      </c>
      <c r="AK16" s="2">
        <f>VLOOKUP($AZ16,[1]sistem!$I$18:$K$19,3,FALSE)</f>
        <v>14</v>
      </c>
      <c r="AL16" s="2" t="e">
        <f>AK16*#REF!</f>
        <v>#REF!</v>
      </c>
      <c r="AM16" s="2" t="e">
        <f t="shared" si="6"/>
        <v>#REF!</v>
      </c>
      <c r="AN16" s="2">
        <f t="shared" si="7"/>
        <v>25</v>
      </c>
      <c r="AO16" s="2" t="e">
        <f t="shared" si="8"/>
        <v>#REF!</v>
      </c>
      <c r="AP16" s="2" t="e">
        <f>ROUND(AO16-#REF!,0)</f>
        <v>#REF!</v>
      </c>
      <c r="AQ16" s="2">
        <f>IF(AZ16="s",IF(Q16=0,0,
IF(Q16=1,#REF!*4*4,
IF(Q16=2,0,
IF(Q16=3,#REF!*4*2,
IF(Q16=4,0,
IF(Q16=5,0,
IF(Q16=6,0,
IF(Q16=7,0)))))))),
IF(AZ16="t",
IF(Q16=0,0,
IF(Q16=1,#REF!*4*4*0.8,
IF(Q16=2,0,
IF(Q16=3,#REF!*4*2*0.8,
IF(Q16=4,0,
IF(Q16=5,0,
IF(Q16=6,0,
IF(Q16=7,0))))))))))</f>
        <v>0</v>
      </c>
      <c r="AR16" s="2" t="e">
        <f>IF(AZ16="s",
IF(Q16=0,0,
IF(Q16=1,0,
IF(Q16=2,#REF!*4*2,
IF(Q16=3,#REF!*4,
IF(Q16=4,#REF!*4,
IF(Q16=5,0,
IF(Q16=6,0,
IF(Q16=7,#REF!*4)))))))),
IF(AZ16="t",
IF(Q16=0,0,
IF(Q16=1,0,
IF(Q16=2,#REF!*4*2*0.8,
IF(Q16=3,#REF!*4*0.8,
IF(Q16=4,#REF!*4*0.8,
IF(Q16=5,0,
IF(Q16=6,0,
IF(Q16=7,#REF!*4))))))))))</f>
        <v>#REF!</v>
      </c>
      <c r="AS16" s="2" t="e">
        <f>IF(AZ16="s",
IF(Q16=0,0,
IF(Q16=1,#REF!*2,
IF(Q16=2,#REF!*2,
IF(Q16=3,#REF!*2,
IF(Q16=4,#REF!*2,
IF(Q16=5,#REF!*2,
IF(Q16=6,#REF!*2,
IF(Q16=7,#REF!*2)))))))),
IF(AZ16="t",
IF(Q16=0,#REF!*2*0.8,
IF(Q16=1,#REF!*2*0.8,
IF(Q16=2,#REF!*2*0.8,
IF(Q16=3,#REF!*2*0.8,
IF(Q16=4,#REF!*2*0.8,
IF(Q16=5,#REF!*2*0.8,
IF(Q16=6,#REF!*1*0.8,
IF(Q16=7,#REF!*2))))))))))</f>
        <v>#REF!</v>
      </c>
      <c r="AT16" s="2" t="e">
        <f t="shared" si="9"/>
        <v>#REF!</v>
      </c>
      <c r="AU16" s="2" t="e">
        <f>IF(AZ16="s",
IF(Q16=0,0,
IF(Q16=1,(14-2)*(#REF!+#REF!)/4*4,
IF(Q16=2,(14-2)*(#REF!+#REF!)/4*2,
IF(Q16=3,(14-2)*(#REF!+#REF!)/4*3,
IF(Q16=4,(14-2)*(#REF!+#REF!)/4,
IF(Q16=5,(14-2)*#REF!/4,
IF(Q16=6,0,
IF(Q16=7,(14)*#REF!)))))))),
IF(AZ16="t",
IF(Q16=0,0,
IF(Q16=1,(11-2)*(#REF!+#REF!)/4*4,
IF(Q16=2,(11-2)*(#REF!+#REF!)/4*2,
IF(Q16=3,(11-2)*(#REF!+#REF!)/4*3,
IF(Q16=4,(11-2)*(#REF!+#REF!)/4,
IF(Q16=5,(11-2)*#REF!/4,
IF(Q16=6,0,
IF(Q16=7,(11)*#REF!))))))))))</f>
        <v>#REF!</v>
      </c>
      <c r="AV16" s="2" t="e">
        <f t="shared" si="10"/>
        <v>#REF!</v>
      </c>
      <c r="AW16" s="2">
        <f t="shared" si="11"/>
        <v>12</v>
      </c>
      <c r="AX16" s="2">
        <f t="shared" si="12"/>
        <v>6</v>
      </c>
      <c r="AY16" s="2" t="e">
        <f t="shared" si="13"/>
        <v>#REF!</v>
      </c>
      <c r="AZ16" s="2" t="s">
        <v>63</v>
      </c>
      <c r="BA16" s="2" t="e">
        <f>IF(BG16="A",0,IF(AZ16="s",14*#REF!,IF(AZ16="T",11*#REF!,"HATA")))</f>
        <v>#REF!</v>
      </c>
      <c r="BB16" s="2" t="e">
        <f t="shared" si="14"/>
        <v>#REF!</v>
      </c>
      <c r="BC16" s="2" t="e">
        <f t="shared" ref="BC16:BC25" si="15">IF(AZ16="s",ROUND(BB16/30,0),IF(AZ16="T",ROUND(BB16/25,0),"HATA"))</f>
        <v>#REF!</v>
      </c>
      <c r="BD16" s="2" t="e">
        <f>IF(BC16-#REF!=0,"DOĞRU","YANLIŞ")</f>
        <v>#REF!</v>
      </c>
      <c r="BE16" s="2" t="e">
        <f>#REF!-BC16</f>
        <v>#REF!</v>
      </c>
      <c r="BF16" s="2">
        <v>1</v>
      </c>
      <c r="BH16" s="2">
        <v>0</v>
      </c>
      <c r="BJ16" s="2">
        <v>2</v>
      </c>
      <c r="BL16" s="7" t="e">
        <f>#REF!*14</f>
        <v>#REF!</v>
      </c>
      <c r="BM16" s="9"/>
      <c r="BN16" s="8"/>
      <c r="BO16" s="13"/>
      <c r="BP16" s="13"/>
      <c r="BQ16" s="13"/>
      <c r="BR16" s="13"/>
      <c r="BS16" s="13"/>
      <c r="BT16" s="10"/>
      <c r="BU16" s="11"/>
      <c r="BV16" s="12"/>
      <c r="CC16" s="51"/>
      <c r="CD16" s="51"/>
      <c r="CE16" s="51" t="s">
        <v>687</v>
      </c>
      <c r="CF16" s="53">
        <v>44301</v>
      </c>
      <c r="CG16" s="52" t="s">
        <v>759</v>
      </c>
      <c r="CH16" s="53">
        <v>44322</v>
      </c>
      <c r="CI16" s="52" t="s">
        <v>759</v>
      </c>
      <c r="CJ16" s="42"/>
      <c r="CK16" s="42"/>
    </row>
    <row r="17" spans="1:89" x14ac:dyDescent="0.25">
      <c r="A17" s="54" t="s">
        <v>696</v>
      </c>
      <c r="B17" s="68" t="s">
        <v>695</v>
      </c>
      <c r="C17" s="2" t="s">
        <v>202</v>
      </c>
      <c r="D17" s="4" t="s">
        <v>60</v>
      </c>
      <c r="E17" s="4" t="s">
        <v>60</v>
      </c>
      <c r="F17" s="5" t="e">
        <f>IF(AZ17="S",
IF(#REF!+BH17=2012,
IF(#REF!=1,"12-13/1",
IF(#REF!=2,"12-13/2",
IF(#REF!=3,"13-14/1",
IF(#REF!=4,"13-14/2","Hata1")))),
IF(#REF!+BH17=2013,
IF(#REF!=1,"13-14/1",
IF(#REF!=2,"13-14/2",
IF(#REF!=3,"14-15/1",
IF(#REF!=4,"14-15/2","Hata2")))),
IF(#REF!+BH17=2014,
IF(#REF!=1,"14-15/1",
IF(#REF!=2,"14-15/2",
IF(#REF!=3,"15-16/1",
IF(#REF!=4,"15-16/2","Hata3")))),
IF(#REF!+BH17=2015,
IF(#REF!=1,"15-16/1",
IF(#REF!=2,"15-16/2",
IF(#REF!=3,"16-17/1",
IF(#REF!=4,"16-17/2","Hata4")))),
IF(#REF!+BH17=2016,
IF(#REF!=1,"16-17/1",
IF(#REF!=2,"16-17/2",
IF(#REF!=3,"17-18/1",
IF(#REF!=4,"17-18/2","Hata5")))),
IF(#REF!+BH17=2017,
IF(#REF!=1,"17-18/1",
IF(#REF!=2,"17-18/2",
IF(#REF!=3,"18-19/1",
IF(#REF!=4,"18-19/2","Hata6")))),
IF(#REF!+BH17=2018,
IF(#REF!=1,"18-19/1",
IF(#REF!=2,"18-19/2",
IF(#REF!=3,"19-20/1",
IF(#REF!=4,"19-20/2","Hata7")))),
IF(#REF!+BH17=2019,
IF(#REF!=1,"19-20/1",
IF(#REF!=2,"19-20/2",
IF(#REF!=3,"20-21/1",
IF(#REF!=4,"20-21/2","Hata8")))),
IF(#REF!+BH17=2020,
IF(#REF!=1,"20-21/1",
IF(#REF!=2,"20-21/2",
IF(#REF!=3,"21-22/1",
IF(#REF!=4,"21-22/2","Hata9")))),
IF(#REF!+BH17=2021,
IF(#REF!=1,"21-22/1",
IF(#REF!=2,"21-22/2",
IF(#REF!=3,"22-23/1",
IF(#REF!=4,"22-23/2","Hata10")))),
IF(#REF!+BH17=2022,
IF(#REF!=1,"22-23/1",
IF(#REF!=2,"22-23/2",
IF(#REF!=3,"23-24/1",
IF(#REF!=4,"23-24/2","Hata11")))),
IF(#REF!+BH17=2023,
IF(#REF!=1,"23-24/1",
IF(#REF!=2,"23-24/2",
IF(#REF!=3,"24-25/1",
IF(#REF!=4,"24-25/2","Hata12")))),
)))))))))))),
IF(AZ17="T",
IF(#REF!+BH17=2012,
IF(#REF!=1,"12-13/1",
IF(#REF!=2,"12-13/2",
IF(#REF!=3,"12-13/3",
IF(#REF!=4,"13-14/1",
IF(#REF!=5,"13-14/2",
IF(#REF!=6,"13-14/3","Hata1")))))),
IF(#REF!+BH17=2013,
IF(#REF!=1,"13-14/1",
IF(#REF!=2,"13-14/2",
IF(#REF!=3,"13-14/3",
IF(#REF!=4,"14-15/1",
IF(#REF!=5,"14-15/2",
IF(#REF!=6,"14-15/3","Hata2")))))),
IF(#REF!+BH17=2014,
IF(#REF!=1,"14-15/1",
IF(#REF!=2,"14-15/2",
IF(#REF!=3,"14-15/3",
IF(#REF!=4,"15-16/1",
IF(#REF!=5,"15-16/2",
IF(#REF!=6,"15-16/3","Hata3")))))),
IF(AND(#REF!+#REF!&gt;2014,#REF!+#REF!&lt;2015,BH17=1),
IF(#REF!=0.1,"14-15/0.1",
IF(#REF!=0.2,"14-15/0.2",
IF(#REF!=0.3,"14-15/0.3","Hata4"))),
IF(#REF!+BH17=2015,
IF(#REF!=1,"15-16/1",
IF(#REF!=2,"15-16/2",
IF(#REF!=3,"15-16/3",
IF(#REF!=4,"16-17/1",
IF(#REF!=5,"16-17/2",
IF(#REF!=6,"16-17/3","Hata5")))))),
IF(#REF!+BH17=2016,
IF(#REF!=1,"16-17/1",
IF(#REF!=2,"16-17/2",
IF(#REF!=3,"16-17/3",
IF(#REF!=4,"17-18/1",
IF(#REF!=5,"17-18/2",
IF(#REF!=6,"17-18/3","Hata6")))))),
IF(#REF!+BH17=2017,
IF(#REF!=1,"17-18/1",
IF(#REF!=2,"17-18/2",
IF(#REF!=3,"17-18/3",
IF(#REF!=4,"18-19/1",
IF(#REF!=5,"18-19/2",
IF(#REF!=6,"18-19/3","Hata7")))))),
IF(#REF!+BH17=2018,
IF(#REF!=1,"18-19/1",
IF(#REF!=2,"18-19/2",
IF(#REF!=3,"18-19/3",
IF(#REF!=4,"19-20/1",
IF(#REF!=5," 19-20/2",
IF(#REF!=6,"19-20/3","Hata8")))))),
IF(#REF!+BH17=2019,
IF(#REF!=1,"19-20/1",
IF(#REF!=2,"19-20/2",
IF(#REF!=3,"19-20/3",
IF(#REF!=4,"20-21/1",
IF(#REF!=5,"20-21/2",
IF(#REF!=6,"20-21/3","Hata9")))))),
IF(#REF!+BH17=2020,
IF(#REF!=1,"20-21/1",
IF(#REF!=2,"20-21/2",
IF(#REF!=3,"20-21/3",
IF(#REF!=4,"21-22/1",
IF(#REF!=5,"21-22/2",
IF(#REF!=6,"21-22/3","Hata10")))))),
IF(#REF!+BH17=2021,
IF(#REF!=1,"21-22/1",
IF(#REF!=2,"21-22/2",
IF(#REF!=3,"21-22/3",
IF(#REF!=4,"22-23/1",
IF(#REF!=5,"22-23/2",
IF(#REF!=6,"22-23/3","Hata11")))))),
IF(#REF!+BH17=2022,
IF(#REF!=1,"22-23/1",
IF(#REF!=2,"22-23/2",
IF(#REF!=3,"22-23/3",
IF(#REF!=4,"23-24/1",
IF(#REF!=5,"23-24/2",
IF(#REF!=6,"23-24/3","Hata12")))))),
IF(#REF!+BH17=2023,
IF(#REF!=1,"23-24/1",
IF(#REF!=2,"23-24/2",
IF(#REF!=3,"23-24/3",
IF(#REF!=4,"24-25/1",
IF(#REF!=5,"24-25/2",
IF(#REF!=6,"24-25/3","Hata13")))))),
))))))))))))))
)</f>
        <v>#REF!</v>
      </c>
      <c r="G17" s="4"/>
      <c r="H17" s="54" t="s">
        <v>168</v>
      </c>
      <c r="I17" s="2">
        <v>54710</v>
      </c>
      <c r="J17" s="2" t="s">
        <v>117</v>
      </c>
      <c r="L17" s="2">
        <v>4127</v>
      </c>
      <c r="O17" s="2" t="s">
        <v>203</v>
      </c>
      <c r="P17" s="2" t="s">
        <v>203</v>
      </c>
      <c r="Q17" s="55">
        <v>2</v>
      </c>
      <c r="R17" s="2">
        <f>VLOOKUP($Q17,[1]sistem!$I$3:$L$10,2,FALSE)</f>
        <v>0</v>
      </c>
      <c r="S17" s="2">
        <f>VLOOKUP($Q17,[1]sistem!$I$3:$L$10,3,FALSE)</f>
        <v>2</v>
      </c>
      <c r="T17" s="2">
        <f>VLOOKUP($Q17,[1]sistem!$I$3:$L$10,4,FALSE)</f>
        <v>1</v>
      </c>
      <c r="U17" s="2" t="e">
        <f>VLOOKUP($AZ17,[1]sistem!$I$13:$L$14,2,FALSE)*#REF!</f>
        <v>#REF!</v>
      </c>
      <c r="V17" s="2" t="e">
        <f>VLOOKUP($AZ17,[1]sistem!$I$13:$L$14,3,FALSE)*#REF!</f>
        <v>#REF!</v>
      </c>
      <c r="W17" s="2" t="e">
        <f>VLOOKUP($AZ17,[1]sistem!$I$13:$L$14,4,FALSE)*#REF!</f>
        <v>#REF!</v>
      </c>
      <c r="X17" s="2" t="e">
        <f t="shared" si="1"/>
        <v>#REF!</v>
      </c>
      <c r="Y17" s="2" t="e">
        <f t="shared" si="2"/>
        <v>#REF!</v>
      </c>
      <c r="Z17" s="2" t="e">
        <f t="shared" si="3"/>
        <v>#REF!</v>
      </c>
      <c r="AA17" s="2" t="e">
        <f t="shared" si="4"/>
        <v>#REF!</v>
      </c>
      <c r="AB17" s="2">
        <f>VLOOKUP(AZ17,[1]sistem!$I$18:$J$19,2,FALSE)</f>
        <v>14</v>
      </c>
      <c r="AC17" s="2">
        <v>0.25</v>
      </c>
      <c r="AD17" s="2">
        <f>VLOOKUP($Q17,[1]sistem!$I$3:$M$10,5,FALSE)</f>
        <v>2</v>
      </c>
      <c r="AG17" s="2" t="e">
        <f>(#REF!+#REF!)*AB17</f>
        <v>#REF!</v>
      </c>
      <c r="AH17" s="2">
        <f>VLOOKUP($Q17,[1]sistem!$I$3:$N$10,6,FALSE)</f>
        <v>3</v>
      </c>
      <c r="AI17" s="2">
        <v>2</v>
      </c>
      <c r="AJ17" s="2">
        <f t="shared" si="5"/>
        <v>6</v>
      </c>
      <c r="AK17" s="2">
        <f>VLOOKUP($AZ17,[1]sistem!$I$18:$K$19,3,FALSE)</f>
        <v>14</v>
      </c>
      <c r="AL17" s="2" t="e">
        <f>AK17*#REF!</f>
        <v>#REF!</v>
      </c>
      <c r="AM17" s="2" t="e">
        <f t="shared" si="6"/>
        <v>#REF!</v>
      </c>
      <c r="AN17" s="2">
        <f t="shared" si="7"/>
        <v>25</v>
      </c>
      <c r="AO17" s="2" t="e">
        <f t="shared" si="8"/>
        <v>#REF!</v>
      </c>
      <c r="AP17" s="2" t="e">
        <f>ROUND(AO17-#REF!,0)</f>
        <v>#REF!</v>
      </c>
      <c r="AQ17" s="2">
        <f>IF(AZ17="s",IF(Q17=0,0,
IF(Q17=1,#REF!*4*4,
IF(Q17=2,0,
IF(Q17=3,#REF!*4*2,
IF(Q17=4,0,
IF(Q17=5,0,
IF(Q17=6,0,
IF(Q17=7,0)))))))),
IF(AZ17="t",
IF(Q17=0,0,
IF(Q17=1,#REF!*4*4*0.8,
IF(Q17=2,0,
IF(Q17=3,#REF!*4*2*0.8,
IF(Q17=4,0,
IF(Q17=5,0,
IF(Q17=6,0,
IF(Q17=7,0))))))))))</f>
        <v>0</v>
      </c>
      <c r="AR17" s="2" t="e">
        <f>IF(AZ17="s",
IF(Q17=0,0,
IF(Q17=1,0,
IF(Q17=2,#REF!*4*2,
IF(Q17=3,#REF!*4,
IF(Q17=4,#REF!*4,
IF(Q17=5,0,
IF(Q17=6,0,
IF(Q17=7,#REF!*4)))))))),
IF(AZ17="t",
IF(Q17=0,0,
IF(Q17=1,0,
IF(Q17=2,#REF!*4*2*0.8,
IF(Q17=3,#REF!*4*0.8,
IF(Q17=4,#REF!*4*0.8,
IF(Q17=5,0,
IF(Q17=6,0,
IF(Q17=7,#REF!*4))))))))))</f>
        <v>#REF!</v>
      </c>
      <c r="AS17" s="2" t="e">
        <f>IF(AZ17="s",
IF(Q17=0,0,
IF(Q17=1,#REF!*2,
IF(Q17=2,#REF!*2,
IF(Q17=3,#REF!*2,
IF(Q17=4,#REF!*2,
IF(Q17=5,#REF!*2,
IF(Q17=6,#REF!*2,
IF(Q17=7,#REF!*2)))))))),
IF(AZ17="t",
IF(Q17=0,#REF!*2*0.8,
IF(Q17=1,#REF!*2*0.8,
IF(Q17=2,#REF!*2*0.8,
IF(Q17=3,#REF!*2*0.8,
IF(Q17=4,#REF!*2*0.8,
IF(Q17=5,#REF!*2*0.8,
IF(Q17=6,#REF!*1*0.8,
IF(Q17=7,#REF!*2))))))))))</f>
        <v>#REF!</v>
      </c>
      <c r="AT17" s="2" t="e">
        <f t="shared" si="9"/>
        <v>#REF!</v>
      </c>
      <c r="AU17" s="2" t="e">
        <f>IF(AZ17="s",
IF(Q17=0,0,
IF(Q17=1,(14-2)*(#REF!+#REF!)/4*4,
IF(Q17=2,(14-2)*(#REF!+#REF!)/4*2,
IF(Q17=3,(14-2)*(#REF!+#REF!)/4*3,
IF(Q17=4,(14-2)*(#REF!+#REF!)/4,
IF(Q17=5,(14-2)*#REF!/4,
IF(Q17=6,0,
IF(Q17=7,(14)*#REF!)))))))),
IF(AZ17="t",
IF(Q17=0,0,
IF(Q17=1,(11-2)*(#REF!+#REF!)/4*4,
IF(Q17=2,(11-2)*(#REF!+#REF!)/4*2,
IF(Q17=3,(11-2)*(#REF!+#REF!)/4*3,
IF(Q17=4,(11-2)*(#REF!+#REF!)/4,
IF(Q17=5,(11-2)*#REF!/4,
IF(Q17=6,0,
IF(Q17=7,(11)*#REF!))))))))))</f>
        <v>#REF!</v>
      </c>
      <c r="AV17" s="2" t="e">
        <f t="shared" si="10"/>
        <v>#REF!</v>
      </c>
      <c r="AW17" s="2">
        <f t="shared" si="11"/>
        <v>12</v>
      </c>
      <c r="AX17" s="2">
        <f t="shared" si="12"/>
        <v>6</v>
      </c>
      <c r="AY17" s="2" t="e">
        <f t="shared" si="13"/>
        <v>#REF!</v>
      </c>
      <c r="AZ17" s="2" t="s">
        <v>63</v>
      </c>
      <c r="BA17" s="2" t="e">
        <f>IF(BG17="A",0,IF(AZ17="s",14*#REF!,IF(AZ17="T",11*#REF!,"HATA")))</f>
        <v>#REF!</v>
      </c>
      <c r="BB17" s="2" t="e">
        <f t="shared" si="14"/>
        <v>#REF!</v>
      </c>
      <c r="BC17" s="2" t="e">
        <f t="shared" si="15"/>
        <v>#REF!</v>
      </c>
      <c r="BD17" s="2" t="e">
        <f>IF(BC17-#REF!=0,"DOĞRU","YANLIŞ")</f>
        <v>#REF!</v>
      </c>
      <c r="BE17" s="2" t="e">
        <f>#REF!-BC17</f>
        <v>#REF!</v>
      </c>
      <c r="BF17" s="2">
        <v>1</v>
      </c>
      <c r="BH17" s="2">
        <v>0</v>
      </c>
      <c r="BJ17" s="2">
        <v>2</v>
      </c>
      <c r="BL17" s="7" t="e">
        <f>#REF!*14</f>
        <v>#REF!</v>
      </c>
      <c r="BM17" s="9"/>
      <c r="BN17" s="8"/>
      <c r="BO17" s="13"/>
      <c r="BP17" s="13"/>
      <c r="BQ17" s="13"/>
      <c r="BR17" s="13"/>
      <c r="BS17" s="13"/>
      <c r="BT17" s="10"/>
      <c r="BU17" s="11"/>
      <c r="BV17" s="12"/>
      <c r="CC17" s="51"/>
      <c r="CD17" s="51"/>
      <c r="CE17" s="51" t="s">
        <v>687</v>
      </c>
      <c r="CF17" s="53">
        <v>44301</v>
      </c>
      <c r="CG17" s="52" t="s">
        <v>768</v>
      </c>
      <c r="CH17" s="53">
        <v>44336</v>
      </c>
      <c r="CI17" s="52" t="s">
        <v>768</v>
      </c>
      <c r="CJ17" s="42"/>
      <c r="CK17" s="42"/>
    </row>
    <row r="18" spans="1:89" x14ac:dyDescent="0.25">
      <c r="A18" s="54" t="s">
        <v>197</v>
      </c>
      <c r="B18" s="54" t="s">
        <v>198</v>
      </c>
      <c r="C18" s="2" t="s">
        <v>198</v>
      </c>
      <c r="D18" s="4" t="s">
        <v>60</v>
      </c>
      <c r="E18" s="4" t="s">
        <v>60</v>
      </c>
      <c r="F18" s="5" t="e">
        <f>IF(AZ18="S",
IF(#REF!+BH18=2012,
IF(#REF!=1,"12-13/1",
IF(#REF!=2,"12-13/2",
IF(#REF!=3,"13-14/1",
IF(#REF!=4,"13-14/2","Hata1")))),
IF(#REF!+BH18=2013,
IF(#REF!=1,"13-14/1",
IF(#REF!=2,"13-14/2",
IF(#REF!=3,"14-15/1",
IF(#REF!=4,"14-15/2","Hata2")))),
IF(#REF!+BH18=2014,
IF(#REF!=1,"14-15/1",
IF(#REF!=2,"14-15/2",
IF(#REF!=3,"15-16/1",
IF(#REF!=4,"15-16/2","Hata3")))),
IF(#REF!+BH18=2015,
IF(#REF!=1,"15-16/1",
IF(#REF!=2,"15-16/2",
IF(#REF!=3,"16-17/1",
IF(#REF!=4,"16-17/2","Hata4")))),
IF(#REF!+BH18=2016,
IF(#REF!=1,"16-17/1",
IF(#REF!=2,"16-17/2",
IF(#REF!=3,"17-18/1",
IF(#REF!=4,"17-18/2","Hata5")))),
IF(#REF!+BH18=2017,
IF(#REF!=1,"17-18/1",
IF(#REF!=2,"17-18/2",
IF(#REF!=3,"18-19/1",
IF(#REF!=4,"18-19/2","Hata6")))),
IF(#REF!+BH18=2018,
IF(#REF!=1,"18-19/1",
IF(#REF!=2,"18-19/2",
IF(#REF!=3,"19-20/1",
IF(#REF!=4,"19-20/2","Hata7")))),
IF(#REF!+BH18=2019,
IF(#REF!=1,"19-20/1",
IF(#REF!=2,"19-20/2",
IF(#REF!=3,"20-21/1",
IF(#REF!=4,"20-21/2","Hata8")))),
IF(#REF!+BH18=2020,
IF(#REF!=1,"20-21/1",
IF(#REF!=2,"20-21/2",
IF(#REF!=3,"21-22/1",
IF(#REF!=4,"21-22/2","Hata9")))),
IF(#REF!+BH18=2021,
IF(#REF!=1,"21-22/1",
IF(#REF!=2,"21-22/2",
IF(#REF!=3,"22-23/1",
IF(#REF!=4,"22-23/2","Hata10")))),
IF(#REF!+BH18=2022,
IF(#REF!=1,"22-23/1",
IF(#REF!=2,"22-23/2",
IF(#REF!=3,"23-24/1",
IF(#REF!=4,"23-24/2","Hata11")))),
IF(#REF!+BH18=2023,
IF(#REF!=1,"23-24/1",
IF(#REF!=2,"23-24/2",
IF(#REF!=3,"24-25/1",
IF(#REF!=4,"24-25/2","Hata12")))),
)))))))))))),
IF(AZ18="T",
IF(#REF!+BH18=2012,
IF(#REF!=1,"12-13/1",
IF(#REF!=2,"12-13/2",
IF(#REF!=3,"12-13/3",
IF(#REF!=4,"13-14/1",
IF(#REF!=5,"13-14/2",
IF(#REF!=6,"13-14/3","Hata1")))))),
IF(#REF!+BH18=2013,
IF(#REF!=1,"13-14/1",
IF(#REF!=2,"13-14/2",
IF(#REF!=3,"13-14/3",
IF(#REF!=4,"14-15/1",
IF(#REF!=5,"14-15/2",
IF(#REF!=6,"14-15/3","Hata2")))))),
IF(#REF!+BH18=2014,
IF(#REF!=1,"14-15/1",
IF(#REF!=2,"14-15/2",
IF(#REF!=3,"14-15/3",
IF(#REF!=4,"15-16/1",
IF(#REF!=5,"15-16/2",
IF(#REF!=6,"15-16/3","Hata3")))))),
IF(AND(#REF!+#REF!&gt;2014,#REF!+#REF!&lt;2015,BH18=1),
IF(#REF!=0.1,"14-15/0.1",
IF(#REF!=0.2,"14-15/0.2",
IF(#REF!=0.3,"14-15/0.3","Hata4"))),
IF(#REF!+BH18=2015,
IF(#REF!=1,"15-16/1",
IF(#REF!=2,"15-16/2",
IF(#REF!=3,"15-16/3",
IF(#REF!=4,"16-17/1",
IF(#REF!=5,"16-17/2",
IF(#REF!=6,"16-17/3","Hata5")))))),
IF(#REF!+BH18=2016,
IF(#REF!=1,"16-17/1",
IF(#REF!=2,"16-17/2",
IF(#REF!=3,"16-17/3",
IF(#REF!=4,"17-18/1",
IF(#REF!=5,"17-18/2",
IF(#REF!=6,"17-18/3","Hata6")))))),
IF(#REF!+BH18=2017,
IF(#REF!=1,"17-18/1",
IF(#REF!=2,"17-18/2",
IF(#REF!=3,"17-18/3",
IF(#REF!=4,"18-19/1",
IF(#REF!=5,"18-19/2",
IF(#REF!=6,"18-19/3","Hata7")))))),
IF(#REF!+BH18=2018,
IF(#REF!=1,"18-19/1",
IF(#REF!=2,"18-19/2",
IF(#REF!=3,"18-19/3",
IF(#REF!=4,"19-20/1",
IF(#REF!=5," 19-20/2",
IF(#REF!=6,"19-20/3","Hata8")))))),
IF(#REF!+BH18=2019,
IF(#REF!=1,"19-20/1",
IF(#REF!=2,"19-20/2",
IF(#REF!=3,"19-20/3",
IF(#REF!=4,"20-21/1",
IF(#REF!=5,"20-21/2",
IF(#REF!=6,"20-21/3","Hata9")))))),
IF(#REF!+BH18=2020,
IF(#REF!=1,"20-21/1",
IF(#REF!=2,"20-21/2",
IF(#REF!=3,"20-21/3",
IF(#REF!=4,"21-22/1",
IF(#REF!=5,"21-22/2",
IF(#REF!=6,"21-22/3","Hata10")))))),
IF(#REF!+BH18=2021,
IF(#REF!=1,"21-22/1",
IF(#REF!=2,"21-22/2",
IF(#REF!=3,"21-22/3",
IF(#REF!=4,"22-23/1",
IF(#REF!=5,"22-23/2",
IF(#REF!=6,"22-23/3","Hata11")))))),
IF(#REF!+BH18=2022,
IF(#REF!=1,"22-23/1",
IF(#REF!=2,"22-23/2",
IF(#REF!=3,"22-23/3",
IF(#REF!=4,"23-24/1",
IF(#REF!=5,"23-24/2",
IF(#REF!=6,"23-24/3","Hata12")))))),
IF(#REF!+BH18=2023,
IF(#REF!=1,"23-24/1",
IF(#REF!=2,"23-24/2",
IF(#REF!=3,"23-24/3",
IF(#REF!=4,"24-25/1",
IF(#REF!=5,"24-25/2",
IF(#REF!=6,"24-25/3","Hata13")))))),
))))))))))))))
)</f>
        <v>#REF!</v>
      </c>
      <c r="G18" s="4"/>
      <c r="H18" s="54" t="s">
        <v>168</v>
      </c>
      <c r="I18" s="2">
        <v>54710</v>
      </c>
      <c r="J18" s="2" t="s">
        <v>117</v>
      </c>
      <c r="Q18" s="55">
        <v>2</v>
      </c>
      <c r="R18" s="2">
        <f>VLOOKUP($Q18,[1]sistem!$I$3:$L$10,2,FALSE)</f>
        <v>0</v>
      </c>
      <c r="S18" s="2">
        <f>VLOOKUP($Q18,[1]sistem!$I$3:$L$10,3,FALSE)</f>
        <v>2</v>
      </c>
      <c r="T18" s="2">
        <f>VLOOKUP($Q18,[1]sistem!$I$3:$L$10,4,FALSE)</f>
        <v>1</v>
      </c>
      <c r="U18" s="2" t="e">
        <f>VLOOKUP($AZ18,[1]sistem!$I$13:$L$14,2,FALSE)*#REF!</f>
        <v>#REF!</v>
      </c>
      <c r="V18" s="2" t="e">
        <f>VLOOKUP($AZ18,[1]sistem!$I$13:$L$14,3,FALSE)*#REF!</f>
        <v>#REF!</v>
      </c>
      <c r="W18" s="2" t="e">
        <f>VLOOKUP($AZ18,[1]sistem!$I$13:$L$14,4,FALSE)*#REF!</f>
        <v>#REF!</v>
      </c>
      <c r="X18" s="2" t="e">
        <f t="shared" si="1"/>
        <v>#REF!</v>
      </c>
      <c r="Y18" s="2" t="e">
        <f t="shared" si="2"/>
        <v>#REF!</v>
      </c>
      <c r="Z18" s="2" t="e">
        <f t="shared" si="3"/>
        <v>#REF!</v>
      </c>
      <c r="AA18" s="2" t="e">
        <f t="shared" si="4"/>
        <v>#REF!</v>
      </c>
      <c r="AB18" s="2">
        <f>VLOOKUP(AZ18,[1]sistem!$I$18:$J$19,2,FALSE)</f>
        <v>14</v>
      </c>
      <c r="AC18" s="2">
        <v>0.25</v>
      </c>
      <c r="AD18" s="2">
        <f>VLOOKUP($Q18,[1]sistem!$I$3:$M$10,5,FALSE)</f>
        <v>2</v>
      </c>
      <c r="AG18" s="2" t="e">
        <f>(#REF!+#REF!)*AB18</f>
        <v>#REF!</v>
      </c>
      <c r="AH18" s="2">
        <f>VLOOKUP($Q18,[1]sistem!$I$3:$N$10,6,FALSE)</f>
        <v>3</v>
      </c>
      <c r="AI18" s="2">
        <v>2</v>
      </c>
      <c r="AJ18" s="2">
        <f t="shared" si="5"/>
        <v>6</v>
      </c>
      <c r="AK18" s="2">
        <f>VLOOKUP($AZ18,[1]sistem!$I$18:$K$19,3,FALSE)</f>
        <v>14</v>
      </c>
      <c r="AL18" s="2" t="e">
        <f>AK18*#REF!</f>
        <v>#REF!</v>
      </c>
      <c r="AM18" s="2" t="e">
        <f t="shared" si="6"/>
        <v>#REF!</v>
      </c>
      <c r="AN18" s="2">
        <f t="shared" si="7"/>
        <v>25</v>
      </c>
      <c r="AO18" s="2" t="e">
        <f t="shared" si="8"/>
        <v>#REF!</v>
      </c>
      <c r="AP18" s="2" t="e">
        <f>ROUND(AO18-#REF!,0)</f>
        <v>#REF!</v>
      </c>
      <c r="AQ18" s="2">
        <f>IF(AZ18="s",IF(Q18=0,0,
IF(Q18=1,#REF!*4*4,
IF(Q18=2,0,
IF(Q18=3,#REF!*4*2,
IF(Q18=4,0,
IF(Q18=5,0,
IF(Q18=6,0,
IF(Q18=7,0)))))))),
IF(AZ18="t",
IF(Q18=0,0,
IF(Q18=1,#REF!*4*4*0.8,
IF(Q18=2,0,
IF(Q18=3,#REF!*4*2*0.8,
IF(Q18=4,0,
IF(Q18=5,0,
IF(Q18=6,0,
IF(Q18=7,0))))))))))</f>
        <v>0</v>
      </c>
      <c r="AR18" s="2" t="e">
        <f>IF(AZ18="s",
IF(Q18=0,0,
IF(Q18=1,0,
IF(Q18=2,#REF!*4*2,
IF(Q18=3,#REF!*4,
IF(Q18=4,#REF!*4,
IF(Q18=5,0,
IF(Q18=6,0,
IF(Q18=7,#REF!*4)))))))),
IF(AZ18="t",
IF(Q18=0,0,
IF(Q18=1,0,
IF(Q18=2,#REF!*4*2*0.8,
IF(Q18=3,#REF!*4*0.8,
IF(Q18=4,#REF!*4*0.8,
IF(Q18=5,0,
IF(Q18=6,0,
IF(Q18=7,#REF!*4))))))))))</f>
        <v>#REF!</v>
      </c>
      <c r="AS18" s="2" t="e">
        <f>IF(AZ18="s",
IF(Q18=0,0,
IF(Q18=1,#REF!*2,
IF(Q18=2,#REF!*2,
IF(Q18=3,#REF!*2,
IF(Q18=4,#REF!*2,
IF(Q18=5,#REF!*2,
IF(Q18=6,#REF!*2,
IF(Q18=7,#REF!*2)))))))),
IF(AZ18="t",
IF(Q18=0,#REF!*2*0.8,
IF(Q18=1,#REF!*2*0.8,
IF(Q18=2,#REF!*2*0.8,
IF(Q18=3,#REF!*2*0.8,
IF(Q18=4,#REF!*2*0.8,
IF(Q18=5,#REF!*2*0.8,
IF(Q18=6,#REF!*1*0.8,
IF(Q18=7,#REF!*2))))))))))</f>
        <v>#REF!</v>
      </c>
      <c r="AT18" s="2" t="e">
        <f t="shared" si="9"/>
        <v>#REF!</v>
      </c>
      <c r="AU18" s="2" t="e">
        <f>IF(AZ18="s",
IF(Q18=0,0,
IF(Q18=1,(14-2)*(#REF!+#REF!)/4*4,
IF(Q18=2,(14-2)*(#REF!+#REF!)/4*2,
IF(Q18=3,(14-2)*(#REF!+#REF!)/4*3,
IF(Q18=4,(14-2)*(#REF!+#REF!)/4,
IF(Q18=5,(14-2)*#REF!/4,
IF(Q18=6,0,
IF(Q18=7,(14)*#REF!)))))))),
IF(AZ18="t",
IF(Q18=0,0,
IF(Q18=1,(11-2)*(#REF!+#REF!)/4*4,
IF(Q18=2,(11-2)*(#REF!+#REF!)/4*2,
IF(Q18=3,(11-2)*(#REF!+#REF!)/4*3,
IF(Q18=4,(11-2)*(#REF!+#REF!)/4,
IF(Q18=5,(11-2)*#REF!/4,
IF(Q18=6,0,
IF(Q18=7,(11)*#REF!))))))))))</f>
        <v>#REF!</v>
      </c>
      <c r="AV18" s="2" t="e">
        <f t="shared" si="10"/>
        <v>#REF!</v>
      </c>
      <c r="AW18" s="2">
        <f t="shared" si="11"/>
        <v>12</v>
      </c>
      <c r="AX18" s="2">
        <f t="shared" si="12"/>
        <v>6</v>
      </c>
      <c r="AY18" s="2" t="e">
        <f t="shared" si="13"/>
        <v>#REF!</v>
      </c>
      <c r="AZ18" s="2" t="s">
        <v>63</v>
      </c>
      <c r="BA18" s="2" t="e">
        <f>IF(BG18="A",0,IF(AZ18="s",14*#REF!,IF(AZ18="T",11*#REF!,"HATA")))</f>
        <v>#REF!</v>
      </c>
      <c r="BB18" s="2" t="e">
        <f t="shared" si="14"/>
        <v>#REF!</v>
      </c>
      <c r="BC18" s="2" t="e">
        <f t="shared" si="15"/>
        <v>#REF!</v>
      </c>
      <c r="BD18" s="2" t="e">
        <f>IF(BC18-#REF!=0,"DOĞRU","YANLIŞ")</f>
        <v>#REF!</v>
      </c>
      <c r="BE18" s="2" t="e">
        <f>#REF!-BC18</f>
        <v>#REF!</v>
      </c>
      <c r="BF18" s="2">
        <v>1</v>
      </c>
      <c r="BH18" s="2">
        <v>0</v>
      </c>
      <c r="BJ18" s="2">
        <v>2</v>
      </c>
      <c r="BL18" s="7" t="e">
        <f>#REF!*14</f>
        <v>#REF!</v>
      </c>
      <c r="BM18" s="9"/>
      <c r="BN18" s="8"/>
      <c r="BO18" s="13"/>
      <c r="BP18" s="13"/>
      <c r="BQ18" s="13"/>
      <c r="BR18" s="13"/>
      <c r="BS18" s="13"/>
      <c r="BT18" s="10"/>
      <c r="BU18" s="11"/>
      <c r="BV18" s="12"/>
      <c r="CC18" s="51"/>
      <c r="CD18" s="51"/>
      <c r="CE18" s="51" t="s">
        <v>687</v>
      </c>
      <c r="CF18" s="53">
        <v>44301</v>
      </c>
      <c r="CG18" s="52" t="s">
        <v>768</v>
      </c>
      <c r="CH18" s="53">
        <v>44336</v>
      </c>
      <c r="CI18" s="52" t="s">
        <v>768</v>
      </c>
      <c r="CJ18" s="42"/>
      <c r="CK18" s="42"/>
    </row>
    <row r="19" spans="1:89" x14ac:dyDescent="0.25">
      <c r="A19" s="54" t="s">
        <v>201</v>
      </c>
      <c r="B19" s="54" t="s">
        <v>202</v>
      </c>
      <c r="C19" s="2" t="s">
        <v>202</v>
      </c>
      <c r="D19" s="4" t="s">
        <v>60</v>
      </c>
      <c r="E19" s="4" t="s">
        <v>60</v>
      </c>
      <c r="F19" s="5" t="e">
        <f>IF(AZ19="S",
IF(#REF!+BH19=2012,
IF(#REF!=1,"12-13/1",
IF(#REF!=2,"12-13/2",
IF(#REF!=3,"13-14/1",
IF(#REF!=4,"13-14/2","Hata1")))),
IF(#REF!+BH19=2013,
IF(#REF!=1,"13-14/1",
IF(#REF!=2,"13-14/2",
IF(#REF!=3,"14-15/1",
IF(#REF!=4,"14-15/2","Hata2")))),
IF(#REF!+BH19=2014,
IF(#REF!=1,"14-15/1",
IF(#REF!=2,"14-15/2",
IF(#REF!=3,"15-16/1",
IF(#REF!=4,"15-16/2","Hata3")))),
IF(#REF!+BH19=2015,
IF(#REF!=1,"15-16/1",
IF(#REF!=2,"15-16/2",
IF(#REF!=3,"16-17/1",
IF(#REF!=4,"16-17/2","Hata4")))),
IF(#REF!+BH19=2016,
IF(#REF!=1,"16-17/1",
IF(#REF!=2,"16-17/2",
IF(#REF!=3,"17-18/1",
IF(#REF!=4,"17-18/2","Hata5")))),
IF(#REF!+BH19=2017,
IF(#REF!=1,"17-18/1",
IF(#REF!=2,"17-18/2",
IF(#REF!=3,"18-19/1",
IF(#REF!=4,"18-19/2","Hata6")))),
IF(#REF!+BH19=2018,
IF(#REF!=1,"18-19/1",
IF(#REF!=2,"18-19/2",
IF(#REF!=3,"19-20/1",
IF(#REF!=4,"19-20/2","Hata7")))),
IF(#REF!+BH19=2019,
IF(#REF!=1,"19-20/1",
IF(#REF!=2,"19-20/2",
IF(#REF!=3,"20-21/1",
IF(#REF!=4,"20-21/2","Hata8")))),
IF(#REF!+BH19=2020,
IF(#REF!=1,"20-21/1",
IF(#REF!=2,"20-21/2",
IF(#REF!=3,"21-22/1",
IF(#REF!=4,"21-22/2","Hata9")))),
IF(#REF!+BH19=2021,
IF(#REF!=1,"21-22/1",
IF(#REF!=2,"21-22/2",
IF(#REF!=3,"22-23/1",
IF(#REF!=4,"22-23/2","Hata10")))),
IF(#REF!+BH19=2022,
IF(#REF!=1,"22-23/1",
IF(#REF!=2,"22-23/2",
IF(#REF!=3,"23-24/1",
IF(#REF!=4,"23-24/2","Hata11")))),
IF(#REF!+BH19=2023,
IF(#REF!=1,"23-24/1",
IF(#REF!=2,"23-24/2",
IF(#REF!=3,"24-25/1",
IF(#REF!=4,"24-25/2","Hata12")))),
)))))))))))),
IF(AZ19="T",
IF(#REF!+BH19=2012,
IF(#REF!=1,"12-13/1",
IF(#REF!=2,"12-13/2",
IF(#REF!=3,"12-13/3",
IF(#REF!=4,"13-14/1",
IF(#REF!=5,"13-14/2",
IF(#REF!=6,"13-14/3","Hata1")))))),
IF(#REF!+BH19=2013,
IF(#REF!=1,"13-14/1",
IF(#REF!=2,"13-14/2",
IF(#REF!=3,"13-14/3",
IF(#REF!=4,"14-15/1",
IF(#REF!=5,"14-15/2",
IF(#REF!=6,"14-15/3","Hata2")))))),
IF(#REF!+BH19=2014,
IF(#REF!=1,"14-15/1",
IF(#REF!=2,"14-15/2",
IF(#REF!=3,"14-15/3",
IF(#REF!=4,"15-16/1",
IF(#REF!=5,"15-16/2",
IF(#REF!=6,"15-16/3","Hata3")))))),
IF(AND(#REF!+#REF!&gt;2014,#REF!+#REF!&lt;2015,BH19=1),
IF(#REF!=0.1,"14-15/0.1",
IF(#REF!=0.2,"14-15/0.2",
IF(#REF!=0.3,"14-15/0.3","Hata4"))),
IF(#REF!+BH19=2015,
IF(#REF!=1,"15-16/1",
IF(#REF!=2,"15-16/2",
IF(#REF!=3,"15-16/3",
IF(#REF!=4,"16-17/1",
IF(#REF!=5,"16-17/2",
IF(#REF!=6,"16-17/3","Hata5")))))),
IF(#REF!+BH19=2016,
IF(#REF!=1,"16-17/1",
IF(#REF!=2,"16-17/2",
IF(#REF!=3,"16-17/3",
IF(#REF!=4,"17-18/1",
IF(#REF!=5,"17-18/2",
IF(#REF!=6,"17-18/3","Hata6")))))),
IF(#REF!+BH19=2017,
IF(#REF!=1,"17-18/1",
IF(#REF!=2,"17-18/2",
IF(#REF!=3,"17-18/3",
IF(#REF!=4,"18-19/1",
IF(#REF!=5,"18-19/2",
IF(#REF!=6,"18-19/3","Hata7")))))),
IF(#REF!+BH19=2018,
IF(#REF!=1,"18-19/1",
IF(#REF!=2,"18-19/2",
IF(#REF!=3,"18-19/3",
IF(#REF!=4,"19-20/1",
IF(#REF!=5," 19-20/2",
IF(#REF!=6,"19-20/3","Hata8")))))),
IF(#REF!+BH19=2019,
IF(#REF!=1,"19-20/1",
IF(#REF!=2,"19-20/2",
IF(#REF!=3,"19-20/3",
IF(#REF!=4,"20-21/1",
IF(#REF!=5,"20-21/2",
IF(#REF!=6,"20-21/3","Hata9")))))),
IF(#REF!+BH19=2020,
IF(#REF!=1,"20-21/1",
IF(#REF!=2,"20-21/2",
IF(#REF!=3,"20-21/3",
IF(#REF!=4,"21-22/1",
IF(#REF!=5,"21-22/2",
IF(#REF!=6,"21-22/3","Hata10")))))),
IF(#REF!+BH19=2021,
IF(#REF!=1,"21-22/1",
IF(#REF!=2,"21-22/2",
IF(#REF!=3,"21-22/3",
IF(#REF!=4,"22-23/1",
IF(#REF!=5,"22-23/2",
IF(#REF!=6,"22-23/3","Hata11")))))),
IF(#REF!+BH19=2022,
IF(#REF!=1,"22-23/1",
IF(#REF!=2,"22-23/2",
IF(#REF!=3,"22-23/3",
IF(#REF!=4,"23-24/1",
IF(#REF!=5,"23-24/2",
IF(#REF!=6,"23-24/3","Hata12")))))),
IF(#REF!+BH19=2023,
IF(#REF!=1,"23-24/1",
IF(#REF!=2,"23-24/2",
IF(#REF!=3,"23-24/3",
IF(#REF!=4,"24-25/1",
IF(#REF!=5,"24-25/2",
IF(#REF!=6,"24-25/3","Hata13")))))),
))))))))))))))
)</f>
        <v>#REF!</v>
      </c>
      <c r="G19" s="4"/>
      <c r="H19" s="54" t="s">
        <v>168</v>
      </c>
      <c r="I19" s="2">
        <v>54710</v>
      </c>
      <c r="J19" s="2" t="s">
        <v>117</v>
      </c>
      <c r="O19" s="2" t="s">
        <v>203</v>
      </c>
      <c r="P19" s="2" t="s">
        <v>203</v>
      </c>
      <c r="Q19" s="55">
        <v>2</v>
      </c>
      <c r="R19" s="2">
        <f>VLOOKUP($Q19,[1]sistem!$I$3:$L$10,2,FALSE)</f>
        <v>0</v>
      </c>
      <c r="S19" s="2">
        <f>VLOOKUP($Q19,[1]sistem!$I$3:$L$10,3,FALSE)</f>
        <v>2</v>
      </c>
      <c r="T19" s="2">
        <f>VLOOKUP($Q19,[1]sistem!$I$3:$L$10,4,FALSE)</f>
        <v>1</v>
      </c>
      <c r="U19" s="2" t="e">
        <f>VLOOKUP($AZ19,[1]sistem!$I$13:$L$14,2,FALSE)*#REF!</f>
        <v>#REF!</v>
      </c>
      <c r="V19" s="2" t="e">
        <f>VLOOKUP($AZ19,[1]sistem!$I$13:$L$14,3,FALSE)*#REF!</f>
        <v>#REF!</v>
      </c>
      <c r="W19" s="2" t="e">
        <f>VLOOKUP($AZ19,[1]sistem!$I$13:$L$14,4,FALSE)*#REF!</f>
        <v>#REF!</v>
      </c>
      <c r="X19" s="2" t="e">
        <f t="shared" si="1"/>
        <v>#REF!</v>
      </c>
      <c r="Y19" s="2" t="e">
        <f t="shared" si="2"/>
        <v>#REF!</v>
      </c>
      <c r="Z19" s="2" t="e">
        <f t="shared" si="3"/>
        <v>#REF!</v>
      </c>
      <c r="AA19" s="2" t="e">
        <f t="shared" si="4"/>
        <v>#REF!</v>
      </c>
      <c r="AB19" s="2">
        <f>VLOOKUP(AZ19,[1]sistem!$I$18:$J$19,2,FALSE)</f>
        <v>14</v>
      </c>
      <c r="AC19" s="2">
        <v>0.25</v>
      </c>
      <c r="AD19" s="2">
        <f>VLOOKUP($Q19,[1]sistem!$I$3:$M$10,5,FALSE)</f>
        <v>2</v>
      </c>
      <c r="AG19" s="2" t="e">
        <f>(#REF!+#REF!)*AB19</f>
        <v>#REF!</v>
      </c>
      <c r="AH19" s="2">
        <f>VLOOKUP($Q19,[1]sistem!$I$3:$N$10,6,FALSE)</f>
        <v>3</v>
      </c>
      <c r="AI19" s="2">
        <v>2</v>
      </c>
      <c r="AJ19" s="2">
        <f t="shared" si="5"/>
        <v>6</v>
      </c>
      <c r="AK19" s="2">
        <f>VLOOKUP($AZ19,[1]sistem!$I$18:$K$19,3,FALSE)</f>
        <v>14</v>
      </c>
      <c r="AL19" s="2" t="e">
        <f>AK19*#REF!</f>
        <v>#REF!</v>
      </c>
      <c r="AM19" s="2" t="e">
        <f t="shared" si="6"/>
        <v>#REF!</v>
      </c>
      <c r="AN19" s="2">
        <f t="shared" si="7"/>
        <v>25</v>
      </c>
      <c r="AO19" s="2" t="e">
        <f t="shared" si="8"/>
        <v>#REF!</v>
      </c>
      <c r="AP19" s="2" t="e">
        <f>ROUND(AO19-#REF!,0)</f>
        <v>#REF!</v>
      </c>
      <c r="AQ19" s="2">
        <f>IF(AZ19="s",IF(Q19=0,0,
IF(Q19=1,#REF!*4*4,
IF(Q19=2,0,
IF(Q19=3,#REF!*4*2,
IF(Q19=4,0,
IF(Q19=5,0,
IF(Q19=6,0,
IF(Q19=7,0)))))))),
IF(AZ19="t",
IF(Q19=0,0,
IF(Q19=1,#REF!*4*4*0.8,
IF(Q19=2,0,
IF(Q19=3,#REF!*4*2*0.8,
IF(Q19=4,0,
IF(Q19=5,0,
IF(Q19=6,0,
IF(Q19=7,0))))))))))</f>
        <v>0</v>
      </c>
      <c r="AR19" s="2" t="e">
        <f>IF(AZ19="s",
IF(Q19=0,0,
IF(Q19=1,0,
IF(Q19=2,#REF!*4*2,
IF(Q19=3,#REF!*4,
IF(Q19=4,#REF!*4,
IF(Q19=5,0,
IF(Q19=6,0,
IF(Q19=7,#REF!*4)))))))),
IF(AZ19="t",
IF(Q19=0,0,
IF(Q19=1,0,
IF(Q19=2,#REF!*4*2*0.8,
IF(Q19=3,#REF!*4*0.8,
IF(Q19=4,#REF!*4*0.8,
IF(Q19=5,0,
IF(Q19=6,0,
IF(Q19=7,#REF!*4))))))))))</f>
        <v>#REF!</v>
      </c>
      <c r="AS19" s="2" t="e">
        <f>IF(AZ19="s",
IF(Q19=0,0,
IF(Q19=1,#REF!*2,
IF(Q19=2,#REF!*2,
IF(Q19=3,#REF!*2,
IF(Q19=4,#REF!*2,
IF(Q19=5,#REF!*2,
IF(Q19=6,#REF!*2,
IF(Q19=7,#REF!*2)))))))),
IF(AZ19="t",
IF(Q19=0,#REF!*2*0.8,
IF(Q19=1,#REF!*2*0.8,
IF(Q19=2,#REF!*2*0.8,
IF(Q19=3,#REF!*2*0.8,
IF(Q19=4,#REF!*2*0.8,
IF(Q19=5,#REF!*2*0.8,
IF(Q19=6,#REF!*1*0.8,
IF(Q19=7,#REF!*2))))))))))</f>
        <v>#REF!</v>
      </c>
      <c r="AT19" s="2" t="e">
        <f t="shared" si="9"/>
        <v>#REF!</v>
      </c>
      <c r="AU19" s="2" t="e">
        <f>IF(AZ19="s",
IF(Q19=0,0,
IF(Q19=1,(14-2)*(#REF!+#REF!)/4*4,
IF(Q19=2,(14-2)*(#REF!+#REF!)/4*2,
IF(Q19=3,(14-2)*(#REF!+#REF!)/4*3,
IF(Q19=4,(14-2)*(#REF!+#REF!)/4,
IF(Q19=5,(14-2)*#REF!/4,
IF(Q19=6,0,
IF(Q19=7,(14)*#REF!)))))))),
IF(AZ19="t",
IF(Q19=0,0,
IF(Q19=1,(11-2)*(#REF!+#REF!)/4*4,
IF(Q19=2,(11-2)*(#REF!+#REF!)/4*2,
IF(Q19=3,(11-2)*(#REF!+#REF!)/4*3,
IF(Q19=4,(11-2)*(#REF!+#REF!)/4,
IF(Q19=5,(11-2)*#REF!/4,
IF(Q19=6,0,
IF(Q19=7,(11)*#REF!))))))))))</f>
        <v>#REF!</v>
      </c>
      <c r="AV19" s="2" t="e">
        <f t="shared" si="10"/>
        <v>#REF!</v>
      </c>
      <c r="AW19" s="2">
        <f t="shared" si="11"/>
        <v>12</v>
      </c>
      <c r="AX19" s="2">
        <f t="shared" si="12"/>
        <v>6</v>
      </c>
      <c r="AY19" s="2" t="e">
        <f t="shared" si="13"/>
        <v>#REF!</v>
      </c>
      <c r="AZ19" s="2" t="s">
        <v>63</v>
      </c>
      <c r="BA19" s="2" t="e">
        <f>IF(BG19="A",0,IF(AZ19="s",14*#REF!,IF(AZ19="T",11*#REF!,"HATA")))</f>
        <v>#REF!</v>
      </c>
      <c r="BB19" s="2" t="e">
        <f t="shared" si="14"/>
        <v>#REF!</v>
      </c>
      <c r="BC19" s="2" t="e">
        <f t="shared" si="15"/>
        <v>#REF!</v>
      </c>
      <c r="BD19" s="2" t="e">
        <f>IF(BC19-#REF!=0,"DOĞRU","YANLIŞ")</f>
        <v>#REF!</v>
      </c>
      <c r="BE19" s="2" t="e">
        <f>#REF!-BC19</f>
        <v>#REF!</v>
      </c>
      <c r="BF19" s="2">
        <v>1</v>
      </c>
      <c r="BH19" s="2">
        <v>0</v>
      </c>
      <c r="BJ19" s="2">
        <v>2</v>
      </c>
      <c r="BL19" s="7" t="e">
        <f>#REF!*14</f>
        <v>#REF!</v>
      </c>
      <c r="BM19" s="9"/>
      <c r="BN19" s="8"/>
      <c r="BO19" s="13"/>
      <c r="BP19" s="13"/>
      <c r="BQ19" s="13"/>
      <c r="BR19" s="13"/>
      <c r="BS19" s="13"/>
      <c r="BT19" s="10"/>
      <c r="BU19" s="11"/>
      <c r="BV19" s="12"/>
      <c r="CC19" s="51"/>
      <c r="CD19" s="51"/>
      <c r="CE19" s="51" t="s">
        <v>687</v>
      </c>
      <c r="CF19" s="53">
        <v>44301</v>
      </c>
      <c r="CG19" s="52" t="s">
        <v>768</v>
      </c>
      <c r="CH19" s="53">
        <v>44336</v>
      </c>
      <c r="CI19" s="52" t="s">
        <v>768</v>
      </c>
      <c r="CJ19" s="42"/>
      <c r="CK19" s="42"/>
    </row>
    <row r="20" spans="1:89" x14ac:dyDescent="0.25">
      <c r="A20" s="54" t="s">
        <v>199</v>
      </c>
      <c r="B20" s="54" t="s">
        <v>200</v>
      </c>
      <c r="C20" s="2" t="s">
        <v>200</v>
      </c>
      <c r="D20" s="4" t="s">
        <v>60</v>
      </c>
      <c r="E20" s="4" t="s">
        <v>60</v>
      </c>
      <c r="F20" s="5" t="e">
        <f>IF(AZ20="S",
IF(#REF!+BH20=2012,
IF(#REF!=1,"12-13/1",
IF(#REF!=2,"12-13/2",
IF(#REF!=3,"13-14/1",
IF(#REF!=4,"13-14/2","Hata1")))),
IF(#REF!+BH20=2013,
IF(#REF!=1,"13-14/1",
IF(#REF!=2,"13-14/2",
IF(#REF!=3,"14-15/1",
IF(#REF!=4,"14-15/2","Hata2")))),
IF(#REF!+BH20=2014,
IF(#REF!=1,"14-15/1",
IF(#REF!=2,"14-15/2",
IF(#REF!=3,"15-16/1",
IF(#REF!=4,"15-16/2","Hata3")))),
IF(#REF!+BH20=2015,
IF(#REF!=1,"15-16/1",
IF(#REF!=2,"15-16/2",
IF(#REF!=3,"16-17/1",
IF(#REF!=4,"16-17/2","Hata4")))),
IF(#REF!+BH20=2016,
IF(#REF!=1,"16-17/1",
IF(#REF!=2,"16-17/2",
IF(#REF!=3,"17-18/1",
IF(#REF!=4,"17-18/2","Hata5")))),
IF(#REF!+BH20=2017,
IF(#REF!=1,"17-18/1",
IF(#REF!=2,"17-18/2",
IF(#REF!=3,"18-19/1",
IF(#REF!=4,"18-19/2","Hata6")))),
IF(#REF!+BH20=2018,
IF(#REF!=1,"18-19/1",
IF(#REF!=2,"18-19/2",
IF(#REF!=3,"19-20/1",
IF(#REF!=4,"19-20/2","Hata7")))),
IF(#REF!+BH20=2019,
IF(#REF!=1,"19-20/1",
IF(#REF!=2,"19-20/2",
IF(#REF!=3,"20-21/1",
IF(#REF!=4,"20-21/2","Hata8")))),
IF(#REF!+BH20=2020,
IF(#REF!=1,"20-21/1",
IF(#REF!=2,"20-21/2",
IF(#REF!=3,"21-22/1",
IF(#REF!=4,"21-22/2","Hata9")))),
IF(#REF!+BH20=2021,
IF(#REF!=1,"21-22/1",
IF(#REF!=2,"21-22/2",
IF(#REF!=3,"22-23/1",
IF(#REF!=4,"22-23/2","Hata10")))),
IF(#REF!+BH20=2022,
IF(#REF!=1,"22-23/1",
IF(#REF!=2,"22-23/2",
IF(#REF!=3,"23-24/1",
IF(#REF!=4,"23-24/2","Hata11")))),
IF(#REF!+BH20=2023,
IF(#REF!=1,"23-24/1",
IF(#REF!=2,"23-24/2",
IF(#REF!=3,"24-25/1",
IF(#REF!=4,"24-25/2","Hata12")))),
)))))))))))),
IF(AZ20="T",
IF(#REF!+BH20=2012,
IF(#REF!=1,"12-13/1",
IF(#REF!=2,"12-13/2",
IF(#REF!=3,"12-13/3",
IF(#REF!=4,"13-14/1",
IF(#REF!=5,"13-14/2",
IF(#REF!=6,"13-14/3","Hata1")))))),
IF(#REF!+BH20=2013,
IF(#REF!=1,"13-14/1",
IF(#REF!=2,"13-14/2",
IF(#REF!=3,"13-14/3",
IF(#REF!=4,"14-15/1",
IF(#REF!=5,"14-15/2",
IF(#REF!=6,"14-15/3","Hata2")))))),
IF(#REF!+BH20=2014,
IF(#REF!=1,"14-15/1",
IF(#REF!=2,"14-15/2",
IF(#REF!=3,"14-15/3",
IF(#REF!=4,"15-16/1",
IF(#REF!=5,"15-16/2",
IF(#REF!=6,"15-16/3","Hata3")))))),
IF(AND(#REF!+#REF!&gt;2014,#REF!+#REF!&lt;2015,BH20=1),
IF(#REF!=0.1,"14-15/0.1",
IF(#REF!=0.2,"14-15/0.2",
IF(#REF!=0.3,"14-15/0.3","Hata4"))),
IF(#REF!+BH20=2015,
IF(#REF!=1,"15-16/1",
IF(#REF!=2,"15-16/2",
IF(#REF!=3,"15-16/3",
IF(#REF!=4,"16-17/1",
IF(#REF!=5,"16-17/2",
IF(#REF!=6,"16-17/3","Hata5")))))),
IF(#REF!+BH20=2016,
IF(#REF!=1,"16-17/1",
IF(#REF!=2,"16-17/2",
IF(#REF!=3,"16-17/3",
IF(#REF!=4,"17-18/1",
IF(#REF!=5,"17-18/2",
IF(#REF!=6,"17-18/3","Hata6")))))),
IF(#REF!+BH20=2017,
IF(#REF!=1,"17-18/1",
IF(#REF!=2,"17-18/2",
IF(#REF!=3,"17-18/3",
IF(#REF!=4,"18-19/1",
IF(#REF!=5,"18-19/2",
IF(#REF!=6,"18-19/3","Hata7")))))),
IF(#REF!+BH20=2018,
IF(#REF!=1,"18-19/1",
IF(#REF!=2,"18-19/2",
IF(#REF!=3,"18-19/3",
IF(#REF!=4,"19-20/1",
IF(#REF!=5," 19-20/2",
IF(#REF!=6,"19-20/3","Hata8")))))),
IF(#REF!+BH20=2019,
IF(#REF!=1,"19-20/1",
IF(#REF!=2,"19-20/2",
IF(#REF!=3,"19-20/3",
IF(#REF!=4,"20-21/1",
IF(#REF!=5,"20-21/2",
IF(#REF!=6,"20-21/3","Hata9")))))),
IF(#REF!+BH20=2020,
IF(#REF!=1,"20-21/1",
IF(#REF!=2,"20-21/2",
IF(#REF!=3,"20-21/3",
IF(#REF!=4,"21-22/1",
IF(#REF!=5,"21-22/2",
IF(#REF!=6,"21-22/3","Hata10")))))),
IF(#REF!+BH20=2021,
IF(#REF!=1,"21-22/1",
IF(#REF!=2,"21-22/2",
IF(#REF!=3,"21-22/3",
IF(#REF!=4,"22-23/1",
IF(#REF!=5,"22-23/2",
IF(#REF!=6,"22-23/3","Hata11")))))),
IF(#REF!+BH20=2022,
IF(#REF!=1,"22-23/1",
IF(#REF!=2,"22-23/2",
IF(#REF!=3,"22-23/3",
IF(#REF!=4,"23-24/1",
IF(#REF!=5,"23-24/2",
IF(#REF!=6,"23-24/3","Hata12")))))),
IF(#REF!+BH20=2023,
IF(#REF!=1,"23-24/1",
IF(#REF!=2,"23-24/2",
IF(#REF!=3,"23-24/3",
IF(#REF!=4,"24-25/1",
IF(#REF!=5,"24-25/2",
IF(#REF!=6,"24-25/3","Hata13")))))),
))))))))))))))
)</f>
        <v>#REF!</v>
      </c>
      <c r="G20" s="4"/>
      <c r="H20" s="54" t="s">
        <v>168</v>
      </c>
      <c r="I20" s="2">
        <v>54710</v>
      </c>
      <c r="J20" s="2" t="s">
        <v>117</v>
      </c>
      <c r="Q20" s="55">
        <v>2</v>
      </c>
      <c r="R20" s="2">
        <f>VLOOKUP($Q20,[1]sistem!$I$3:$L$10,2,FALSE)</f>
        <v>0</v>
      </c>
      <c r="S20" s="2">
        <f>VLOOKUP($Q20,[1]sistem!$I$3:$L$10,3,FALSE)</f>
        <v>2</v>
      </c>
      <c r="T20" s="2">
        <f>VLOOKUP($Q20,[1]sistem!$I$3:$L$10,4,FALSE)</f>
        <v>1</v>
      </c>
      <c r="U20" s="2" t="e">
        <f>VLOOKUP($AZ20,[1]sistem!$I$13:$L$14,2,FALSE)*#REF!</f>
        <v>#REF!</v>
      </c>
      <c r="V20" s="2" t="e">
        <f>VLOOKUP($AZ20,[1]sistem!$I$13:$L$14,3,FALSE)*#REF!</f>
        <v>#REF!</v>
      </c>
      <c r="W20" s="2" t="e">
        <f>VLOOKUP($AZ20,[1]sistem!$I$13:$L$14,4,FALSE)*#REF!</f>
        <v>#REF!</v>
      </c>
      <c r="X20" s="2" t="e">
        <f t="shared" si="1"/>
        <v>#REF!</v>
      </c>
      <c r="Y20" s="2" t="e">
        <f t="shared" si="2"/>
        <v>#REF!</v>
      </c>
      <c r="Z20" s="2" t="e">
        <f t="shared" si="3"/>
        <v>#REF!</v>
      </c>
      <c r="AA20" s="2" t="e">
        <f t="shared" si="4"/>
        <v>#REF!</v>
      </c>
      <c r="AB20" s="2">
        <f>VLOOKUP(AZ20,[1]sistem!$I$18:$J$19,2,FALSE)</f>
        <v>14</v>
      </c>
      <c r="AC20" s="2">
        <v>0.25</v>
      </c>
      <c r="AD20" s="2">
        <f>VLOOKUP($Q20,[1]sistem!$I$3:$M$10,5,FALSE)</f>
        <v>2</v>
      </c>
      <c r="AG20" s="2" t="e">
        <f>(#REF!+#REF!)*AB20</f>
        <v>#REF!</v>
      </c>
      <c r="AH20" s="2">
        <f>VLOOKUP($Q20,[1]sistem!$I$3:$N$10,6,FALSE)</f>
        <v>3</v>
      </c>
      <c r="AI20" s="2">
        <v>2</v>
      </c>
      <c r="AJ20" s="2">
        <f t="shared" si="5"/>
        <v>6</v>
      </c>
      <c r="AK20" s="2">
        <f>VLOOKUP($AZ20,[1]sistem!$I$18:$K$19,3,FALSE)</f>
        <v>14</v>
      </c>
      <c r="AL20" s="2" t="e">
        <f>AK20*#REF!</f>
        <v>#REF!</v>
      </c>
      <c r="AM20" s="2" t="e">
        <f t="shared" si="6"/>
        <v>#REF!</v>
      </c>
      <c r="AN20" s="2">
        <f t="shared" si="7"/>
        <v>25</v>
      </c>
      <c r="AO20" s="2" t="e">
        <f t="shared" si="8"/>
        <v>#REF!</v>
      </c>
      <c r="AP20" s="2" t="e">
        <f>ROUND(AO20-#REF!,0)</f>
        <v>#REF!</v>
      </c>
      <c r="AQ20" s="2">
        <f>IF(AZ20="s",IF(Q20=0,0,
IF(Q20=1,#REF!*4*4,
IF(Q20=2,0,
IF(Q20=3,#REF!*4*2,
IF(Q20=4,0,
IF(Q20=5,0,
IF(Q20=6,0,
IF(Q20=7,0)))))))),
IF(AZ20="t",
IF(Q20=0,0,
IF(Q20=1,#REF!*4*4*0.8,
IF(Q20=2,0,
IF(Q20=3,#REF!*4*2*0.8,
IF(Q20=4,0,
IF(Q20=5,0,
IF(Q20=6,0,
IF(Q20=7,0))))))))))</f>
        <v>0</v>
      </c>
      <c r="AR20" s="2" t="e">
        <f>IF(AZ20="s",
IF(Q20=0,0,
IF(Q20=1,0,
IF(Q20=2,#REF!*4*2,
IF(Q20=3,#REF!*4,
IF(Q20=4,#REF!*4,
IF(Q20=5,0,
IF(Q20=6,0,
IF(Q20=7,#REF!*4)))))))),
IF(AZ20="t",
IF(Q20=0,0,
IF(Q20=1,0,
IF(Q20=2,#REF!*4*2*0.8,
IF(Q20=3,#REF!*4*0.8,
IF(Q20=4,#REF!*4*0.8,
IF(Q20=5,0,
IF(Q20=6,0,
IF(Q20=7,#REF!*4))))))))))</f>
        <v>#REF!</v>
      </c>
      <c r="AS20" s="2" t="e">
        <f>IF(AZ20="s",
IF(Q20=0,0,
IF(Q20=1,#REF!*2,
IF(Q20=2,#REF!*2,
IF(Q20=3,#REF!*2,
IF(Q20=4,#REF!*2,
IF(Q20=5,#REF!*2,
IF(Q20=6,#REF!*2,
IF(Q20=7,#REF!*2)))))))),
IF(AZ20="t",
IF(Q20=0,#REF!*2*0.8,
IF(Q20=1,#REF!*2*0.8,
IF(Q20=2,#REF!*2*0.8,
IF(Q20=3,#REF!*2*0.8,
IF(Q20=4,#REF!*2*0.8,
IF(Q20=5,#REF!*2*0.8,
IF(Q20=6,#REF!*1*0.8,
IF(Q20=7,#REF!*2))))))))))</f>
        <v>#REF!</v>
      </c>
      <c r="AT20" s="2" t="e">
        <f t="shared" si="9"/>
        <v>#REF!</v>
      </c>
      <c r="AU20" s="2" t="e">
        <f>IF(AZ20="s",
IF(Q20=0,0,
IF(Q20=1,(14-2)*(#REF!+#REF!)/4*4,
IF(Q20=2,(14-2)*(#REF!+#REF!)/4*2,
IF(Q20=3,(14-2)*(#REF!+#REF!)/4*3,
IF(Q20=4,(14-2)*(#REF!+#REF!)/4,
IF(Q20=5,(14-2)*#REF!/4,
IF(Q20=6,0,
IF(Q20=7,(14)*#REF!)))))))),
IF(AZ20="t",
IF(Q20=0,0,
IF(Q20=1,(11-2)*(#REF!+#REF!)/4*4,
IF(Q20=2,(11-2)*(#REF!+#REF!)/4*2,
IF(Q20=3,(11-2)*(#REF!+#REF!)/4*3,
IF(Q20=4,(11-2)*(#REF!+#REF!)/4,
IF(Q20=5,(11-2)*#REF!/4,
IF(Q20=6,0,
IF(Q20=7,(11)*#REF!))))))))))</f>
        <v>#REF!</v>
      </c>
      <c r="AV20" s="2" t="e">
        <f t="shared" si="10"/>
        <v>#REF!</v>
      </c>
      <c r="AW20" s="2">
        <f t="shared" si="11"/>
        <v>12</v>
      </c>
      <c r="AX20" s="2">
        <f t="shared" si="12"/>
        <v>6</v>
      </c>
      <c r="AY20" s="2" t="e">
        <f t="shared" si="13"/>
        <v>#REF!</v>
      </c>
      <c r="AZ20" s="2" t="s">
        <v>63</v>
      </c>
      <c r="BA20" s="2" t="e">
        <f>IF(BG20="A",0,IF(AZ20="s",14*#REF!,IF(AZ20="T",11*#REF!,"HATA")))</f>
        <v>#REF!</v>
      </c>
      <c r="BB20" s="2" t="e">
        <f t="shared" si="14"/>
        <v>#REF!</v>
      </c>
      <c r="BC20" s="2" t="e">
        <f t="shared" si="15"/>
        <v>#REF!</v>
      </c>
      <c r="BD20" s="2" t="e">
        <f>IF(BC20-#REF!=0,"DOĞRU","YANLIŞ")</f>
        <v>#REF!</v>
      </c>
      <c r="BE20" s="2" t="e">
        <f>#REF!-BC20</f>
        <v>#REF!</v>
      </c>
      <c r="BF20" s="2">
        <v>1</v>
      </c>
      <c r="BH20" s="2">
        <v>0</v>
      </c>
      <c r="BJ20" s="2">
        <v>2</v>
      </c>
      <c r="BL20" s="7" t="e">
        <f>#REF!*14</f>
        <v>#REF!</v>
      </c>
      <c r="BM20" s="9"/>
      <c r="BN20" s="8"/>
      <c r="BO20" s="13"/>
      <c r="BP20" s="13"/>
      <c r="BQ20" s="13"/>
      <c r="BR20" s="13"/>
      <c r="BS20" s="13"/>
      <c r="BT20" s="10"/>
      <c r="BU20" s="11"/>
      <c r="BV20" s="12"/>
      <c r="CC20" s="51"/>
      <c r="CD20" s="51"/>
      <c r="CE20" s="51" t="s">
        <v>687</v>
      </c>
      <c r="CF20" s="53">
        <v>44301</v>
      </c>
      <c r="CG20" s="52" t="s">
        <v>768</v>
      </c>
      <c r="CH20" s="53">
        <v>44336</v>
      </c>
      <c r="CI20" s="52" t="s">
        <v>768</v>
      </c>
      <c r="CJ20" s="42"/>
      <c r="CK20" s="42"/>
    </row>
    <row r="21" spans="1:89" x14ac:dyDescent="0.25">
      <c r="A21" s="54" t="s">
        <v>696</v>
      </c>
      <c r="B21" s="68" t="s">
        <v>695</v>
      </c>
      <c r="C21" s="2" t="s">
        <v>202</v>
      </c>
      <c r="D21" s="4" t="s">
        <v>60</v>
      </c>
      <c r="E21" s="4" t="s">
        <v>60</v>
      </c>
      <c r="F21" s="5" t="e">
        <f>IF(AZ21="S",
IF(#REF!+BH21=2012,
IF(#REF!=1,"12-13/1",
IF(#REF!=2,"12-13/2",
IF(#REF!=3,"13-14/1",
IF(#REF!=4,"13-14/2","Hata1")))),
IF(#REF!+BH21=2013,
IF(#REF!=1,"13-14/1",
IF(#REF!=2,"13-14/2",
IF(#REF!=3,"14-15/1",
IF(#REF!=4,"14-15/2","Hata2")))),
IF(#REF!+BH21=2014,
IF(#REF!=1,"14-15/1",
IF(#REF!=2,"14-15/2",
IF(#REF!=3,"15-16/1",
IF(#REF!=4,"15-16/2","Hata3")))),
IF(#REF!+BH21=2015,
IF(#REF!=1,"15-16/1",
IF(#REF!=2,"15-16/2",
IF(#REF!=3,"16-17/1",
IF(#REF!=4,"16-17/2","Hata4")))),
IF(#REF!+BH21=2016,
IF(#REF!=1,"16-17/1",
IF(#REF!=2,"16-17/2",
IF(#REF!=3,"17-18/1",
IF(#REF!=4,"17-18/2","Hata5")))),
IF(#REF!+BH21=2017,
IF(#REF!=1,"17-18/1",
IF(#REF!=2,"17-18/2",
IF(#REF!=3,"18-19/1",
IF(#REF!=4,"18-19/2","Hata6")))),
IF(#REF!+BH21=2018,
IF(#REF!=1,"18-19/1",
IF(#REF!=2,"18-19/2",
IF(#REF!=3,"19-20/1",
IF(#REF!=4,"19-20/2","Hata7")))),
IF(#REF!+BH21=2019,
IF(#REF!=1,"19-20/1",
IF(#REF!=2,"19-20/2",
IF(#REF!=3,"20-21/1",
IF(#REF!=4,"20-21/2","Hata8")))),
IF(#REF!+BH21=2020,
IF(#REF!=1,"20-21/1",
IF(#REF!=2,"20-21/2",
IF(#REF!=3,"21-22/1",
IF(#REF!=4,"21-22/2","Hata9")))),
IF(#REF!+BH21=2021,
IF(#REF!=1,"21-22/1",
IF(#REF!=2,"21-22/2",
IF(#REF!=3,"22-23/1",
IF(#REF!=4,"22-23/2","Hata10")))),
IF(#REF!+BH21=2022,
IF(#REF!=1,"22-23/1",
IF(#REF!=2,"22-23/2",
IF(#REF!=3,"23-24/1",
IF(#REF!=4,"23-24/2","Hata11")))),
IF(#REF!+BH21=2023,
IF(#REF!=1,"23-24/1",
IF(#REF!=2,"23-24/2",
IF(#REF!=3,"24-25/1",
IF(#REF!=4,"24-25/2","Hata12")))),
)))))))))))),
IF(AZ21="T",
IF(#REF!+BH21=2012,
IF(#REF!=1,"12-13/1",
IF(#REF!=2,"12-13/2",
IF(#REF!=3,"12-13/3",
IF(#REF!=4,"13-14/1",
IF(#REF!=5,"13-14/2",
IF(#REF!=6,"13-14/3","Hata1")))))),
IF(#REF!+BH21=2013,
IF(#REF!=1,"13-14/1",
IF(#REF!=2,"13-14/2",
IF(#REF!=3,"13-14/3",
IF(#REF!=4,"14-15/1",
IF(#REF!=5,"14-15/2",
IF(#REF!=6,"14-15/3","Hata2")))))),
IF(#REF!+BH21=2014,
IF(#REF!=1,"14-15/1",
IF(#REF!=2,"14-15/2",
IF(#REF!=3,"14-15/3",
IF(#REF!=4,"15-16/1",
IF(#REF!=5,"15-16/2",
IF(#REF!=6,"15-16/3","Hata3")))))),
IF(AND(#REF!+#REF!&gt;2014,#REF!+#REF!&lt;2015,BH21=1),
IF(#REF!=0.1,"14-15/0.1",
IF(#REF!=0.2,"14-15/0.2",
IF(#REF!=0.3,"14-15/0.3","Hata4"))),
IF(#REF!+BH21=2015,
IF(#REF!=1,"15-16/1",
IF(#REF!=2,"15-16/2",
IF(#REF!=3,"15-16/3",
IF(#REF!=4,"16-17/1",
IF(#REF!=5,"16-17/2",
IF(#REF!=6,"16-17/3","Hata5")))))),
IF(#REF!+BH21=2016,
IF(#REF!=1,"16-17/1",
IF(#REF!=2,"16-17/2",
IF(#REF!=3,"16-17/3",
IF(#REF!=4,"17-18/1",
IF(#REF!=5,"17-18/2",
IF(#REF!=6,"17-18/3","Hata6")))))),
IF(#REF!+BH21=2017,
IF(#REF!=1,"17-18/1",
IF(#REF!=2,"17-18/2",
IF(#REF!=3,"17-18/3",
IF(#REF!=4,"18-19/1",
IF(#REF!=5,"18-19/2",
IF(#REF!=6,"18-19/3","Hata7")))))),
IF(#REF!+BH21=2018,
IF(#REF!=1,"18-19/1",
IF(#REF!=2,"18-19/2",
IF(#REF!=3,"18-19/3",
IF(#REF!=4,"19-20/1",
IF(#REF!=5," 19-20/2",
IF(#REF!=6,"19-20/3","Hata8")))))),
IF(#REF!+BH21=2019,
IF(#REF!=1,"19-20/1",
IF(#REF!=2,"19-20/2",
IF(#REF!=3,"19-20/3",
IF(#REF!=4,"20-21/1",
IF(#REF!=5,"20-21/2",
IF(#REF!=6,"20-21/3","Hata9")))))),
IF(#REF!+BH21=2020,
IF(#REF!=1,"20-21/1",
IF(#REF!=2,"20-21/2",
IF(#REF!=3,"20-21/3",
IF(#REF!=4,"21-22/1",
IF(#REF!=5,"21-22/2",
IF(#REF!=6,"21-22/3","Hata10")))))),
IF(#REF!+BH21=2021,
IF(#REF!=1,"21-22/1",
IF(#REF!=2,"21-22/2",
IF(#REF!=3,"21-22/3",
IF(#REF!=4,"22-23/1",
IF(#REF!=5,"22-23/2",
IF(#REF!=6,"22-23/3","Hata11")))))),
IF(#REF!+BH21=2022,
IF(#REF!=1,"22-23/1",
IF(#REF!=2,"22-23/2",
IF(#REF!=3,"22-23/3",
IF(#REF!=4,"23-24/1",
IF(#REF!=5,"23-24/2",
IF(#REF!=6,"23-24/3","Hata12")))))),
IF(#REF!+BH21=2023,
IF(#REF!=1,"23-24/1",
IF(#REF!=2,"23-24/2",
IF(#REF!=3,"23-24/3",
IF(#REF!=4,"24-25/1",
IF(#REF!=5,"24-25/2",
IF(#REF!=6,"24-25/3","Hata13")))))),
))))))))))))))
)</f>
        <v>#REF!</v>
      </c>
      <c r="G21" s="4"/>
      <c r="H21" s="54" t="s">
        <v>116</v>
      </c>
      <c r="I21" s="2">
        <v>54710</v>
      </c>
      <c r="J21" s="2" t="s">
        <v>117</v>
      </c>
      <c r="L21" s="2">
        <v>4127</v>
      </c>
      <c r="O21" s="2" t="s">
        <v>203</v>
      </c>
      <c r="P21" s="2" t="s">
        <v>203</v>
      </c>
      <c r="Q21" s="55">
        <v>2</v>
      </c>
      <c r="R21" s="2">
        <f>VLOOKUP($Q21,[1]sistem!$I$3:$L$10,2,FALSE)</f>
        <v>0</v>
      </c>
      <c r="S21" s="2">
        <f>VLOOKUP($Q21,[1]sistem!$I$3:$L$10,3,FALSE)</f>
        <v>2</v>
      </c>
      <c r="T21" s="2">
        <f>VLOOKUP($Q21,[1]sistem!$I$3:$L$10,4,FALSE)</f>
        <v>1</v>
      </c>
      <c r="U21" s="2" t="e">
        <f>VLOOKUP($AZ21,[1]sistem!$I$13:$L$14,2,FALSE)*#REF!</f>
        <v>#REF!</v>
      </c>
      <c r="V21" s="2" t="e">
        <f>VLOOKUP($AZ21,[1]sistem!$I$13:$L$14,3,FALSE)*#REF!</f>
        <v>#REF!</v>
      </c>
      <c r="W21" s="2" t="e">
        <f>VLOOKUP($AZ21,[1]sistem!$I$13:$L$14,4,FALSE)*#REF!</f>
        <v>#REF!</v>
      </c>
      <c r="X21" s="2" t="e">
        <f t="shared" si="1"/>
        <v>#REF!</v>
      </c>
      <c r="Y21" s="2" t="e">
        <f t="shared" si="2"/>
        <v>#REF!</v>
      </c>
      <c r="Z21" s="2" t="e">
        <f t="shared" si="3"/>
        <v>#REF!</v>
      </c>
      <c r="AA21" s="2" t="e">
        <f t="shared" si="4"/>
        <v>#REF!</v>
      </c>
      <c r="AB21" s="2">
        <f>VLOOKUP(AZ21,[1]sistem!$I$18:$J$19,2,FALSE)</f>
        <v>14</v>
      </c>
      <c r="AC21" s="2">
        <v>0.25</v>
      </c>
      <c r="AD21" s="2">
        <f>VLOOKUP($Q21,[1]sistem!$I$3:$M$10,5,FALSE)</f>
        <v>2</v>
      </c>
      <c r="AG21" s="2" t="e">
        <f>(#REF!+#REF!)*AB21</f>
        <v>#REF!</v>
      </c>
      <c r="AH21" s="2">
        <f>VLOOKUP($Q21,[1]sistem!$I$3:$N$10,6,FALSE)</f>
        <v>3</v>
      </c>
      <c r="AI21" s="2">
        <v>2</v>
      </c>
      <c r="AJ21" s="2">
        <f t="shared" si="5"/>
        <v>6</v>
      </c>
      <c r="AK21" s="2">
        <f>VLOOKUP($AZ21,[1]sistem!$I$18:$K$19,3,FALSE)</f>
        <v>14</v>
      </c>
      <c r="AL21" s="2" t="e">
        <f>AK21*#REF!</f>
        <v>#REF!</v>
      </c>
      <c r="AM21" s="2" t="e">
        <f t="shared" si="6"/>
        <v>#REF!</v>
      </c>
      <c r="AN21" s="2">
        <f t="shared" si="7"/>
        <v>25</v>
      </c>
      <c r="AO21" s="2" t="e">
        <f t="shared" si="8"/>
        <v>#REF!</v>
      </c>
      <c r="AP21" s="2" t="e">
        <f>ROUND(AO21-#REF!,0)</f>
        <v>#REF!</v>
      </c>
      <c r="AQ21" s="2">
        <f>IF(AZ21="s",IF(Q21=0,0,
IF(Q21=1,#REF!*4*4,
IF(Q21=2,0,
IF(Q21=3,#REF!*4*2,
IF(Q21=4,0,
IF(Q21=5,0,
IF(Q21=6,0,
IF(Q21=7,0)))))))),
IF(AZ21="t",
IF(Q21=0,0,
IF(Q21=1,#REF!*4*4*0.8,
IF(Q21=2,0,
IF(Q21=3,#REF!*4*2*0.8,
IF(Q21=4,0,
IF(Q21=5,0,
IF(Q21=6,0,
IF(Q21=7,0))))))))))</f>
        <v>0</v>
      </c>
      <c r="AR21" s="2" t="e">
        <f>IF(AZ21="s",
IF(Q21=0,0,
IF(Q21=1,0,
IF(Q21=2,#REF!*4*2,
IF(Q21=3,#REF!*4,
IF(Q21=4,#REF!*4,
IF(Q21=5,0,
IF(Q21=6,0,
IF(Q21=7,#REF!*4)))))))),
IF(AZ21="t",
IF(Q21=0,0,
IF(Q21=1,0,
IF(Q21=2,#REF!*4*2*0.8,
IF(Q21=3,#REF!*4*0.8,
IF(Q21=4,#REF!*4*0.8,
IF(Q21=5,0,
IF(Q21=6,0,
IF(Q21=7,#REF!*4))))))))))</f>
        <v>#REF!</v>
      </c>
      <c r="AS21" s="2" t="e">
        <f>IF(AZ21="s",
IF(Q21=0,0,
IF(Q21=1,#REF!*2,
IF(Q21=2,#REF!*2,
IF(Q21=3,#REF!*2,
IF(Q21=4,#REF!*2,
IF(Q21=5,#REF!*2,
IF(Q21=6,#REF!*2,
IF(Q21=7,#REF!*2)))))))),
IF(AZ21="t",
IF(Q21=0,#REF!*2*0.8,
IF(Q21=1,#REF!*2*0.8,
IF(Q21=2,#REF!*2*0.8,
IF(Q21=3,#REF!*2*0.8,
IF(Q21=4,#REF!*2*0.8,
IF(Q21=5,#REF!*2*0.8,
IF(Q21=6,#REF!*1*0.8,
IF(Q21=7,#REF!*2))))))))))</f>
        <v>#REF!</v>
      </c>
      <c r="AT21" s="2" t="e">
        <f t="shared" si="9"/>
        <v>#REF!</v>
      </c>
      <c r="AU21" s="2" t="e">
        <f>IF(AZ21="s",
IF(Q21=0,0,
IF(Q21=1,(14-2)*(#REF!+#REF!)/4*4,
IF(Q21=2,(14-2)*(#REF!+#REF!)/4*2,
IF(Q21=3,(14-2)*(#REF!+#REF!)/4*3,
IF(Q21=4,(14-2)*(#REF!+#REF!)/4,
IF(Q21=5,(14-2)*#REF!/4,
IF(Q21=6,0,
IF(Q21=7,(14)*#REF!)))))))),
IF(AZ21="t",
IF(Q21=0,0,
IF(Q21=1,(11-2)*(#REF!+#REF!)/4*4,
IF(Q21=2,(11-2)*(#REF!+#REF!)/4*2,
IF(Q21=3,(11-2)*(#REF!+#REF!)/4*3,
IF(Q21=4,(11-2)*(#REF!+#REF!)/4,
IF(Q21=5,(11-2)*#REF!/4,
IF(Q21=6,0,
IF(Q21=7,(11)*#REF!))))))))))</f>
        <v>#REF!</v>
      </c>
      <c r="AV21" s="2" t="e">
        <f t="shared" si="10"/>
        <v>#REF!</v>
      </c>
      <c r="AW21" s="2">
        <f t="shared" si="11"/>
        <v>12</v>
      </c>
      <c r="AX21" s="2">
        <f t="shared" si="12"/>
        <v>6</v>
      </c>
      <c r="AY21" s="2" t="e">
        <f t="shared" si="13"/>
        <v>#REF!</v>
      </c>
      <c r="AZ21" s="2" t="s">
        <v>63</v>
      </c>
      <c r="BA21" s="2" t="e">
        <f>IF(BG21="A",0,IF(AZ21="s",14*#REF!,IF(AZ21="T",11*#REF!,"HATA")))</f>
        <v>#REF!</v>
      </c>
      <c r="BB21" s="2" t="e">
        <f t="shared" si="14"/>
        <v>#REF!</v>
      </c>
      <c r="BC21" s="2" t="e">
        <f t="shared" si="15"/>
        <v>#REF!</v>
      </c>
      <c r="BD21" s="2" t="e">
        <f>IF(BC21-#REF!=0,"DOĞRU","YANLIŞ")</f>
        <v>#REF!</v>
      </c>
      <c r="BE21" s="2" t="e">
        <f>#REF!-BC21</f>
        <v>#REF!</v>
      </c>
      <c r="BF21" s="2">
        <v>1</v>
      </c>
      <c r="BH21" s="2">
        <v>0</v>
      </c>
      <c r="BJ21" s="2">
        <v>2</v>
      </c>
      <c r="BL21" s="7" t="e">
        <f>#REF!*14</f>
        <v>#REF!</v>
      </c>
      <c r="BM21" s="9"/>
      <c r="BN21" s="8"/>
      <c r="BO21" s="13"/>
      <c r="BP21" s="13"/>
      <c r="BQ21" s="13"/>
      <c r="BR21" s="13"/>
      <c r="BS21" s="13"/>
      <c r="BT21" s="10"/>
      <c r="BU21" s="11"/>
      <c r="BV21" s="12"/>
      <c r="CC21" s="51"/>
      <c r="CD21" s="51"/>
      <c r="CE21" s="51" t="s">
        <v>687</v>
      </c>
      <c r="CF21" s="53">
        <v>44301</v>
      </c>
      <c r="CG21" s="52" t="s">
        <v>768</v>
      </c>
      <c r="CH21" s="53">
        <v>44336</v>
      </c>
      <c r="CI21" s="52" t="s">
        <v>768</v>
      </c>
      <c r="CJ21" s="42"/>
      <c r="CK21" s="42"/>
    </row>
    <row r="22" spans="1:89" x14ac:dyDescent="0.25">
      <c r="A22" s="54" t="s">
        <v>701</v>
      </c>
      <c r="B22" s="57" t="s">
        <v>702</v>
      </c>
      <c r="C22" s="2" t="s">
        <v>702</v>
      </c>
      <c r="D22" s="4" t="s">
        <v>60</v>
      </c>
      <c r="E22" s="4" t="s">
        <v>60</v>
      </c>
      <c r="F22" s="5" t="e">
        <f>IF(AZ22="S",
IF(#REF!+BH22=2012,
IF(#REF!=1,"12-13/1",
IF(#REF!=2,"12-13/2",
IF(#REF!=3,"13-14/1",
IF(#REF!=4,"13-14/2","Hata1")))),
IF(#REF!+BH22=2013,
IF(#REF!=1,"13-14/1",
IF(#REF!=2,"13-14/2",
IF(#REF!=3,"14-15/1",
IF(#REF!=4,"14-15/2","Hata2")))),
IF(#REF!+BH22=2014,
IF(#REF!=1,"14-15/1",
IF(#REF!=2,"14-15/2",
IF(#REF!=3,"15-16/1",
IF(#REF!=4,"15-16/2","Hata3")))),
IF(#REF!+BH22=2015,
IF(#REF!=1,"15-16/1",
IF(#REF!=2,"15-16/2",
IF(#REF!=3,"16-17/1",
IF(#REF!=4,"16-17/2","Hata4")))),
IF(#REF!+BH22=2016,
IF(#REF!=1,"16-17/1",
IF(#REF!=2,"16-17/2",
IF(#REF!=3,"17-18/1",
IF(#REF!=4,"17-18/2","Hata5")))),
IF(#REF!+BH22=2017,
IF(#REF!=1,"17-18/1",
IF(#REF!=2,"17-18/2",
IF(#REF!=3,"18-19/1",
IF(#REF!=4,"18-19/2","Hata6")))),
IF(#REF!+BH22=2018,
IF(#REF!=1,"18-19/1",
IF(#REF!=2,"18-19/2",
IF(#REF!=3,"19-20/1",
IF(#REF!=4,"19-20/2","Hata7")))),
IF(#REF!+BH22=2019,
IF(#REF!=1,"19-20/1",
IF(#REF!=2,"19-20/2",
IF(#REF!=3,"20-21/1",
IF(#REF!=4,"20-21/2","Hata8")))),
IF(#REF!+BH22=2020,
IF(#REF!=1,"20-21/1",
IF(#REF!=2,"20-21/2",
IF(#REF!=3,"21-22/1",
IF(#REF!=4,"21-22/2","Hata9")))),
IF(#REF!+BH22=2021,
IF(#REF!=1,"21-22/1",
IF(#REF!=2,"21-22/2",
IF(#REF!=3,"22-23/1",
IF(#REF!=4,"22-23/2","Hata10")))),
IF(#REF!+BH22=2022,
IF(#REF!=1,"22-23/1",
IF(#REF!=2,"22-23/2",
IF(#REF!=3,"23-24/1",
IF(#REF!=4,"23-24/2","Hata11")))),
IF(#REF!+BH22=2023,
IF(#REF!=1,"23-24/1",
IF(#REF!=2,"23-24/2",
IF(#REF!=3,"24-25/1",
IF(#REF!=4,"24-25/2","Hata12")))),
)))))))))))),
IF(AZ22="T",
IF(#REF!+BH22=2012,
IF(#REF!=1,"12-13/1",
IF(#REF!=2,"12-13/2",
IF(#REF!=3,"12-13/3",
IF(#REF!=4,"13-14/1",
IF(#REF!=5,"13-14/2",
IF(#REF!=6,"13-14/3","Hata1")))))),
IF(#REF!+BH22=2013,
IF(#REF!=1,"13-14/1",
IF(#REF!=2,"13-14/2",
IF(#REF!=3,"13-14/3",
IF(#REF!=4,"14-15/1",
IF(#REF!=5,"14-15/2",
IF(#REF!=6,"14-15/3","Hata2")))))),
IF(#REF!+BH22=2014,
IF(#REF!=1,"14-15/1",
IF(#REF!=2,"14-15/2",
IF(#REF!=3,"14-15/3",
IF(#REF!=4,"15-16/1",
IF(#REF!=5,"15-16/2",
IF(#REF!=6,"15-16/3","Hata3")))))),
IF(AND(#REF!+#REF!&gt;2014,#REF!+#REF!&lt;2015,BH22=1),
IF(#REF!=0.1,"14-15/0.1",
IF(#REF!=0.2,"14-15/0.2",
IF(#REF!=0.3,"14-15/0.3","Hata4"))),
IF(#REF!+BH22=2015,
IF(#REF!=1,"15-16/1",
IF(#REF!=2,"15-16/2",
IF(#REF!=3,"15-16/3",
IF(#REF!=4,"16-17/1",
IF(#REF!=5,"16-17/2",
IF(#REF!=6,"16-17/3","Hata5")))))),
IF(#REF!+BH22=2016,
IF(#REF!=1,"16-17/1",
IF(#REF!=2,"16-17/2",
IF(#REF!=3,"16-17/3",
IF(#REF!=4,"17-18/1",
IF(#REF!=5,"17-18/2",
IF(#REF!=6,"17-18/3","Hata6")))))),
IF(#REF!+BH22=2017,
IF(#REF!=1,"17-18/1",
IF(#REF!=2,"17-18/2",
IF(#REF!=3,"17-18/3",
IF(#REF!=4,"18-19/1",
IF(#REF!=5,"18-19/2",
IF(#REF!=6,"18-19/3","Hata7")))))),
IF(#REF!+BH22=2018,
IF(#REF!=1,"18-19/1",
IF(#REF!=2,"18-19/2",
IF(#REF!=3,"18-19/3",
IF(#REF!=4,"19-20/1",
IF(#REF!=5," 19-20/2",
IF(#REF!=6,"19-20/3","Hata8")))))),
IF(#REF!+BH22=2019,
IF(#REF!=1,"19-20/1",
IF(#REF!=2,"19-20/2",
IF(#REF!=3,"19-20/3",
IF(#REF!=4,"20-21/1",
IF(#REF!=5,"20-21/2",
IF(#REF!=6,"20-21/3","Hata9")))))),
IF(#REF!+BH22=2020,
IF(#REF!=1,"20-21/1",
IF(#REF!=2,"20-21/2",
IF(#REF!=3,"20-21/3",
IF(#REF!=4,"21-22/1",
IF(#REF!=5,"21-22/2",
IF(#REF!=6,"21-22/3","Hata10")))))),
IF(#REF!+BH22=2021,
IF(#REF!=1,"21-22/1",
IF(#REF!=2,"21-22/2",
IF(#REF!=3,"21-22/3",
IF(#REF!=4,"22-23/1",
IF(#REF!=5,"22-23/2",
IF(#REF!=6,"22-23/3","Hata11")))))),
IF(#REF!+BH22=2022,
IF(#REF!=1,"22-23/1",
IF(#REF!=2,"22-23/2",
IF(#REF!=3,"22-23/3",
IF(#REF!=4,"23-24/1",
IF(#REF!=5,"23-24/2",
IF(#REF!=6,"23-24/3","Hata12")))))),
IF(#REF!+BH22=2023,
IF(#REF!=1,"23-24/1",
IF(#REF!=2,"23-24/2",
IF(#REF!=3,"23-24/3",
IF(#REF!=4,"24-25/1",
IF(#REF!=5,"24-25/2",
IF(#REF!=6,"24-25/3","Hata13")))))),
))))))))))))))
)</f>
        <v>#REF!</v>
      </c>
      <c r="G22" s="2"/>
      <c r="H22" s="56" t="s">
        <v>116</v>
      </c>
      <c r="I22" s="2">
        <v>54711</v>
      </c>
      <c r="J22" s="2" t="s">
        <v>117</v>
      </c>
      <c r="L22" s="4">
        <v>4129</v>
      </c>
      <c r="Q22" s="69">
        <v>2</v>
      </c>
      <c r="R22" s="2">
        <f>VLOOKUP($Q22,[2]sistem!$I$3:$L$10,2,FALSE)</f>
        <v>0</v>
      </c>
      <c r="S22" s="2">
        <f>VLOOKUP($Q22,[2]sistem!$I$3:$L$10,3,FALSE)</f>
        <v>2</v>
      </c>
      <c r="T22" s="2">
        <f>VLOOKUP($Q22,[2]sistem!$I$3:$L$10,4,FALSE)</f>
        <v>1</v>
      </c>
      <c r="U22" s="2" t="e">
        <f>VLOOKUP($AZ22,[2]sistem!$I$13:$L$14,2,FALSE)*#REF!</f>
        <v>#REF!</v>
      </c>
      <c r="V22" s="2" t="e">
        <f>VLOOKUP($AZ22,[2]sistem!$I$13:$L$14,3,FALSE)*#REF!</f>
        <v>#REF!</v>
      </c>
      <c r="W22" s="2" t="e">
        <f>VLOOKUP($AZ22,[2]sistem!$I$13:$L$14,4,FALSE)*#REF!</f>
        <v>#REF!</v>
      </c>
      <c r="X22" s="2" t="e">
        <f t="shared" si="1"/>
        <v>#REF!</v>
      </c>
      <c r="Y22" s="2" t="e">
        <f t="shared" si="2"/>
        <v>#REF!</v>
      </c>
      <c r="Z22" s="2" t="e">
        <f t="shared" si="3"/>
        <v>#REF!</v>
      </c>
      <c r="AA22" s="2" t="e">
        <f t="shared" si="4"/>
        <v>#REF!</v>
      </c>
      <c r="AB22" s="2">
        <f>VLOOKUP(AZ22,[2]sistem!$I$18:$J$19,2,FALSE)</f>
        <v>14</v>
      </c>
      <c r="AC22" s="2">
        <v>0.25</v>
      </c>
      <c r="AD22" s="2">
        <f>VLOOKUP($Q22,[2]sistem!$I$3:$M$10,5,FALSE)</f>
        <v>2</v>
      </c>
      <c r="AG22" s="2" t="e">
        <f>(#REF!+#REF!)*AB22</f>
        <v>#REF!</v>
      </c>
      <c r="AH22" s="2">
        <f>VLOOKUP($Q22,[2]sistem!$I$3:$N$10,6,FALSE)</f>
        <v>3</v>
      </c>
      <c r="AI22" s="2">
        <v>2</v>
      </c>
      <c r="AJ22" s="2">
        <f t="shared" si="5"/>
        <v>6</v>
      </c>
      <c r="AK22" s="2">
        <f>VLOOKUP($AZ22,[2]sistem!$I$18:$K$19,3,FALSE)</f>
        <v>14</v>
      </c>
      <c r="AL22" s="2" t="e">
        <f>AK22*#REF!</f>
        <v>#REF!</v>
      </c>
      <c r="AM22" s="2" t="e">
        <f t="shared" si="6"/>
        <v>#REF!</v>
      </c>
      <c r="AN22" s="2">
        <f t="shared" si="7"/>
        <v>25</v>
      </c>
      <c r="AO22" s="2" t="e">
        <f t="shared" si="8"/>
        <v>#REF!</v>
      </c>
      <c r="AP22" s="4" t="e">
        <f>ROUND(AO22-#REF!,0)</f>
        <v>#REF!</v>
      </c>
      <c r="AQ22" s="2">
        <f>IF(AZ22="s",IF(Q22=0,0,
IF(Q22=1,#REF!*4*4,
IF(Q22=2,0,
IF(Q22=3,#REF!*4*2,
IF(Q22=4,0,
IF(Q22=5,0,
IF(Q22=6,0,
IF(Q22=7,0)))))))),
IF(AZ22="t",
IF(Q22=0,0,
IF(Q22=1,#REF!*4*4*0.8,
IF(Q22=2,0,
IF(Q22=3,#REF!*4*2*0.8,
IF(Q22=4,0,
IF(Q22=5,0,
IF(Q22=6,0,
IF(Q22=7,0))))))))))</f>
        <v>0</v>
      </c>
      <c r="AR22" s="2" t="e">
        <f>IF(AZ22="s",
IF(Q22=0,0,
IF(Q22=1,0,
IF(Q22=2,#REF!*4*2,
IF(Q22=3,#REF!*4,
IF(Q22=4,#REF!*4,
IF(Q22=5,0,
IF(Q22=6,0,
IF(Q22=7,#REF!*4)))))))),
IF(AZ22="t",
IF(Q22=0,0,
IF(Q22=1,0,
IF(Q22=2,#REF!*4*2*0.8,
IF(Q22=3,#REF!*4*0.8,
IF(Q22=4,#REF!*4*0.8,
IF(Q22=5,0,
IF(Q22=6,0,
IF(Q22=7,#REF!*4))))))))))</f>
        <v>#REF!</v>
      </c>
      <c r="AS22" s="2" t="e">
        <f>IF(AZ22="s",
IF(Q22=0,0,
IF(Q22=1,#REF!*2,
IF(Q22=2,#REF!*2,
IF(Q22=3,#REF!*2,
IF(Q22=4,#REF!*2,
IF(Q22=5,#REF!*2,
IF(Q22=6,#REF!*2,
IF(Q22=7,#REF!*2)))))))),
IF(AZ22="t",
IF(Q22=0,#REF!*2*0.8,
IF(Q22=1,#REF!*2*0.8,
IF(Q22=2,#REF!*2*0.8,
IF(Q22=3,#REF!*2*0.8,
IF(Q22=4,#REF!*2*0.8,
IF(Q22=5,#REF!*2*0.8,
IF(Q22=6,#REF!*1*0.8,
IF(Q22=7,#REF!*2))))))))))</f>
        <v>#REF!</v>
      </c>
      <c r="AT22" s="2" t="e">
        <f t="shared" si="9"/>
        <v>#REF!</v>
      </c>
      <c r="AU22" s="2" t="e">
        <f>IF(AZ22="s",
IF(Q22=0,0,
IF(Q22=1,(14-2)*(#REF!+#REF!)/4*4,
IF(Q22=2,(14-2)*(#REF!+#REF!)/4*2,
IF(Q22=3,(14-2)*(#REF!+#REF!)/4*3,
IF(Q22=4,(14-2)*(#REF!+#REF!)/4,
IF(Q22=5,(14-2)*#REF!/4,
IF(Q22=6,0,
IF(Q22=7,(14)*#REF!)))))))),
IF(AZ22="t",
IF(Q22=0,0,
IF(Q22=1,(11-2)*(#REF!+#REF!)/4*4,
IF(Q22=2,(11-2)*(#REF!+#REF!)/4*2,
IF(Q22=3,(11-2)*(#REF!+#REF!)/4*3,
IF(Q22=4,(11-2)*(#REF!+#REF!)/4,
IF(Q22=5,(11-2)*#REF!/4,
IF(Q22=6,0,
IF(Q22=7,(11)*#REF!))))))))))</f>
        <v>#REF!</v>
      </c>
      <c r="AV22" s="2" t="e">
        <f t="shared" si="10"/>
        <v>#REF!</v>
      </c>
      <c r="AW22" s="2">
        <f t="shared" si="11"/>
        <v>12</v>
      </c>
      <c r="AX22" s="2">
        <f t="shared" si="12"/>
        <v>6</v>
      </c>
      <c r="AY22" s="2" t="e">
        <f t="shared" si="13"/>
        <v>#REF!</v>
      </c>
      <c r="AZ22" s="2" t="s">
        <v>63</v>
      </c>
      <c r="BA22" s="2" t="e">
        <f>IF(BG22="A",0,IF(AZ22="s",14*#REF!,IF(AZ22="T",11*#REF!,"HATA")))</f>
        <v>#REF!</v>
      </c>
      <c r="BB22" s="2" t="e">
        <f t="shared" si="14"/>
        <v>#REF!</v>
      </c>
      <c r="BC22" s="2" t="e">
        <f t="shared" si="15"/>
        <v>#REF!</v>
      </c>
      <c r="BD22" s="2" t="e">
        <f>IF(BC22-#REF!=0,"DOĞRU","YANLIŞ")</f>
        <v>#REF!</v>
      </c>
      <c r="BE22" s="2" t="e">
        <f>#REF!-BC22</f>
        <v>#REF!</v>
      </c>
      <c r="BF22" s="2">
        <v>1</v>
      </c>
      <c r="BH22" s="2">
        <v>0</v>
      </c>
      <c r="BJ22" s="2">
        <v>2</v>
      </c>
      <c r="BL22" s="34" t="e">
        <f>#REF!*14</f>
        <v>#REF!</v>
      </c>
      <c r="BM22" s="35"/>
      <c r="BN22" s="36">
        <f>BO22+BP22+BQ22+BR22+BS22</f>
        <v>0</v>
      </c>
      <c r="BO22" s="37"/>
      <c r="BP22" s="38"/>
      <c r="BQ22" s="38"/>
      <c r="BR22" s="38"/>
      <c r="BS22" s="38"/>
      <c r="BT22" s="39"/>
      <c r="BU22" s="40"/>
      <c r="BV22" s="15"/>
      <c r="CC22" s="51"/>
      <c r="CD22" s="51"/>
      <c r="CE22" s="51" t="s">
        <v>687</v>
      </c>
      <c r="CF22" s="53">
        <v>44301</v>
      </c>
      <c r="CG22" s="52" t="s">
        <v>768</v>
      </c>
      <c r="CH22" s="53">
        <v>44336</v>
      </c>
      <c r="CI22" s="52" t="s">
        <v>768</v>
      </c>
      <c r="CJ22" s="42"/>
      <c r="CK22" s="42"/>
    </row>
    <row r="23" spans="1:89" x14ac:dyDescent="0.25">
      <c r="A23" s="54" t="s">
        <v>197</v>
      </c>
      <c r="B23" s="54" t="s">
        <v>198</v>
      </c>
      <c r="C23" s="2" t="s">
        <v>198</v>
      </c>
      <c r="D23" s="4" t="s">
        <v>60</v>
      </c>
      <c r="E23" s="4" t="s">
        <v>60</v>
      </c>
      <c r="F23" s="5" t="e">
        <f>IF(AZ23="S",
IF(#REF!+BH23=2012,
IF(#REF!=1,"12-13/1",
IF(#REF!=2,"12-13/2",
IF(#REF!=3,"13-14/1",
IF(#REF!=4,"13-14/2","Hata1")))),
IF(#REF!+BH23=2013,
IF(#REF!=1,"13-14/1",
IF(#REF!=2,"13-14/2",
IF(#REF!=3,"14-15/1",
IF(#REF!=4,"14-15/2","Hata2")))),
IF(#REF!+BH23=2014,
IF(#REF!=1,"14-15/1",
IF(#REF!=2,"14-15/2",
IF(#REF!=3,"15-16/1",
IF(#REF!=4,"15-16/2","Hata3")))),
IF(#REF!+BH23=2015,
IF(#REF!=1,"15-16/1",
IF(#REF!=2,"15-16/2",
IF(#REF!=3,"16-17/1",
IF(#REF!=4,"16-17/2","Hata4")))),
IF(#REF!+BH23=2016,
IF(#REF!=1,"16-17/1",
IF(#REF!=2,"16-17/2",
IF(#REF!=3,"17-18/1",
IF(#REF!=4,"17-18/2","Hata5")))),
IF(#REF!+BH23=2017,
IF(#REF!=1,"17-18/1",
IF(#REF!=2,"17-18/2",
IF(#REF!=3,"18-19/1",
IF(#REF!=4,"18-19/2","Hata6")))),
IF(#REF!+BH23=2018,
IF(#REF!=1,"18-19/1",
IF(#REF!=2,"18-19/2",
IF(#REF!=3,"19-20/1",
IF(#REF!=4,"19-20/2","Hata7")))),
IF(#REF!+BH23=2019,
IF(#REF!=1,"19-20/1",
IF(#REF!=2,"19-20/2",
IF(#REF!=3,"20-21/1",
IF(#REF!=4,"20-21/2","Hata8")))),
IF(#REF!+BH23=2020,
IF(#REF!=1,"20-21/1",
IF(#REF!=2,"20-21/2",
IF(#REF!=3,"21-22/1",
IF(#REF!=4,"21-22/2","Hata9")))),
IF(#REF!+BH23=2021,
IF(#REF!=1,"21-22/1",
IF(#REF!=2,"21-22/2",
IF(#REF!=3,"22-23/1",
IF(#REF!=4,"22-23/2","Hata10")))),
IF(#REF!+BH23=2022,
IF(#REF!=1,"22-23/1",
IF(#REF!=2,"22-23/2",
IF(#REF!=3,"23-24/1",
IF(#REF!=4,"23-24/2","Hata11")))),
IF(#REF!+BH23=2023,
IF(#REF!=1,"23-24/1",
IF(#REF!=2,"23-24/2",
IF(#REF!=3,"24-25/1",
IF(#REF!=4,"24-25/2","Hata12")))),
)))))))))))),
IF(AZ23="T",
IF(#REF!+BH23=2012,
IF(#REF!=1,"12-13/1",
IF(#REF!=2,"12-13/2",
IF(#REF!=3,"12-13/3",
IF(#REF!=4,"13-14/1",
IF(#REF!=5,"13-14/2",
IF(#REF!=6,"13-14/3","Hata1")))))),
IF(#REF!+BH23=2013,
IF(#REF!=1,"13-14/1",
IF(#REF!=2,"13-14/2",
IF(#REF!=3,"13-14/3",
IF(#REF!=4,"14-15/1",
IF(#REF!=5,"14-15/2",
IF(#REF!=6,"14-15/3","Hata2")))))),
IF(#REF!+BH23=2014,
IF(#REF!=1,"14-15/1",
IF(#REF!=2,"14-15/2",
IF(#REF!=3,"14-15/3",
IF(#REF!=4,"15-16/1",
IF(#REF!=5,"15-16/2",
IF(#REF!=6,"15-16/3","Hata3")))))),
IF(AND(#REF!+#REF!&gt;2014,#REF!+#REF!&lt;2015,BH23=1),
IF(#REF!=0.1,"14-15/0.1",
IF(#REF!=0.2,"14-15/0.2",
IF(#REF!=0.3,"14-15/0.3","Hata4"))),
IF(#REF!+BH23=2015,
IF(#REF!=1,"15-16/1",
IF(#REF!=2,"15-16/2",
IF(#REF!=3,"15-16/3",
IF(#REF!=4,"16-17/1",
IF(#REF!=5,"16-17/2",
IF(#REF!=6,"16-17/3","Hata5")))))),
IF(#REF!+BH23=2016,
IF(#REF!=1,"16-17/1",
IF(#REF!=2,"16-17/2",
IF(#REF!=3,"16-17/3",
IF(#REF!=4,"17-18/1",
IF(#REF!=5,"17-18/2",
IF(#REF!=6,"17-18/3","Hata6")))))),
IF(#REF!+BH23=2017,
IF(#REF!=1,"17-18/1",
IF(#REF!=2,"17-18/2",
IF(#REF!=3,"17-18/3",
IF(#REF!=4,"18-19/1",
IF(#REF!=5,"18-19/2",
IF(#REF!=6,"18-19/3","Hata7")))))),
IF(#REF!+BH23=2018,
IF(#REF!=1,"18-19/1",
IF(#REF!=2,"18-19/2",
IF(#REF!=3,"18-19/3",
IF(#REF!=4,"19-20/1",
IF(#REF!=5," 19-20/2",
IF(#REF!=6,"19-20/3","Hata8")))))),
IF(#REF!+BH23=2019,
IF(#REF!=1,"19-20/1",
IF(#REF!=2,"19-20/2",
IF(#REF!=3,"19-20/3",
IF(#REF!=4,"20-21/1",
IF(#REF!=5,"20-21/2",
IF(#REF!=6,"20-21/3","Hata9")))))),
IF(#REF!+BH23=2020,
IF(#REF!=1,"20-21/1",
IF(#REF!=2,"20-21/2",
IF(#REF!=3,"20-21/3",
IF(#REF!=4,"21-22/1",
IF(#REF!=5,"21-22/2",
IF(#REF!=6,"21-22/3","Hata10")))))),
IF(#REF!+BH23=2021,
IF(#REF!=1,"21-22/1",
IF(#REF!=2,"21-22/2",
IF(#REF!=3,"21-22/3",
IF(#REF!=4,"22-23/1",
IF(#REF!=5,"22-23/2",
IF(#REF!=6,"22-23/3","Hata11")))))),
IF(#REF!+BH23=2022,
IF(#REF!=1,"22-23/1",
IF(#REF!=2,"22-23/2",
IF(#REF!=3,"22-23/3",
IF(#REF!=4,"23-24/1",
IF(#REF!=5,"23-24/2",
IF(#REF!=6,"23-24/3","Hata12")))))),
IF(#REF!+BH23=2023,
IF(#REF!=1,"23-24/1",
IF(#REF!=2,"23-24/2",
IF(#REF!=3,"23-24/3",
IF(#REF!=4,"24-25/1",
IF(#REF!=5,"24-25/2",
IF(#REF!=6,"24-25/3","Hata13")))))),
))))))))))))))
)</f>
        <v>#REF!</v>
      </c>
      <c r="G23" s="4"/>
      <c r="H23" s="54" t="s">
        <v>116</v>
      </c>
      <c r="I23" s="2">
        <v>54711</v>
      </c>
      <c r="J23" s="2" t="s">
        <v>117</v>
      </c>
      <c r="Q23" s="55">
        <v>2</v>
      </c>
      <c r="R23" s="2">
        <f>VLOOKUP($Q23,[1]sistem!$I$3:$L$10,2,FALSE)</f>
        <v>0</v>
      </c>
      <c r="S23" s="2">
        <f>VLOOKUP($Q23,[1]sistem!$I$3:$L$10,3,FALSE)</f>
        <v>2</v>
      </c>
      <c r="T23" s="2">
        <f>VLOOKUP($Q23,[1]sistem!$I$3:$L$10,4,FALSE)</f>
        <v>1</v>
      </c>
      <c r="U23" s="2" t="e">
        <f>VLOOKUP($AZ23,[1]sistem!$I$13:$L$14,2,FALSE)*#REF!</f>
        <v>#REF!</v>
      </c>
      <c r="V23" s="2" t="e">
        <f>VLOOKUP($AZ23,[1]sistem!$I$13:$L$14,3,FALSE)*#REF!</f>
        <v>#REF!</v>
      </c>
      <c r="W23" s="2" t="e">
        <f>VLOOKUP($AZ23,[1]sistem!$I$13:$L$14,4,FALSE)*#REF!</f>
        <v>#REF!</v>
      </c>
      <c r="X23" s="2" t="e">
        <f t="shared" si="1"/>
        <v>#REF!</v>
      </c>
      <c r="Y23" s="2" t="e">
        <f t="shared" si="2"/>
        <v>#REF!</v>
      </c>
      <c r="Z23" s="2" t="e">
        <f t="shared" si="3"/>
        <v>#REF!</v>
      </c>
      <c r="AA23" s="2" t="e">
        <f t="shared" si="4"/>
        <v>#REF!</v>
      </c>
      <c r="AB23" s="2">
        <f>VLOOKUP(AZ23,[1]sistem!$I$18:$J$19,2,FALSE)</f>
        <v>14</v>
      </c>
      <c r="AC23" s="2">
        <v>0.25</v>
      </c>
      <c r="AD23" s="2">
        <f>VLOOKUP($Q23,[1]sistem!$I$3:$M$10,5,FALSE)</f>
        <v>2</v>
      </c>
      <c r="AG23" s="2" t="e">
        <f>(#REF!+#REF!)*AB23</f>
        <v>#REF!</v>
      </c>
      <c r="AH23" s="2">
        <f>VLOOKUP($Q23,[1]sistem!$I$3:$N$10,6,FALSE)</f>
        <v>3</v>
      </c>
      <c r="AI23" s="2">
        <v>2</v>
      </c>
      <c r="AJ23" s="2">
        <f t="shared" si="5"/>
        <v>6</v>
      </c>
      <c r="AK23" s="2">
        <f>VLOOKUP($AZ23,[1]sistem!$I$18:$K$19,3,FALSE)</f>
        <v>14</v>
      </c>
      <c r="AL23" s="2" t="e">
        <f>AK23*#REF!</f>
        <v>#REF!</v>
      </c>
      <c r="AM23" s="2" t="e">
        <f t="shared" si="6"/>
        <v>#REF!</v>
      </c>
      <c r="AN23" s="2">
        <f t="shared" si="7"/>
        <v>25</v>
      </c>
      <c r="AO23" s="2" t="e">
        <f t="shared" si="8"/>
        <v>#REF!</v>
      </c>
      <c r="AP23" s="2" t="e">
        <f>ROUND(AO23-#REF!,0)</f>
        <v>#REF!</v>
      </c>
      <c r="AQ23" s="2">
        <f>IF(AZ23="s",IF(Q23=0,0,
IF(Q23=1,#REF!*4*4,
IF(Q23=2,0,
IF(Q23=3,#REF!*4*2,
IF(Q23=4,0,
IF(Q23=5,0,
IF(Q23=6,0,
IF(Q23=7,0)))))))),
IF(AZ23="t",
IF(Q23=0,0,
IF(Q23=1,#REF!*4*4*0.8,
IF(Q23=2,0,
IF(Q23=3,#REF!*4*2*0.8,
IF(Q23=4,0,
IF(Q23=5,0,
IF(Q23=6,0,
IF(Q23=7,0))))))))))</f>
        <v>0</v>
      </c>
      <c r="AR23" s="2" t="e">
        <f>IF(AZ23="s",
IF(Q23=0,0,
IF(Q23=1,0,
IF(Q23=2,#REF!*4*2,
IF(Q23=3,#REF!*4,
IF(Q23=4,#REF!*4,
IF(Q23=5,0,
IF(Q23=6,0,
IF(Q23=7,#REF!*4)))))))),
IF(AZ23="t",
IF(Q23=0,0,
IF(Q23=1,0,
IF(Q23=2,#REF!*4*2*0.8,
IF(Q23=3,#REF!*4*0.8,
IF(Q23=4,#REF!*4*0.8,
IF(Q23=5,0,
IF(Q23=6,0,
IF(Q23=7,#REF!*4))))))))))</f>
        <v>#REF!</v>
      </c>
      <c r="AS23" s="2" t="e">
        <f>IF(AZ23="s",
IF(Q23=0,0,
IF(Q23=1,#REF!*2,
IF(Q23=2,#REF!*2,
IF(Q23=3,#REF!*2,
IF(Q23=4,#REF!*2,
IF(Q23=5,#REF!*2,
IF(Q23=6,#REF!*2,
IF(Q23=7,#REF!*2)))))))),
IF(AZ23="t",
IF(Q23=0,#REF!*2*0.8,
IF(Q23=1,#REF!*2*0.8,
IF(Q23=2,#REF!*2*0.8,
IF(Q23=3,#REF!*2*0.8,
IF(Q23=4,#REF!*2*0.8,
IF(Q23=5,#REF!*2*0.8,
IF(Q23=6,#REF!*1*0.8,
IF(Q23=7,#REF!*2))))))))))</f>
        <v>#REF!</v>
      </c>
      <c r="AT23" s="2" t="e">
        <f t="shared" si="9"/>
        <v>#REF!</v>
      </c>
      <c r="AU23" s="2" t="e">
        <f>IF(AZ23="s",
IF(Q23=0,0,
IF(Q23=1,(14-2)*(#REF!+#REF!)/4*4,
IF(Q23=2,(14-2)*(#REF!+#REF!)/4*2,
IF(Q23=3,(14-2)*(#REF!+#REF!)/4*3,
IF(Q23=4,(14-2)*(#REF!+#REF!)/4,
IF(Q23=5,(14-2)*#REF!/4,
IF(Q23=6,0,
IF(Q23=7,(14)*#REF!)))))))),
IF(AZ23="t",
IF(Q23=0,0,
IF(Q23=1,(11-2)*(#REF!+#REF!)/4*4,
IF(Q23=2,(11-2)*(#REF!+#REF!)/4*2,
IF(Q23=3,(11-2)*(#REF!+#REF!)/4*3,
IF(Q23=4,(11-2)*(#REF!+#REF!)/4,
IF(Q23=5,(11-2)*#REF!/4,
IF(Q23=6,0,
IF(Q23=7,(11)*#REF!))))))))))</f>
        <v>#REF!</v>
      </c>
      <c r="AV23" s="2" t="e">
        <f t="shared" si="10"/>
        <v>#REF!</v>
      </c>
      <c r="AW23" s="2">
        <f t="shared" si="11"/>
        <v>12</v>
      </c>
      <c r="AX23" s="2">
        <f t="shared" si="12"/>
        <v>6</v>
      </c>
      <c r="AY23" s="2" t="e">
        <f t="shared" si="13"/>
        <v>#REF!</v>
      </c>
      <c r="AZ23" s="2" t="s">
        <v>63</v>
      </c>
      <c r="BA23" s="2" t="e">
        <f>IF(BG23="A",0,IF(AZ23="s",14*#REF!,IF(AZ23="T",11*#REF!,"HATA")))</f>
        <v>#REF!</v>
      </c>
      <c r="BB23" s="2" t="e">
        <f t="shared" si="14"/>
        <v>#REF!</v>
      </c>
      <c r="BC23" s="2" t="e">
        <f t="shared" si="15"/>
        <v>#REF!</v>
      </c>
      <c r="BD23" s="2" t="e">
        <f>IF(BC23-#REF!=0,"DOĞRU","YANLIŞ")</f>
        <v>#REF!</v>
      </c>
      <c r="BE23" s="2" t="e">
        <f>#REF!-BC23</f>
        <v>#REF!</v>
      </c>
      <c r="BF23" s="2">
        <v>1</v>
      </c>
      <c r="BH23" s="2">
        <v>0</v>
      </c>
      <c r="BJ23" s="2">
        <v>2</v>
      </c>
      <c r="BL23" s="7" t="e">
        <f>#REF!*14</f>
        <v>#REF!</v>
      </c>
      <c r="BM23" s="9"/>
      <c r="BN23" s="8"/>
      <c r="BO23" s="13"/>
      <c r="BP23" s="13"/>
      <c r="BQ23" s="13"/>
      <c r="BR23" s="13"/>
      <c r="BS23" s="13"/>
      <c r="BT23" s="10"/>
      <c r="BU23" s="11"/>
      <c r="BV23" s="12"/>
      <c r="CC23" s="51"/>
      <c r="CD23" s="51"/>
      <c r="CE23" s="51" t="s">
        <v>687</v>
      </c>
      <c r="CF23" s="53">
        <v>44301</v>
      </c>
      <c r="CG23" s="52" t="s">
        <v>768</v>
      </c>
      <c r="CH23" s="53">
        <v>44336</v>
      </c>
      <c r="CI23" s="52" t="s">
        <v>768</v>
      </c>
      <c r="CJ23" s="42"/>
      <c r="CK23" s="42"/>
    </row>
    <row r="24" spans="1:89" x14ac:dyDescent="0.25">
      <c r="A24" s="54" t="s">
        <v>201</v>
      </c>
      <c r="B24" s="54" t="s">
        <v>202</v>
      </c>
      <c r="C24" s="2" t="s">
        <v>202</v>
      </c>
      <c r="D24" s="4" t="s">
        <v>60</v>
      </c>
      <c r="E24" s="4" t="s">
        <v>60</v>
      </c>
      <c r="F24" s="5" t="e">
        <f>IF(AZ24="S",
IF(#REF!+BH24=2012,
IF(#REF!=1,"12-13/1",
IF(#REF!=2,"12-13/2",
IF(#REF!=3,"13-14/1",
IF(#REF!=4,"13-14/2","Hata1")))),
IF(#REF!+BH24=2013,
IF(#REF!=1,"13-14/1",
IF(#REF!=2,"13-14/2",
IF(#REF!=3,"14-15/1",
IF(#REF!=4,"14-15/2","Hata2")))),
IF(#REF!+BH24=2014,
IF(#REF!=1,"14-15/1",
IF(#REF!=2,"14-15/2",
IF(#REF!=3,"15-16/1",
IF(#REF!=4,"15-16/2","Hata3")))),
IF(#REF!+BH24=2015,
IF(#REF!=1,"15-16/1",
IF(#REF!=2,"15-16/2",
IF(#REF!=3,"16-17/1",
IF(#REF!=4,"16-17/2","Hata4")))),
IF(#REF!+BH24=2016,
IF(#REF!=1,"16-17/1",
IF(#REF!=2,"16-17/2",
IF(#REF!=3,"17-18/1",
IF(#REF!=4,"17-18/2","Hata5")))),
IF(#REF!+BH24=2017,
IF(#REF!=1,"17-18/1",
IF(#REF!=2,"17-18/2",
IF(#REF!=3,"18-19/1",
IF(#REF!=4,"18-19/2","Hata6")))),
IF(#REF!+BH24=2018,
IF(#REF!=1,"18-19/1",
IF(#REF!=2,"18-19/2",
IF(#REF!=3,"19-20/1",
IF(#REF!=4,"19-20/2","Hata7")))),
IF(#REF!+BH24=2019,
IF(#REF!=1,"19-20/1",
IF(#REF!=2,"19-20/2",
IF(#REF!=3,"20-21/1",
IF(#REF!=4,"20-21/2","Hata8")))),
IF(#REF!+BH24=2020,
IF(#REF!=1,"20-21/1",
IF(#REF!=2,"20-21/2",
IF(#REF!=3,"21-22/1",
IF(#REF!=4,"21-22/2","Hata9")))),
IF(#REF!+BH24=2021,
IF(#REF!=1,"21-22/1",
IF(#REF!=2,"21-22/2",
IF(#REF!=3,"22-23/1",
IF(#REF!=4,"22-23/2","Hata10")))),
IF(#REF!+BH24=2022,
IF(#REF!=1,"22-23/1",
IF(#REF!=2,"22-23/2",
IF(#REF!=3,"23-24/1",
IF(#REF!=4,"23-24/2","Hata11")))),
IF(#REF!+BH24=2023,
IF(#REF!=1,"23-24/1",
IF(#REF!=2,"23-24/2",
IF(#REF!=3,"24-25/1",
IF(#REF!=4,"24-25/2","Hata12")))),
)))))))))))),
IF(AZ24="T",
IF(#REF!+BH24=2012,
IF(#REF!=1,"12-13/1",
IF(#REF!=2,"12-13/2",
IF(#REF!=3,"12-13/3",
IF(#REF!=4,"13-14/1",
IF(#REF!=5,"13-14/2",
IF(#REF!=6,"13-14/3","Hata1")))))),
IF(#REF!+BH24=2013,
IF(#REF!=1,"13-14/1",
IF(#REF!=2,"13-14/2",
IF(#REF!=3,"13-14/3",
IF(#REF!=4,"14-15/1",
IF(#REF!=5,"14-15/2",
IF(#REF!=6,"14-15/3","Hata2")))))),
IF(#REF!+BH24=2014,
IF(#REF!=1,"14-15/1",
IF(#REF!=2,"14-15/2",
IF(#REF!=3,"14-15/3",
IF(#REF!=4,"15-16/1",
IF(#REF!=5,"15-16/2",
IF(#REF!=6,"15-16/3","Hata3")))))),
IF(AND(#REF!+#REF!&gt;2014,#REF!+#REF!&lt;2015,BH24=1),
IF(#REF!=0.1,"14-15/0.1",
IF(#REF!=0.2,"14-15/0.2",
IF(#REF!=0.3,"14-15/0.3","Hata4"))),
IF(#REF!+BH24=2015,
IF(#REF!=1,"15-16/1",
IF(#REF!=2,"15-16/2",
IF(#REF!=3,"15-16/3",
IF(#REF!=4,"16-17/1",
IF(#REF!=5,"16-17/2",
IF(#REF!=6,"16-17/3","Hata5")))))),
IF(#REF!+BH24=2016,
IF(#REF!=1,"16-17/1",
IF(#REF!=2,"16-17/2",
IF(#REF!=3,"16-17/3",
IF(#REF!=4,"17-18/1",
IF(#REF!=5,"17-18/2",
IF(#REF!=6,"17-18/3","Hata6")))))),
IF(#REF!+BH24=2017,
IF(#REF!=1,"17-18/1",
IF(#REF!=2,"17-18/2",
IF(#REF!=3,"17-18/3",
IF(#REF!=4,"18-19/1",
IF(#REF!=5,"18-19/2",
IF(#REF!=6,"18-19/3","Hata7")))))),
IF(#REF!+BH24=2018,
IF(#REF!=1,"18-19/1",
IF(#REF!=2,"18-19/2",
IF(#REF!=3,"18-19/3",
IF(#REF!=4,"19-20/1",
IF(#REF!=5," 19-20/2",
IF(#REF!=6,"19-20/3","Hata8")))))),
IF(#REF!+BH24=2019,
IF(#REF!=1,"19-20/1",
IF(#REF!=2,"19-20/2",
IF(#REF!=3,"19-20/3",
IF(#REF!=4,"20-21/1",
IF(#REF!=5,"20-21/2",
IF(#REF!=6,"20-21/3","Hata9")))))),
IF(#REF!+BH24=2020,
IF(#REF!=1,"20-21/1",
IF(#REF!=2,"20-21/2",
IF(#REF!=3,"20-21/3",
IF(#REF!=4,"21-22/1",
IF(#REF!=5,"21-22/2",
IF(#REF!=6,"21-22/3","Hata10")))))),
IF(#REF!+BH24=2021,
IF(#REF!=1,"21-22/1",
IF(#REF!=2,"21-22/2",
IF(#REF!=3,"21-22/3",
IF(#REF!=4,"22-23/1",
IF(#REF!=5,"22-23/2",
IF(#REF!=6,"22-23/3","Hata11")))))),
IF(#REF!+BH24=2022,
IF(#REF!=1,"22-23/1",
IF(#REF!=2,"22-23/2",
IF(#REF!=3,"22-23/3",
IF(#REF!=4,"23-24/1",
IF(#REF!=5,"23-24/2",
IF(#REF!=6,"23-24/3","Hata12")))))),
IF(#REF!+BH24=2023,
IF(#REF!=1,"23-24/1",
IF(#REF!=2,"23-24/2",
IF(#REF!=3,"23-24/3",
IF(#REF!=4,"24-25/1",
IF(#REF!=5,"24-25/2",
IF(#REF!=6,"24-25/3","Hata13")))))),
))))))))))))))
)</f>
        <v>#REF!</v>
      </c>
      <c r="G24" s="4"/>
      <c r="H24" s="54" t="s">
        <v>116</v>
      </c>
      <c r="I24" s="2">
        <v>54711</v>
      </c>
      <c r="J24" s="2" t="s">
        <v>117</v>
      </c>
      <c r="Q24" s="55">
        <v>2</v>
      </c>
      <c r="R24" s="2">
        <f>VLOOKUP($Q24,[1]sistem!$I$3:$L$10,2,FALSE)</f>
        <v>0</v>
      </c>
      <c r="S24" s="2">
        <f>VLOOKUP($Q24,[1]sistem!$I$3:$L$10,3,FALSE)</f>
        <v>2</v>
      </c>
      <c r="T24" s="2">
        <f>VLOOKUP($Q24,[1]sistem!$I$3:$L$10,4,FALSE)</f>
        <v>1</v>
      </c>
      <c r="U24" s="2" t="e">
        <f>VLOOKUP($AZ24,[1]sistem!$I$13:$L$14,2,FALSE)*#REF!</f>
        <v>#REF!</v>
      </c>
      <c r="V24" s="2" t="e">
        <f>VLOOKUP($AZ24,[1]sistem!$I$13:$L$14,3,FALSE)*#REF!</f>
        <v>#REF!</v>
      </c>
      <c r="W24" s="2" t="e">
        <f>VLOOKUP($AZ24,[1]sistem!$I$13:$L$14,4,FALSE)*#REF!</f>
        <v>#REF!</v>
      </c>
      <c r="X24" s="2" t="e">
        <f t="shared" si="1"/>
        <v>#REF!</v>
      </c>
      <c r="Y24" s="2" t="e">
        <f t="shared" si="2"/>
        <v>#REF!</v>
      </c>
      <c r="Z24" s="2" t="e">
        <f t="shared" si="3"/>
        <v>#REF!</v>
      </c>
      <c r="AA24" s="2" t="e">
        <f t="shared" si="4"/>
        <v>#REF!</v>
      </c>
      <c r="AB24" s="2">
        <f>VLOOKUP(AZ24,[1]sistem!$I$18:$J$19,2,FALSE)</f>
        <v>14</v>
      </c>
      <c r="AC24" s="2">
        <v>0.25</v>
      </c>
      <c r="AD24" s="2">
        <f>VLOOKUP($Q24,[1]sistem!$I$3:$M$10,5,FALSE)</f>
        <v>2</v>
      </c>
      <c r="AG24" s="2" t="e">
        <f>(#REF!+#REF!)*AB24</f>
        <v>#REF!</v>
      </c>
      <c r="AH24" s="2">
        <f>VLOOKUP($Q24,[1]sistem!$I$3:$N$10,6,FALSE)</f>
        <v>3</v>
      </c>
      <c r="AI24" s="2">
        <v>2</v>
      </c>
      <c r="AJ24" s="2">
        <f t="shared" si="5"/>
        <v>6</v>
      </c>
      <c r="AK24" s="2">
        <f>VLOOKUP($AZ24,[1]sistem!$I$18:$K$19,3,FALSE)</f>
        <v>14</v>
      </c>
      <c r="AL24" s="2" t="e">
        <f>AK24*#REF!</f>
        <v>#REF!</v>
      </c>
      <c r="AM24" s="2" t="e">
        <f t="shared" si="6"/>
        <v>#REF!</v>
      </c>
      <c r="AN24" s="2">
        <f t="shared" si="7"/>
        <v>25</v>
      </c>
      <c r="AO24" s="2" t="e">
        <f t="shared" si="8"/>
        <v>#REF!</v>
      </c>
      <c r="AP24" s="2" t="e">
        <f>ROUND(AO24-#REF!,0)</f>
        <v>#REF!</v>
      </c>
      <c r="AQ24" s="2">
        <f>IF(AZ24="s",IF(Q24=0,0,
IF(Q24=1,#REF!*4*4,
IF(Q24=2,0,
IF(Q24=3,#REF!*4*2,
IF(Q24=4,0,
IF(Q24=5,0,
IF(Q24=6,0,
IF(Q24=7,0)))))))),
IF(AZ24="t",
IF(Q24=0,0,
IF(Q24=1,#REF!*4*4*0.8,
IF(Q24=2,0,
IF(Q24=3,#REF!*4*2*0.8,
IF(Q24=4,0,
IF(Q24=5,0,
IF(Q24=6,0,
IF(Q24=7,0))))))))))</f>
        <v>0</v>
      </c>
      <c r="AR24" s="2" t="e">
        <f>IF(AZ24="s",
IF(Q24=0,0,
IF(Q24=1,0,
IF(Q24=2,#REF!*4*2,
IF(Q24=3,#REF!*4,
IF(Q24=4,#REF!*4,
IF(Q24=5,0,
IF(Q24=6,0,
IF(Q24=7,#REF!*4)))))))),
IF(AZ24="t",
IF(Q24=0,0,
IF(Q24=1,0,
IF(Q24=2,#REF!*4*2*0.8,
IF(Q24=3,#REF!*4*0.8,
IF(Q24=4,#REF!*4*0.8,
IF(Q24=5,0,
IF(Q24=6,0,
IF(Q24=7,#REF!*4))))))))))</f>
        <v>#REF!</v>
      </c>
      <c r="AS24" s="2" t="e">
        <f>IF(AZ24="s",
IF(Q24=0,0,
IF(Q24=1,#REF!*2,
IF(Q24=2,#REF!*2,
IF(Q24=3,#REF!*2,
IF(Q24=4,#REF!*2,
IF(Q24=5,#REF!*2,
IF(Q24=6,#REF!*2,
IF(Q24=7,#REF!*2)))))))),
IF(AZ24="t",
IF(Q24=0,#REF!*2*0.8,
IF(Q24=1,#REF!*2*0.8,
IF(Q24=2,#REF!*2*0.8,
IF(Q24=3,#REF!*2*0.8,
IF(Q24=4,#REF!*2*0.8,
IF(Q24=5,#REF!*2*0.8,
IF(Q24=6,#REF!*1*0.8,
IF(Q24=7,#REF!*2))))))))))</f>
        <v>#REF!</v>
      </c>
      <c r="AT24" s="2" t="e">
        <f t="shared" si="9"/>
        <v>#REF!</v>
      </c>
      <c r="AU24" s="2" t="e">
        <f>IF(AZ24="s",
IF(Q24=0,0,
IF(Q24=1,(14-2)*(#REF!+#REF!)/4*4,
IF(Q24=2,(14-2)*(#REF!+#REF!)/4*2,
IF(Q24=3,(14-2)*(#REF!+#REF!)/4*3,
IF(Q24=4,(14-2)*(#REF!+#REF!)/4,
IF(Q24=5,(14-2)*#REF!/4,
IF(Q24=6,0,
IF(Q24=7,(14)*#REF!)))))))),
IF(AZ24="t",
IF(Q24=0,0,
IF(Q24=1,(11-2)*(#REF!+#REF!)/4*4,
IF(Q24=2,(11-2)*(#REF!+#REF!)/4*2,
IF(Q24=3,(11-2)*(#REF!+#REF!)/4*3,
IF(Q24=4,(11-2)*(#REF!+#REF!)/4,
IF(Q24=5,(11-2)*#REF!/4,
IF(Q24=6,0,
IF(Q24=7,(11)*#REF!))))))))))</f>
        <v>#REF!</v>
      </c>
      <c r="AV24" s="2" t="e">
        <f t="shared" si="10"/>
        <v>#REF!</v>
      </c>
      <c r="AW24" s="2">
        <f t="shared" si="11"/>
        <v>12</v>
      </c>
      <c r="AX24" s="2">
        <f t="shared" si="12"/>
        <v>6</v>
      </c>
      <c r="AY24" s="2" t="e">
        <f t="shared" si="13"/>
        <v>#REF!</v>
      </c>
      <c r="AZ24" s="2" t="s">
        <v>63</v>
      </c>
      <c r="BA24" s="2" t="e">
        <f>IF(BG24="A",0,IF(AZ24="s",14*#REF!,IF(AZ24="T",11*#REF!,"HATA")))</f>
        <v>#REF!</v>
      </c>
      <c r="BB24" s="2" t="e">
        <f t="shared" si="14"/>
        <v>#REF!</v>
      </c>
      <c r="BC24" s="2" t="e">
        <f t="shared" si="15"/>
        <v>#REF!</v>
      </c>
      <c r="BD24" s="2" t="e">
        <f>IF(BC24-#REF!=0,"DOĞRU","YANLIŞ")</f>
        <v>#REF!</v>
      </c>
      <c r="BE24" s="2" t="e">
        <f>#REF!-BC24</f>
        <v>#REF!</v>
      </c>
      <c r="BF24" s="2">
        <v>1</v>
      </c>
      <c r="BH24" s="2">
        <v>0</v>
      </c>
      <c r="BJ24" s="2">
        <v>2</v>
      </c>
      <c r="BL24" s="7" t="e">
        <f>#REF!*14</f>
        <v>#REF!</v>
      </c>
      <c r="BM24" s="9"/>
      <c r="BN24" s="8"/>
      <c r="BO24" s="13"/>
      <c r="BP24" s="13"/>
      <c r="BQ24" s="13"/>
      <c r="BR24" s="13"/>
      <c r="BS24" s="13"/>
      <c r="BT24" s="10"/>
      <c r="BU24" s="11"/>
      <c r="BV24" s="12"/>
      <c r="CC24" s="51"/>
      <c r="CD24" s="51"/>
      <c r="CE24" s="51" t="s">
        <v>687</v>
      </c>
      <c r="CF24" s="53">
        <v>44301</v>
      </c>
      <c r="CG24" s="52" t="s">
        <v>768</v>
      </c>
      <c r="CH24" s="53">
        <v>44336</v>
      </c>
      <c r="CI24" s="52" t="s">
        <v>768</v>
      </c>
      <c r="CJ24" s="42"/>
      <c r="CK24" s="42"/>
    </row>
    <row r="25" spans="1:89" x14ac:dyDescent="0.25">
      <c r="A25" s="54" t="s">
        <v>199</v>
      </c>
      <c r="B25" s="54" t="s">
        <v>200</v>
      </c>
      <c r="C25" s="2" t="s">
        <v>200</v>
      </c>
      <c r="D25" s="4" t="s">
        <v>60</v>
      </c>
      <c r="E25" s="4" t="s">
        <v>60</v>
      </c>
      <c r="F25" s="5" t="e">
        <f>IF(AZ25="S",
IF(#REF!+BH25=2012,
IF(#REF!=1,"12-13/1",
IF(#REF!=2,"12-13/2",
IF(#REF!=3,"13-14/1",
IF(#REF!=4,"13-14/2","Hata1")))),
IF(#REF!+BH25=2013,
IF(#REF!=1,"13-14/1",
IF(#REF!=2,"13-14/2",
IF(#REF!=3,"14-15/1",
IF(#REF!=4,"14-15/2","Hata2")))),
IF(#REF!+BH25=2014,
IF(#REF!=1,"14-15/1",
IF(#REF!=2,"14-15/2",
IF(#REF!=3,"15-16/1",
IF(#REF!=4,"15-16/2","Hata3")))),
IF(#REF!+BH25=2015,
IF(#REF!=1,"15-16/1",
IF(#REF!=2,"15-16/2",
IF(#REF!=3,"16-17/1",
IF(#REF!=4,"16-17/2","Hata4")))),
IF(#REF!+BH25=2016,
IF(#REF!=1,"16-17/1",
IF(#REF!=2,"16-17/2",
IF(#REF!=3,"17-18/1",
IF(#REF!=4,"17-18/2","Hata5")))),
IF(#REF!+BH25=2017,
IF(#REF!=1,"17-18/1",
IF(#REF!=2,"17-18/2",
IF(#REF!=3,"18-19/1",
IF(#REF!=4,"18-19/2","Hata6")))),
IF(#REF!+BH25=2018,
IF(#REF!=1,"18-19/1",
IF(#REF!=2,"18-19/2",
IF(#REF!=3,"19-20/1",
IF(#REF!=4,"19-20/2","Hata7")))),
IF(#REF!+BH25=2019,
IF(#REF!=1,"19-20/1",
IF(#REF!=2,"19-20/2",
IF(#REF!=3,"20-21/1",
IF(#REF!=4,"20-21/2","Hata8")))),
IF(#REF!+BH25=2020,
IF(#REF!=1,"20-21/1",
IF(#REF!=2,"20-21/2",
IF(#REF!=3,"21-22/1",
IF(#REF!=4,"21-22/2","Hata9")))),
IF(#REF!+BH25=2021,
IF(#REF!=1,"21-22/1",
IF(#REF!=2,"21-22/2",
IF(#REF!=3,"22-23/1",
IF(#REF!=4,"22-23/2","Hata10")))),
IF(#REF!+BH25=2022,
IF(#REF!=1,"22-23/1",
IF(#REF!=2,"22-23/2",
IF(#REF!=3,"23-24/1",
IF(#REF!=4,"23-24/2","Hata11")))),
IF(#REF!+BH25=2023,
IF(#REF!=1,"23-24/1",
IF(#REF!=2,"23-24/2",
IF(#REF!=3,"24-25/1",
IF(#REF!=4,"24-25/2","Hata12")))),
)))))))))))),
IF(AZ25="T",
IF(#REF!+BH25=2012,
IF(#REF!=1,"12-13/1",
IF(#REF!=2,"12-13/2",
IF(#REF!=3,"12-13/3",
IF(#REF!=4,"13-14/1",
IF(#REF!=5,"13-14/2",
IF(#REF!=6,"13-14/3","Hata1")))))),
IF(#REF!+BH25=2013,
IF(#REF!=1,"13-14/1",
IF(#REF!=2,"13-14/2",
IF(#REF!=3,"13-14/3",
IF(#REF!=4,"14-15/1",
IF(#REF!=5,"14-15/2",
IF(#REF!=6,"14-15/3","Hata2")))))),
IF(#REF!+BH25=2014,
IF(#REF!=1,"14-15/1",
IF(#REF!=2,"14-15/2",
IF(#REF!=3,"14-15/3",
IF(#REF!=4,"15-16/1",
IF(#REF!=5,"15-16/2",
IF(#REF!=6,"15-16/3","Hata3")))))),
IF(AND(#REF!+#REF!&gt;2014,#REF!+#REF!&lt;2015,BH25=1),
IF(#REF!=0.1,"14-15/0.1",
IF(#REF!=0.2,"14-15/0.2",
IF(#REF!=0.3,"14-15/0.3","Hata4"))),
IF(#REF!+BH25=2015,
IF(#REF!=1,"15-16/1",
IF(#REF!=2,"15-16/2",
IF(#REF!=3,"15-16/3",
IF(#REF!=4,"16-17/1",
IF(#REF!=5,"16-17/2",
IF(#REF!=6,"16-17/3","Hata5")))))),
IF(#REF!+BH25=2016,
IF(#REF!=1,"16-17/1",
IF(#REF!=2,"16-17/2",
IF(#REF!=3,"16-17/3",
IF(#REF!=4,"17-18/1",
IF(#REF!=5,"17-18/2",
IF(#REF!=6,"17-18/3","Hata6")))))),
IF(#REF!+BH25=2017,
IF(#REF!=1,"17-18/1",
IF(#REF!=2,"17-18/2",
IF(#REF!=3,"17-18/3",
IF(#REF!=4,"18-19/1",
IF(#REF!=5,"18-19/2",
IF(#REF!=6,"18-19/3","Hata7")))))),
IF(#REF!+BH25=2018,
IF(#REF!=1,"18-19/1",
IF(#REF!=2,"18-19/2",
IF(#REF!=3,"18-19/3",
IF(#REF!=4,"19-20/1",
IF(#REF!=5," 19-20/2",
IF(#REF!=6,"19-20/3","Hata8")))))),
IF(#REF!+BH25=2019,
IF(#REF!=1,"19-20/1",
IF(#REF!=2,"19-20/2",
IF(#REF!=3,"19-20/3",
IF(#REF!=4,"20-21/1",
IF(#REF!=5,"20-21/2",
IF(#REF!=6,"20-21/3","Hata9")))))),
IF(#REF!+BH25=2020,
IF(#REF!=1,"20-21/1",
IF(#REF!=2,"20-21/2",
IF(#REF!=3,"20-21/3",
IF(#REF!=4,"21-22/1",
IF(#REF!=5,"21-22/2",
IF(#REF!=6,"21-22/3","Hata10")))))),
IF(#REF!+BH25=2021,
IF(#REF!=1,"21-22/1",
IF(#REF!=2,"21-22/2",
IF(#REF!=3,"21-22/3",
IF(#REF!=4,"22-23/1",
IF(#REF!=5,"22-23/2",
IF(#REF!=6,"22-23/3","Hata11")))))),
IF(#REF!+BH25=2022,
IF(#REF!=1,"22-23/1",
IF(#REF!=2,"22-23/2",
IF(#REF!=3,"22-23/3",
IF(#REF!=4,"23-24/1",
IF(#REF!=5,"23-24/2",
IF(#REF!=6,"23-24/3","Hata12")))))),
IF(#REF!+BH25=2023,
IF(#REF!=1,"23-24/1",
IF(#REF!=2,"23-24/2",
IF(#REF!=3,"23-24/3",
IF(#REF!=4,"24-25/1",
IF(#REF!=5,"24-25/2",
IF(#REF!=6,"24-25/3","Hata13")))))),
))))))))))))))
)</f>
        <v>#REF!</v>
      </c>
      <c r="G25" s="4"/>
      <c r="H25" s="54" t="s">
        <v>116</v>
      </c>
      <c r="I25" s="2">
        <v>54711</v>
      </c>
      <c r="J25" s="2" t="s">
        <v>117</v>
      </c>
      <c r="Q25" s="55">
        <v>2</v>
      </c>
      <c r="R25" s="2">
        <f>VLOOKUP($Q25,[1]sistem!$I$3:$L$10,2,FALSE)</f>
        <v>0</v>
      </c>
      <c r="S25" s="2">
        <f>VLOOKUP($Q25,[1]sistem!$I$3:$L$10,3,FALSE)</f>
        <v>2</v>
      </c>
      <c r="T25" s="2">
        <f>VLOOKUP($Q25,[1]sistem!$I$3:$L$10,4,FALSE)</f>
        <v>1</v>
      </c>
      <c r="U25" s="2" t="e">
        <f>VLOOKUP($AZ25,[1]sistem!$I$13:$L$14,2,FALSE)*#REF!</f>
        <v>#REF!</v>
      </c>
      <c r="V25" s="2" t="e">
        <f>VLOOKUP($AZ25,[1]sistem!$I$13:$L$14,3,FALSE)*#REF!</f>
        <v>#REF!</v>
      </c>
      <c r="W25" s="2" t="e">
        <f>VLOOKUP($AZ25,[1]sistem!$I$13:$L$14,4,FALSE)*#REF!</f>
        <v>#REF!</v>
      </c>
      <c r="X25" s="2" t="e">
        <f t="shared" si="1"/>
        <v>#REF!</v>
      </c>
      <c r="Y25" s="2" t="e">
        <f t="shared" si="2"/>
        <v>#REF!</v>
      </c>
      <c r="Z25" s="2" t="e">
        <f t="shared" si="3"/>
        <v>#REF!</v>
      </c>
      <c r="AA25" s="2" t="e">
        <f t="shared" si="4"/>
        <v>#REF!</v>
      </c>
      <c r="AB25" s="2">
        <f>VLOOKUP(AZ25,[1]sistem!$I$18:$J$19,2,FALSE)</f>
        <v>14</v>
      </c>
      <c r="AC25" s="2">
        <v>0.25</v>
      </c>
      <c r="AD25" s="2">
        <f>VLOOKUP($Q25,[1]sistem!$I$3:$M$10,5,FALSE)</f>
        <v>2</v>
      </c>
      <c r="AG25" s="2" t="e">
        <f>(#REF!+#REF!)*AB25</f>
        <v>#REF!</v>
      </c>
      <c r="AH25" s="2">
        <f>VLOOKUP($Q25,[1]sistem!$I$3:$N$10,6,FALSE)</f>
        <v>3</v>
      </c>
      <c r="AI25" s="2">
        <v>2</v>
      </c>
      <c r="AJ25" s="2">
        <f t="shared" si="5"/>
        <v>6</v>
      </c>
      <c r="AK25" s="2">
        <f>VLOOKUP($AZ25,[1]sistem!$I$18:$K$19,3,FALSE)</f>
        <v>14</v>
      </c>
      <c r="AL25" s="2" t="e">
        <f>AK25*#REF!</f>
        <v>#REF!</v>
      </c>
      <c r="AM25" s="2" t="e">
        <f t="shared" si="6"/>
        <v>#REF!</v>
      </c>
      <c r="AN25" s="2">
        <f t="shared" si="7"/>
        <v>25</v>
      </c>
      <c r="AO25" s="2" t="e">
        <f t="shared" si="8"/>
        <v>#REF!</v>
      </c>
      <c r="AP25" s="2" t="e">
        <f>ROUND(AO25-#REF!,0)</f>
        <v>#REF!</v>
      </c>
      <c r="AQ25" s="2">
        <f>IF(AZ25="s",IF(Q25=0,0,
IF(Q25=1,#REF!*4*4,
IF(Q25=2,0,
IF(Q25=3,#REF!*4*2,
IF(Q25=4,0,
IF(Q25=5,0,
IF(Q25=6,0,
IF(Q25=7,0)))))))),
IF(AZ25="t",
IF(Q25=0,0,
IF(Q25=1,#REF!*4*4*0.8,
IF(Q25=2,0,
IF(Q25=3,#REF!*4*2*0.8,
IF(Q25=4,0,
IF(Q25=5,0,
IF(Q25=6,0,
IF(Q25=7,0))))))))))</f>
        <v>0</v>
      </c>
      <c r="AR25" s="2" t="e">
        <f>IF(AZ25="s",
IF(Q25=0,0,
IF(Q25=1,0,
IF(Q25=2,#REF!*4*2,
IF(Q25=3,#REF!*4,
IF(Q25=4,#REF!*4,
IF(Q25=5,0,
IF(Q25=6,0,
IF(Q25=7,#REF!*4)))))))),
IF(AZ25="t",
IF(Q25=0,0,
IF(Q25=1,0,
IF(Q25=2,#REF!*4*2*0.8,
IF(Q25=3,#REF!*4*0.8,
IF(Q25=4,#REF!*4*0.8,
IF(Q25=5,0,
IF(Q25=6,0,
IF(Q25=7,#REF!*4))))))))))</f>
        <v>#REF!</v>
      </c>
      <c r="AS25" s="2" t="e">
        <f>IF(AZ25="s",
IF(Q25=0,0,
IF(Q25=1,#REF!*2,
IF(Q25=2,#REF!*2,
IF(Q25=3,#REF!*2,
IF(Q25=4,#REF!*2,
IF(Q25=5,#REF!*2,
IF(Q25=6,#REF!*2,
IF(Q25=7,#REF!*2)))))))),
IF(AZ25="t",
IF(Q25=0,#REF!*2*0.8,
IF(Q25=1,#REF!*2*0.8,
IF(Q25=2,#REF!*2*0.8,
IF(Q25=3,#REF!*2*0.8,
IF(Q25=4,#REF!*2*0.8,
IF(Q25=5,#REF!*2*0.8,
IF(Q25=6,#REF!*1*0.8,
IF(Q25=7,#REF!*2))))))))))</f>
        <v>#REF!</v>
      </c>
      <c r="AT25" s="2" t="e">
        <f t="shared" si="9"/>
        <v>#REF!</v>
      </c>
      <c r="AU25" s="2" t="e">
        <f>IF(AZ25="s",
IF(Q25=0,0,
IF(Q25=1,(14-2)*(#REF!+#REF!)/4*4,
IF(Q25=2,(14-2)*(#REF!+#REF!)/4*2,
IF(Q25=3,(14-2)*(#REF!+#REF!)/4*3,
IF(Q25=4,(14-2)*(#REF!+#REF!)/4,
IF(Q25=5,(14-2)*#REF!/4,
IF(Q25=6,0,
IF(Q25=7,(14)*#REF!)))))))),
IF(AZ25="t",
IF(Q25=0,0,
IF(Q25=1,(11-2)*(#REF!+#REF!)/4*4,
IF(Q25=2,(11-2)*(#REF!+#REF!)/4*2,
IF(Q25=3,(11-2)*(#REF!+#REF!)/4*3,
IF(Q25=4,(11-2)*(#REF!+#REF!)/4,
IF(Q25=5,(11-2)*#REF!/4,
IF(Q25=6,0,
IF(Q25=7,(11)*#REF!))))))))))</f>
        <v>#REF!</v>
      </c>
      <c r="AV25" s="2" t="e">
        <f t="shared" si="10"/>
        <v>#REF!</v>
      </c>
      <c r="AW25" s="2">
        <f t="shared" si="11"/>
        <v>12</v>
      </c>
      <c r="AX25" s="2">
        <f t="shared" si="12"/>
        <v>6</v>
      </c>
      <c r="AY25" s="2" t="e">
        <f t="shared" si="13"/>
        <v>#REF!</v>
      </c>
      <c r="AZ25" s="2" t="s">
        <v>63</v>
      </c>
      <c r="BA25" s="2" t="e">
        <f>IF(BG25="A",0,IF(AZ25="s",14*#REF!,IF(AZ25="T",11*#REF!,"HATA")))</f>
        <v>#REF!</v>
      </c>
      <c r="BB25" s="2" t="e">
        <f t="shared" si="14"/>
        <v>#REF!</v>
      </c>
      <c r="BC25" s="2" t="e">
        <f t="shared" si="15"/>
        <v>#REF!</v>
      </c>
      <c r="BD25" s="2" t="e">
        <f>IF(BC25-#REF!=0,"DOĞRU","YANLIŞ")</f>
        <v>#REF!</v>
      </c>
      <c r="BE25" s="2" t="e">
        <f>#REF!-BC25</f>
        <v>#REF!</v>
      </c>
      <c r="BF25" s="2">
        <v>1</v>
      </c>
      <c r="BH25" s="2">
        <v>0</v>
      </c>
      <c r="BJ25" s="2">
        <v>2</v>
      </c>
      <c r="BL25" s="7" t="e">
        <f>#REF!*14</f>
        <v>#REF!</v>
      </c>
      <c r="BM25" s="9"/>
      <c r="BN25" s="8"/>
      <c r="BO25" s="13"/>
      <c r="BP25" s="13"/>
      <c r="BQ25" s="13"/>
      <c r="BR25" s="13"/>
      <c r="BS25" s="13"/>
      <c r="BT25" s="10"/>
      <c r="BU25" s="11"/>
      <c r="BV25" s="12"/>
      <c r="CC25" s="51"/>
      <c r="CD25" s="51"/>
      <c r="CE25" s="51" t="s">
        <v>687</v>
      </c>
      <c r="CF25" s="53">
        <v>44301</v>
      </c>
      <c r="CG25" s="52" t="s">
        <v>768</v>
      </c>
      <c r="CH25" s="53">
        <v>44336</v>
      </c>
      <c r="CI25" s="52" t="s">
        <v>768</v>
      </c>
      <c r="CJ25" s="42"/>
      <c r="CK25" s="42"/>
    </row>
    <row r="26" spans="1:89" x14ac:dyDescent="0.25">
      <c r="A26" s="54" t="s">
        <v>713</v>
      </c>
      <c r="B26" s="54" t="s">
        <v>714</v>
      </c>
      <c r="C26" s="2" t="s">
        <v>714</v>
      </c>
      <c r="D26" s="4" t="s">
        <v>60</v>
      </c>
      <c r="E26" s="4" t="s">
        <v>60</v>
      </c>
      <c r="F26" s="5" t="e">
        <f>IF(AZ26="S",
IF(#REF!+BH26=2012,
IF(#REF!=1,"12-13/1",
IF(#REF!=2,"12-13/2",
IF(#REF!=3,"13-14/1",
IF(#REF!=4,"13-14/2","Hata1")))),
IF(#REF!+BH26=2013,
IF(#REF!=1,"13-14/1",
IF(#REF!=2,"13-14/2",
IF(#REF!=3,"14-15/1",
IF(#REF!=4,"14-15/2","Hata2")))),
IF(#REF!+BH26=2014,
IF(#REF!=1,"14-15/1",
IF(#REF!=2,"14-15/2",
IF(#REF!=3,"15-16/1",
IF(#REF!=4,"15-16/2","Hata3")))),
IF(#REF!+BH26=2015,
IF(#REF!=1,"15-16/1",
IF(#REF!=2,"15-16/2",
IF(#REF!=3,"16-17/1",
IF(#REF!=4,"16-17/2","Hata4")))),
IF(#REF!+BH26=2016,
IF(#REF!=1,"16-17/1",
IF(#REF!=2,"16-17/2",
IF(#REF!=3,"17-18/1",
IF(#REF!=4,"17-18/2","Hata5")))),
IF(#REF!+BH26=2017,
IF(#REF!=1,"17-18/1",
IF(#REF!=2,"17-18/2",
IF(#REF!=3,"18-19/1",
IF(#REF!=4,"18-19/2","Hata6")))),
IF(#REF!+BH26=2018,
IF(#REF!=1,"18-19/1",
IF(#REF!=2,"18-19/2",
IF(#REF!=3,"19-20/1",
IF(#REF!=4,"19-20/2","Hata7")))),
IF(#REF!+BH26=2019,
IF(#REF!=1,"19-20/1",
IF(#REF!=2,"19-20/2",
IF(#REF!=3,"20-21/1",
IF(#REF!=4,"20-21/2","Hata8")))),
IF(#REF!+BH26=2020,
IF(#REF!=1,"20-21/1",
IF(#REF!=2,"20-21/2",
IF(#REF!=3,"21-22/1",
IF(#REF!=4,"21-22/2","Hata9")))),
IF(#REF!+BH26=2021,
IF(#REF!=1,"21-22/1",
IF(#REF!=2,"21-22/2",
IF(#REF!=3,"22-23/1",
IF(#REF!=4,"22-23/2","Hata10")))),
IF(#REF!+BH26=2022,
IF(#REF!=1,"22-23/1",
IF(#REF!=2,"22-23/2",
IF(#REF!=3,"23-24/1",
IF(#REF!=4,"23-24/2","Hata11")))),
IF(#REF!+BH26=2023,
IF(#REF!=1,"23-24/1",
IF(#REF!=2,"23-24/2",
IF(#REF!=3,"24-25/1",
IF(#REF!=4,"24-25/2","Hata12")))),
)))))))))))),
IF(AZ26="T",
IF(#REF!+BH26=2012,
IF(#REF!=1,"12-13/1",
IF(#REF!=2,"12-13/2",
IF(#REF!=3,"12-13/3",
IF(#REF!=4,"13-14/1",
IF(#REF!=5,"13-14/2",
IF(#REF!=6,"13-14/3","Hata1")))))),
IF(#REF!+BH26=2013,
IF(#REF!=1,"13-14/1",
IF(#REF!=2,"13-14/2",
IF(#REF!=3,"13-14/3",
IF(#REF!=4,"14-15/1",
IF(#REF!=5,"14-15/2",
IF(#REF!=6,"14-15/3","Hata2")))))),
IF(#REF!+BH26=2014,
IF(#REF!=1,"14-15/1",
IF(#REF!=2,"14-15/2",
IF(#REF!=3,"14-15/3",
IF(#REF!=4,"15-16/1",
IF(#REF!=5,"15-16/2",
IF(#REF!=6,"15-16/3","Hata3")))))),
IF(AND(#REF!+#REF!&gt;2014,#REF!+#REF!&lt;2015,BH26=1),
IF(#REF!=0.1,"14-15/0.1",
IF(#REF!=0.2,"14-15/0.2",
IF(#REF!=0.3,"14-15/0.3","Hata4"))),
IF(#REF!+BH26=2015,
IF(#REF!=1,"15-16/1",
IF(#REF!=2,"15-16/2",
IF(#REF!=3,"15-16/3",
IF(#REF!=4,"16-17/1",
IF(#REF!=5,"16-17/2",
IF(#REF!=6,"16-17/3","Hata5")))))),
IF(#REF!+BH26=2016,
IF(#REF!=1,"16-17/1",
IF(#REF!=2,"16-17/2",
IF(#REF!=3,"16-17/3",
IF(#REF!=4,"17-18/1",
IF(#REF!=5,"17-18/2",
IF(#REF!=6,"17-18/3","Hata6")))))),
IF(#REF!+BH26=2017,
IF(#REF!=1,"17-18/1",
IF(#REF!=2,"17-18/2",
IF(#REF!=3,"17-18/3",
IF(#REF!=4,"18-19/1",
IF(#REF!=5,"18-19/2",
IF(#REF!=6,"18-19/3","Hata7")))))),
IF(#REF!+BH26=2018,
IF(#REF!=1,"18-19/1",
IF(#REF!=2,"18-19/2",
IF(#REF!=3,"18-19/3",
IF(#REF!=4,"19-20/1",
IF(#REF!=5," 19-20/2",
IF(#REF!=6,"19-20/3","Hata8")))))),
IF(#REF!+BH26=2019,
IF(#REF!=1,"19-20/1",
IF(#REF!=2,"19-20/2",
IF(#REF!=3,"19-20/3",
IF(#REF!=4,"20-21/1",
IF(#REF!=5,"20-21/2",
IF(#REF!=6,"20-21/3","Hata9")))))),
IF(#REF!+BH26=2020,
IF(#REF!=1,"20-21/1",
IF(#REF!=2,"20-21/2",
IF(#REF!=3,"20-21/3",
IF(#REF!=4,"21-22/1",
IF(#REF!=5,"21-22/2",
IF(#REF!=6,"21-22/3","Hata10")))))),
IF(#REF!+BH26=2021,
IF(#REF!=1,"21-22/1",
IF(#REF!=2,"21-22/2",
IF(#REF!=3,"21-22/3",
IF(#REF!=4,"22-23/1",
IF(#REF!=5,"22-23/2",
IF(#REF!=6,"22-23/3","Hata11")))))),
IF(#REF!+BH26=2022,
IF(#REF!=1,"22-23/1",
IF(#REF!=2,"22-23/2",
IF(#REF!=3,"22-23/3",
IF(#REF!=4,"23-24/1",
IF(#REF!=5,"23-24/2",
IF(#REF!=6,"23-24/3","Hata12")))))),
IF(#REF!+BH26=2023,
IF(#REF!=1,"23-24/1",
IF(#REF!=2,"23-24/2",
IF(#REF!=3,"23-24/3",
IF(#REF!=4,"24-25/1",
IF(#REF!=5,"24-25/2",
IF(#REF!=6,"24-25/3","Hata13")))))),
))))))))))))))
)</f>
        <v>#REF!</v>
      </c>
      <c r="H26" s="54" t="s">
        <v>163</v>
      </c>
      <c r="I26" s="2">
        <v>54681</v>
      </c>
      <c r="J26" s="2" t="s">
        <v>62</v>
      </c>
      <c r="L26" s="2">
        <v>3382</v>
      </c>
      <c r="M26" s="2">
        <v>4236781</v>
      </c>
      <c r="O26" s="2" t="s">
        <v>715</v>
      </c>
      <c r="P26" s="2" t="s">
        <v>302</v>
      </c>
      <c r="Q26" s="55">
        <v>2</v>
      </c>
      <c r="R26" s="2">
        <v>0</v>
      </c>
      <c r="S26" s="2">
        <v>2</v>
      </c>
      <c r="T26" s="2">
        <v>1</v>
      </c>
      <c r="U26" s="2">
        <v>13.5</v>
      </c>
      <c r="V26" s="2">
        <v>27</v>
      </c>
      <c r="W26" s="2">
        <v>40.5</v>
      </c>
      <c r="X26" s="2">
        <v>0</v>
      </c>
      <c r="Y26" s="2">
        <v>54</v>
      </c>
      <c r="Z26" s="2">
        <v>40.5</v>
      </c>
      <c r="AA26" s="2">
        <v>94.5</v>
      </c>
      <c r="AB26" s="2">
        <v>14</v>
      </c>
      <c r="AC26" s="2">
        <v>0.25</v>
      </c>
      <c r="AD26" s="2">
        <v>2</v>
      </c>
      <c r="AG26" s="2">
        <v>126</v>
      </c>
      <c r="AH26" s="2">
        <v>3</v>
      </c>
      <c r="AI26" s="2">
        <v>2</v>
      </c>
      <c r="AJ26" s="2">
        <v>6</v>
      </c>
      <c r="AK26" s="2">
        <v>14</v>
      </c>
      <c r="AL26" s="2">
        <v>252</v>
      </c>
      <c r="AM26" s="2">
        <v>478.5</v>
      </c>
      <c r="AN26" s="2">
        <v>30</v>
      </c>
      <c r="AO26" s="2">
        <v>16</v>
      </c>
      <c r="AP26" s="2">
        <v>0</v>
      </c>
      <c r="AQ26" s="2">
        <v>0</v>
      </c>
      <c r="AR26" s="2">
        <v>108</v>
      </c>
      <c r="AS26" s="2">
        <v>27</v>
      </c>
      <c r="AT26" s="2">
        <v>40.5</v>
      </c>
      <c r="AU26" s="2">
        <v>54</v>
      </c>
      <c r="AV26" s="2">
        <v>-72</v>
      </c>
      <c r="AW26" s="2">
        <v>12</v>
      </c>
      <c r="AX26" s="2">
        <v>6</v>
      </c>
      <c r="AY26" s="2">
        <v>255</v>
      </c>
      <c r="AZ26" s="2" t="s">
        <v>63</v>
      </c>
      <c r="BA26" s="2">
        <v>252</v>
      </c>
      <c r="BB26" s="2">
        <v>507</v>
      </c>
      <c r="BC26" s="2">
        <v>20</v>
      </c>
      <c r="BD26" s="2" t="s">
        <v>706</v>
      </c>
      <c r="BE26" s="2">
        <v>-4</v>
      </c>
      <c r="BF26" s="2">
        <v>1</v>
      </c>
      <c r="BH26" s="2">
        <v>0</v>
      </c>
      <c r="BI26" s="2" t="s">
        <v>416</v>
      </c>
      <c r="BJ26" s="2">
        <v>4</v>
      </c>
      <c r="BK26" s="32"/>
      <c r="BL26" s="32"/>
      <c r="BM26" s="32"/>
      <c r="BN26" s="32"/>
      <c r="BO26" s="32"/>
      <c r="BP26" s="32"/>
      <c r="BQ26" s="32"/>
      <c r="BR26" s="32"/>
      <c r="CC26" s="51"/>
      <c r="CD26" s="51"/>
      <c r="CE26" s="51" t="s">
        <v>687</v>
      </c>
      <c r="CF26" s="53">
        <v>44302</v>
      </c>
      <c r="CG26" s="52" t="s">
        <v>764</v>
      </c>
      <c r="CH26" s="53">
        <v>44323</v>
      </c>
      <c r="CI26" s="52" t="s">
        <v>764</v>
      </c>
      <c r="CJ26" s="42"/>
      <c r="CK26" s="42"/>
    </row>
    <row r="27" spans="1:89" x14ac:dyDescent="0.25">
      <c r="A27" s="54" t="s">
        <v>342</v>
      </c>
      <c r="B27" s="54" t="s">
        <v>301</v>
      </c>
      <c r="C27" s="2" t="s">
        <v>301</v>
      </c>
      <c r="D27" s="4" t="s">
        <v>60</v>
      </c>
      <c r="E27" s="4" t="s">
        <v>60</v>
      </c>
      <c r="F27" s="4" t="e">
        <f>IF(AZ27="S",
IF(#REF!+BH27=2012,
IF(#REF!=1,"12-13/1",
IF(#REF!=2,"12-13/2",
IF(#REF!=3,"13-14/1",
IF(#REF!=4,"13-14/2","Hata1")))),
IF(#REF!+BH27=2013,
IF(#REF!=1,"13-14/1",
IF(#REF!=2,"13-14/2",
IF(#REF!=3,"14-15/1",
IF(#REF!=4,"14-15/2","Hata2")))),
IF(#REF!+BH27=2014,
IF(#REF!=1,"14-15/1",
IF(#REF!=2,"14-15/2",
IF(#REF!=3,"15-16/1",
IF(#REF!=4,"15-16/2","Hata3")))),
IF(#REF!+BH27=2015,
IF(#REF!=1,"15-16/1",
IF(#REF!=2,"15-16/2",
IF(#REF!=3,"16-17/1",
IF(#REF!=4,"16-17/2","Hata4")))),
IF(#REF!+BH27=2016,
IF(#REF!=1,"16-17/1",
IF(#REF!=2,"16-17/2",
IF(#REF!=3,"17-18/1",
IF(#REF!=4,"17-18/2","Hata5")))),
IF(#REF!+BH27=2017,
IF(#REF!=1,"17-18/1",
IF(#REF!=2,"17-18/2",
IF(#REF!=3,"18-19/1",
IF(#REF!=4,"18-19/2","Hata6")))),
IF(#REF!+BH27=2018,
IF(#REF!=1,"18-19/1",
IF(#REF!=2,"18-19/2",
IF(#REF!=3,"19-20/1",
IF(#REF!=4,"19-20/2","Hata7")))),
IF(#REF!+BH27=2019,
IF(#REF!=1,"19-20/1",
IF(#REF!=2,"19-20/2",
IF(#REF!=3,"20-21/1",
IF(#REF!=4,"20-21/2","Hata8")))),
IF(#REF!+BH27=2020,
IF(#REF!=1,"20-21/1",
IF(#REF!=2,"20-21/2",
IF(#REF!=3,"21-22/1",
IF(#REF!=4,"21-22/2","Hata9")))),
IF(#REF!+BH27=2021,
IF(#REF!=1,"21-22/1",
IF(#REF!=2,"21-22/2",
IF(#REF!=3,"22-23/1",
IF(#REF!=4,"22-23/2","Hata10")))),
IF(#REF!+BH27=2022,
IF(#REF!=1,"22-23/1",
IF(#REF!=2,"22-23/2",
IF(#REF!=3,"23-24/1",
IF(#REF!=4,"23-24/2","Hata11")))),
IF(#REF!+BH27=2023,
IF(#REF!=1,"23-24/1",
IF(#REF!=2,"23-24/2",
IF(#REF!=3,"24-25/1",
IF(#REF!=4,"24-25/2","Hata12")))),
)))))))))))),
IF(AZ27="T",
IF(#REF!+BH27=2012,
IF(#REF!=1,"12-13/1",
IF(#REF!=2,"12-13/2",
IF(#REF!=3,"12-13/3",
IF(#REF!=4,"13-14/1",
IF(#REF!=5,"13-14/2",
IF(#REF!=6,"13-14/3","Hata1")))))),
IF(#REF!+BH27=2013,
IF(#REF!=1,"13-14/1",
IF(#REF!=2,"13-14/2",
IF(#REF!=3,"13-14/3",
IF(#REF!=4,"14-15/1",
IF(#REF!=5,"14-15/2",
IF(#REF!=6,"14-15/3","Hata2")))))),
IF(#REF!+BH27=2014,
IF(#REF!=1,"14-15/1",
IF(#REF!=2,"14-15/2",
IF(#REF!=3,"14-15/3",
IF(#REF!=4,"15-16/1",
IF(#REF!=5,"15-16/2",
IF(#REF!=6,"15-16/3","Hata3")))))),
IF(AND(#REF!+#REF!&gt;2014,#REF!+#REF!&lt;2015,BH27=1),
IF(#REF!=0.1,"14-15/0.1",
IF(#REF!=0.2,"14-15/0.2",
IF(#REF!=0.3,"14-15/0.3","Hata4"))),
IF(#REF!+BH27=2015,
IF(#REF!=1,"15-16/1",
IF(#REF!=2,"15-16/2",
IF(#REF!=3,"15-16/3",
IF(#REF!=4,"16-17/1",
IF(#REF!=5,"16-17/2",
IF(#REF!=6,"16-17/3","Hata5")))))),
IF(#REF!+BH27=2016,
IF(#REF!=1,"16-17/1",
IF(#REF!=2,"16-17/2",
IF(#REF!=3,"16-17/3",
IF(#REF!=4,"17-18/1",
IF(#REF!=5,"17-18/2",
IF(#REF!=6,"17-18/3","Hata6")))))),
IF(#REF!+BH27=2017,
IF(#REF!=1,"17-18/1",
IF(#REF!=2,"17-18/2",
IF(#REF!=3,"17-18/3",
IF(#REF!=4,"18-19/1",
IF(#REF!=5,"18-19/2",
IF(#REF!=6,"18-19/3","Hata7")))))),
IF(#REF!+BH27=2018,
IF(#REF!=1,"18-19/1",
IF(#REF!=2,"18-19/2",
IF(#REF!=3,"18-19/3",
IF(#REF!=4,"19-20/1",
IF(#REF!=5," 19-20/2",
IF(#REF!=6,"19-20/3","Hata8")))))),
IF(#REF!+BH27=2019,
IF(#REF!=1,"19-20/1",
IF(#REF!=2,"19-20/2",
IF(#REF!=3,"19-20/3",
IF(#REF!=4,"20-21/1",
IF(#REF!=5,"20-21/2",
IF(#REF!=6,"20-21/3","Hata9")))))),
IF(#REF!+BH27=2020,
IF(#REF!=1,"20-21/1",
IF(#REF!=2,"20-21/2",
IF(#REF!=3,"20-21/3",
IF(#REF!=4,"21-22/1",
IF(#REF!=5,"21-22/2",
IF(#REF!=6,"21-22/3","Hata10")))))),
IF(#REF!+BH27=2021,
IF(#REF!=1,"21-22/1",
IF(#REF!=2,"21-22/2",
IF(#REF!=3,"21-22/3",
IF(#REF!=4,"22-23/1",
IF(#REF!=5,"22-23/2",
IF(#REF!=6,"22-23/3","Hata11")))))),
IF(#REF!+BH27=2022,
IF(#REF!=1,"22-23/1",
IF(#REF!=2,"22-23/2",
IF(#REF!=3,"22-23/3",
IF(#REF!=4,"23-24/1",
IF(#REF!=5,"23-24/2",
IF(#REF!=6,"23-24/3","Hata12")))))),
IF(#REF!+BH27=2023,
IF(#REF!=1,"23-24/1",
IF(#REF!=2,"23-24/2",
IF(#REF!=3,"23-24/3",
IF(#REF!=4,"24-25/1",
IF(#REF!=5,"24-25/2",
IF(#REF!=6,"24-25/3","Hata13")))))),
))))))))))))))
)</f>
        <v>#REF!</v>
      </c>
      <c r="G27" s="4"/>
      <c r="H27" s="54" t="s">
        <v>140</v>
      </c>
      <c r="I27" s="2">
        <v>238524</v>
      </c>
      <c r="J27" s="2" t="s">
        <v>141</v>
      </c>
      <c r="O27" s="2" t="s">
        <v>302</v>
      </c>
      <c r="P27" s="2" t="s">
        <v>302</v>
      </c>
      <c r="Q27" s="55">
        <v>7</v>
      </c>
      <c r="R27" s="2">
        <f>VLOOKUP($Q27,[1]sistem!$I$3:$L$10,2,FALSE)</f>
        <v>0</v>
      </c>
      <c r="S27" s="2">
        <f>VLOOKUP($Q27,[1]sistem!$I$3:$L$10,3,FALSE)</f>
        <v>1</v>
      </c>
      <c r="T27" s="2">
        <f>VLOOKUP($Q27,[1]sistem!$I$3:$L$10,4,FALSE)</f>
        <v>1</v>
      </c>
      <c r="U27" s="2" t="e">
        <f>VLOOKUP($AZ27,[1]sistem!$I$13:$L$14,2,FALSE)*#REF!</f>
        <v>#REF!</v>
      </c>
      <c r="V27" s="2" t="e">
        <f>VLOOKUP($AZ27,[1]sistem!$I$13:$L$14,3,FALSE)*#REF!</f>
        <v>#REF!</v>
      </c>
      <c r="W27" s="2" t="e">
        <f>VLOOKUP($AZ27,[1]sistem!$I$13:$L$14,4,FALSE)*#REF!</f>
        <v>#REF!</v>
      </c>
      <c r="X27" s="2" t="e">
        <f t="shared" ref="X27:X53" si="16">R27*U27</f>
        <v>#REF!</v>
      </c>
      <c r="Y27" s="2" t="e">
        <f t="shared" ref="Y27:Y53" si="17">S27*V27</f>
        <v>#REF!</v>
      </c>
      <c r="Z27" s="2" t="e">
        <f t="shared" ref="Z27:Z53" si="18">T27*W27</f>
        <v>#REF!</v>
      </c>
      <c r="AA27" s="2" t="e">
        <f t="shared" ref="AA27:AA53" si="19">SUM(X27:Z27)</f>
        <v>#REF!</v>
      </c>
      <c r="AB27" s="2">
        <f>VLOOKUP(AZ27,[1]sistem!$I$18:$J$19,2,FALSE)</f>
        <v>14</v>
      </c>
      <c r="AC27" s="2">
        <v>0.25</v>
      </c>
      <c r="AD27" s="2">
        <f>VLOOKUP($Q27,[1]sistem!$I$3:$M$10,5,FALSE)</f>
        <v>1</v>
      </c>
      <c r="AE27" s="2">
        <v>4</v>
      </c>
      <c r="AG27" s="2">
        <f t="shared" ref="AG27:AG45" si="20">AE27*AK27</f>
        <v>56</v>
      </c>
      <c r="AH27" s="2">
        <f>VLOOKUP($Q27,[1]sistem!$I$3:$N$10,6,FALSE)</f>
        <v>2</v>
      </c>
      <c r="AI27" s="2">
        <v>2</v>
      </c>
      <c r="AJ27" s="2">
        <f t="shared" ref="AJ27:AJ53" si="21">AH27*AI27</f>
        <v>4</v>
      </c>
      <c r="AK27" s="2">
        <f>VLOOKUP($AZ27,[1]sistem!$I$18:$K$19,3,FALSE)</f>
        <v>14</v>
      </c>
      <c r="AL27" s="2" t="e">
        <f>AK27*#REF!</f>
        <v>#REF!</v>
      </c>
      <c r="AM27" s="2" t="e">
        <f t="shared" ref="AM27:AM53" si="22">AL27+AJ27+AG27+X27+Y27+Z27</f>
        <v>#REF!</v>
      </c>
      <c r="AN27" s="2">
        <f t="shared" ref="AN27:AN49" si="23">IF(AZ27="s",25,25)</f>
        <v>25</v>
      </c>
      <c r="AO27" s="2" t="e">
        <f t="shared" ref="AO27:AO53" si="24">ROUND(AM27/AN27,0)</f>
        <v>#REF!</v>
      </c>
      <c r="AP27" s="2" t="e">
        <f>ROUND(AO27-#REF!,0)</f>
        <v>#REF!</v>
      </c>
      <c r="AQ27" s="2">
        <f>IF(AZ27="s",IF(Q27=0,0,
IF(Q27=1,#REF!*4*4,
IF(Q27=2,0,
IF(Q27=3,#REF!*4*2,
IF(Q27=4,0,
IF(Q27=5,0,
IF(Q27=6,0,
IF(Q27=7,0)))))))),
IF(AZ27="t",
IF(Q27=0,0,
IF(Q27=1,#REF!*4*4*0.8,
IF(Q27=2,0,
IF(Q27=3,#REF!*4*2*0.8,
IF(Q27=4,0,
IF(Q27=5,0,
IF(Q27=6,0,
IF(Q27=7,0))))))))))</f>
        <v>0</v>
      </c>
      <c r="AR27" s="2" t="e">
        <f>IF(AZ27="s",
IF(Q27=0,0,
IF(Q27=1,0,
IF(Q27=2,#REF!*4*2,
IF(Q27=3,#REF!*4,
IF(Q27=4,#REF!*4,
IF(Q27=5,0,
IF(Q27=6,0,
IF(Q27=7,#REF!*4)))))))),
IF(AZ27="t",
IF(Q27=0,0,
IF(Q27=1,0,
IF(Q27=2,#REF!*4*2*0.8,
IF(Q27=3,#REF!*4*0.8,
IF(Q27=4,#REF!*4*0.8,
IF(Q27=5,0,
IF(Q27=6,0,
IF(Q27=7,#REF!*4))))))))))</f>
        <v>#REF!</v>
      </c>
      <c r="AS27" s="2" t="e">
        <f>IF(AZ27="s",
IF(Q27=0,0,
IF(Q27=1,#REF!*2,
IF(Q27=2,#REF!*2,
IF(Q27=3,#REF!*2,
IF(Q27=4,#REF!*2,
IF(Q27=5,#REF!*2,
IF(Q27=6,#REF!*2,
IF(Q27=7,#REF!*2)))))))),
IF(AZ27="t",
IF(Q27=0,#REF!*2*0.8,
IF(Q27=1,#REF!*2*0.8,
IF(Q27=2,#REF!*2*0.8,
IF(Q27=3,#REF!*2*0.8,
IF(Q27=4,#REF!*2*0.8,
IF(Q27=5,#REF!*2*0.8,
IF(Q27=6,#REF!*1*0.8,
IF(Q27=7,#REF!*2))))))))))</f>
        <v>#REF!</v>
      </c>
      <c r="AT27" s="2" t="e">
        <f t="shared" ref="AT27:AT53" si="25">SUM(AQ27:AS27)-SUM(X27:Z27)</f>
        <v>#REF!</v>
      </c>
      <c r="AU27" s="2" t="e">
        <f>IF(AZ27="s",
IF(Q27=0,0,
IF(Q27=1,(14-2)*(#REF!+#REF!)/4*4,
IF(Q27=2,(14-2)*(#REF!+#REF!)/4*2,
IF(Q27=3,(14-2)*(#REF!+#REF!)/4*3,
IF(Q27=4,(14-2)*(#REF!+#REF!)/4,
IF(Q27=5,(14-2)*#REF!/4,
IF(Q27=6,0,
IF(Q27=7,(14)*#REF!)))))))),
IF(AZ27="t",
IF(Q27=0,0,
IF(Q27=1,(11-2)*(#REF!+#REF!)/4*4,
IF(Q27=2,(11-2)*(#REF!+#REF!)/4*2,
IF(Q27=3,(11-2)*(#REF!+#REF!)/4*3,
IF(Q27=4,(11-2)*(#REF!+#REF!)/4,
IF(Q27=5,(11-2)*#REF!/4,
IF(Q27=6,0,
IF(Q27=7,(11)*#REF!))))))))))</f>
        <v>#REF!</v>
      </c>
      <c r="AV27" s="2" t="e">
        <f t="shared" ref="AV27:AV53" si="26">AU27-AG27</f>
        <v>#REF!</v>
      </c>
      <c r="AW27" s="2">
        <f t="shared" ref="AW27:AW53" si="27">IF(AZ27="s",
IF(Q27=0,0,
IF(Q27=1,4*5,
IF(Q27=2,4*3,
IF(Q27=3,4*4,
IF(Q27=4,4*2,
IF(Q27=5,4,
IF(Q27=6,4/2,
IF(Q27=7,4*2,)))))))),
IF(AZ27="t",
IF(Q27=0,0,
IF(Q27=1,4*5,
IF(Q27=2,4*3,
IF(Q27=3,4*4,
IF(Q27=4,4*2,
IF(Q27=5,4,
IF(Q27=6,4/2,
IF(Q27=7,4*2))))))))))</f>
        <v>8</v>
      </c>
      <c r="AX27" s="2">
        <f t="shared" ref="AX27:AX53" si="28">AW27-AJ27</f>
        <v>4</v>
      </c>
      <c r="AY27" s="2" t="e">
        <f t="shared" ref="AY27:AY53" si="29">AQ27+AR27+AS27+(IF(BF27=1,(AU27)*2,AU27))+AW27</f>
        <v>#REF!</v>
      </c>
      <c r="AZ27" s="2" t="s">
        <v>63</v>
      </c>
      <c r="BA27" s="2" t="e">
        <f>IF(BG27="A",0,IF(AZ27="s",14*#REF!,IF(AZ27="T",11*#REF!,"HATA")))</f>
        <v>#REF!</v>
      </c>
      <c r="BB27" s="2" t="e">
        <f t="shared" ref="BB27:BB49" si="30">IF(BG27="Z",(BA27+AY27)*1.15,(BA27+AY27))</f>
        <v>#REF!</v>
      </c>
      <c r="BC27" s="2" t="e">
        <f t="shared" ref="BC27:BC45" si="31">IF(AZ27="s",ROUND(BB27/30,0),IF(AZ27="T",ROUND(BB27/25,0),"HATA"))</f>
        <v>#REF!</v>
      </c>
      <c r="BD27" s="2" t="e">
        <f>IF(BC27-#REF!=0,"DOĞRU","YANLIŞ")</f>
        <v>#REF!</v>
      </c>
      <c r="BE27" s="2" t="e">
        <f>#REF!-BC27</f>
        <v>#REF!</v>
      </c>
      <c r="BF27" s="2">
        <v>1</v>
      </c>
      <c r="BH27" s="2">
        <v>0</v>
      </c>
      <c r="BJ27" s="2">
        <v>7</v>
      </c>
      <c r="BL27" s="7" t="e">
        <f>#REF!*14</f>
        <v>#REF!</v>
      </c>
      <c r="BM27" s="9"/>
      <c r="BN27" s="8"/>
      <c r="BO27" s="13"/>
      <c r="BP27" s="13"/>
      <c r="BQ27" s="13"/>
      <c r="BR27" s="13"/>
      <c r="BS27" s="13"/>
      <c r="BT27" s="10"/>
      <c r="BU27" s="11"/>
      <c r="BV27" s="12"/>
      <c r="CC27" s="51"/>
      <c r="CD27" s="51"/>
      <c r="CE27" s="51" t="s">
        <v>687</v>
      </c>
      <c r="CF27" s="53">
        <v>44303</v>
      </c>
      <c r="CG27" s="52" t="s">
        <v>771</v>
      </c>
      <c r="CH27" s="52"/>
      <c r="CI27" s="52"/>
      <c r="CJ27" s="42"/>
      <c r="CK27" s="42"/>
    </row>
    <row r="28" spans="1:89" x14ac:dyDescent="0.25">
      <c r="A28" s="54" t="s">
        <v>342</v>
      </c>
      <c r="B28" s="54" t="s">
        <v>301</v>
      </c>
      <c r="C28" s="2" t="s">
        <v>301</v>
      </c>
      <c r="D28" s="4" t="s">
        <v>60</v>
      </c>
      <c r="E28" s="4" t="s">
        <v>60</v>
      </c>
      <c r="F28" s="4" t="e">
        <f>IF(AZ28="S",
IF(#REF!+BH28=2012,
IF(#REF!=1,"12-13/1",
IF(#REF!=2,"12-13/2",
IF(#REF!=3,"13-14/1",
IF(#REF!=4,"13-14/2","Hata1")))),
IF(#REF!+BH28=2013,
IF(#REF!=1,"13-14/1",
IF(#REF!=2,"13-14/2",
IF(#REF!=3,"14-15/1",
IF(#REF!=4,"14-15/2","Hata2")))),
IF(#REF!+BH28=2014,
IF(#REF!=1,"14-15/1",
IF(#REF!=2,"14-15/2",
IF(#REF!=3,"15-16/1",
IF(#REF!=4,"15-16/2","Hata3")))),
IF(#REF!+BH28=2015,
IF(#REF!=1,"15-16/1",
IF(#REF!=2,"15-16/2",
IF(#REF!=3,"16-17/1",
IF(#REF!=4,"16-17/2","Hata4")))),
IF(#REF!+BH28=2016,
IF(#REF!=1,"16-17/1",
IF(#REF!=2,"16-17/2",
IF(#REF!=3,"17-18/1",
IF(#REF!=4,"17-18/2","Hata5")))),
IF(#REF!+BH28=2017,
IF(#REF!=1,"17-18/1",
IF(#REF!=2,"17-18/2",
IF(#REF!=3,"18-19/1",
IF(#REF!=4,"18-19/2","Hata6")))),
IF(#REF!+BH28=2018,
IF(#REF!=1,"18-19/1",
IF(#REF!=2,"18-19/2",
IF(#REF!=3,"19-20/1",
IF(#REF!=4,"19-20/2","Hata7")))),
IF(#REF!+BH28=2019,
IF(#REF!=1,"19-20/1",
IF(#REF!=2,"19-20/2",
IF(#REF!=3,"20-21/1",
IF(#REF!=4,"20-21/2","Hata8")))),
IF(#REF!+BH28=2020,
IF(#REF!=1,"20-21/1",
IF(#REF!=2,"20-21/2",
IF(#REF!=3,"21-22/1",
IF(#REF!=4,"21-22/2","Hata9")))),
IF(#REF!+BH28=2021,
IF(#REF!=1,"21-22/1",
IF(#REF!=2,"21-22/2",
IF(#REF!=3,"22-23/1",
IF(#REF!=4,"22-23/2","Hata10")))),
IF(#REF!+BH28=2022,
IF(#REF!=1,"22-23/1",
IF(#REF!=2,"22-23/2",
IF(#REF!=3,"23-24/1",
IF(#REF!=4,"23-24/2","Hata11")))),
IF(#REF!+BH28=2023,
IF(#REF!=1,"23-24/1",
IF(#REF!=2,"23-24/2",
IF(#REF!=3,"24-25/1",
IF(#REF!=4,"24-25/2","Hata12")))),
)))))))))))),
IF(AZ28="T",
IF(#REF!+BH28=2012,
IF(#REF!=1,"12-13/1",
IF(#REF!=2,"12-13/2",
IF(#REF!=3,"12-13/3",
IF(#REF!=4,"13-14/1",
IF(#REF!=5,"13-14/2",
IF(#REF!=6,"13-14/3","Hata1")))))),
IF(#REF!+BH28=2013,
IF(#REF!=1,"13-14/1",
IF(#REF!=2,"13-14/2",
IF(#REF!=3,"13-14/3",
IF(#REF!=4,"14-15/1",
IF(#REF!=5,"14-15/2",
IF(#REF!=6,"14-15/3","Hata2")))))),
IF(#REF!+BH28=2014,
IF(#REF!=1,"14-15/1",
IF(#REF!=2,"14-15/2",
IF(#REF!=3,"14-15/3",
IF(#REF!=4,"15-16/1",
IF(#REF!=5,"15-16/2",
IF(#REF!=6,"15-16/3","Hata3")))))),
IF(AND(#REF!+#REF!&gt;2014,#REF!+#REF!&lt;2015,BH28=1),
IF(#REF!=0.1,"14-15/0.1",
IF(#REF!=0.2,"14-15/0.2",
IF(#REF!=0.3,"14-15/0.3","Hata4"))),
IF(#REF!+BH28=2015,
IF(#REF!=1,"15-16/1",
IF(#REF!=2,"15-16/2",
IF(#REF!=3,"15-16/3",
IF(#REF!=4,"16-17/1",
IF(#REF!=5,"16-17/2",
IF(#REF!=6,"16-17/3","Hata5")))))),
IF(#REF!+BH28=2016,
IF(#REF!=1,"16-17/1",
IF(#REF!=2,"16-17/2",
IF(#REF!=3,"16-17/3",
IF(#REF!=4,"17-18/1",
IF(#REF!=5,"17-18/2",
IF(#REF!=6,"17-18/3","Hata6")))))),
IF(#REF!+BH28=2017,
IF(#REF!=1,"17-18/1",
IF(#REF!=2,"17-18/2",
IF(#REF!=3,"17-18/3",
IF(#REF!=4,"18-19/1",
IF(#REF!=5,"18-19/2",
IF(#REF!=6,"18-19/3","Hata7")))))),
IF(#REF!+BH28=2018,
IF(#REF!=1,"18-19/1",
IF(#REF!=2,"18-19/2",
IF(#REF!=3,"18-19/3",
IF(#REF!=4,"19-20/1",
IF(#REF!=5," 19-20/2",
IF(#REF!=6,"19-20/3","Hata8")))))),
IF(#REF!+BH28=2019,
IF(#REF!=1,"19-20/1",
IF(#REF!=2,"19-20/2",
IF(#REF!=3,"19-20/3",
IF(#REF!=4,"20-21/1",
IF(#REF!=5,"20-21/2",
IF(#REF!=6,"20-21/3","Hata9")))))),
IF(#REF!+BH28=2020,
IF(#REF!=1,"20-21/1",
IF(#REF!=2,"20-21/2",
IF(#REF!=3,"20-21/3",
IF(#REF!=4,"21-22/1",
IF(#REF!=5,"21-22/2",
IF(#REF!=6,"21-22/3","Hata10")))))),
IF(#REF!+BH28=2021,
IF(#REF!=1,"21-22/1",
IF(#REF!=2,"21-22/2",
IF(#REF!=3,"21-22/3",
IF(#REF!=4,"22-23/1",
IF(#REF!=5,"22-23/2",
IF(#REF!=6,"22-23/3","Hata11")))))),
IF(#REF!+BH28=2022,
IF(#REF!=1,"22-23/1",
IF(#REF!=2,"22-23/2",
IF(#REF!=3,"22-23/3",
IF(#REF!=4,"23-24/1",
IF(#REF!=5,"23-24/2",
IF(#REF!=6,"23-24/3","Hata12")))))),
IF(#REF!+BH28=2023,
IF(#REF!=1,"23-24/1",
IF(#REF!=2,"23-24/2",
IF(#REF!=3,"23-24/3",
IF(#REF!=4,"24-25/1",
IF(#REF!=5,"24-25/2",
IF(#REF!=6,"24-25/3","Hata13")))))),
))))))))))))))
)</f>
        <v>#REF!</v>
      </c>
      <c r="G28" s="4"/>
      <c r="H28" s="54" t="s">
        <v>142</v>
      </c>
      <c r="I28" s="2">
        <v>238525</v>
      </c>
      <c r="J28" s="2" t="s">
        <v>107</v>
      </c>
      <c r="O28" s="2" t="s">
        <v>302</v>
      </c>
      <c r="P28" s="2" t="s">
        <v>302</v>
      </c>
      <c r="Q28" s="55">
        <v>7</v>
      </c>
      <c r="R28" s="2">
        <f>VLOOKUP($Q28,[1]sistem!$I$3:$L$10,2,FALSE)</f>
        <v>0</v>
      </c>
      <c r="S28" s="2">
        <f>VLOOKUP($Q28,[1]sistem!$I$3:$L$10,3,FALSE)</f>
        <v>1</v>
      </c>
      <c r="T28" s="2">
        <f>VLOOKUP($Q28,[1]sistem!$I$3:$L$10,4,FALSE)</f>
        <v>1</v>
      </c>
      <c r="U28" s="2" t="e">
        <f>VLOOKUP($AZ28,[1]sistem!$I$13:$L$14,2,FALSE)*#REF!</f>
        <v>#REF!</v>
      </c>
      <c r="V28" s="2" t="e">
        <f>VLOOKUP($AZ28,[1]sistem!$I$13:$L$14,3,FALSE)*#REF!</f>
        <v>#REF!</v>
      </c>
      <c r="W28" s="2" t="e">
        <f>VLOOKUP($AZ28,[1]sistem!$I$13:$L$14,4,FALSE)*#REF!</f>
        <v>#REF!</v>
      </c>
      <c r="X28" s="2" t="e">
        <f t="shared" si="16"/>
        <v>#REF!</v>
      </c>
      <c r="Y28" s="2" t="e">
        <f t="shared" si="17"/>
        <v>#REF!</v>
      </c>
      <c r="Z28" s="2" t="e">
        <f t="shared" si="18"/>
        <v>#REF!</v>
      </c>
      <c r="AA28" s="2" t="e">
        <f t="shared" si="19"/>
        <v>#REF!</v>
      </c>
      <c r="AB28" s="2">
        <f>VLOOKUP(AZ28,[1]sistem!$I$18:$J$19,2,FALSE)</f>
        <v>14</v>
      </c>
      <c r="AC28" s="2">
        <v>0.25</v>
      </c>
      <c r="AD28" s="2">
        <f>VLOOKUP($Q28,[1]sistem!$I$3:$M$10,5,FALSE)</f>
        <v>1</v>
      </c>
      <c r="AE28" s="2">
        <v>4</v>
      </c>
      <c r="AG28" s="2">
        <f t="shared" si="20"/>
        <v>56</v>
      </c>
      <c r="AH28" s="2">
        <f>VLOOKUP($Q28,[1]sistem!$I$3:$N$10,6,FALSE)</f>
        <v>2</v>
      </c>
      <c r="AI28" s="2">
        <v>2</v>
      </c>
      <c r="AJ28" s="2">
        <f t="shared" si="21"/>
        <v>4</v>
      </c>
      <c r="AK28" s="2">
        <f>VLOOKUP($AZ28,[1]sistem!$I$18:$K$19,3,FALSE)</f>
        <v>14</v>
      </c>
      <c r="AL28" s="2" t="e">
        <f>AK28*#REF!</f>
        <v>#REF!</v>
      </c>
      <c r="AM28" s="2" t="e">
        <f t="shared" si="22"/>
        <v>#REF!</v>
      </c>
      <c r="AN28" s="2">
        <f t="shared" si="23"/>
        <v>25</v>
      </c>
      <c r="AO28" s="2" t="e">
        <f t="shared" si="24"/>
        <v>#REF!</v>
      </c>
      <c r="AP28" s="2" t="e">
        <f>ROUND(AO28-#REF!,0)</f>
        <v>#REF!</v>
      </c>
      <c r="AQ28" s="2">
        <f>IF(AZ28="s",IF(Q28=0,0,
IF(Q28=1,#REF!*4*4,
IF(Q28=2,0,
IF(Q28=3,#REF!*4*2,
IF(Q28=4,0,
IF(Q28=5,0,
IF(Q28=6,0,
IF(Q28=7,0)))))))),
IF(AZ28="t",
IF(Q28=0,0,
IF(Q28=1,#REF!*4*4*0.8,
IF(Q28=2,0,
IF(Q28=3,#REF!*4*2*0.8,
IF(Q28=4,0,
IF(Q28=5,0,
IF(Q28=6,0,
IF(Q28=7,0))))))))))</f>
        <v>0</v>
      </c>
      <c r="AR28" s="2" t="e">
        <f>IF(AZ28="s",
IF(Q28=0,0,
IF(Q28=1,0,
IF(Q28=2,#REF!*4*2,
IF(Q28=3,#REF!*4,
IF(Q28=4,#REF!*4,
IF(Q28=5,0,
IF(Q28=6,0,
IF(Q28=7,#REF!*4)))))))),
IF(AZ28="t",
IF(Q28=0,0,
IF(Q28=1,0,
IF(Q28=2,#REF!*4*2*0.8,
IF(Q28=3,#REF!*4*0.8,
IF(Q28=4,#REF!*4*0.8,
IF(Q28=5,0,
IF(Q28=6,0,
IF(Q28=7,#REF!*4))))))))))</f>
        <v>#REF!</v>
      </c>
      <c r="AS28" s="2" t="e">
        <f>IF(AZ28="s",
IF(Q28=0,0,
IF(Q28=1,#REF!*2,
IF(Q28=2,#REF!*2,
IF(Q28=3,#REF!*2,
IF(Q28=4,#REF!*2,
IF(Q28=5,#REF!*2,
IF(Q28=6,#REF!*2,
IF(Q28=7,#REF!*2)))))))),
IF(AZ28="t",
IF(Q28=0,#REF!*2*0.8,
IF(Q28=1,#REF!*2*0.8,
IF(Q28=2,#REF!*2*0.8,
IF(Q28=3,#REF!*2*0.8,
IF(Q28=4,#REF!*2*0.8,
IF(Q28=5,#REF!*2*0.8,
IF(Q28=6,#REF!*1*0.8,
IF(Q28=7,#REF!*2))))))))))</f>
        <v>#REF!</v>
      </c>
      <c r="AT28" s="2" t="e">
        <f t="shared" si="25"/>
        <v>#REF!</v>
      </c>
      <c r="AU28" s="2" t="e">
        <f>IF(AZ28="s",
IF(Q28=0,0,
IF(Q28=1,(14-2)*(#REF!+#REF!)/4*4,
IF(Q28=2,(14-2)*(#REF!+#REF!)/4*2,
IF(Q28=3,(14-2)*(#REF!+#REF!)/4*3,
IF(Q28=4,(14-2)*(#REF!+#REF!)/4,
IF(Q28=5,(14-2)*#REF!/4,
IF(Q28=6,0,
IF(Q28=7,(14)*#REF!)))))))),
IF(AZ28="t",
IF(Q28=0,0,
IF(Q28=1,(11-2)*(#REF!+#REF!)/4*4,
IF(Q28=2,(11-2)*(#REF!+#REF!)/4*2,
IF(Q28=3,(11-2)*(#REF!+#REF!)/4*3,
IF(Q28=4,(11-2)*(#REF!+#REF!)/4,
IF(Q28=5,(11-2)*#REF!/4,
IF(Q28=6,0,
IF(Q28=7,(11)*#REF!))))))))))</f>
        <v>#REF!</v>
      </c>
      <c r="AV28" s="2" t="e">
        <f t="shared" si="26"/>
        <v>#REF!</v>
      </c>
      <c r="AW28" s="2">
        <f t="shared" si="27"/>
        <v>8</v>
      </c>
      <c r="AX28" s="2">
        <f t="shared" si="28"/>
        <v>4</v>
      </c>
      <c r="AY28" s="2" t="e">
        <f t="shared" si="29"/>
        <v>#REF!</v>
      </c>
      <c r="AZ28" s="2" t="s">
        <v>63</v>
      </c>
      <c r="BA28" s="2" t="e">
        <f>IF(BG28="A",0,IF(AZ28="s",14*#REF!,IF(AZ28="T",11*#REF!,"HATA")))</f>
        <v>#REF!</v>
      </c>
      <c r="BB28" s="2" t="e">
        <f t="shared" si="30"/>
        <v>#REF!</v>
      </c>
      <c r="BC28" s="2" t="e">
        <f t="shared" si="31"/>
        <v>#REF!</v>
      </c>
      <c r="BD28" s="2" t="e">
        <f>IF(BC28-#REF!=0,"DOĞRU","YANLIŞ")</f>
        <v>#REF!</v>
      </c>
      <c r="BE28" s="2" t="e">
        <f>#REF!-BC28</f>
        <v>#REF!</v>
      </c>
      <c r="BF28" s="2">
        <v>1</v>
      </c>
      <c r="BH28" s="2">
        <v>0</v>
      </c>
      <c r="BJ28" s="2">
        <v>7</v>
      </c>
      <c r="BL28" s="7" t="e">
        <f>#REF!*14</f>
        <v>#REF!</v>
      </c>
      <c r="BM28" s="9"/>
      <c r="BN28" s="8"/>
      <c r="BO28" s="13"/>
      <c r="BP28" s="13"/>
      <c r="BQ28" s="13"/>
      <c r="BR28" s="13"/>
      <c r="BS28" s="13"/>
      <c r="BT28" s="10"/>
      <c r="BU28" s="11"/>
      <c r="BV28" s="12"/>
      <c r="CC28" s="51"/>
      <c r="CD28" s="51"/>
      <c r="CE28" s="51" t="s">
        <v>687</v>
      </c>
      <c r="CF28" s="53">
        <v>44303</v>
      </c>
      <c r="CG28" s="52" t="s">
        <v>771</v>
      </c>
      <c r="CH28" s="52"/>
      <c r="CI28" s="52"/>
      <c r="CJ28" s="42"/>
      <c r="CK28" s="42"/>
    </row>
    <row r="29" spans="1:89" x14ac:dyDescent="0.25">
      <c r="A29" s="54" t="s">
        <v>342</v>
      </c>
      <c r="B29" s="54" t="s">
        <v>301</v>
      </c>
      <c r="C29" s="2" t="s">
        <v>301</v>
      </c>
      <c r="D29" s="4" t="s">
        <v>60</v>
      </c>
      <c r="E29" s="4" t="s">
        <v>60</v>
      </c>
      <c r="F29" s="4" t="e">
        <f>IF(AZ29="S",
IF(#REF!+BH29=2012,
IF(#REF!=1,"12-13/1",
IF(#REF!=2,"12-13/2",
IF(#REF!=3,"13-14/1",
IF(#REF!=4,"13-14/2","Hata1")))),
IF(#REF!+BH29=2013,
IF(#REF!=1,"13-14/1",
IF(#REF!=2,"13-14/2",
IF(#REF!=3,"14-15/1",
IF(#REF!=4,"14-15/2","Hata2")))),
IF(#REF!+BH29=2014,
IF(#REF!=1,"14-15/1",
IF(#REF!=2,"14-15/2",
IF(#REF!=3,"15-16/1",
IF(#REF!=4,"15-16/2","Hata3")))),
IF(#REF!+BH29=2015,
IF(#REF!=1,"15-16/1",
IF(#REF!=2,"15-16/2",
IF(#REF!=3,"16-17/1",
IF(#REF!=4,"16-17/2","Hata4")))),
IF(#REF!+BH29=2016,
IF(#REF!=1,"16-17/1",
IF(#REF!=2,"16-17/2",
IF(#REF!=3,"17-18/1",
IF(#REF!=4,"17-18/2","Hata5")))),
IF(#REF!+BH29=2017,
IF(#REF!=1,"17-18/1",
IF(#REF!=2,"17-18/2",
IF(#REF!=3,"18-19/1",
IF(#REF!=4,"18-19/2","Hata6")))),
IF(#REF!+BH29=2018,
IF(#REF!=1,"18-19/1",
IF(#REF!=2,"18-19/2",
IF(#REF!=3,"19-20/1",
IF(#REF!=4,"19-20/2","Hata7")))),
IF(#REF!+BH29=2019,
IF(#REF!=1,"19-20/1",
IF(#REF!=2,"19-20/2",
IF(#REF!=3,"20-21/1",
IF(#REF!=4,"20-21/2","Hata8")))),
IF(#REF!+BH29=2020,
IF(#REF!=1,"20-21/1",
IF(#REF!=2,"20-21/2",
IF(#REF!=3,"21-22/1",
IF(#REF!=4,"21-22/2","Hata9")))),
IF(#REF!+BH29=2021,
IF(#REF!=1,"21-22/1",
IF(#REF!=2,"21-22/2",
IF(#REF!=3,"22-23/1",
IF(#REF!=4,"22-23/2","Hata10")))),
IF(#REF!+BH29=2022,
IF(#REF!=1,"22-23/1",
IF(#REF!=2,"22-23/2",
IF(#REF!=3,"23-24/1",
IF(#REF!=4,"23-24/2","Hata11")))),
IF(#REF!+BH29=2023,
IF(#REF!=1,"23-24/1",
IF(#REF!=2,"23-24/2",
IF(#REF!=3,"24-25/1",
IF(#REF!=4,"24-25/2","Hata12")))),
)))))))))))),
IF(AZ29="T",
IF(#REF!+BH29=2012,
IF(#REF!=1,"12-13/1",
IF(#REF!=2,"12-13/2",
IF(#REF!=3,"12-13/3",
IF(#REF!=4,"13-14/1",
IF(#REF!=5,"13-14/2",
IF(#REF!=6,"13-14/3","Hata1")))))),
IF(#REF!+BH29=2013,
IF(#REF!=1,"13-14/1",
IF(#REF!=2,"13-14/2",
IF(#REF!=3,"13-14/3",
IF(#REF!=4,"14-15/1",
IF(#REF!=5,"14-15/2",
IF(#REF!=6,"14-15/3","Hata2")))))),
IF(#REF!+BH29=2014,
IF(#REF!=1,"14-15/1",
IF(#REF!=2,"14-15/2",
IF(#REF!=3,"14-15/3",
IF(#REF!=4,"15-16/1",
IF(#REF!=5,"15-16/2",
IF(#REF!=6,"15-16/3","Hata3")))))),
IF(AND(#REF!+#REF!&gt;2014,#REF!+#REF!&lt;2015,BH29=1),
IF(#REF!=0.1,"14-15/0.1",
IF(#REF!=0.2,"14-15/0.2",
IF(#REF!=0.3,"14-15/0.3","Hata4"))),
IF(#REF!+BH29=2015,
IF(#REF!=1,"15-16/1",
IF(#REF!=2,"15-16/2",
IF(#REF!=3,"15-16/3",
IF(#REF!=4,"16-17/1",
IF(#REF!=5,"16-17/2",
IF(#REF!=6,"16-17/3","Hata5")))))),
IF(#REF!+BH29=2016,
IF(#REF!=1,"16-17/1",
IF(#REF!=2,"16-17/2",
IF(#REF!=3,"16-17/3",
IF(#REF!=4,"17-18/1",
IF(#REF!=5,"17-18/2",
IF(#REF!=6,"17-18/3","Hata6")))))),
IF(#REF!+BH29=2017,
IF(#REF!=1,"17-18/1",
IF(#REF!=2,"17-18/2",
IF(#REF!=3,"17-18/3",
IF(#REF!=4,"18-19/1",
IF(#REF!=5,"18-19/2",
IF(#REF!=6,"18-19/3","Hata7")))))),
IF(#REF!+BH29=2018,
IF(#REF!=1,"18-19/1",
IF(#REF!=2,"18-19/2",
IF(#REF!=3,"18-19/3",
IF(#REF!=4,"19-20/1",
IF(#REF!=5," 19-20/2",
IF(#REF!=6,"19-20/3","Hata8")))))),
IF(#REF!+BH29=2019,
IF(#REF!=1,"19-20/1",
IF(#REF!=2,"19-20/2",
IF(#REF!=3,"19-20/3",
IF(#REF!=4,"20-21/1",
IF(#REF!=5,"20-21/2",
IF(#REF!=6,"20-21/3","Hata9")))))),
IF(#REF!+BH29=2020,
IF(#REF!=1,"20-21/1",
IF(#REF!=2,"20-21/2",
IF(#REF!=3,"20-21/3",
IF(#REF!=4,"21-22/1",
IF(#REF!=5,"21-22/2",
IF(#REF!=6,"21-22/3","Hata10")))))),
IF(#REF!+BH29=2021,
IF(#REF!=1,"21-22/1",
IF(#REF!=2,"21-22/2",
IF(#REF!=3,"21-22/3",
IF(#REF!=4,"22-23/1",
IF(#REF!=5,"22-23/2",
IF(#REF!=6,"22-23/3","Hata11")))))),
IF(#REF!+BH29=2022,
IF(#REF!=1,"22-23/1",
IF(#REF!=2,"22-23/2",
IF(#REF!=3,"22-23/3",
IF(#REF!=4,"23-24/1",
IF(#REF!=5,"23-24/2",
IF(#REF!=6,"23-24/3","Hata12")))))),
IF(#REF!+BH29=2023,
IF(#REF!=1,"23-24/1",
IF(#REF!=2,"23-24/2",
IF(#REF!=3,"23-24/3",
IF(#REF!=4,"24-25/1",
IF(#REF!=5,"24-25/2",
IF(#REF!=6,"24-25/3","Hata13")))))),
))))))))))))))
)</f>
        <v>#REF!</v>
      </c>
      <c r="G29" s="4"/>
      <c r="H29" s="54" t="s">
        <v>143</v>
      </c>
      <c r="I29" s="2">
        <v>238527</v>
      </c>
      <c r="J29" s="2" t="s">
        <v>107</v>
      </c>
      <c r="O29" s="2" t="s">
        <v>302</v>
      </c>
      <c r="P29" s="2" t="s">
        <v>302</v>
      </c>
      <c r="Q29" s="55">
        <v>7</v>
      </c>
      <c r="R29" s="2">
        <f>VLOOKUP($Q29,[1]sistem!$I$3:$L$10,2,FALSE)</f>
        <v>0</v>
      </c>
      <c r="S29" s="2">
        <f>VLOOKUP($Q29,[1]sistem!$I$3:$L$10,3,FALSE)</f>
        <v>1</v>
      </c>
      <c r="T29" s="2">
        <f>VLOOKUP($Q29,[1]sistem!$I$3:$L$10,4,FALSE)</f>
        <v>1</v>
      </c>
      <c r="U29" s="2" t="e">
        <f>VLOOKUP($AZ29,[1]sistem!$I$13:$L$14,2,FALSE)*#REF!</f>
        <v>#REF!</v>
      </c>
      <c r="V29" s="2" t="e">
        <f>VLOOKUP($AZ29,[1]sistem!$I$13:$L$14,3,FALSE)*#REF!</f>
        <v>#REF!</v>
      </c>
      <c r="W29" s="2" t="e">
        <f>VLOOKUP($AZ29,[1]sistem!$I$13:$L$14,4,FALSE)*#REF!</f>
        <v>#REF!</v>
      </c>
      <c r="X29" s="2" t="e">
        <f t="shared" si="16"/>
        <v>#REF!</v>
      </c>
      <c r="Y29" s="2" t="e">
        <f t="shared" si="17"/>
        <v>#REF!</v>
      </c>
      <c r="Z29" s="2" t="e">
        <f t="shared" si="18"/>
        <v>#REF!</v>
      </c>
      <c r="AA29" s="2" t="e">
        <f t="shared" si="19"/>
        <v>#REF!</v>
      </c>
      <c r="AB29" s="2">
        <f>VLOOKUP(AZ29,[1]sistem!$I$18:$J$19,2,FALSE)</f>
        <v>14</v>
      </c>
      <c r="AC29" s="2">
        <v>0.25</v>
      </c>
      <c r="AD29" s="2">
        <f>VLOOKUP($Q29,[1]sistem!$I$3:$M$10,5,FALSE)</f>
        <v>1</v>
      </c>
      <c r="AE29" s="2">
        <v>4</v>
      </c>
      <c r="AG29" s="2">
        <f t="shared" si="20"/>
        <v>56</v>
      </c>
      <c r="AH29" s="2">
        <f>VLOOKUP($Q29,[1]sistem!$I$3:$N$10,6,FALSE)</f>
        <v>2</v>
      </c>
      <c r="AI29" s="2">
        <v>2</v>
      </c>
      <c r="AJ29" s="2">
        <f t="shared" si="21"/>
        <v>4</v>
      </c>
      <c r="AK29" s="2">
        <f>VLOOKUP($AZ29,[1]sistem!$I$18:$K$19,3,FALSE)</f>
        <v>14</v>
      </c>
      <c r="AL29" s="2" t="e">
        <f>AK29*#REF!</f>
        <v>#REF!</v>
      </c>
      <c r="AM29" s="2" t="e">
        <f t="shared" si="22"/>
        <v>#REF!</v>
      </c>
      <c r="AN29" s="2">
        <f t="shared" si="23"/>
        <v>25</v>
      </c>
      <c r="AO29" s="2" t="e">
        <f t="shared" si="24"/>
        <v>#REF!</v>
      </c>
      <c r="AP29" s="2" t="e">
        <f>ROUND(AO29-#REF!,0)</f>
        <v>#REF!</v>
      </c>
      <c r="AQ29" s="2">
        <f>IF(AZ29="s",IF(Q29=0,0,
IF(Q29=1,#REF!*4*4,
IF(Q29=2,0,
IF(Q29=3,#REF!*4*2,
IF(Q29=4,0,
IF(Q29=5,0,
IF(Q29=6,0,
IF(Q29=7,0)))))))),
IF(AZ29="t",
IF(Q29=0,0,
IF(Q29=1,#REF!*4*4*0.8,
IF(Q29=2,0,
IF(Q29=3,#REF!*4*2*0.8,
IF(Q29=4,0,
IF(Q29=5,0,
IF(Q29=6,0,
IF(Q29=7,0))))))))))</f>
        <v>0</v>
      </c>
      <c r="AR29" s="2" t="e">
        <f>IF(AZ29="s",
IF(Q29=0,0,
IF(Q29=1,0,
IF(Q29=2,#REF!*4*2,
IF(Q29=3,#REF!*4,
IF(Q29=4,#REF!*4,
IF(Q29=5,0,
IF(Q29=6,0,
IF(Q29=7,#REF!*4)))))))),
IF(AZ29="t",
IF(Q29=0,0,
IF(Q29=1,0,
IF(Q29=2,#REF!*4*2*0.8,
IF(Q29=3,#REF!*4*0.8,
IF(Q29=4,#REF!*4*0.8,
IF(Q29=5,0,
IF(Q29=6,0,
IF(Q29=7,#REF!*4))))))))))</f>
        <v>#REF!</v>
      </c>
      <c r="AS29" s="2" t="e">
        <f>IF(AZ29="s",
IF(Q29=0,0,
IF(Q29=1,#REF!*2,
IF(Q29=2,#REF!*2,
IF(Q29=3,#REF!*2,
IF(Q29=4,#REF!*2,
IF(Q29=5,#REF!*2,
IF(Q29=6,#REF!*2,
IF(Q29=7,#REF!*2)))))))),
IF(AZ29="t",
IF(Q29=0,#REF!*2*0.8,
IF(Q29=1,#REF!*2*0.8,
IF(Q29=2,#REF!*2*0.8,
IF(Q29=3,#REF!*2*0.8,
IF(Q29=4,#REF!*2*0.8,
IF(Q29=5,#REF!*2*0.8,
IF(Q29=6,#REF!*1*0.8,
IF(Q29=7,#REF!*2))))))))))</f>
        <v>#REF!</v>
      </c>
      <c r="AT29" s="2" t="e">
        <f t="shared" si="25"/>
        <v>#REF!</v>
      </c>
      <c r="AU29" s="2" t="e">
        <f>IF(AZ29="s",
IF(Q29=0,0,
IF(Q29=1,(14-2)*(#REF!+#REF!)/4*4,
IF(Q29=2,(14-2)*(#REF!+#REF!)/4*2,
IF(Q29=3,(14-2)*(#REF!+#REF!)/4*3,
IF(Q29=4,(14-2)*(#REF!+#REF!)/4,
IF(Q29=5,(14-2)*#REF!/4,
IF(Q29=6,0,
IF(Q29=7,(14)*#REF!)))))))),
IF(AZ29="t",
IF(Q29=0,0,
IF(Q29=1,(11-2)*(#REF!+#REF!)/4*4,
IF(Q29=2,(11-2)*(#REF!+#REF!)/4*2,
IF(Q29=3,(11-2)*(#REF!+#REF!)/4*3,
IF(Q29=4,(11-2)*(#REF!+#REF!)/4,
IF(Q29=5,(11-2)*#REF!/4,
IF(Q29=6,0,
IF(Q29=7,(11)*#REF!))))))))))</f>
        <v>#REF!</v>
      </c>
      <c r="AV29" s="2" t="e">
        <f t="shared" si="26"/>
        <v>#REF!</v>
      </c>
      <c r="AW29" s="2">
        <f t="shared" si="27"/>
        <v>8</v>
      </c>
      <c r="AX29" s="2">
        <f t="shared" si="28"/>
        <v>4</v>
      </c>
      <c r="AY29" s="2" t="e">
        <f t="shared" si="29"/>
        <v>#REF!</v>
      </c>
      <c r="AZ29" s="2" t="s">
        <v>63</v>
      </c>
      <c r="BA29" s="2" t="e">
        <f>IF(BG29="A",0,IF(AZ29="s",14*#REF!,IF(AZ29="T",11*#REF!,"HATA")))</f>
        <v>#REF!</v>
      </c>
      <c r="BB29" s="2" t="e">
        <f t="shared" si="30"/>
        <v>#REF!</v>
      </c>
      <c r="BC29" s="2" t="e">
        <f t="shared" si="31"/>
        <v>#REF!</v>
      </c>
      <c r="BD29" s="2" t="e">
        <f>IF(BC29-#REF!=0,"DOĞRU","YANLIŞ")</f>
        <v>#REF!</v>
      </c>
      <c r="BE29" s="2" t="e">
        <f>#REF!-BC29</f>
        <v>#REF!</v>
      </c>
      <c r="BF29" s="2">
        <v>1</v>
      </c>
      <c r="BH29" s="2">
        <v>0</v>
      </c>
      <c r="BJ29" s="2">
        <v>7</v>
      </c>
      <c r="BL29" s="7" t="e">
        <f>#REF!*14</f>
        <v>#REF!</v>
      </c>
      <c r="BM29" s="9"/>
      <c r="BN29" s="8"/>
      <c r="BO29" s="13"/>
      <c r="BP29" s="13"/>
      <c r="BQ29" s="13"/>
      <c r="BR29" s="13"/>
      <c r="BS29" s="13"/>
      <c r="BT29" s="10"/>
      <c r="BU29" s="11"/>
      <c r="BV29" s="12"/>
      <c r="CC29" s="51"/>
      <c r="CD29" s="51"/>
      <c r="CE29" s="51" t="s">
        <v>687</v>
      </c>
      <c r="CF29" s="53">
        <v>44303</v>
      </c>
      <c r="CG29" s="52" t="s">
        <v>771</v>
      </c>
      <c r="CH29" s="52"/>
      <c r="CI29" s="52"/>
      <c r="CJ29" s="42"/>
      <c r="CK29" s="42"/>
    </row>
    <row r="30" spans="1:89" x14ac:dyDescent="0.25">
      <c r="A30" s="54" t="s">
        <v>342</v>
      </c>
      <c r="B30" s="54" t="s">
        <v>301</v>
      </c>
      <c r="C30" s="2" t="s">
        <v>301</v>
      </c>
      <c r="D30" s="4" t="s">
        <v>60</v>
      </c>
      <c r="E30" s="4" t="s">
        <v>60</v>
      </c>
      <c r="F30" s="4" t="e">
        <f>IF(AZ30="S",
IF(#REF!+BH30=2012,
IF(#REF!=1,"12-13/1",
IF(#REF!=2,"12-13/2",
IF(#REF!=3,"13-14/1",
IF(#REF!=4,"13-14/2","Hata1")))),
IF(#REF!+BH30=2013,
IF(#REF!=1,"13-14/1",
IF(#REF!=2,"13-14/2",
IF(#REF!=3,"14-15/1",
IF(#REF!=4,"14-15/2","Hata2")))),
IF(#REF!+BH30=2014,
IF(#REF!=1,"14-15/1",
IF(#REF!=2,"14-15/2",
IF(#REF!=3,"15-16/1",
IF(#REF!=4,"15-16/2","Hata3")))),
IF(#REF!+BH30=2015,
IF(#REF!=1,"15-16/1",
IF(#REF!=2,"15-16/2",
IF(#REF!=3,"16-17/1",
IF(#REF!=4,"16-17/2","Hata4")))),
IF(#REF!+BH30=2016,
IF(#REF!=1,"16-17/1",
IF(#REF!=2,"16-17/2",
IF(#REF!=3,"17-18/1",
IF(#REF!=4,"17-18/2","Hata5")))),
IF(#REF!+BH30=2017,
IF(#REF!=1,"17-18/1",
IF(#REF!=2,"17-18/2",
IF(#REF!=3,"18-19/1",
IF(#REF!=4,"18-19/2","Hata6")))),
IF(#REF!+BH30=2018,
IF(#REF!=1,"18-19/1",
IF(#REF!=2,"18-19/2",
IF(#REF!=3,"19-20/1",
IF(#REF!=4,"19-20/2","Hata7")))),
IF(#REF!+BH30=2019,
IF(#REF!=1,"19-20/1",
IF(#REF!=2,"19-20/2",
IF(#REF!=3,"20-21/1",
IF(#REF!=4,"20-21/2","Hata8")))),
IF(#REF!+BH30=2020,
IF(#REF!=1,"20-21/1",
IF(#REF!=2,"20-21/2",
IF(#REF!=3,"21-22/1",
IF(#REF!=4,"21-22/2","Hata9")))),
IF(#REF!+BH30=2021,
IF(#REF!=1,"21-22/1",
IF(#REF!=2,"21-22/2",
IF(#REF!=3,"22-23/1",
IF(#REF!=4,"22-23/2","Hata10")))),
IF(#REF!+BH30=2022,
IF(#REF!=1,"22-23/1",
IF(#REF!=2,"22-23/2",
IF(#REF!=3,"23-24/1",
IF(#REF!=4,"23-24/2","Hata11")))),
IF(#REF!+BH30=2023,
IF(#REF!=1,"23-24/1",
IF(#REF!=2,"23-24/2",
IF(#REF!=3,"24-25/1",
IF(#REF!=4,"24-25/2","Hata12")))),
)))))))))))),
IF(AZ30="T",
IF(#REF!+BH30=2012,
IF(#REF!=1,"12-13/1",
IF(#REF!=2,"12-13/2",
IF(#REF!=3,"12-13/3",
IF(#REF!=4,"13-14/1",
IF(#REF!=5,"13-14/2",
IF(#REF!=6,"13-14/3","Hata1")))))),
IF(#REF!+BH30=2013,
IF(#REF!=1,"13-14/1",
IF(#REF!=2,"13-14/2",
IF(#REF!=3,"13-14/3",
IF(#REF!=4,"14-15/1",
IF(#REF!=5,"14-15/2",
IF(#REF!=6,"14-15/3","Hata2")))))),
IF(#REF!+BH30=2014,
IF(#REF!=1,"14-15/1",
IF(#REF!=2,"14-15/2",
IF(#REF!=3,"14-15/3",
IF(#REF!=4,"15-16/1",
IF(#REF!=5,"15-16/2",
IF(#REF!=6,"15-16/3","Hata3")))))),
IF(AND(#REF!+#REF!&gt;2014,#REF!+#REF!&lt;2015,BH30=1),
IF(#REF!=0.1,"14-15/0.1",
IF(#REF!=0.2,"14-15/0.2",
IF(#REF!=0.3,"14-15/0.3","Hata4"))),
IF(#REF!+BH30=2015,
IF(#REF!=1,"15-16/1",
IF(#REF!=2,"15-16/2",
IF(#REF!=3,"15-16/3",
IF(#REF!=4,"16-17/1",
IF(#REF!=5,"16-17/2",
IF(#REF!=6,"16-17/3","Hata5")))))),
IF(#REF!+BH30=2016,
IF(#REF!=1,"16-17/1",
IF(#REF!=2,"16-17/2",
IF(#REF!=3,"16-17/3",
IF(#REF!=4,"17-18/1",
IF(#REF!=5,"17-18/2",
IF(#REF!=6,"17-18/3","Hata6")))))),
IF(#REF!+BH30=2017,
IF(#REF!=1,"17-18/1",
IF(#REF!=2,"17-18/2",
IF(#REF!=3,"17-18/3",
IF(#REF!=4,"18-19/1",
IF(#REF!=5,"18-19/2",
IF(#REF!=6,"18-19/3","Hata7")))))),
IF(#REF!+BH30=2018,
IF(#REF!=1,"18-19/1",
IF(#REF!=2,"18-19/2",
IF(#REF!=3,"18-19/3",
IF(#REF!=4,"19-20/1",
IF(#REF!=5," 19-20/2",
IF(#REF!=6,"19-20/3","Hata8")))))),
IF(#REF!+BH30=2019,
IF(#REF!=1,"19-20/1",
IF(#REF!=2,"19-20/2",
IF(#REF!=3,"19-20/3",
IF(#REF!=4,"20-21/1",
IF(#REF!=5,"20-21/2",
IF(#REF!=6,"20-21/3","Hata9")))))),
IF(#REF!+BH30=2020,
IF(#REF!=1,"20-21/1",
IF(#REF!=2,"20-21/2",
IF(#REF!=3,"20-21/3",
IF(#REF!=4,"21-22/1",
IF(#REF!=5,"21-22/2",
IF(#REF!=6,"21-22/3","Hata10")))))),
IF(#REF!+BH30=2021,
IF(#REF!=1,"21-22/1",
IF(#REF!=2,"21-22/2",
IF(#REF!=3,"21-22/3",
IF(#REF!=4,"22-23/1",
IF(#REF!=5,"22-23/2",
IF(#REF!=6,"22-23/3","Hata11")))))),
IF(#REF!+BH30=2022,
IF(#REF!=1,"22-23/1",
IF(#REF!=2,"22-23/2",
IF(#REF!=3,"22-23/3",
IF(#REF!=4,"23-24/1",
IF(#REF!=5,"23-24/2",
IF(#REF!=6,"23-24/3","Hata12")))))),
IF(#REF!+BH30=2023,
IF(#REF!=1,"23-24/1",
IF(#REF!=2,"23-24/2",
IF(#REF!=3,"23-24/3",
IF(#REF!=4,"24-25/1",
IF(#REF!=5,"24-25/2",
IF(#REF!=6,"24-25/3","Hata13")))))),
))))))))))))))
)</f>
        <v>#REF!</v>
      </c>
      <c r="G30" s="4"/>
      <c r="H30" s="54" t="s">
        <v>144</v>
      </c>
      <c r="I30" s="2">
        <v>3471661</v>
      </c>
      <c r="J30" s="2" t="s">
        <v>145</v>
      </c>
      <c r="O30" s="2" t="s">
        <v>302</v>
      </c>
      <c r="P30" s="2" t="s">
        <v>302</v>
      </c>
      <c r="Q30" s="55">
        <v>7</v>
      </c>
      <c r="R30" s="2">
        <f>VLOOKUP($Q30,[1]sistem!$I$3:$L$10,2,FALSE)</f>
        <v>0</v>
      </c>
      <c r="S30" s="2">
        <f>VLOOKUP($Q30,[1]sistem!$I$3:$L$10,3,FALSE)</f>
        <v>1</v>
      </c>
      <c r="T30" s="2">
        <f>VLOOKUP($Q30,[1]sistem!$I$3:$L$10,4,FALSE)</f>
        <v>1</v>
      </c>
      <c r="U30" s="2" t="e">
        <f>VLOOKUP($AZ30,[1]sistem!$I$13:$L$14,2,FALSE)*#REF!</f>
        <v>#REF!</v>
      </c>
      <c r="V30" s="2" t="e">
        <f>VLOOKUP($AZ30,[1]sistem!$I$13:$L$14,3,FALSE)*#REF!</f>
        <v>#REF!</v>
      </c>
      <c r="W30" s="2" t="e">
        <f>VLOOKUP($AZ30,[1]sistem!$I$13:$L$14,4,FALSE)*#REF!</f>
        <v>#REF!</v>
      </c>
      <c r="X30" s="2" t="e">
        <f t="shared" si="16"/>
        <v>#REF!</v>
      </c>
      <c r="Y30" s="2" t="e">
        <f t="shared" si="17"/>
        <v>#REF!</v>
      </c>
      <c r="Z30" s="2" t="e">
        <f t="shared" si="18"/>
        <v>#REF!</v>
      </c>
      <c r="AA30" s="2" t="e">
        <f t="shared" si="19"/>
        <v>#REF!</v>
      </c>
      <c r="AB30" s="2">
        <f>VLOOKUP(AZ30,[1]sistem!$I$18:$J$19,2,FALSE)</f>
        <v>14</v>
      </c>
      <c r="AC30" s="2">
        <v>0.25</v>
      </c>
      <c r="AD30" s="2">
        <f>VLOOKUP($Q30,[1]sistem!$I$3:$M$10,5,FALSE)</f>
        <v>1</v>
      </c>
      <c r="AE30" s="2">
        <v>4</v>
      </c>
      <c r="AG30" s="2">
        <f t="shared" si="20"/>
        <v>56</v>
      </c>
      <c r="AH30" s="2">
        <f>VLOOKUP($Q30,[1]sistem!$I$3:$N$10,6,FALSE)</f>
        <v>2</v>
      </c>
      <c r="AI30" s="2">
        <v>2</v>
      </c>
      <c r="AJ30" s="2">
        <f t="shared" si="21"/>
        <v>4</v>
      </c>
      <c r="AK30" s="2">
        <f>VLOOKUP($AZ30,[1]sistem!$I$18:$K$19,3,FALSE)</f>
        <v>14</v>
      </c>
      <c r="AL30" s="2" t="e">
        <f>AK30*#REF!</f>
        <v>#REF!</v>
      </c>
      <c r="AM30" s="2" t="e">
        <f t="shared" si="22"/>
        <v>#REF!</v>
      </c>
      <c r="AN30" s="2">
        <f t="shared" si="23"/>
        <v>25</v>
      </c>
      <c r="AO30" s="2" t="e">
        <f t="shared" si="24"/>
        <v>#REF!</v>
      </c>
      <c r="AP30" s="2" t="e">
        <f>ROUND(AO30-#REF!,0)</f>
        <v>#REF!</v>
      </c>
      <c r="AQ30" s="2">
        <f>IF(AZ30="s",IF(Q30=0,0,
IF(Q30=1,#REF!*4*4,
IF(Q30=2,0,
IF(Q30=3,#REF!*4*2,
IF(Q30=4,0,
IF(Q30=5,0,
IF(Q30=6,0,
IF(Q30=7,0)))))))),
IF(AZ30="t",
IF(Q30=0,0,
IF(Q30=1,#REF!*4*4*0.8,
IF(Q30=2,0,
IF(Q30=3,#REF!*4*2*0.8,
IF(Q30=4,0,
IF(Q30=5,0,
IF(Q30=6,0,
IF(Q30=7,0))))))))))</f>
        <v>0</v>
      </c>
      <c r="AR30" s="2" t="e">
        <f>IF(AZ30="s",
IF(Q30=0,0,
IF(Q30=1,0,
IF(Q30=2,#REF!*4*2,
IF(Q30=3,#REF!*4,
IF(Q30=4,#REF!*4,
IF(Q30=5,0,
IF(Q30=6,0,
IF(Q30=7,#REF!*4)))))))),
IF(AZ30="t",
IF(Q30=0,0,
IF(Q30=1,0,
IF(Q30=2,#REF!*4*2*0.8,
IF(Q30=3,#REF!*4*0.8,
IF(Q30=4,#REF!*4*0.8,
IF(Q30=5,0,
IF(Q30=6,0,
IF(Q30=7,#REF!*4))))))))))</f>
        <v>#REF!</v>
      </c>
      <c r="AS30" s="2" t="e">
        <f>IF(AZ30="s",
IF(Q30=0,0,
IF(Q30=1,#REF!*2,
IF(Q30=2,#REF!*2,
IF(Q30=3,#REF!*2,
IF(Q30=4,#REF!*2,
IF(Q30=5,#REF!*2,
IF(Q30=6,#REF!*2,
IF(Q30=7,#REF!*2)))))))),
IF(AZ30="t",
IF(Q30=0,#REF!*2*0.8,
IF(Q30=1,#REF!*2*0.8,
IF(Q30=2,#REF!*2*0.8,
IF(Q30=3,#REF!*2*0.8,
IF(Q30=4,#REF!*2*0.8,
IF(Q30=5,#REF!*2*0.8,
IF(Q30=6,#REF!*1*0.8,
IF(Q30=7,#REF!*2))))))))))</f>
        <v>#REF!</v>
      </c>
      <c r="AT30" s="2" t="e">
        <f t="shared" si="25"/>
        <v>#REF!</v>
      </c>
      <c r="AU30" s="2" t="e">
        <f>IF(AZ30="s",
IF(Q30=0,0,
IF(Q30=1,(14-2)*(#REF!+#REF!)/4*4,
IF(Q30=2,(14-2)*(#REF!+#REF!)/4*2,
IF(Q30=3,(14-2)*(#REF!+#REF!)/4*3,
IF(Q30=4,(14-2)*(#REF!+#REF!)/4,
IF(Q30=5,(14-2)*#REF!/4,
IF(Q30=6,0,
IF(Q30=7,(14)*#REF!)))))))),
IF(AZ30="t",
IF(Q30=0,0,
IF(Q30=1,(11-2)*(#REF!+#REF!)/4*4,
IF(Q30=2,(11-2)*(#REF!+#REF!)/4*2,
IF(Q30=3,(11-2)*(#REF!+#REF!)/4*3,
IF(Q30=4,(11-2)*(#REF!+#REF!)/4,
IF(Q30=5,(11-2)*#REF!/4,
IF(Q30=6,0,
IF(Q30=7,(11)*#REF!))))))))))</f>
        <v>#REF!</v>
      </c>
      <c r="AV30" s="2" t="e">
        <f t="shared" si="26"/>
        <v>#REF!</v>
      </c>
      <c r="AW30" s="2">
        <f t="shared" si="27"/>
        <v>8</v>
      </c>
      <c r="AX30" s="2">
        <f t="shared" si="28"/>
        <v>4</v>
      </c>
      <c r="AY30" s="2" t="e">
        <f t="shared" si="29"/>
        <v>#REF!</v>
      </c>
      <c r="AZ30" s="2" t="s">
        <v>63</v>
      </c>
      <c r="BA30" s="2" t="e">
        <f>IF(BG30="A",0,IF(AZ30="s",14*#REF!,IF(AZ30="T",11*#REF!,"HATA")))</f>
        <v>#REF!</v>
      </c>
      <c r="BB30" s="2" t="e">
        <f t="shared" si="30"/>
        <v>#REF!</v>
      </c>
      <c r="BC30" s="2" t="e">
        <f t="shared" si="31"/>
        <v>#REF!</v>
      </c>
      <c r="BD30" s="2" t="e">
        <f>IF(BC30-#REF!=0,"DOĞRU","YANLIŞ")</f>
        <v>#REF!</v>
      </c>
      <c r="BE30" s="2" t="e">
        <f>#REF!-BC30</f>
        <v>#REF!</v>
      </c>
      <c r="BF30" s="2">
        <v>1</v>
      </c>
      <c r="BH30" s="2">
        <v>0</v>
      </c>
      <c r="BJ30" s="2">
        <v>7</v>
      </c>
      <c r="BL30" s="7" t="e">
        <f>#REF!*14</f>
        <v>#REF!</v>
      </c>
      <c r="BM30" s="9"/>
      <c r="BN30" s="8"/>
      <c r="BO30" s="13"/>
      <c r="BP30" s="13"/>
      <c r="BQ30" s="13"/>
      <c r="BR30" s="13"/>
      <c r="BS30" s="13"/>
      <c r="BT30" s="10"/>
      <c r="BU30" s="11"/>
      <c r="BV30" s="12"/>
      <c r="CC30" s="51"/>
      <c r="CD30" s="51"/>
      <c r="CE30" s="51" t="s">
        <v>687</v>
      </c>
      <c r="CF30" s="53">
        <v>44303</v>
      </c>
      <c r="CG30" s="52" t="s">
        <v>771</v>
      </c>
      <c r="CH30" s="52"/>
      <c r="CI30" s="52"/>
      <c r="CJ30" s="42"/>
      <c r="CK30" s="42"/>
    </row>
    <row r="31" spans="1:89" x14ac:dyDescent="0.25">
      <c r="A31" s="54" t="s">
        <v>342</v>
      </c>
      <c r="B31" s="54" t="s">
        <v>301</v>
      </c>
      <c r="C31" s="2" t="s">
        <v>301</v>
      </c>
      <c r="D31" s="4" t="s">
        <v>60</v>
      </c>
      <c r="E31" s="4" t="s">
        <v>60</v>
      </c>
      <c r="F31" s="4" t="e">
        <f>IF(AZ31="S",
IF(#REF!+BH31=2012,
IF(#REF!=1,"12-13/1",
IF(#REF!=2,"12-13/2",
IF(#REF!=3,"13-14/1",
IF(#REF!=4,"13-14/2","Hata1")))),
IF(#REF!+BH31=2013,
IF(#REF!=1,"13-14/1",
IF(#REF!=2,"13-14/2",
IF(#REF!=3,"14-15/1",
IF(#REF!=4,"14-15/2","Hata2")))),
IF(#REF!+BH31=2014,
IF(#REF!=1,"14-15/1",
IF(#REF!=2,"14-15/2",
IF(#REF!=3,"15-16/1",
IF(#REF!=4,"15-16/2","Hata3")))),
IF(#REF!+BH31=2015,
IF(#REF!=1,"15-16/1",
IF(#REF!=2,"15-16/2",
IF(#REF!=3,"16-17/1",
IF(#REF!=4,"16-17/2","Hata4")))),
IF(#REF!+BH31=2016,
IF(#REF!=1,"16-17/1",
IF(#REF!=2,"16-17/2",
IF(#REF!=3,"17-18/1",
IF(#REF!=4,"17-18/2","Hata5")))),
IF(#REF!+BH31=2017,
IF(#REF!=1,"17-18/1",
IF(#REF!=2,"17-18/2",
IF(#REF!=3,"18-19/1",
IF(#REF!=4,"18-19/2","Hata6")))),
IF(#REF!+BH31=2018,
IF(#REF!=1,"18-19/1",
IF(#REF!=2,"18-19/2",
IF(#REF!=3,"19-20/1",
IF(#REF!=4,"19-20/2","Hata7")))),
IF(#REF!+BH31=2019,
IF(#REF!=1,"19-20/1",
IF(#REF!=2,"19-20/2",
IF(#REF!=3,"20-21/1",
IF(#REF!=4,"20-21/2","Hata8")))),
IF(#REF!+BH31=2020,
IF(#REF!=1,"20-21/1",
IF(#REF!=2,"20-21/2",
IF(#REF!=3,"21-22/1",
IF(#REF!=4,"21-22/2","Hata9")))),
IF(#REF!+BH31=2021,
IF(#REF!=1,"21-22/1",
IF(#REF!=2,"21-22/2",
IF(#REF!=3,"22-23/1",
IF(#REF!=4,"22-23/2","Hata10")))),
IF(#REF!+BH31=2022,
IF(#REF!=1,"22-23/1",
IF(#REF!=2,"22-23/2",
IF(#REF!=3,"23-24/1",
IF(#REF!=4,"23-24/2","Hata11")))),
IF(#REF!+BH31=2023,
IF(#REF!=1,"23-24/1",
IF(#REF!=2,"23-24/2",
IF(#REF!=3,"24-25/1",
IF(#REF!=4,"24-25/2","Hata12")))),
)))))))))))),
IF(AZ31="T",
IF(#REF!+BH31=2012,
IF(#REF!=1,"12-13/1",
IF(#REF!=2,"12-13/2",
IF(#REF!=3,"12-13/3",
IF(#REF!=4,"13-14/1",
IF(#REF!=5,"13-14/2",
IF(#REF!=6,"13-14/3","Hata1")))))),
IF(#REF!+BH31=2013,
IF(#REF!=1,"13-14/1",
IF(#REF!=2,"13-14/2",
IF(#REF!=3,"13-14/3",
IF(#REF!=4,"14-15/1",
IF(#REF!=5,"14-15/2",
IF(#REF!=6,"14-15/3","Hata2")))))),
IF(#REF!+BH31=2014,
IF(#REF!=1,"14-15/1",
IF(#REF!=2,"14-15/2",
IF(#REF!=3,"14-15/3",
IF(#REF!=4,"15-16/1",
IF(#REF!=5,"15-16/2",
IF(#REF!=6,"15-16/3","Hata3")))))),
IF(AND(#REF!+#REF!&gt;2014,#REF!+#REF!&lt;2015,BH31=1),
IF(#REF!=0.1,"14-15/0.1",
IF(#REF!=0.2,"14-15/0.2",
IF(#REF!=0.3,"14-15/0.3","Hata4"))),
IF(#REF!+BH31=2015,
IF(#REF!=1,"15-16/1",
IF(#REF!=2,"15-16/2",
IF(#REF!=3,"15-16/3",
IF(#REF!=4,"16-17/1",
IF(#REF!=5,"16-17/2",
IF(#REF!=6,"16-17/3","Hata5")))))),
IF(#REF!+BH31=2016,
IF(#REF!=1,"16-17/1",
IF(#REF!=2,"16-17/2",
IF(#REF!=3,"16-17/3",
IF(#REF!=4,"17-18/1",
IF(#REF!=5,"17-18/2",
IF(#REF!=6,"17-18/3","Hata6")))))),
IF(#REF!+BH31=2017,
IF(#REF!=1,"17-18/1",
IF(#REF!=2,"17-18/2",
IF(#REF!=3,"17-18/3",
IF(#REF!=4,"18-19/1",
IF(#REF!=5,"18-19/2",
IF(#REF!=6,"18-19/3","Hata7")))))),
IF(#REF!+BH31=2018,
IF(#REF!=1,"18-19/1",
IF(#REF!=2,"18-19/2",
IF(#REF!=3,"18-19/3",
IF(#REF!=4,"19-20/1",
IF(#REF!=5," 19-20/2",
IF(#REF!=6,"19-20/3","Hata8")))))),
IF(#REF!+BH31=2019,
IF(#REF!=1,"19-20/1",
IF(#REF!=2,"19-20/2",
IF(#REF!=3,"19-20/3",
IF(#REF!=4,"20-21/1",
IF(#REF!=5,"20-21/2",
IF(#REF!=6,"20-21/3","Hata9")))))),
IF(#REF!+BH31=2020,
IF(#REF!=1,"20-21/1",
IF(#REF!=2,"20-21/2",
IF(#REF!=3,"20-21/3",
IF(#REF!=4,"21-22/1",
IF(#REF!=5,"21-22/2",
IF(#REF!=6,"21-22/3","Hata10")))))),
IF(#REF!+BH31=2021,
IF(#REF!=1,"21-22/1",
IF(#REF!=2,"21-22/2",
IF(#REF!=3,"21-22/3",
IF(#REF!=4,"22-23/1",
IF(#REF!=5,"22-23/2",
IF(#REF!=6,"22-23/3","Hata11")))))),
IF(#REF!+BH31=2022,
IF(#REF!=1,"22-23/1",
IF(#REF!=2,"22-23/2",
IF(#REF!=3,"22-23/3",
IF(#REF!=4,"23-24/1",
IF(#REF!=5,"23-24/2",
IF(#REF!=6,"23-24/3","Hata12")))))),
IF(#REF!+BH31=2023,
IF(#REF!=1,"23-24/1",
IF(#REF!=2,"23-24/2",
IF(#REF!=3,"23-24/3",
IF(#REF!=4,"24-25/1",
IF(#REF!=5,"24-25/2",
IF(#REF!=6,"24-25/3","Hata13")))))),
))))))))))))))
)</f>
        <v>#REF!</v>
      </c>
      <c r="G31" s="4"/>
      <c r="H31" s="54" t="s">
        <v>146</v>
      </c>
      <c r="I31" s="2">
        <v>54721</v>
      </c>
      <c r="J31" s="2" t="s">
        <v>147</v>
      </c>
      <c r="O31" s="2" t="s">
        <v>302</v>
      </c>
      <c r="P31" s="2" t="s">
        <v>302</v>
      </c>
      <c r="Q31" s="55">
        <v>7</v>
      </c>
      <c r="R31" s="2">
        <f>VLOOKUP($Q31,[1]sistem!$I$3:$L$10,2,FALSE)</f>
        <v>0</v>
      </c>
      <c r="S31" s="2">
        <f>VLOOKUP($Q31,[1]sistem!$I$3:$L$10,3,FALSE)</f>
        <v>1</v>
      </c>
      <c r="T31" s="2">
        <f>VLOOKUP($Q31,[1]sistem!$I$3:$L$10,4,FALSE)</f>
        <v>1</v>
      </c>
      <c r="U31" s="2" t="e">
        <f>VLOOKUP($AZ31,[1]sistem!$I$13:$L$14,2,FALSE)*#REF!</f>
        <v>#REF!</v>
      </c>
      <c r="V31" s="2" t="e">
        <f>VLOOKUP($AZ31,[1]sistem!$I$13:$L$14,3,FALSE)*#REF!</f>
        <v>#REF!</v>
      </c>
      <c r="W31" s="2" t="e">
        <f>VLOOKUP($AZ31,[1]sistem!$I$13:$L$14,4,FALSE)*#REF!</f>
        <v>#REF!</v>
      </c>
      <c r="X31" s="2" t="e">
        <f t="shared" si="16"/>
        <v>#REF!</v>
      </c>
      <c r="Y31" s="2" t="e">
        <f t="shared" si="17"/>
        <v>#REF!</v>
      </c>
      <c r="Z31" s="2" t="e">
        <f t="shared" si="18"/>
        <v>#REF!</v>
      </c>
      <c r="AA31" s="2" t="e">
        <f t="shared" si="19"/>
        <v>#REF!</v>
      </c>
      <c r="AB31" s="2">
        <f>VLOOKUP(AZ31,[1]sistem!$I$18:$J$19,2,FALSE)</f>
        <v>14</v>
      </c>
      <c r="AC31" s="2">
        <v>0.25</v>
      </c>
      <c r="AD31" s="2">
        <f>VLOOKUP($Q31,[1]sistem!$I$3:$M$10,5,FALSE)</f>
        <v>1</v>
      </c>
      <c r="AE31" s="2">
        <v>4</v>
      </c>
      <c r="AG31" s="2">
        <f t="shared" si="20"/>
        <v>56</v>
      </c>
      <c r="AH31" s="2">
        <f>VLOOKUP($Q31,[1]sistem!$I$3:$N$10,6,FALSE)</f>
        <v>2</v>
      </c>
      <c r="AI31" s="2">
        <v>2</v>
      </c>
      <c r="AJ31" s="2">
        <f t="shared" si="21"/>
        <v>4</v>
      </c>
      <c r="AK31" s="2">
        <f>VLOOKUP($AZ31,[1]sistem!$I$18:$K$19,3,FALSE)</f>
        <v>14</v>
      </c>
      <c r="AL31" s="2" t="e">
        <f>AK31*#REF!</f>
        <v>#REF!</v>
      </c>
      <c r="AM31" s="2" t="e">
        <f t="shared" si="22"/>
        <v>#REF!</v>
      </c>
      <c r="AN31" s="2">
        <f t="shared" si="23"/>
        <v>25</v>
      </c>
      <c r="AO31" s="2" t="e">
        <f t="shared" si="24"/>
        <v>#REF!</v>
      </c>
      <c r="AP31" s="2" t="e">
        <f>ROUND(AO31-#REF!,0)</f>
        <v>#REF!</v>
      </c>
      <c r="AQ31" s="2">
        <f>IF(AZ31="s",IF(Q31=0,0,
IF(Q31=1,#REF!*4*4,
IF(Q31=2,0,
IF(Q31=3,#REF!*4*2,
IF(Q31=4,0,
IF(Q31=5,0,
IF(Q31=6,0,
IF(Q31=7,0)))))))),
IF(AZ31="t",
IF(Q31=0,0,
IF(Q31=1,#REF!*4*4*0.8,
IF(Q31=2,0,
IF(Q31=3,#REF!*4*2*0.8,
IF(Q31=4,0,
IF(Q31=5,0,
IF(Q31=6,0,
IF(Q31=7,0))))))))))</f>
        <v>0</v>
      </c>
      <c r="AR31" s="2" t="e">
        <f>IF(AZ31="s",
IF(Q31=0,0,
IF(Q31=1,0,
IF(Q31=2,#REF!*4*2,
IF(Q31=3,#REF!*4,
IF(Q31=4,#REF!*4,
IF(Q31=5,0,
IF(Q31=6,0,
IF(Q31=7,#REF!*4)))))))),
IF(AZ31="t",
IF(Q31=0,0,
IF(Q31=1,0,
IF(Q31=2,#REF!*4*2*0.8,
IF(Q31=3,#REF!*4*0.8,
IF(Q31=4,#REF!*4*0.8,
IF(Q31=5,0,
IF(Q31=6,0,
IF(Q31=7,#REF!*4))))))))))</f>
        <v>#REF!</v>
      </c>
      <c r="AS31" s="2" t="e">
        <f>IF(AZ31="s",
IF(Q31=0,0,
IF(Q31=1,#REF!*2,
IF(Q31=2,#REF!*2,
IF(Q31=3,#REF!*2,
IF(Q31=4,#REF!*2,
IF(Q31=5,#REF!*2,
IF(Q31=6,#REF!*2,
IF(Q31=7,#REF!*2)))))))),
IF(AZ31="t",
IF(Q31=0,#REF!*2*0.8,
IF(Q31=1,#REF!*2*0.8,
IF(Q31=2,#REF!*2*0.8,
IF(Q31=3,#REF!*2*0.8,
IF(Q31=4,#REF!*2*0.8,
IF(Q31=5,#REF!*2*0.8,
IF(Q31=6,#REF!*1*0.8,
IF(Q31=7,#REF!*2))))))))))</f>
        <v>#REF!</v>
      </c>
      <c r="AT31" s="2" t="e">
        <f t="shared" si="25"/>
        <v>#REF!</v>
      </c>
      <c r="AU31" s="2" t="e">
        <f>IF(AZ31="s",
IF(Q31=0,0,
IF(Q31=1,(14-2)*(#REF!+#REF!)/4*4,
IF(Q31=2,(14-2)*(#REF!+#REF!)/4*2,
IF(Q31=3,(14-2)*(#REF!+#REF!)/4*3,
IF(Q31=4,(14-2)*(#REF!+#REF!)/4,
IF(Q31=5,(14-2)*#REF!/4,
IF(Q31=6,0,
IF(Q31=7,(14)*#REF!)))))))),
IF(AZ31="t",
IF(Q31=0,0,
IF(Q31=1,(11-2)*(#REF!+#REF!)/4*4,
IF(Q31=2,(11-2)*(#REF!+#REF!)/4*2,
IF(Q31=3,(11-2)*(#REF!+#REF!)/4*3,
IF(Q31=4,(11-2)*(#REF!+#REF!)/4,
IF(Q31=5,(11-2)*#REF!/4,
IF(Q31=6,0,
IF(Q31=7,(11)*#REF!))))))))))</f>
        <v>#REF!</v>
      </c>
      <c r="AV31" s="2" t="e">
        <f t="shared" si="26"/>
        <v>#REF!</v>
      </c>
      <c r="AW31" s="2">
        <f t="shared" si="27"/>
        <v>8</v>
      </c>
      <c r="AX31" s="2">
        <f t="shared" si="28"/>
        <v>4</v>
      </c>
      <c r="AY31" s="2" t="e">
        <f t="shared" si="29"/>
        <v>#REF!</v>
      </c>
      <c r="AZ31" s="2" t="s">
        <v>63</v>
      </c>
      <c r="BA31" s="2" t="e">
        <f>IF(BG31="A",0,IF(AZ31="s",14*#REF!,IF(AZ31="T",11*#REF!,"HATA")))</f>
        <v>#REF!</v>
      </c>
      <c r="BB31" s="2" t="e">
        <f t="shared" si="30"/>
        <v>#REF!</v>
      </c>
      <c r="BC31" s="2" t="e">
        <f t="shared" si="31"/>
        <v>#REF!</v>
      </c>
      <c r="BD31" s="2" t="e">
        <f>IF(BC31-#REF!=0,"DOĞRU","YANLIŞ")</f>
        <v>#REF!</v>
      </c>
      <c r="BE31" s="2" t="e">
        <f>#REF!-BC31</f>
        <v>#REF!</v>
      </c>
      <c r="BF31" s="2">
        <v>1</v>
      </c>
      <c r="BH31" s="2">
        <v>0</v>
      </c>
      <c r="BJ31" s="2">
        <v>7</v>
      </c>
      <c r="BL31" s="7" t="e">
        <f>#REF!*14</f>
        <v>#REF!</v>
      </c>
      <c r="BM31" s="9"/>
      <c r="BN31" s="8"/>
      <c r="BO31" s="13"/>
      <c r="BP31" s="13"/>
      <c r="BQ31" s="13"/>
      <c r="BR31" s="13"/>
      <c r="BS31" s="13"/>
      <c r="BT31" s="10"/>
      <c r="BU31" s="11"/>
      <c r="BV31" s="12"/>
      <c r="CC31" s="51"/>
      <c r="CD31" s="51"/>
      <c r="CE31" s="51" t="s">
        <v>687</v>
      </c>
      <c r="CF31" s="53">
        <v>44303</v>
      </c>
      <c r="CG31" s="52" t="s">
        <v>771</v>
      </c>
      <c r="CH31" s="52"/>
      <c r="CI31" s="52"/>
      <c r="CJ31" s="42"/>
      <c r="CK31" s="42"/>
    </row>
    <row r="32" spans="1:89" x14ac:dyDescent="0.25">
      <c r="A32" s="54" t="s">
        <v>342</v>
      </c>
      <c r="B32" s="54" t="s">
        <v>301</v>
      </c>
      <c r="C32" s="2" t="s">
        <v>301</v>
      </c>
      <c r="D32" s="4" t="s">
        <v>60</v>
      </c>
      <c r="E32" s="4" t="s">
        <v>60</v>
      </c>
      <c r="F32" s="4" t="e">
        <f>IF(AZ32="S",
IF(#REF!+BH32=2012,
IF(#REF!=1,"12-13/1",
IF(#REF!=2,"12-13/2",
IF(#REF!=3,"13-14/1",
IF(#REF!=4,"13-14/2","Hata1")))),
IF(#REF!+BH32=2013,
IF(#REF!=1,"13-14/1",
IF(#REF!=2,"13-14/2",
IF(#REF!=3,"14-15/1",
IF(#REF!=4,"14-15/2","Hata2")))),
IF(#REF!+BH32=2014,
IF(#REF!=1,"14-15/1",
IF(#REF!=2,"14-15/2",
IF(#REF!=3,"15-16/1",
IF(#REF!=4,"15-16/2","Hata3")))),
IF(#REF!+BH32=2015,
IF(#REF!=1,"15-16/1",
IF(#REF!=2,"15-16/2",
IF(#REF!=3,"16-17/1",
IF(#REF!=4,"16-17/2","Hata4")))),
IF(#REF!+BH32=2016,
IF(#REF!=1,"16-17/1",
IF(#REF!=2,"16-17/2",
IF(#REF!=3,"17-18/1",
IF(#REF!=4,"17-18/2","Hata5")))),
IF(#REF!+BH32=2017,
IF(#REF!=1,"17-18/1",
IF(#REF!=2,"17-18/2",
IF(#REF!=3,"18-19/1",
IF(#REF!=4,"18-19/2","Hata6")))),
IF(#REF!+BH32=2018,
IF(#REF!=1,"18-19/1",
IF(#REF!=2,"18-19/2",
IF(#REF!=3,"19-20/1",
IF(#REF!=4,"19-20/2","Hata7")))),
IF(#REF!+BH32=2019,
IF(#REF!=1,"19-20/1",
IF(#REF!=2,"19-20/2",
IF(#REF!=3,"20-21/1",
IF(#REF!=4,"20-21/2","Hata8")))),
IF(#REF!+BH32=2020,
IF(#REF!=1,"20-21/1",
IF(#REF!=2,"20-21/2",
IF(#REF!=3,"21-22/1",
IF(#REF!=4,"21-22/2","Hata9")))),
IF(#REF!+BH32=2021,
IF(#REF!=1,"21-22/1",
IF(#REF!=2,"21-22/2",
IF(#REF!=3,"22-23/1",
IF(#REF!=4,"22-23/2","Hata10")))),
IF(#REF!+BH32=2022,
IF(#REF!=1,"22-23/1",
IF(#REF!=2,"22-23/2",
IF(#REF!=3,"23-24/1",
IF(#REF!=4,"23-24/2","Hata11")))),
IF(#REF!+BH32=2023,
IF(#REF!=1,"23-24/1",
IF(#REF!=2,"23-24/2",
IF(#REF!=3,"24-25/1",
IF(#REF!=4,"24-25/2","Hata12")))),
)))))))))))),
IF(AZ32="T",
IF(#REF!+BH32=2012,
IF(#REF!=1,"12-13/1",
IF(#REF!=2,"12-13/2",
IF(#REF!=3,"12-13/3",
IF(#REF!=4,"13-14/1",
IF(#REF!=5,"13-14/2",
IF(#REF!=6,"13-14/3","Hata1")))))),
IF(#REF!+BH32=2013,
IF(#REF!=1,"13-14/1",
IF(#REF!=2,"13-14/2",
IF(#REF!=3,"13-14/3",
IF(#REF!=4,"14-15/1",
IF(#REF!=5,"14-15/2",
IF(#REF!=6,"14-15/3","Hata2")))))),
IF(#REF!+BH32=2014,
IF(#REF!=1,"14-15/1",
IF(#REF!=2,"14-15/2",
IF(#REF!=3,"14-15/3",
IF(#REF!=4,"15-16/1",
IF(#REF!=5,"15-16/2",
IF(#REF!=6,"15-16/3","Hata3")))))),
IF(AND(#REF!+#REF!&gt;2014,#REF!+#REF!&lt;2015,BH32=1),
IF(#REF!=0.1,"14-15/0.1",
IF(#REF!=0.2,"14-15/0.2",
IF(#REF!=0.3,"14-15/0.3","Hata4"))),
IF(#REF!+BH32=2015,
IF(#REF!=1,"15-16/1",
IF(#REF!=2,"15-16/2",
IF(#REF!=3,"15-16/3",
IF(#REF!=4,"16-17/1",
IF(#REF!=5,"16-17/2",
IF(#REF!=6,"16-17/3","Hata5")))))),
IF(#REF!+BH32=2016,
IF(#REF!=1,"16-17/1",
IF(#REF!=2,"16-17/2",
IF(#REF!=3,"16-17/3",
IF(#REF!=4,"17-18/1",
IF(#REF!=5,"17-18/2",
IF(#REF!=6,"17-18/3","Hata6")))))),
IF(#REF!+BH32=2017,
IF(#REF!=1,"17-18/1",
IF(#REF!=2,"17-18/2",
IF(#REF!=3,"17-18/3",
IF(#REF!=4,"18-19/1",
IF(#REF!=5,"18-19/2",
IF(#REF!=6,"18-19/3","Hata7")))))),
IF(#REF!+BH32=2018,
IF(#REF!=1,"18-19/1",
IF(#REF!=2,"18-19/2",
IF(#REF!=3,"18-19/3",
IF(#REF!=4,"19-20/1",
IF(#REF!=5," 19-20/2",
IF(#REF!=6,"19-20/3","Hata8")))))),
IF(#REF!+BH32=2019,
IF(#REF!=1,"19-20/1",
IF(#REF!=2,"19-20/2",
IF(#REF!=3,"19-20/3",
IF(#REF!=4,"20-21/1",
IF(#REF!=5,"20-21/2",
IF(#REF!=6,"20-21/3","Hata9")))))),
IF(#REF!+BH32=2020,
IF(#REF!=1,"20-21/1",
IF(#REF!=2,"20-21/2",
IF(#REF!=3,"20-21/3",
IF(#REF!=4,"21-22/1",
IF(#REF!=5,"21-22/2",
IF(#REF!=6,"21-22/3","Hata10")))))),
IF(#REF!+BH32=2021,
IF(#REF!=1,"21-22/1",
IF(#REF!=2,"21-22/2",
IF(#REF!=3,"21-22/3",
IF(#REF!=4,"22-23/1",
IF(#REF!=5,"22-23/2",
IF(#REF!=6,"22-23/3","Hata11")))))),
IF(#REF!+BH32=2022,
IF(#REF!=1,"22-23/1",
IF(#REF!=2,"22-23/2",
IF(#REF!=3,"22-23/3",
IF(#REF!=4,"23-24/1",
IF(#REF!=5,"23-24/2",
IF(#REF!=6,"23-24/3","Hata12")))))),
IF(#REF!+BH32=2023,
IF(#REF!=1,"23-24/1",
IF(#REF!=2,"23-24/2",
IF(#REF!=3,"23-24/3",
IF(#REF!=4,"24-25/1",
IF(#REF!=5,"24-25/2",
IF(#REF!=6,"24-25/3","Hata13")))))),
))))))))))))))
)</f>
        <v>#REF!</v>
      </c>
      <c r="G32" s="4"/>
      <c r="H32" s="54" t="s">
        <v>148</v>
      </c>
      <c r="I32" s="2">
        <v>206093</v>
      </c>
      <c r="J32" s="2" t="s">
        <v>147</v>
      </c>
      <c r="O32" s="2" t="s">
        <v>302</v>
      </c>
      <c r="P32" s="2" t="s">
        <v>302</v>
      </c>
      <c r="Q32" s="55">
        <v>7</v>
      </c>
      <c r="R32" s="2">
        <f>VLOOKUP($Q32,[1]sistem!$I$3:$L$10,2,FALSE)</f>
        <v>0</v>
      </c>
      <c r="S32" s="2">
        <f>VLOOKUP($Q32,[1]sistem!$I$3:$L$10,3,FALSE)</f>
        <v>1</v>
      </c>
      <c r="T32" s="2">
        <f>VLOOKUP($Q32,[1]sistem!$I$3:$L$10,4,FALSE)</f>
        <v>1</v>
      </c>
      <c r="U32" s="2" t="e">
        <f>VLOOKUP($AZ32,[1]sistem!$I$13:$L$14,2,FALSE)*#REF!</f>
        <v>#REF!</v>
      </c>
      <c r="V32" s="2" t="e">
        <f>VLOOKUP($AZ32,[1]sistem!$I$13:$L$14,3,FALSE)*#REF!</f>
        <v>#REF!</v>
      </c>
      <c r="W32" s="2" t="e">
        <f>VLOOKUP($AZ32,[1]sistem!$I$13:$L$14,4,FALSE)*#REF!</f>
        <v>#REF!</v>
      </c>
      <c r="X32" s="2" t="e">
        <f t="shared" si="16"/>
        <v>#REF!</v>
      </c>
      <c r="Y32" s="2" t="e">
        <f t="shared" si="17"/>
        <v>#REF!</v>
      </c>
      <c r="Z32" s="2" t="e">
        <f t="shared" si="18"/>
        <v>#REF!</v>
      </c>
      <c r="AA32" s="2" t="e">
        <f t="shared" si="19"/>
        <v>#REF!</v>
      </c>
      <c r="AB32" s="2">
        <f>VLOOKUP(AZ32,[1]sistem!$I$18:$J$19,2,FALSE)</f>
        <v>14</v>
      </c>
      <c r="AC32" s="2">
        <v>0.25</v>
      </c>
      <c r="AD32" s="2">
        <f>VLOOKUP($Q32,[1]sistem!$I$3:$M$10,5,FALSE)</f>
        <v>1</v>
      </c>
      <c r="AE32" s="2">
        <v>4</v>
      </c>
      <c r="AG32" s="2">
        <f t="shared" si="20"/>
        <v>56</v>
      </c>
      <c r="AH32" s="2">
        <f>VLOOKUP($Q32,[1]sistem!$I$3:$N$10,6,FALSE)</f>
        <v>2</v>
      </c>
      <c r="AI32" s="2">
        <v>2</v>
      </c>
      <c r="AJ32" s="2">
        <f t="shared" si="21"/>
        <v>4</v>
      </c>
      <c r="AK32" s="2">
        <f>VLOOKUP($AZ32,[1]sistem!$I$18:$K$19,3,FALSE)</f>
        <v>14</v>
      </c>
      <c r="AL32" s="2" t="e">
        <f>AK32*#REF!</f>
        <v>#REF!</v>
      </c>
      <c r="AM32" s="2" t="e">
        <f t="shared" si="22"/>
        <v>#REF!</v>
      </c>
      <c r="AN32" s="2">
        <f t="shared" si="23"/>
        <v>25</v>
      </c>
      <c r="AO32" s="2" t="e">
        <f t="shared" si="24"/>
        <v>#REF!</v>
      </c>
      <c r="AP32" s="2" t="e">
        <f>ROUND(AO32-#REF!,0)</f>
        <v>#REF!</v>
      </c>
      <c r="AQ32" s="2">
        <f>IF(AZ32="s",IF(Q32=0,0,
IF(Q32=1,#REF!*4*4,
IF(Q32=2,0,
IF(Q32=3,#REF!*4*2,
IF(Q32=4,0,
IF(Q32=5,0,
IF(Q32=6,0,
IF(Q32=7,0)))))))),
IF(AZ32="t",
IF(Q32=0,0,
IF(Q32=1,#REF!*4*4*0.8,
IF(Q32=2,0,
IF(Q32=3,#REF!*4*2*0.8,
IF(Q32=4,0,
IF(Q32=5,0,
IF(Q32=6,0,
IF(Q32=7,0))))))))))</f>
        <v>0</v>
      </c>
      <c r="AR32" s="2" t="e">
        <f>IF(AZ32="s",
IF(Q32=0,0,
IF(Q32=1,0,
IF(Q32=2,#REF!*4*2,
IF(Q32=3,#REF!*4,
IF(Q32=4,#REF!*4,
IF(Q32=5,0,
IF(Q32=6,0,
IF(Q32=7,#REF!*4)))))))),
IF(AZ32="t",
IF(Q32=0,0,
IF(Q32=1,0,
IF(Q32=2,#REF!*4*2*0.8,
IF(Q32=3,#REF!*4*0.8,
IF(Q32=4,#REF!*4*0.8,
IF(Q32=5,0,
IF(Q32=6,0,
IF(Q32=7,#REF!*4))))))))))</f>
        <v>#REF!</v>
      </c>
      <c r="AS32" s="2" t="e">
        <f>IF(AZ32="s",
IF(Q32=0,0,
IF(Q32=1,#REF!*2,
IF(Q32=2,#REF!*2,
IF(Q32=3,#REF!*2,
IF(Q32=4,#REF!*2,
IF(Q32=5,#REF!*2,
IF(Q32=6,#REF!*2,
IF(Q32=7,#REF!*2)))))))),
IF(AZ32="t",
IF(Q32=0,#REF!*2*0.8,
IF(Q32=1,#REF!*2*0.8,
IF(Q32=2,#REF!*2*0.8,
IF(Q32=3,#REF!*2*0.8,
IF(Q32=4,#REF!*2*0.8,
IF(Q32=5,#REF!*2*0.8,
IF(Q32=6,#REF!*1*0.8,
IF(Q32=7,#REF!*2))))))))))</f>
        <v>#REF!</v>
      </c>
      <c r="AT32" s="2" t="e">
        <f t="shared" si="25"/>
        <v>#REF!</v>
      </c>
      <c r="AU32" s="2" t="e">
        <f>IF(AZ32="s",
IF(Q32=0,0,
IF(Q32=1,(14-2)*(#REF!+#REF!)/4*4,
IF(Q32=2,(14-2)*(#REF!+#REF!)/4*2,
IF(Q32=3,(14-2)*(#REF!+#REF!)/4*3,
IF(Q32=4,(14-2)*(#REF!+#REF!)/4,
IF(Q32=5,(14-2)*#REF!/4,
IF(Q32=6,0,
IF(Q32=7,(14)*#REF!)))))))),
IF(AZ32="t",
IF(Q32=0,0,
IF(Q32=1,(11-2)*(#REF!+#REF!)/4*4,
IF(Q32=2,(11-2)*(#REF!+#REF!)/4*2,
IF(Q32=3,(11-2)*(#REF!+#REF!)/4*3,
IF(Q32=4,(11-2)*(#REF!+#REF!)/4,
IF(Q32=5,(11-2)*#REF!/4,
IF(Q32=6,0,
IF(Q32=7,(11)*#REF!))))))))))</f>
        <v>#REF!</v>
      </c>
      <c r="AV32" s="2" t="e">
        <f t="shared" si="26"/>
        <v>#REF!</v>
      </c>
      <c r="AW32" s="2">
        <f t="shared" si="27"/>
        <v>8</v>
      </c>
      <c r="AX32" s="2">
        <f t="shared" si="28"/>
        <v>4</v>
      </c>
      <c r="AY32" s="2" t="e">
        <f t="shared" si="29"/>
        <v>#REF!</v>
      </c>
      <c r="AZ32" s="2" t="s">
        <v>63</v>
      </c>
      <c r="BA32" s="2">
        <f>IF(BG32="A",0,IF(AZ32="s",14*#REF!,IF(AZ32="T",11*#REF!,"HATA")))</f>
        <v>0</v>
      </c>
      <c r="BB32" s="2" t="e">
        <f t="shared" si="30"/>
        <v>#REF!</v>
      </c>
      <c r="BC32" s="2" t="e">
        <f t="shared" si="31"/>
        <v>#REF!</v>
      </c>
      <c r="BD32" s="2" t="e">
        <f>IF(BC32-#REF!=0,"DOĞRU","YANLIŞ")</f>
        <v>#REF!</v>
      </c>
      <c r="BE32" s="2" t="e">
        <f>#REF!-BC32</f>
        <v>#REF!</v>
      </c>
      <c r="BF32" s="2">
        <v>1</v>
      </c>
      <c r="BG32" s="2" t="s">
        <v>110</v>
      </c>
      <c r="BH32" s="2">
        <v>0</v>
      </c>
      <c r="BJ32" s="2">
        <v>7</v>
      </c>
      <c r="BL32" s="7" t="e">
        <f>#REF!*14</f>
        <v>#REF!</v>
      </c>
      <c r="BM32" s="9"/>
      <c r="BN32" s="8"/>
      <c r="BO32" s="13"/>
      <c r="BP32" s="13"/>
      <c r="BQ32" s="13"/>
      <c r="BR32" s="13"/>
      <c r="BS32" s="13"/>
      <c r="BT32" s="10"/>
      <c r="BU32" s="11"/>
      <c r="BV32" s="12"/>
      <c r="CC32" s="51"/>
      <c r="CD32" s="51"/>
      <c r="CE32" s="51" t="s">
        <v>687</v>
      </c>
      <c r="CF32" s="53">
        <v>44303</v>
      </c>
      <c r="CG32" s="52" t="s">
        <v>771</v>
      </c>
      <c r="CH32" s="52"/>
      <c r="CI32" s="52"/>
      <c r="CJ32" s="42"/>
      <c r="CK32" s="42"/>
    </row>
    <row r="33" spans="1:89" x14ac:dyDescent="0.25">
      <c r="A33" s="54" t="s">
        <v>342</v>
      </c>
      <c r="B33" s="54" t="s">
        <v>301</v>
      </c>
      <c r="C33" s="2" t="s">
        <v>301</v>
      </c>
      <c r="D33" s="4" t="s">
        <v>60</v>
      </c>
      <c r="E33" s="4" t="s">
        <v>60</v>
      </c>
      <c r="F33" s="4" t="e">
        <f>IF(AZ33="S",
IF(#REF!+BH33=2012,
IF(#REF!=1,"12-13/1",
IF(#REF!=2,"12-13/2",
IF(#REF!=3,"13-14/1",
IF(#REF!=4,"13-14/2","Hata1")))),
IF(#REF!+BH33=2013,
IF(#REF!=1,"13-14/1",
IF(#REF!=2,"13-14/2",
IF(#REF!=3,"14-15/1",
IF(#REF!=4,"14-15/2","Hata2")))),
IF(#REF!+BH33=2014,
IF(#REF!=1,"14-15/1",
IF(#REF!=2,"14-15/2",
IF(#REF!=3,"15-16/1",
IF(#REF!=4,"15-16/2","Hata3")))),
IF(#REF!+BH33=2015,
IF(#REF!=1,"15-16/1",
IF(#REF!=2,"15-16/2",
IF(#REF!=3,"16-17/1",
IF(#REF!=4,"16-17/2","Hata4")))),
IF(#REF!+BH33=2016,
IF(#REF!=1,"16-17/1",
IF(#REF!=2,"16-17/2",
IF(#REF!=3,"17-18/1",
IF(#REF!=4,"17-18/2","Hata5")))),
IF(#REF!+BH33=2017,
IF(#REF!=1,"17-18/1",
IF(#REF!=2,"17-18/2",
IF(#REF!=3,"18-19/1",
IF(#REF!=4,"18-19/2","Hata6")))),
IF(#REF!+BH33=2018,
IF(#REF!=1,"18-19/1",
IF(#REF!=2,"18-19/2",
IF(#REF!=3,"19-20/1",
IF(#REF!=4,"19-20/2","Hata7")))),
IF(#REF!+BH33=2019,
IF(#REF!=1,"19-20/1",
IF(#REF!=2,"19-20/2",
IF(#REF!=3,"20-21/1",
IF(#REF!=4,"20-21/2","Hata8")))),
IF(#REF!+BH33=2020,
IF(#REF!=1,"20-21/1",
IF(#REF!=2,"20-21/2",
IF(#REF!=3,"21-22/1",
IF(#REF!=4,"21-22/2","Hata9")))),
IF(#REF!+BH33=2021,
IF(#REF!=1,"21-22/1",
IF(#REF!=2,"21-22/2",
IF(#REF!=3,"22-23/1",
IF(#REF!=4,"22-23/2","Hata10")))),
IF(#REF!+BH33=2022,
IF(#REF!=1,"22-23/1",
IF(#REF!=2,"22-23/2",
IF(#REF!=3,"23-24/1",
IF(#REF!=4,"23-24/2","Hata11")))),
IF(#REF!+BH33=2023,
IF(#REF!=1,"23-24/1",
IF(#REF!=2,"23-24/2",
IF(#REF!=3,"24-25/1",
IF(#REF!=4,"24-25/2","Hata12")))),
)))))))))))),
IF(AZ33="T",
IF(#REF!+BH33=2012,
IF(#REF!=1,"12-13/1",
IF(#REF!=2,"12-13/2",
IF(#REF!=3,"12-13/3",
IF(#REF!=4,"13-14/1",
IF(#REF!=5,"13-14/2",
IF(#REF!=6,"13-14/3","Hata1")))))),
IF(#REF!+BH33=2013,
IF(#REF!=1,"13-14/1",
IF(#REF!=2,"13-14/2",
IF(#REF!=3,"13-14/3",
IF(#REF!=4,"14-15/1",
IF(#REF!=5,"14-15/2",
IF(#REF!=6,"14-15/3","Hata2")))))),
IF(#REF!+BH33=2014,
IF(#REF!=1,"14-15/1",
IF(#REF!=2,"14-15/2",
IF(#REF!=3,"14-15/3",
IF(#REF!=4,"15-16/1",
IF(#REF!=5,"15-16/2",
IF(#REF!=6,"15-16/3","Hata3")))))),
IF(AND(#REF!+#REF!&gt;2014,#REF!+#REF!&lt;2015,BH33=1),
IF(#REF!=0.1,"14-15/0.1",
IF(#REF!=0.2,"14-15/0.2",
IF(#REF!=0.3,"14-15/0.3","Hata4"))),
IF(#REF!+BH33=2015,
IF(#REF!=1,"15-16/1",
IF(#REF!=2,"15-16/2",
IF(#REF!=3,"15-16/3",
IF(#REF!=4,"16-17/1",
IF(#REF!=5,"16-17/2",
IF(#REF!=6,"16-17/3","Hata5")))))),
IF(#REF!+BH33=2016,
IF(#REF!=1,"16-17/1",
IF(#REF!=2,"16-17/2",
IF(#REF!=3,"16-17/3",
IF(#REF!=4,"17-18/1",
IF(#REF!=5,"17-18/2",
IF(#REF!=6,"17-18/3","Hata6")))))),
IF(#REF!+BH33=2017,
IF(#REF!=1,"17-18/1",
IF(#REF!=2,"17-18/2",
IF(#REF!=3,"17-18/3",
IF(#REF!=4,"18-19/1",
IF(#REF!=5,"18-19/2",
IF(#REF!=6,"18-19/3","Hata7")))))),
IF(#REF!+BH33=2018,
IF(#REF!=1,"18-19/1",
IF(#REF!=2,"18-19/2",
IF(#REF!=3,"18-19/3",
IF(#REF!=4,"19-20/1",
IF(#REF!=5," 19-20/2",
IF(#REF!=6,"19-20/3","Hata8")))))),
IF(#REF!+BH33=2019,
IF(#REF!=1,"19-20/1",
IF(#REF!=2,"19-20/2",
IF(#REF!=3,"19-20/3",
IF(#REF!=4,"20-21/1",
IF(#REF!=5,"20-21/2",
IF(#REF!=6,"20-21/3","Hata9")))))),
IF(#REF!+BH33=2020,
IF(#REF!=1,"20-21/1",
IF(#REF!=2,"20-21/2",
IF(#REF!=3,"20-21/3",
IF(#REF!=4,"21-22/1",
IF(#REF!=5,"21-22/2",
IF(#REF!=6,"21-22/3","Hata10")))))),
IF(#REF!+BH33=2021,
IF(#REF!=1,"21-22/1",
IF(#REF!=2,"21-22/2",
IF(#REF!=3,"21-22/3",
IF(#REF!=4,"22-23/1",
IF(#REF!=5,"22-23/2",
IF(#REF!=6,"22-23/3","Hata11")))))),
IF(#REF!+BH33=2022,
IF(#REF!=1,"22-23/1",
IF(#REF!=2,"22-23/2",
IF(#REF!=3,"22-23/3",
IF(#REF!=4,"23-24/1",
IF(#REF!=5,"23-24/2",
IF(#REF!=6,"23-24/3","Hata12")))))),
IF(#REF!+BH33=2023,
IF(#REF!=1,"23-24/1",
IF(#REF!=2,"23-24/2",
IF(#REF!=3,"23-24/3",
IF(#REF!=4,"24-25/1",
IF(#REF!=5,"24-25/2",
IF(#REF!=6,"24-25/3","Hata13")))))),
))))))))))))))
)</f>
        <v>#REF!</v>
      </c>
      <c r="G33" s="4"/>
      <c r="H33" s="54" t="s">
        <v>149</v>
      </c>
      <c r="I33" s="2">
        <v>1310286</v>
      </c>
      <c r="J33" s="2" t="s">
        <v>141</v>
      </c>
      <c r="O33" s="2" t="s">
        <v>302</v>
      </c>
      <c r="P33" s="2" t="s">
        <v>302</v>
      </c>
      <c r="Q33" s="55">
        <v>7</v>
      </c>
      <c r="R33" s="2">
        <f>VLOOKUP($Q33,[1]sistem!$I$3:$L$10,2,FALSE)</f>
        <v>0</v>
      </c>
      <c r="S33" s="2">
        <f>VLOOKUP($Q33,[1]sistem!$I$3:$L$10,3,FALSE)</f>
        <v>1</v>
      </c>
      <c r="T33" s="2">
        <f>VLOOKUP($Q33,[1]sistem!$I$3:$L$10,4,FALSE)</f>
        <v>1</v>
      </c>
      <c r="U33" s="2" t="e">
        <f>VLOOKUP($AZ33,[1]sistem!$I$13:$L$14,2,FALSE)*#REF!</f>
        <v>#REF!</v>
      </c>
      <c r="V33" s="2" t="e">
        <f>VLOOKUP($AZ33,[1]sistem!$I$13:$L$14,3,FALSE)*#REF!</f>
        <v>#REF!</v>
      </c>
      <c r="W33" s="2" t="e">
        <f>VLOOKUP($AZ33,[1]sistem!$I$13:$L$14,4,FALSE)*#REF!</f>
        <v>#REF!</v>
      </c>
      <c r="X33" s="2" t="e">
        <f t="shared" si="16"/>
        <v>#REF!</v>
      </c>
      <c r="Y33" s="2" t="e">
        <f t="shared" si="17"/>
        <v>#REF!</v>
      </c>
      <c r="Z33" s="2" t="e">
        <f t="shared" si="18"/>
        <v>#REF!</v>
      </c>
      <c r="AA33" s="2" t="e">
        <f t="shared" si="19"/>
        <v>#REF!</v>
      </c>
      <c r="AB33" s="2">
        <f>VLOOKUP(AZ33,[1]sistem!$I$18:$J$19,2,FALSE)</f>
        <v>14</v>
      </c>
      <c r="AC33" s="2">
        <v>0.25</v>
      </c>
      <c r="AD33" s="2">
        <f>VLOOKUP($Q33,[1]sistem!$I$3:$M$10,5,FALSE)</f>
        <v>1</v>
      </c>
      <c r="AE33" s="2">
        <v>4</v>
      </c>
      <c r="AG33" s="2">
        <f t="shared" si="20"/>
        <v>56</v>
      </c>
      <c r="AH33" s="2">
        <f>VLOOKUP($Q33,[1]sistem!$I$3:$N$10,6,FALSE)</f>
        <v>2</v>
      </c>
      <c r="AI33" s="2">
        <v>2</v>
      </c>
      <c r="AJ33" s="2">
        <f t="shared" si="21"/>
        <v>4</v>
      </c>
      <c r="AK33" s="2">
        <f>VLOOKUP($AZ33,[1]sistem!$I$18:$K$19,3,FALSE)</f>
        <v>14</v>
      </c>
      <c r="AL33" s="2" t="e">
        <f>AK33*#REF!</f>
        <v>#REF!</v>
      </c>
      <c r="AM33" s="2" t="e">
        <f t="shared" si="22"/>
        <v>#REF!</v>
      </c>
      <c r="AN33" s="2">
        <f t="shared" si="23"/>
        <v>25</v>
      </c>
      <c r="AO33" s="2" t="e">
        <f t="shared" si="24"/>
        <v>#REF!</v>
      </c>
      <c r="AP33" s="2" t="e">
        <f>ROUND(AO33-#REF!,0)</f>
        <v>#REF!</v>
      </c>
      <c r="AQ33" s="2">
        <f>IF(AZ33="s",IF(Q33=0,0,
IF(Q33=1,#REF!*4*4,
IF(Q33=2,0,
IF(Q33=3,#REF!*4*2,
IF(Q33=4,0,
IF(Q33=5,0,
IF(Q33=6,0,
IF(Q33=7,0)))))))),
IF(AZ33="t",
IF(Q33=0,0,
IF(Q33=1,#REF!*4*4*0.8,
IF(Q33=2,0,
IF(Q33=3,#REF!*4*2*0.8,
IF(Q33=4,0,
IF(Q33=5,0,
IF(Q33=6,0,
IF(Q33=7,0))))))))))</f>
        <v>0</v>
      </c>
      <c r="AR33" s="2" t="e">
        <f>IF(AZ33="s",
IF(Q33=0,0,
IF(Q33=1,0,
IF(Q33=2,#REF!*4*2,
IF(Q33=3,#REF!*4,
IF(Q33=4,#REF!*4,
IF(Q33=5,0,
IF(Q33=6,0,
IF(Q33=7,#REF!*4)))))))),
IF(AZ33="t",
IF(Q33=0,0,
IF(Q33=1,0,
IF(Q33=2,#REF!*4*2*0.8,
IF(Q33=3,#REF!*4*0.8,
IF(Q33=4,#REF!*4*0.8,
IF(Q33=5,0,
IF(Q33=6,0,
IF(Q33=7,#REF!*4))))))))))</f>
        <v>#REF!</v>
      </c>
      <c r="AS33" s="2" t="e">
        <f>IF(AZ33="s",
IF(Q33=0,0,
IF(Q33=1,#REF!*2,
IF(Q33=2,#REF!*2,
IF(Q33=3,#REF!*2,
IF(Q33=4,#REF!*2,
IF(Q33=5,#REF!*2,
IF(Q33=6,#REF!*2,
IF(Q33=7,#REF!*2)))))))),
IF(AZ33="t",
IF(Q33=0,#REF!*2*0.8,
IF(Q33=1,#REF!*2*0.8,
IF(Q33=2,#REF!*2*0.8,
IF(Q33=3,#REF!*2*0.8,
IF(Q33=4,#REF!*2*0.8,
IF(Q33=5,#REF!*2*0.8,
IF(Q33=6,#REF!*1*0.8,
IF(Q33=7,#REF!*2))))))))))</f>
        <v>#REF!</v>
      </c>
      <c r="AT33" s="2" t="e">
        <f t="shared" si="25"/>
        <v>#REF!</v>
      </c>
      <c r="AU33" s="2" t="e">
        <f>IF(AZ33="s",
IF(Q33=0,0,
IF(Q33=1,(14-2)*(#REF!+#REF!)/4*4,
IF(Q33=2,(14-2)*(#REF!+#REF!)/4*2,
IF(Q33=3,(14-2)*(#REF!+#REF!)/4*3,
IF(Q33=4,(14-2)*(#REF!+#REF!)/4,
IF(Q33=5,(14-2)*#REF!/4,
IF(Q33=6,0,
IF(Q33=7,(14)*#REF!)))))))),
IF(AZ33="t",
IF(Q33=0,0,
IF(Q33=1,(11-2)*(#REF!+#REF!)/4*4,
IF(Q33=2,(11-2)*(#REF!+#REF!)/4*2,
IF(Q33=3,(11-2)*(#REF!+#REF!)/4*3,
IF(Q33=4,(11-2)*(#REF!+#REF!)/4,
IF(Q33=5,(11-2)*#REF!/4,
IF(Q33=6,0,
IF(Q33=7,(11)*#REF!))))))))))</f>
        <v>#REF!</v>
      </c>
      <c r="AV33" s="2" t="e">
        <f t="shared" si="26"/>
        <v>#REF!</v>
      </c>
      <c r="AW33" s="2">
        <f t="shared" si="27"/>
        <v>8</v>
      </c>
      <c r="AX33" s="2">
        <f t="shared" si="28"/>
        <v>4</v>
      </c>
      <c r="AY33" s="2" t="e">
        <f t="shared" si="29"/>
        <v>#REF!</v>
      </c>
      <c r="AZ33" s="2" t="s">
        <v>63</v>
      </c>
      <c r="BA33" s="2" t="e">
        <f>IF(BG33="A",0,IF(AZ33="s",14*#REF!,IF(AZ33="T",11*#REF!,"HATA")))</f>
        <v>#REF!</v>
      </c>
      <c r="BB33" s="2" t="e">
        <f t="shared" si="30"/>
        <v>#REF!</v>
      </c>
      <c r="BC33" s="2" t="e">
        <f t="shared" si="31"/>
        <v>#REF!</v>
      </c>
      <c r="BD33" s="2" t="e">
        <f>IF(BC33-#REF!=0,"DOĞRU","YANLIŞ")</f>
        <v>#REF!</v>
      </c>
      <c r="BE33" s="2" t="e">
        <f>#REF!-BC33</f>
        <v>#REF!</v>
      </c>
      <c r="BF33" s="2">
        <v>1</v>
      </c>
      <c r="BH33" s="2">
        <v>0</v>
      </c>
      <c r="BJ33" s="2">
        <v>7</v>
      </c>
      <c r="BL33" s="7" t="e">
        <f>#REF!*14</f>
        <v>#REF!</v>
      </c>
      <c r="BM33" s="9"/>
      <c r="BN33" s="8"/>
      <c r="BO33" s="13"/>
      <c r="BP33" s="13"/>
      <c r="BQ33" s="13"/>
      <c r="BR33" s="13"/>
      <c r="BS33" s="13"/>
      <c r="BT33" s="10"/>
      <c r="BU33" s="11"/>
      <c r="BV33" s="12"/>
      <c r="CC33" s="51"/>
      <c r="CD33" s="51"/>
      <c r="CE33" s="51" t="s">
        <v>687</v>
      </c>
      <c r="CF33" s="53">
        <v>44303</v>
      </c>
      <c r="CG33" s="52" t="s">
        <v>771</v>
      </c>
      <c r="CH33" s="52"/>
      <c r="CI33" s="52"/>
      <c r="CJ33" s="42"/>
      <c r="CK33" s="42"/>
    </row>
    <row r="34" spans="1:89" x14ac:dyDescent="0.25">
      <c r="A34" s="54" t="s">
        <v>342</v>
      </c>
      <c r="B34" s="54" t="s">
        <v>301</v>
      </c>
      <c r="C34" s="2" t="s">
        <v>301</v>
      </c>
      <c r="D34" s="4" t="s">
        <v>60</v>
      </c>
      <c r="E34" s="4" t="s">
        <v>60</v>
      </c>
      <c r="F34" s="5" t="e">
        <f>IF(AZ34="S",
IF(#REF!+BH34=2012,
IF(#REF!=1,"12-13/1",
IF(#REF!=2,"12-13/2",
IF(#REF!=3,"13-14/1",
IF(#REF!=4,"13-14/2","Hata1")))),
IF(#REF!+BH34=2013,
IF(#REF!=1,"13-14/1",
IF(#REF!=2,"13-14/2",
IF(#REF!=3,"14-15/1",
IF(#REF!=4,"14-15/2","Hata2")))),
IF(#REF!+BH34=2014,
IF(#REF!=1,"14-15/1",
IF(#REF!=2,"14-15/2",
IF(#REF!=3,"15-16/1",
IF(#REF!=4,"15-16/2","Hata3")))),
IF(#REF!+BH34=2015,
IF(#REF!=1,"15-16/1",
IF(#REF!=2,"15-16/2",
IF(#REF!=3,"16-17/1",
IF(#REF!=4,"16-17/2","Hata4")))),
IF(#REF!+BH34=2016,
IF(#REF!=1,"16-17/1",
IF(#REF!=2,"16-17/2",
IF(#REF!=3,"17-18/1",
IF(#REF!=4,"17-18/2","Hata5")))),
IF(#REF!+BH34=2017,
IF(#REF!=1,"17-18/1",
IF(#REF!=2,"17-18/2",
IF(#REF!=3,"18-19/1",
IF(#REF!=4,"18-19/2","Hata6")))),
IF(#REF!+BH34=2018,
IF(#REF!=1,"18-19/1",
IF(#REF!=2,"18-19/2",
IF(#REF!=3,"19-20/1",
IF(#REF!=4,"19-20/2","Hata7")))),
IF(#REF!+BH34=2019,
IF(#REF!=1,"19-20/1",
IF(#REF!=2,"19-20/2",
IF(#REF!=3,"20-21/1",
IF(#REF!=4,"20-21/2","Hata8")))),
IF(#REF!+BH34=2020,
IF(#REF!=1,"20-21/1",
IF(#REF!=2,"20-21/2",
IF(#REF!=3,"21-22/1",
IF(#REF!=4,"21-22/2","Hata9")))),
IF(#REF!+BH34=2021,
IF(#REF!=1,"21-22/1",
IF(#REF!=2,"21-22/2",
IF(#REF!=3,"22-23/1",
IF(#REF!=4,"22-23/2","Hata10")))),
IF(#REF!+BH34=2022,
IF(#REF!=1,"22-23/1",
IF(#REF!=2,"22-23/2",
IF(#REF!=3,"23-24/1",
IF(#REF!=4,"23-24/2","Hata11")))),
IF(#REF!+BH34=2023,
IF(#REF!=1,"23-24/1",
IF(#REF!=2,"23-24/2",
IF(#REF!=3,"24-25/1",
IF(#REF!=4,"24-25/2","Hata12")))),
)))))))))))),
IF(AZ34="T",
IF(#REF!+BH34=2012,
IF(#REF!=1,"12-13/1",
IF(#REF!=2,"12-13/2",
IF(#REF!=3,"12-13/3",
IF(#REF!=4,"13-14/1",
IF(#REF!=5,"13-14/2",
IF(#REF!=6,"13-14/3","Hata1")))))),
IF(#REF!+BH34=2013,
IF(#REF!=1,"13-14/1",
IF(#REF!=2,"13-14/2",
IF(#REF!=3,"13-14/3",
IF(#REF!=4,"14-15/1",
IF(#REF!=5,"14-15/2",
IF(#REF!=6,"14-15/3","Hata2")))))),
IF(#REF!+BH34=2014,
IF(#REF!=1,"14-15/1",
IF(#REF!=2,"14-15/2",
IF(#REF!=3,"14-15/3",
IF(#REF!=4,"15-16/1",
IF(#REF!=5,"15-16/2",
IF(#REF!=6,"15-16/3","Hata3")))))),
IF(AND(#REF!+#REF!&gt;2014,#REF!+#REF!&lt;2015,BH34=1),
IF(#REF!=0.1,"14-15/0.1",
IF(#REF!=0.2,"14-15/0.2",
IF(#REF!=0.3,"14-15/0.3","Hata4"))),
IF(#REF!+BH34=2015,
IF(#REF!=1,"15-16/1",
IF(#REF!=2,"15-16/2",
IF(#REF!=3,"15-16/3",
IF(#REF!=4,"16-17/1",
IF(#REF!=5,"16-17/2",
IF(#REF!=6,"16-17/3","Hata5")))))),
IF(#REF!+BH34=2016,
IF(#REF!=1,"16-17/1",
IF(#REF!=2,"16-17/2",
IF(#REF!=3,"16-17/3",
IF(#REF!=4,"17-18/1",
IF(#REF!=5,"17-18/2",
IF(#REF!=6,"17-18/3","Hata6")))))),
IF(#REF!+BH34=2017,
IF(#REF!=1,"17-18/1",
IF(#REF!=2,"17-18/2",
IF(#REF!=3,"17-18/3",
IF(#REF!=4,"18-19/1",
IF(#REF!=5,"18-19/2",
IF(#REF!=6,"18-19/3","Hata7")))))),
IF(#REF!+BH34=2018,
IF(#REF!=1,"18-19/1",
IF(#REF!=2,"18-19/2",
IF(#REF!=3,"18-19/3",
IF(#REF!=4,"19-20/1",
IF(#REF!=5," 19-20/2",
IF(#REF!=6,"19-20/3","Hata8")))))),
IF(#REF!+BH34=2019,
IF(#REF!=1,"19-20/1",
IF(#REF!=2,"19-20/2",
IF(#REF!=3,"19-20/3",
IF(#REF!=4,"20-21/1",
IF(#REF!=5,"20-21/2",
IF(#REF!=6,"20-21/3","Hata9")))))),
IF(#REF!+BH34=2020,
IF(#REF!=1,"20-21/1",
IF(#REF!=2,"20-21/2",
IF(#REF!=3,"20-21/3",
IF(#REF!=4,"21-22/1",
IF(#REF!=5,"21-22/2",
IF(#REF!=6,"21-22/3","Hata10")))))),
IF(#REF!+BH34=2021,
IF(#REF!=1,"21-22/1",
IF(#REF!=2,"21-22/2",
IF(#REF!=3,"21-22/3",
IF(#REF!=4,"22-23/1",
IF(#REF!=5,"22-23/2",
IF(#REF!=6,"22-23/3","Hata11")))))),
IF(#REF!+BH34=2022,
IF(#REF!=1,"22-23/1",
IF(#REF!=2,"22-23/2",
IF(#REF!=3,"22-23/3",
IF(#REF!=4,"23-24/1",
IF(#REF!=5,"23-24/2",
IF(#REF!=6,"23-24/3","Hata12")))))),
IF(#REF!+BH34=2023,
IF(#REF!=1,"23-24/1",
IF(#REF!=2,"23-24/2",
IF(#REF!=3,"23-24/3",
IF(#REF!=4,"24-25/1",
IF(#REF!=5,"24-25/2",
IF(#REF!=6,"24-25/3","Hata13")))))),
))))))))))))))
)</f>
        <v>#REF!</v>
      </c>
      <c r="G34" s="4"/>
      <c r="H34" s="54" t="s">
        <v>151</v>
      </c>
      <c r="I34" s="2">
        <v>238531</v>
      </c>
      <c r="J34" s="2" t="s">
        <v>107</v>
      </c>
      <c r="O34" s="2" t="s">
        <v>302</v>
      </c>
      <c r="P34" s="2" t="s">
        <v>302</v>
      </c>
      <c r="Q34" s="55">
        <v>7</v>
      </c>
      <c r="R34" s="2">
        <f>VLOOKUP($Q34,[1]sistem!$I$3:$L$10,2,FALSE)</f>
        <v>0</v>
      </c>
      <c r="S34" s="2">
        <f>VLOOKUP($Q34,[1]sistem!$I$3:$L$10,3,FALSE)</f>
        <v>1</v>
      </c>
      <c r="T34" s="2">
        <f>VLOOKUP($Q34,[1]sistem!$I$3:$L$10,4,FALSE)</f>
        <v>1</v>
      </c>
      <c r="U34" s="2" t="e">
        <f>VLOOKUP($AZ34,[1]sistem!$I$13:$L$14,2,FALSE)*#REF!</f>
        <v>#REF!</v>
      </c>
      <c r="V34" s="2" t="e">
        <f>VLOOKUP($AZ34,[1]sistem!$I$13:$L$14,3,FALSE)*#REF!</f>
        <v>#REF!</v>
      </c>
      <c r="W34" s="2" t="e">
        <f>VLOOKUP($AZ34,[1]sistem!$I$13:$L$14,4,FALSE)*#REF!</f>
        <v>#REF!</v>
      </c>
      <c r="X34" s="2" t="e">
        <f t="shared" si="16"/>
        <v>#REF!</v>
      </c>
      <c r="Y34" s="2" t="e">
        <f t="shared" si="17"/>
        <v>#REF!</v>
      </c>
      <c r="Z34" s="2" t="e">
        <f t="shared" si="18"/>
        <v>#REF!</v>
      </c>
      <c r="AA34" s="2" t="e">
        <f t="shared" si="19"/>
        <v>#REF!</v>
      </c>
      <c r="AB34" s="2">
        <f>VLOOKUP(AZ34,[1]sistem!$I$18:$J$19,2,FALSE)</f>
        <v>14</v>
      </c>
      <c r="AC34" s="2">
        <v>0.25</v>
      </c>
      <c r="AD34" s="2">
        <f>VLOOKUP($Q34,[1]sistem!$I$3:$M$10,5,FALSE)</f>
        <v>1</v>
      </c>
      <c r="AE34" s="2">
        <v>4</v>
      </c>
      <c r="AG34" s="2">
        <f t="shared" si="20"/>
        <v>56</v>
      </c>
      <c r="AH34" s="2">
        <f>VLOOKUP($Q34,[1]sistem!$I$3:$N$10,6,FALSE)</f>
        <v>2</v>
      </c>
      <c r="AI34" s="2">
        <v>2</v>
      </c>
      <c r="AJ34" s="2">
        <f t="shared" si="21"/>
        <v>4</v>
      </c>
      <c r="AK34" s="2">
        <f>VLOOKUP($AZ34,[1]sistem!$I$18:$K$19,3,FALSE)</f>
        <v>14</v>
      </c>
      <c r="AL34" s="2" t="e">
        <f>AK34*#REF!</f>
        <v>#REF!</v>
      </c>
      <c r="AM34" s="2" t="e">
        <f t="shared" si="22"/>
        <v>#REF!</v>
      </c>
      <c r="AN34" s="2">
        <f t="shared" si="23"/>
        <v>25</v>
      </c>
      <c r="AO34" s="2" t="e">
        <f t="shared" si="24"/>
        <v>#REF!</v>
      </c>
      <c r="AP34" s="2" t="e">
        <f>ROUND(AO34-#REF!,0)</f>
        <v>#REF!</v>
      </c>
      <c r="AQ34" s="2">
        <f>IF(AZ34="s",IF(Q34=0,0,
IF(Q34=1,#REF!*4*4,
IF(Q34=2,0,
IF(Q34=3,#REF!*4*2,
IF(Q34=4,0,
IF(Q34=5,0,
IF(Q34=6,0,
IF(Q34=7,0)))))))),
IF(AZ34="t",
IF(Q34=0,0,
IF(Q34=1,#REF!*4*4*0.8,
IF(Q34=2,0,
IF(Q34=3,#REF!*4*2*0.8,
IF(Q34=4,0,
IF(Q34=5,0,
IF(Q34=6,0,
IF(Q34=7,0))))))))))</f>
        <v>0</v>
      </c>
      <c r="AR34" s="2" t="e">
        <f>IF(AZ34="s",
IF(Q34=0,0,
IF(Q34=1,0,
IF(Q34=2,#REF!*4*2,
IF(Q34=3,#REF!*4,
IF(Q34=4,#REF!*4,
IF(Q34=5,0,
IF(Q34=6,0,
IF(Q34=7,#REF!*4)))))))),
IF(AZ34="t",
IF(Q34=0,0,
IF(Q34=1,0,
IF(Q34=2,#REF!*4*2*0.8,
IF(Q34=3,#REF!*4*0.8,
IF(Q34=4,#REF!*4*0.8,
IF(Q34=5,0,
IF(Q34=6,0,
IF(Q34=7,#REF!*4))))))))))</f>
        <v>#REF!</v>
      </c>
      <c r="AS34" s="2" t="e">
        <f>IF(AZ34="s",
IF(Q34=0,0,
IF(Q34=1,#REF!*2,
IF(Q34=2,#REF!*2,
IF(Q34=3,#REF!*2,
IF(Q34=4,#REF!*2,
IF(Q34=5,#REF!*2,
IF(Q34=6,#REF!*2,
IF(Q34=7,#REF!*2)))))))),
IF(AZ34="t",
IF(Q34=0,#REF!*2*0.8,
IF(Q34=1,#REF!*2*0.8,
IF(Q34=2,#REF!*2*0.8,
IF(Q34=3,#REF!*2*0.8,
IF(Q34=4,#REF!*2*0.8,
IF(Q34=5,#REF!*2*0.8,
IF(Q34=6,#REF!*1*0.8,
IF(Q34=7,#REF!*2))))))))))</f>
        <v>#REF!</v>
      </c>
      <c r="AT34" s="2" t="e">
        <f t="shared" si="25"/>
        <v>#REF!</v>
      </c>
      <c r="AU34" s="2" t="e">
        <f>IF(AZ34="s",
IF(Q34=0,0,
IF(Q34=1,(14-2)*(#REF!+#REF!)/4*4,
IF(Q34=2,(14-2)*(#REF!+#REF!)/4*2,
IF(Q34=3,(14-2)*(#REF!+#REF!)/4*3,
IF(Q34=4,(14-2)*(#REF!+#REF!)/4,
IF(Q34=5,(14-2)*#REF!/4,
IF(Q34=6,0,
IF(Q34=7,(14)*#REF!)))))))),
IF(AZ34="t",
IF(Q34=0,0,
IF(Q34=1,(11-2)*(#REF!+#REF!)/4*4,
IF(Q34=2,(11-2)*(#REF!+#REF!)/4*2,
IF(Q34=3,(11-2)*(#REF!+#REF!)/4*3,
IF(Q34=4,(11-2)*(#REF!+#REF!)/4,
IF(Q34=5,(11-2)*#REF!/4,
IF(Q34=6,0,
IF(Q34=7,(11)*#REF!))))))))))</f>
        <v>#REF!</v>
      </c>
      <c r="AV34" s="2" t="e">
        <f t="shared" si="26"/>
        <v>#REF!</v>
      </c>
      <c r="AW34" s="2">
        <f t="shared" si="27"/>
        <v>8</v>
      </c>
      <c r="AX34" s="2">
        <f t="shared" si="28"/>
        <v>4</v>
      </c>
      <c r="AY34" s="2" t="e">
        <f t="shared" si="29"/>
        <v>#REF!</v>
      </c>
      <c r="AZ34" s="2" t="s">
        <v>63</v>
      </c>
      <c r="BA34" s="2" t="e">
        <f>IF(BG34="A",0,IF(AZ34="s",14*#REF!,IF(AZ34="T",11*#REF!,"HATA")))</f>
        <v>#REF!</v>
      </c>
      <c r="BB34" s="2" t="e">
        <f t="shared" si="30"/>
        <v>#REF!</v>
      </c>
      <c r="BC34" s="2" t="e">
        <f t="shared" si="31"/>
        <v>#REF!</v>
      </c>
      <c r="BD34" s="2" t="e">
        <f>IF(BC34-#REF!=0,"DOĞRU","YANLIŞ")</f>
        <v>#REF!</v>
      </c>
      <c r="BE34" s="2" t="e">
        <f>#REF!-BC34</f>
        <v>#REF!</v>
      </c>
      <c r="BF34" s="2">
        <v>1</v>
      </c>
      <c r="BH34" s="2">
        <v>0</v>
      </c>
      <c r="BJ34" s="2">
        <v>7</v>
      </c>
      <c r="BL34" s="7" t="e">
        <f>#REF!*14</f>
        <v>#REF!</v>
      </c>
      <c r="BM34" s="9"/>
      <c r="BN34" s="8"/>
      <c r="BO34" s="13"/>
      <c r="BP34" s="13"/>
      <c r="BQ34" s="13"/>
      <c r="BR34" s="13"/>
      <c r="BS34" s="13"/>
      <c r="BT34" s="10"/>
      <c r="BU34" s="11"/>
      <c r="BV34" s="12"/>
      <c r="CC34" s="51"/>
      <c r="CD34" s="51"/>
      <c r="CE34" s="51" t="s">
        <v>687</v>
      </c>
      <c r="CF34" s="53">
        <v>44303</v>
      </c>
      <c r="CG34" s="52" t="s">
        <v>771</v>
      </c>
      <c r="CH34" s="52"/>
      <c r="CI34" s="52"/>
      <c r="CJ34" s="42"/>
      <c r="CK34" s="42"/>
    </row>
    <row r="35" spans="1:89" x14ac:dyDescent="0.25">
      <c r="A35" s="54" t="s">
        <v>342</v>
      </c>
      <c r="B35" s="54" t="s">
        <v>301</v>
      </c>
      <c r="C35" s="2" t="s">
        <v>301</v>
      </c>
      <c r="D35" s="4" t="s">
        <v>60</v>
      </c>
      <c r="E35" s="4" t="s">
        <v>60</v>
      </c>
      <c r="F35" s="5" t="e">
        <f>IF(AZ35="S",
IF(#REF!+BH35=2012,
IF(#REF!=1,"12-13/1",
IF(#REF!=2,"12-13/2",
IF(#REF!=3,"13-14/1",
IF(#REF!=4,"13-14/2","Hata1")))),
IF(#REF!+BH35=2013,
IF(#REF!=1,"13-14/1",
IF(#REF!=2,"13-14/2",
IF(#REF!=3,"14-15/1",
IF(#REF!=4,"14-15/2","Hata2")))),
IF(#REF!+BH35=2014,
IF(#REF!=1,"14-15/1",
IF(#REF!=2,"14-15/2",
IF(#REF!=3,"15-16/1",
IF(#REF!=4,"15-16/2","Hata3")))),
IF(#REF!+BH35=2015,
IF(#REF!=1,"15-16/1",
IF(#REF!=2,"15-16/2",
IF(#REF!=3,"16-17/1",
IF(#REF!=4,"16-17/2","Hata4")))),
IF(#REF!+BH35=2016,
IF(#REF!=1,"16-17/1",
IF(#REF!=2,"16-17/2",
IF(#REF!=3,"17-18/1",
IF(#REF!=4,"17-18/2","Hata5")))),
IF(#REF!+BH35=2017,
IF(#REF!=1,"17-18/1",
IF(#REF!=2,"17-18/2",
IF(#REF!=3,"18-19/1",
IF(#REF!=4,"18-19/2","Hata6")))),
IF(#REF!+BH35=2018,
IF(#REF!=1,"18-19/1",
IF(#REF!=2,"18-19/2",
IF(#REF!=3,"19-20/1",
IF(#REF!=4,"19-20/2","Hata7")))),
IF(#REF!+BH35=2019,
IF(#REF!=1,"19-20/1",
IF(#REF!=2,"19-20/2",
IF(#REF!=3,"20-21/1",
IF(#REF!=4,"20-21/2","Hata8")))),
IF(#REF!+BH35=2020,
IF(#REF!=1,"20-21/1",
IF(#REF!=2,"20-21/2",
IF(#REF!=3,"21-22/1",
IF(#REF!=4,"21-22/2","Hata9")))),
IF(#REF!+BH35=2021,
IF(#REF!=1,"21-22/1",
IF(#REF!=2,"21-22/2",
IF(#REF!=3,"22-23/1",
IF(#REF!=4,"22-23/2","Hata10")))),
IF(#REF!+BH35=2022,
IF(#REF!=1,"22-23/1",
IF(#REF!=2,"22-23/2",
IF(#REF!=3,"23-24/1",
IF(#REF!=4,"23-24/2","Hata11")))),
IF(#REF!+BH35=2023,
IF(#REF!=1,"23-24/1",
IF(#REF!=2,"23-24/2",
IF(#REF!=3,"24-25/1",
IF(#REF!=4,"24-25/2","Hata12")))),
)))))))))))),
IF(AZ35="T",
IF(#REF!+BH35=2012,
IF(#REF!=1,"12-13/1",
IF(#REF!=2,"12-13/2",
IF(#REF!=3,"12-13/3",
IF(#REF!=4,"13-14/1",
IF(#REF!=5,"13-14/2",
IF(#REF!=6,"13-14/3","Hata1")))))),
IF(#REF!+BH35=2013,
IF(#REF!=1,"13-14/1",
IF(#REF!=2,"13-14/2",
IF(#REF!=3,"13-14/3",
IF(#REF!=4,"14-15/1",
IF(#REF!=5,"14-15/2",
IF(#REF!=6,"14-15/3","Hata2")))))),
IF(#REF!+BH35=2014,
IF(#REF!=1,"14-15/1",
IF(#REF!=2,"14-15/2",
IF(#REF!=3,"14-15/3",
IF(#REF!=4,"15-16/1",
IF(#REF!=5,"15-16/2",
IF(#REF!=6,"15-16/3","Hata3")))))),
IF(AND(#REF!+#REF!&gt;2014,#REF!+#REF!&lt;2015,BH35=1),
IF(#REF!=0.1,"14-15/0.1",
IF(#REF!=0.2,"14-15/0.2",
IF(#REF!=0.3,"14-15/0.3","Hata4"))),
IF(#REF!+BH35=2015,
IF(#REF!=1,"15-16/1",
IF(#REF!=2,"15-16/2",
IF(#REF!=3,"15-16/3",
IF(#REF!=4,"16-17/1",
IF(#REF!=5,"16-17/2",
IF(#REF!=6,"16-17/3","Hata5")))))),
IF(#REF!+BH35=2016,
IF(#REF!=1,"16-17/1",
IF(#REF!=2,"16-17/2",
IF(#REF!=3,"16-17/3",
IF(#REF!=4,"17-18/1",
IF(#REF!=5,"17-18/2",
IF(#REF!=6,"17-18/3","Hata6")))))),
IF(#REF!+BH35=2017,
IF(#REF!=1,"17-18/1",
IF(#REF!=2,"17-18/2",
IF(#REF!=3,"17-18/3",
IF(#REF!=4,"18-19/1",
IF(#REF!=5,"18-19/2",
IF(#REF!=6,"18-19/3","Hata7")))))),
IF(#REF!+BH35=2018,
IF(#REF!=1,"18-19/1",
IF(#REF!=2,"18-19/2",
IF(#REF!=3,"18-19/3",
IF(#REF!=4,"19-20/1",
IF(#REF!=5," 19-20/2",
IF(#REF!=6,"19-20/3","Hata8")))))),
IF(#REF!+BH35=2019,
IF(#REF!=1,"19-20/1",
IF(#REF!=2,"19-20/2",
IF(#REF!=3,"19-20/3",
IF(#REF!=4,"20-21/1",
IF(#REF!=5,"20-21/2",
IF(#REF!=6,"20-21/3","Hata9")))))),
IF(#REF!+BH35=2020,
IF(#REF!=1,"20-21/1",
IF(#REF!=2,"20-21/2",
IF(#REF!=3,"20-21/3",
IF(#REF!=4,"21-22/1",
IF(#REF!=5,"21-22/2",
IF(#REF!=6,"21-22/3","Hata10")))))),
IF(#REF!+BH35=2021,
IF(#REF!=1,"21-22/1",
IF(#REF!=2,"21-22/2",
IF(#REF!=3,"21-22/3",
IF(#REF!=4,"22-23/1",
IF(#REF!=5,"22-23/2",
IF(#REF!=6,"22-23/3","Hata11")))))),
IF(#REF!+BH35=2022,
IF(#REF!=1,"22-23/1",
IF(#REF!=2,"22-23/2",
IF(#REF!=3,"22-23/3",
IF(#REF!=4,"23-24/1",
IF(#REF!=5,"23-24/2",
IF(#REF!=6,"23-24/3","Hata12")))))),
IF(#REF!+BH35=2023,
IF(#REF!=1,"23-24/1",
IF(#REF!=2,"23-24/2",
IF(#REF!=3,"23-24/3",
IF(#REF!=4,"24-25/1",
IF(#REF!=5,"24-25/2",
IF(#REF!=6,"24-25/3","Hata13")))))),
))))))))))))))
)</f>
        <v>#REF!</v>
      </c>
      <c r="G35" s="4"/>
      <c r="H35" s="54" t="s">
        <v>152</v>
      </c>
      <c r="I35" s="2">
        <v>238535</v>
      </c>
      <c r="J35" s="2" t="s">
        <v>107</v>
      </c>
      <c r="O35" s="2" t="s">
        <v>302</v>
      </c>
      <c r="P35" s="2" t="s">
        <v>302</v>
      </c>
      <c r="Q35" s="55">
        <v>7</v>
      </c>
      <c r="R35" s="2">
        <f>VLOOKUP($Q35,[1]sistem!$I$3:$L$10,2,FALSE)</f>
        <v>0</v>
      </c>
      <c r="S35" s="2">
        <f>VLOOKUP($Q35,[1]sistem!$I$3:$L$10,3,FALSE)</f>
        <v>1</v>
      </c>
      <c r="T35" s="2">
        <f>VLOOKUP($Q35,[1]sistem!$I$3:$L$10,4,FALSE)</f>
        <v>1</v>
      </c>
      <c r="U35" s="2" t="e">
        <f>VLOOKUP($AZ35,[1]sistem!$I$13:$L$14,2,FALSE)*#REF!</f>
        <v>#REF!</v>
      </c>
      <c r="V35" s="2" t="e">
        <f>VLOOKUP($AZ35,[1]sistem!$I$13:$L$14,3,FALSE)*#REF!</f>
        <v>#REF!</v>
      </c>
      <c r="W35" s="2" t="e">
        <f>VLOOKUP($AZ35,[1]sistem!$I$13:$L$14,4,FALSE)*#REF!</f>
        <v>#REF!</v>
      </c>
      <c r="X35" s="2" t="e">
        <f t="shared" si="16"/>
        <v>#REF!</v>
      </c>
      <c r="Y35" s="2" t="e">
        <f t="shared" si="17"/>
        <v>#REF!</v>
      </c>
      <c r="Z35" s="2" t="e">
        <f t="shared" si="18"/>
        <v>#REF!</v>
      </c>
      <c r="AA35" s="2" t="e">
        <f t="shared" si="19"/>
        <v>#REF!</v>
      </c>
      <c r="AB35" s="2">
        <f>VLOOKUP(AZ35,[1]sistem!$I$18:$J$19,2,FALSE)</f>
        <v>14</v>
      </c>
      <c r="AC35" s="2">
        <v>0.25</v>
      </c>
      <c r="AD35" s="2">
        <f>VLOOKUP($Q35,[1]sistem!$I$3:$M$10,5,FALSE)</f>
        <v>1</v>
      </c>
      <c r="AE35" s="2">
        <v>4</v>
      </c>
      <c r="AG35" s="2">
        <f t="shared" si="20"/>
        <v>56</v>
      </c>
      <c r="AH35" s="2">
        <f>VLOOKUP($Q35,[1]sistem!$I$3:$N$10,6,FALSE)</f>
        <v>2</v>
      </c>
      <c r="AI35" s="2">
        <v>2</v>
      </c>
      <c r="AJ35" s="2">
        <f t="shared" si="21"/>
        <v>4</v>
      </c>
      <c r="AK35" s="2">
        <f>VLOOKUP($AZ35,[1]sistem!$I$18:$K$19,3,FALSE)</f>
        <v>14</v>
      </c>
      <c r="AL35" s="2" t="e">
        <f>AK35*#REF!</f>
        <v>#REF!</v>
      </c>
      <c r="AM35" s="2" t="e">
        <f t="shared" si="22"/>
        <v>#REF!</v>
      </c>
      <c r="AN35" s="2">
        <f t="shared" si="23"/>
        <v>25</v>
      </c>
      <c r="AO35" s="2" t="e">
        <f t="shared" si="24"/>
        <v>#REF!</v>
      </c>
      <c r="AP35" s="2" t="e">
        <f>ROUND(AO35-#REF!,0)</f>
        <v>#REF!</v>
      </c>
      <c r="AQ35" s="2">
        <f>IF(AZ35="s",IF(Q35=0,0,
IF(Q35=1,#REF!*4*4,
IF(Q35=2,0,
IF(Q35=3,#REF!*4*2,
IF(Q35=4,0,
IF(Q35=5,0,
IF(Q35=6,0,
IF(Q35=7,0)))))))),
IF(AZ35="t",
IF(Q35=0,0,
IF(Q35=1,#REF!*4*4*0.8,
IF(Q35=2,0,
IF(Q35=3,#REF!*4*2*0.8,
IF(Q35=4,0,
IF(Q35=5,0,
IF(Q35=6,0,
IF(Q35=7,0))))))))))</f>
        <v>0</v>
      </c>
      <c r="AR35" s="2" t="e">
        <f>IF(AZ35="s",
IF(Q35=0,0,
IF(Q35=1,0,
IF(Q35=2,#REF!*4*2,
IF(Q35=3,#REF!*4,
IF(Q35=4,#REF!*4,
IF(Q35=5,0,
IF(Q35=6,0,
IF(Q35=7,#REF!*4)))))))),
IF(AZ35="t",
IF(Q35=0,0,
IF(Q35=1,0,
IF(Q35=2,#REF!*4*2*0.8,
IF(Q35=3,#REF!*4*0.8,
IF(Q35=4,#REF!*4*0.8,
IF(Q35=5,0,
IF(Q35=6,0,
IF(Q35=7,#REF!*4))))))))))</f>
        <v>#REF!</v>
      </c>
      <c r="AS35" s="2" t="e">
        <f>IF(AZ35="s",
IF(Q35=0,0,
IF(Q35=1,#REF!*2,
IF(Q35=2,#REF!*2,
IF(Q35=3,#REF!*2,
IF(Q35=4,#REF!*2,
IF(Q35=5,#REF!*2,
IF(Q35=6,#REF!*2,
IF(Q35=7,#REF!*2)))))))),
IF(AZ35="t",
IF(Q35=0,#REF!*2*0.8,
IF(Q35=1,#REF!*2*0.8,
IF(Q35=2,#REF!*2*0.8,
IF(Q35=3,#REF!*2*0.8,
IF(Q35=4,#REF!*2*0.8,
IF(Q35=5,#REF!*2*0.8,
IF(Q35=6,#REF!*1*0.8,
IF(Q35=7,#REF!*2))))))))))</f>
        <v>#REF!</v>
      </c>
      <c r="AT35" s="2" t="e">
        <f t="shared" si="25"/>
        <v>#REF!</v>
      </c>
      <c r="AU35" s="2" t="e">
        <f>IF(AZ35="s",
IF(Q35=0,0,
IF(Q35=1,(14-2)*(#REF!+#REF!)/4*4,
IF(Q35=2,(14-2)*(#REF!+#REF!)/4*2,
IF(Q35=3,(14-2)*(#REF!+#REF!)/4*3,
IF(Q35=4,(14-2)*(#REF!+#REF!)/4,
IF(Q35=5,(14-2)*#REF!/4,
IF(Q35=6,0,
IF(Q35=7,(14)*#REF!)))))))),
IF(AZ35="t",
IF(Q35=0,0,
IF(Q35=1,(11-2)*(#REF!+#REF!)/4*4,
IF(Q35=2,(11-2)*(#REF!+#REF!)/4*2,
IF(Q35=3,(11-2)*(#REF!+#REF!)/4*3,
IF(Q35=4,(11-2)*(#REF!+#REF!)/4,
IF(Q35=5,(11-2)*#REF!/4,
IF(Q35=6,0,
IF(Q35=7,(11)*#REF!))))))))))</f>
        <v>#REF!</v>
      </c>
      <c r="AV35" s="2" t="e">
        <f t="shared" si="26"/>
        <v>#REF!</v>
      </c>
      <c r="AW35" s="2">
        <f t="shared" si="27"/>
        <v>8</v>
      </c>
      <c r="AX35" s="2">
        <f t="shared" si="28"/>
        <v>4</v>
      </c>
      <c r="AY35" s="2" t="e">
        <f t="shared" si="29"/>
        <v>#REF!</v>
      </c>
      <c r="AZ35" s="2" t="s">
        <v>63</v>
      </c>
      <c r="BA35" s="2" t="e">
        <f>IF(BG35="A",0,IF(AZ35="s",14*#REF!,IF(AZ35="T",11*#REF!,"HATA")))</f>
        <v>#REF!</v>
      </c>
      <c r="BB35" s="2" t="e">
        <f t="shared" si="30"/>
        <v>#REF!</v>
      </c>
      <c r="BC35" s="2" t="e">
        <f t="shared" si="31"/>
        <v>#REF!</v>
      </c>
      <c r="BD35" s="2" t="e">
        <f>IF(BC35-#REF!=0,"DOĞRU","YANLIŞ")</f>
        <v>#REF!</v>
      </c>
      <c r="BE35" s="2" t="e">
        <f>#REF!-BC35</f>
        <v>#REF!</v>
      </c>
      <c r="BF35" s="2">
        <v>1</v>
      </c>
      <c r="BH35" s="2">
        <v>0</v>
      </c>
      <c r="BJ35" s="2">
        <v>7</v>
      </c>
      <c r="BL35" s="7" t="e">
        <f>#REF!*14</f>
        <v>#REF!</v>
      </c>
      <c r="BM35" s="9"/>
      <c r="BN35" s="8"/>
      <c r="BO35" s="13"/>
      <c r="BP35" s="13"/>
      <c r="BQ35" s="13"/>
      <c r="BR35" s="13"/>
      <c r="BS35" s="13"/>
      <c r="BT35" s="10"/>
      <c r="BU35" s="11"/>
      <c r="BV35" s="12"/>
      <c r="CC35" s="51"/>
      <c r="CD35" s="51"/>
      <c r="CE35" s="51" t="s">
        <v>687</v>
      </c>
      <c r="CF35" s="53">
        <v>44303</v>
      </c>
      <c r="CG35" s="52" t="s">
        <v>771</v>
      </c>
      <c r="CH35" s="52"/>
      <c r="CI35" s="52"/>
      <c r="CJ35" s="42"/>
      <c r="CK35" s="42"/>
    </row>
    <row r="36" spans="1:89" x14ac:dyDescent="0.25">
      <c r="A36" s="54" t="s">
        <v>342</v>
      </c>
      <c r="B36" s="54" t="s">
        <v>301</v>
      </c>
      <c r="C36" s="2" t="s">
        <v>301</v>
      </c>
      <c r="D36" s="4" t="s">
        <v>60</v>
      </c>
      <c r="E36" s="4" t="s">
        <v>60</v>
      </c>
      <c r="F36" s="5" t="e">
        <f>IF(AZ36="S",
IF(#REF!+BH36=2012,
IF(#REF!=1,"12-13/1",
IF(#REF!=2,"12-13/2",
IF(#REF!=3,"13-14/1",
IF(#REF!=4,"13-14/2","Hata1")))),
IF(#REF!+BH36=2013,
IF(#REF!=1,"13-14/1",
IF(#REF!=2,"13-14/2",
IF(#REF!=3,"14-15/1",
IF(#REF!=4,"14-15/2","Hata2")))),
IF(#REF!+BH36=2014,
IF(#REF!=1,"14-15/1",
IF(#REF!=2,"14-15/2",
IF(#REF!=3,"15-16/1",
IF(#REF!=4,"15-16/2","Hata3")))),
IF(#REF!+BH36=2015,
IF(#REF!=1,"15-16/1",
IF(#REF!=2,"15-16/2",
IF(#REF!=3,"16-17/1",
IF(#REF!=4,"16-17/2","Hata4")))),
IF(#REF!+BH36=2016,
IF(#REF!=1,"16-17/1",
IF(#REF!=2,"16-17/2",
IF(#REF!=3,"17-18/1",
IF(#REF!=4,"17-18/2","Hata5")))),
IF(#REF!+BH36=2017,
IF(#REF!=1,"17-18/1",
IF(#REF!=2,"17-18/2",
IF(#REF!=3,"18-19/1",
IF(#REF!=4,"18-19/2","Hata6")))),
IF(#REF!+BH36=2018,
IF(#REF!=1,"18-19/1",
IF(#REF!=2,"18-19/2",
IF(#REF!=3,"19-20/1",
IF(#REF!=4,"19-20/2","Hata7")))),
IF(#REF!+BH36=2019,
IF(#REF!=1,"19-20/1",
IF(#REF!=2,"19-20/2",
IF(#REF!=3,"20-21/1",
IF(#REF!=4,"20-21/2","Hata8")))),
IF(#REF!+BH36=2020,
IF(#REF!=1,"20-21/1",
IF(#REF!=2,"20-21/2",
IF(#REF!=3,"21-22/1",
IF(#REF!=4,"21-22/2","Hata9")))),
IF(#REF!+BH36=2021,
IF(#REF!=1,"21-22/1",
IF(#REF!=2,"21-22/2",
IF(#REF!=3,"22-23/1",
IF(#REF!=4,"22-23/2","Hata10")))),
IF(#REF!+BH36=2022,
IF(#REF!=1,"22-23/1",
IF(#REF!=2,"22-23/2",
IF(#REF!=3,"23-24/1",
IF(#REF!=4,"23-24/2","Hata11")))),
IF(#REF!+BH36=2023,
IF(#REF!=1,"23-24/1",
IF(#REF!=2,"23-24/2",
IF(#REF!=3,"24-25/1",
IF(#REF!=4,"24-25/2","Hata12")))),
)))))))))))),
IF(AZ36="T",
IF(#REF!+BH36=2012,
IF(#REF!=1,"12-13/1",
IF(#REF!=2,"12-13/2",
IF(#REF!=3,"12-13/3",
IF(#REF!=4,"13-14/1",
IF(#REF!=5,"13-14/2",
IF(#REF!=6,"13-14/3","Hata1")))))),
IF(#REF!+BH36=2013,
IF(#REF!=1,"13-14/1",
IF(#REF!=2,"13-14/2",
IF(#REF!=3,"13-14/3",
IF(#REF!=4,"14-15/1",
IF(#REF!=5,"14-15/2",
IF(#REF!=6,"14-15/3","Hata2")))))),
IF(#REF!+BH36=2014,
IF(#REF!=1,"14-15/1",
IF(#REF!=2,"14-15/2",
IF(#REF!=3,"14-15/3",
IF(#REF!=4,"15-16/1",
IF(#REF!=5,"15-16/2",
IF(#REF!=6,"15-16/3","Hata3")))))),
IF(AND(#REF!+#REF!&gt;2014,#REF!+#REF!&lt;2015,BH36=1),
IF(#REF!=0.1,"14-15/0.1",
IF(#REF!=0.2,"14-15/0.2",
IF(#REF!=0.3,"14-15/0.3","Hata4"))),
IF(#REF!+BH36=2015,
IF(#REF!=1,"15-16/1",
IF(#REF!=2,"15-16/2",
IF(#REF!=3,"15-16/3",
IF(#REF!=4,"16-17/1",
IF(#REF!=5,"16-17/2",
IF(#REF!=6,"16-17/3","Hata5")))))),
IF(#REF!+BH36=2016,
IF(#REF!=1,"16-17/1",
IF(#REF!=2,"16-17/2",
IF(#REF!=3,"16-17/3",
IF(#REF!=4,"17-18/1",
IF(#REF!=5,"17-18/2",
IF(#REF!=6,"17-18/3","Hata6")))))),
IF(#REF!+BH36=2017,
IF(#REF!=1,"17-18/1",
IF(#REF!=2,"17-18/2",
IF(#REF!=3,"17-18/3",
IF(#REF!=4,"18-19/1",
IF(#REF!=5,"18-19/2",
IF(#REF!=6,"18-19/3","Hata7")))))),
IF(#REF!+BH36=2018,
IF(#REF!=1,"18-19/1",
IF(#REF!=2,"18-19/2",
IF(#REF!=3,"18-19/3",
IF(#REF!=4,"19-20/1",
IF(#REF!=5," 19-20/2",
IF(#REF!=6,"19-20/3","Hata8")))))),
IF(#REF!+BH36=2019,
IF(#REF!=1,"19-20/1",
IF(#REF!=2,"19-20/2",
IF(#REF!=3,"19-20/3",
IF(#REF!=4,"20-21/1",
IF(#REF!=5,"20-21/2",
IF(#REF!=6,"20-21/3","Hata9")))))),
IF(#REF!+BH36=2020,
IF(#REF!=1,"20-21/1",
IF(#REF!=2,"20-21/2",
IF(#REF!=3,"20-21/3",
IF(#REF!=4,"21-22/1",
IF(#REF!=5,"21-22/2",
IF(#REF!=6,"21-22/3","Hata10")))))),
IF(#REF!+BH36=2021,
IF(#REF!=1,"21-22/1",
IF(#REF!=2,"21-22/2",
IF(#REF!=3,"21-22/3",
IF(#REF!=4,"22-23/1",
IF(#REF!=5,"22-23/2",
IF(#REF!=6,"22-23/3","Hata11")))))),
IF(#REF!+BH36=2022,
IF(#REF!=1,"22-23/1",
IF(#REF!=2,"22-23/2",
IF(#REF!=3,"22-23/3",
IF(#REF!=4,"23-24/1",
IF(#REF!=5,"23-24/2",
IF(#REF!=6,"23-24/3","Hata12")))))),
IF(#REF!+BH36=2023,
IF(#REF!=1,"23-24/1",
IF(#REF!=2,"23-24/2",
IF(#REF!=3,"23-24/3",
IF(#REF!=4,"24-25/1",
IF(#REF!=5,"24-25/2",
IF(#REF!=6,"24-25/3","Hata13")))))),
))))))))))))))
)</f>
        <v>#REF!</v>
      </c>
      <c r="G36" s="4"/>
      <c r="H36" s="54" t="s">
        <v>153</v>
      </c>
      <c r="I36" s="2">
        <v>238536</v>
      </c>
      <c r="J36" s="2" t="s">
        <v>107</v>
      </c>
      <c r="O36" s="2" t="s">
        <v>302</v>
      </c>
      <c r="P36" s="2" t="s">
        <v>302</v>
      </c>
      <c r="Q36" s="55">
        <v>7</v>
      </c>
      <c r="R36" s="2">
        <f>VLOOKUP($Q36,[1]sistem!$I$3:$L$10,2,FALSE)</f>
        <v>0</v>
      </c>
      <c r="S36" s="2">
        <f>VLOOKUP($Q36,[1]sistem!$I$3:$L$10,3,FALSE)</f>
        <v>1</v>
      </c>
      <c r="T36" s="2">
        <f>VLOOKUP($Q36,[1]sistem!$I$3:$L$10,4,FALSE)</f>
        <v>1</v>
      </c>
      <c r="U36" s="2" t="e">
        <f>VLOOKUP($AZ36,[1]sistem!$I$13:$L$14,2,FALSE)*#REF!</f>
        <v>#REF!</v>
      </c>
      <c r="V36" s="2" t="e">
        <f>VLOOKUP($AZ36,[1]sistem!$I$13:$L$14,3,FALSE)*#REF!</f>
        <v>#REF!</v>
      </c>
      <c r="W36" s="2" t="e">
        <f>VLOOKUP($AZ36,[1]sistem!$I$13:$L$14,4,FALSE)*#REF!</f>
        <v>#REF!</v>
      </c>
      <c r="X36" s="2" t="e">
        <f t="shared" si="16"/>
        <v>#REF!</v>
      </c>
      <c r="Y36" s="2" t="e">
        <f t="shared" si="17"/>
        <v>#REF!</v>
      </c>
      <c r="Z36" s="2" t="e">
        <f t="shared" si="18"/>
        <v>#REF!</v>
      </c>
      <c r="AA36" s="2" t="e">
        <f t="shared" si="19"/>
        <v>#REF!</v>
      </c>
      <c r="AB36" s="2">
        <f>VLOOKUP(AZ36,[1]sistem!$I$18:$J$19,2,FALSE)</f>
        <v>14</v>
      </c>
      <c r="AC36" s="2">
        <v>0.25</v>
      </c>
      <c r="AD36" s="2">
        <f>VLOOKUP($Q36,[1]sistem!$I$3:$M$10,5,FALSE)</f>
        <v>1</v>
      </c>
      <c r="AE36" s="2">
        <v>4</v>
      </c>
      <c r="AG36" s="2">
        <f t="shared" si="20"/>
        <v>56</v>
      </c>
      <c r="AH36" s="2">
        <f>VLOOKUP($Q36,[1]sistem!$I$3:$N$10,6,FALSE)</f>
        <v>2</v>
      </c>
      <c r="AI36" s="2">
        <v>2</v>
      </c>
      <c r="AJ36" s="2">
        <f t="shared" si="21"/>
        <v>4</v>
      </c>
      <c r="AK36" s="2">
        <f>VLOOKUP($AZ36,[1]sistem!$I$18:$K$19,3,FALSE)</f>
        <v>14</v>
      </c>
      <c r="AL36" s="2" t="e">
        <f>AK36*#REF!</f>
        <v>#REF!</v>
      </c>
      <c r="AM36" s="2" t="e">
        <f t="shared" si="22"/>
        <v>#REF!</v>
      </c>
      <c r="AN36" s="2">
        <f t="shared" si="23"/>
        <v>25</v>
      </c>
      <c r="AO36" s="2" t="e">
        <f t="shared" si="24"/>
        <v>#REF!</v>
      </c>
      <c r="AP36" s="2" t="e">
        <f>ROUND(AO36-#REF!,0)</f>
        <v>#REF!</v>
      </c>
      <c r="AQ36" s="2">
        <f>IF(AZ36="s",IF(Q36=0,0,
IF(Q36=1,#REF!*4*4,
IF(Q36=2,0,
IF(Q36=3,#REF!*4*2,
IF(Q36=4,0,
IF(Q36=5,0,
IF(Q36=6,0,
IF(Q36=7,0)))))))),
IF(AZ36="t",
IF(Q36=0,0,
IF(Q36=1,#REF!*4*4*0.8,
IF(Q36=2,0,
IF(Q36=3,#REF!*4*2*0.8,
IF(Q36=4,0,
IF(Q36=5,0,
IF(Q36=6,0,
IF(Q36=7,0))))))))))</f>
        <v>0</v>
      </c>
      <c r="AR36" s="2" t="e">
        <f>IF(AZ36="s",
IF(Q36=0,0,
IF(Q36=1,0,
IF(Q36=2,#REF!*4*2,
IF(Q36=3,#REF!*4,
IF(Q36=4,#REF!*4,
IF(Q36=5,0,
IF(Q36=6,0,
IF(Q36=7,#REF!*4)))))))),
IF(AZ36="t",
IF(Q36=0,0,
IF(Q36=1,0,
IF(Q36=2,#REF!*4*2*0.8,
IF(Q36=3,#REF!*4*0.8,
IF(Q36=4,#REF!*4*0.8,
IF(Q36=5,0,
IF(Q36=6,0,
IF(Q36=7,#REF!*4))))))))))</f>
        <v>#REF!</v>
      </c>
      <c r="AS36" s="2" t="e">
        <f>IF(AZ36="s",
IF(Q36=0,0,
IF(Q36=1,#REF!*2,
IF(Q36=2,#REF!*2,
IF(Q36=3,#REF!*2,
IF(Q36=4,#REF!*2,
IF(Q36=5,#REF!*2,
IF(Q36=6,#REF!*2,
IF(Q36=7,#REF!*2)))))))),
IF(AZ36="t",
IF(Q36=0,#REF!*2*0.8,
IF(Q36=1,#REF!*2*0.8,
IF(Q36=2,#REF!*2*0.8,
IF(Q36=3,#REF!*2*0.8,
IF(Q36=4,#REF!*2*0.8,
IF(Q36=5,#REF!*2*0.8,
IF(Q36=6,#REF!*1*0.8,
IF(Q36=7,#REF!*2))))))))))</f>
        <v>#REF!</v>
      </c>
      <c r="AT36" s="2" t="e">
        <f t="shared" si="25"/>
        <v>#REF!</v>
      </c>
      <c r="AU36" s="2" t="e">
        <f>IF(AZ36="s",
IF(Q36=0,0,
IF(Q36=1,(14-2)*(#REF!+#REF!)/4*4,
IF(Q36=2,(14-2)*(#REF!+#REF!)/4*2,
IF(Q36=3,(14-2)*(#REF!+#REF!)/4*3,
IF(Q36=4,(14-2)*(#REF!+#REF!)/4,
IF(Q36=5,(14-2)*#REF!/4,
IF(Q36=6,0,
IF(Q36=7,(14)*#REF!)))))))),
IF(AZ36="t",
IF(Q36=0,0,
IF(Q36=1,(11-2)*(#REF!+#REF!)/4*4,
IF(Q36=2,(11-2)*(#REF!+#REF!)/4*2,
IF(Q36=3,(11-2)*(#REF!+#REF!)/4*3,
IF(Q36=4,(11-2)*(#REF!+#REF!)/4,
IF(Q36=5,(11-2)*#REF!/4,
IF(Q36=6,0,
IF(Q36=7,(11)*#REF!))))))))))</f>
        <v>#REF!</v>
      </c>
      <c r="AV36" s="2" t="e">
        <f t="shared" si="26"/>
        <v>#REF!</v>
      </c>
      <c r="AW36" s="2">
        <f t="shared" si="27"/>
        <v>8</v>
      </c>
      <c r="AX36" s="2">
        <f t="shared" si="28"/>
        <v>4</v>
      </c>
      <c r="AY36" s="2" t="e">
        <f t="shared" si="29"/>
        <v>#REF!</v>
      </c>
      <c r="AZ36" s="2" t="s">
        <v>63</v>
      </c>
      <c r="BA36" s="2" t="e">
        <f>IF(BG36="A",0,IF(AZ36="s",14*#REF!,IF(AZ36="T",11*#REF!,"HATA")))</f>
        <v>#REF!</v>
      </c>
      <c r="BB36" s="2" t="e">
        <f t="shared" si="30"/>
        <v>#REF!</v>
      </c>
      <c r="BC36" s="2" t="e">
        <f t="shared" si="31"/>
        <v>#REF!</v>
      </c>
      <c r="BD36" s="2" t="e">
        <f>IF(BC36-#REF!=0,"DOĞRU","YANLIŞ")</f>
        <v>#REF!</v>
      </c>
      <c r="BE36" s="2" t="e">
        <f>#REF!-BC36</f>
        <v>#REF!</v>
      </c>
      <c r="BF36" s="2">
        <v>1</v>
      </c>
      <c r="BH36" s="2">
        <v>0</v>
      </c>
      <c r="BJ36" s="2">
        <v>7</v>
      </c>
      <c r="BL36" s="7" t="e">
        <f>#REF!*14</f>
        <v>#REF!</v>
      </c>
      <c r="BM36" s="9"/>
      <c r="BN36" s="8"/>
      <c r="BO36" s="13"/>
      <c r="BP36" s="13"/>
      <c r="BQ36" s="13"/>
      <c r="BR36" s="13"/>
      <c r="BS36" s="13"/>
      <c r="BT36" s="10"/>
      <c r="BU36" s="11"/>
      <c r="BV36" s="12"/>
      <c r="CC36" s="51"/>
      <c r="CD36" s="51"/>
      <c r="CE36" s="51" t="s">
        <v>687</v>
      </c>
      <c r="CF36" s="53">
        <v>44303</v>
      </c>
      <c r="CG36" s="52" t="s">
        <v>771</v>
      </c>
      <c r="CH36" s="52"/>
      <c r="CI36" s="52"/>
      <c r="CJ36" s="42"/>
      <c r="CK36" s="42"/>
    </row>
    <row r="37" spans="1:89" x14ac:dyDescent="0.25">
      <c r="A37" s="54" t="s">
        <v>342</v>
      </c>
      <c r="B37" s="54" t="s">
        <v>301</v>
      </c>
      <c r="C37" s="2" t="s">
        <v>301</v>
      </c>
      <c r="D37" s="4" t="s">
        <v>60</v>
      </c>
      <c r="E37" s="4" t="s">
        <v>60</v>
      </c>
      <c r="F37" s="5" t="e">
        <f>IF(AZ37="S",
IF(#REF!+BH37=2012,
IF(#REF!=1,"12-13/1",
IF(#REF!=2,"12-13/2",
IF(#REF!=3,"13-14/1",
IF(#REF!=4,"13-14/2","Hata1")))),
IF(#REF!+BH37=2013,
IF(#REF!=1,"13-14/1",
IF(#REF!=2,"13-14/2",
IF(#REF!=3,"14-15/1",
IF(#REF!=4,"14-15/2","Hata2")))),
IF(#REF!+BH37=2014,
IF(#REF!=1,"14-15/1",
IF(#REF!=2,"14-15/2",
IF(#REF!=3,"15-16/1",
IF(#REF!=4,"15-16/2","Hata3")))),
IF(#REF!+BH37=2015,
IF(#REF!=1,"15-16/1",
IF(#REF!=2,"15-16/2",
IF(#REF!=3,"16-17/1",
IF(#REF!=4,"16-17/2","Hata4")))),
IF(#REF!+BH37=2016,
IF(#REF!=1,"16-17/1",
IF(#REF!=2,"16-17/2",
IF(#REF!=3,"17-18/1",
IF(#REF!=4,"17-18/2","Hata5")))),
IF(#REF!+BH37=2017,
IF(#REF!=1,"17-18/1",
IF(#REF!=2,"17-18/2",
IF(#REF!=3,"18-19/1",
IF(#REF!=4,"18-19/2","Hata6")))),
IF(#REF!+BH37=2018,
IF(#REF!=1,"18-19/1",
IF(#REF!=2,"18-19/2",
IF(#REF!=3,"19-20/1",
IF(#REF!=4,"19-20/2","Hata7")))),
IF(#REF!+BH37=2019,
IF(#REF!=1,"19-20/1",
IF(#REF!=2,"19-20/2",
IF(#REF!=3,"20-21/1",
IF(#REF!=4,"20-21/2","Hata8")))),
IF(#REF!+BH37=2020,
IF(#REF!=1,"20-21/1",
IF(#REF!=2,"20-21/2",
IF(#REF!=3,"21-22/1",
IF(#REF!=4,"21-22/2","Hata9")))),
IF(#REF!+BH37=2021,
IF(#REF!=1,"21-22/1",
IF(#REF!=2,"21-22/2",
IF(#REF!=3,"22-23/1",
IF(#REF!=4,"22-23/2","Hata10")))),
IF(#REF!+BH37=2022,
IF(#REF!=1,"22-23/1",
IF(#REF!=2,"22-23/2",
IF(#REF!=3,"23-24/1",
IF(#REF!=4,"23-24/2","Hata11")))),
IF(#REF!+BH37=2023,
IF(#REF!=1,"23-24/1",
IF(#REF!=2,"23-24/2",
IF(#REF!=3,"24-25/1",
IF(#REF!=4,"24-25/2","Hata12")))),
)))))))))))),
IF(AZ37="T",
IF(#REF!+BH37=2012,
IF(#REF!=1,"12-13/1",
IF(#REF!=2,"12-13/2",
IF(#REF!=3,"12-13/3",
IF(#REF!=4,"13-14/1",
IF(#REF!=5,"13-14/2",
IF(#REF!=6,"13-14/3","Hata1")))))),
IF(#REF!+BH37=2013,
IF(#REF!=1,"13-14/1",
IF(#REF!=2,"13-14/2",
IF(#REF!=3,"13-14/3",
IF(#REF!=4,"14-15/1",
IF(#REF!=5,"14-15/2",
IF(#REF!=6,"14-15/3","Hata2")))))),
IF(#REF!+BH37=2014,
IF(#REF!=1,"14-15/1",
IF(#REF!=2,"14-15/2",
IF(#REF!=3,"14-15/3",
IF(#REF!=4,"15-16/1",
IF(#REF!=5,"15-16/2",
IF(#REF!=6,"15-16/3","Hata3")))))),
IF(AND(#REF!+#REF!&gt;2014,#REF!+#REF!&lt;2015,BH37=1),
IF(#REF!=0.1,"14-15/0.1",
IF(#REF!=0.2,"14-15/0.2",
IF(#REF!=0.3,"14-15/0.3","Hata4"))),
IF(#REF!+BH37=2015,
IF(#REF!=1,"15-16/1",
IF(#REF!=2,"15-16/2",
IF(#REF!=3,"15-16/3",
IF(#REF!=4,"16-17/1",
IF(#REF!=5,"16-17/2",
IF(#REF!=6,"16-17/3","Hata5")))))),
IF(#REF!+BH37=2016,
IF(#REF!=1,"16-17/1",
IF(#REF!=2,"16-17/2",
IF(#REF!=3,"16-17/3",
IF(#REF!=4,"17-18/1",
IF(#REF!=5,"17-18/2",
IF(#REF!=6,"17-18/3","Hata6")))))),
IF(#REF!+BH37=2017,
IF(#REF!=1,"17-18/1",
IF(#REF!=2,"17-18/2",
IF(#REF!=3,"17-18/3",
IF(#REF!=4,"18-19/1",
IF(#REF!=5,"18-19/2",
IF(#REF!=6,"18-19/3","Hata7")))))),
IF(#REF!+BH37=2018,
IF(#REF!=1,"18-19/1",
IF(#REF!=2,"18-19/2",
IF(#REF!=3,"18-19/3",
IF(#REF!=4,"19-20/1",
IF(#REF!=5," 19-20/2",
IF(#REF!=6,"19-20/3","Hata8")))))),
IF(#REF!+BH37=2019,
IF(#REF!=1,"19-20/1",
IF(#REF!=2,"19-20/2",
IF(#REF!=3,"19-20/3",
IF(#REF!=4,"20-21/1",
IF(#REF!=5,"20-21/2",
IF(#REF!=6,"20-21/3","Hata9")))))),
IF(#REF!+BH37=2020,
IF(#REF!=1,"20-21/1",
IF(#REF!=2,"20-21/2",
IF(#REF!=3,"20-21/3",
IF(#REF!=4,"21-22/1",
IF(#REF!=5,"21-22/2",
IF(#REF!=6,"21-22/3","Hata10")))))),
IF(#REF!+BH37=2021,
IF(#REF!=1,"21-22/1",
IF(#REF!=2,"21-22/2",
IF(#REF!=3,"21-22/3",
IF(#REF!=4,"22-23/1",
IF(#REF!=5,"22-23/2",
IF(#REF!=6,"22-23/3","Hata11")))))),
IF(#REF!+BH37=2022,
IF(#REF!=1,"22-23/1",
IF(#REF!=2,"22-23/2",
IF(#REF!=3,"22-23/3",
IF(#REF!=4,"23-24/1",
IF(#REF!=5,"23-24/2",
IF(#REF!=6,"23-24/3","Hata12")))))),
IF(#REF!+BH37=2023,
IF(#REF!=1,"23-24/1",
IF(#REF!=2,"23-24/2",
IF(#REF!=3,"23-24/3",
IF(#REF!=4,"24-25/1",
IF(#REF!=5,"24-25/2",
IF(#REF!=6,"24-25/3","Hata13")))))),
))))))))))))))
)</f>
        <v>#REF!</v>
      </c>
      <c r="G37" s="4"/>
      <c r="H37" s="54" t="s">
        <v>154</v>
      </c>
      <c r="I37" s="2">
        <v>238537</v>
      </c>
      <c r="J37" s="2" t="s">
        <v>107</v>
      </c>
      <c r="O37" s="2" t="s">
        <v>302</v>
      </c>
      <c r="P37" s="2" t="s">
        <v>302</v>
      </c>
      <c r="Q37" s="55">
        <v>7</v>
      </c>
      <c r="R37" s="2">
        <f>VLOOKUP($Q37,[1]sistem!$I$3:$L$10,2,FALSE)</f>
        <v>0</v>
      </c>
      <c r="S37" s="2">
        <f>VLOOKUP($Q37,[1]sistem!$I$3:$L$10,3,FALSE)</f>
        <v>1</v>
      </c>
      <c r="T37" s="2">
        <f>VLOOKUP($Q37,[1]sistem!$I$3:$L$10,4,FALSE)</f>
        <v>1</v>
      </c>
      <c r="U37" s="2" t="e">
        <f>VLOOKUP($AZ37,[1]sistem!$I$13:$L$14,2,FALSE)*#REF!</f>
        <v>#REF!</v>
      </c>
      <c r="V37" s="2" t="e">
        <f>VLOOKUP($AZ37,[1]sistem!$I$13:$L$14,3,FALSE)*#REF!</f>
        <v>#REF!</v>
      </c>
      <c r="W37" s="2" t="e">
        <f>VLOOKUP($AZ37,[1]sistem!$I$13:$L$14,4,FALSE)*#REF!</f>
        <v>#REF!</v>
      </c>
      <c r="X37" s="2" t="e">
        <f t="shared" si="16"/>
        <v>#REF!</v>
      </c>
      <c r="Y37" s="2" t="e">
        <f t="shared" si="17"/>
        <v>#REF!</v>
      </c>
      <c r="Z37" s="2" t="e">
        <f t="shared" si="18"/>
        <v>#REF!</v>
      </c>
      <c r="AA37" s="2" t="e">
        <f t="shared" si="19"/>
        <v>#REF!</v>
      </c>
      <c r="AB37" s="2">
        <f>VLOOKUP(AZ37,[1]sistem!$I$18:$J$19,2,FALSE)</f>
        <v>14</v>
      </c>
      <c r="AC37" s="2">
        <v>0.25</v>
      </c>
      <c r="AD37" s="2">
        <f>VLOOKUP($Q37,[1]sistem!$I$3:$M$10,5,FALSE)</f>
        <v>1</v>
      </c>
      <c r="AE37" s="2">
        <v>4</v>
      </c>
      <c r="AG37" s="2">
        <f t="shared" si="20"/>
        <v>56</v>
      </c>
      <c r="AH37" s="2">
        <f>VLOOKUP($Q37,[1]sistem!$I$3:$N$10,6,FALSE)</f>
        <v>2</v>
      </c>
      <c r="AI37" s="2">
        <v>2</v>
      </c>
      <c r="AJ37" s="2">
        <f t="shared" si="21"/>
        <v>4</v>
      </c>
      <c r="AK37" s="2">
        <f>VLOOKUP($AZ37,[1]sistem!$I$18:$K$19,3,FALSE)</f>
        <v>14</v>
      </c>
      <c r="AL37" s="2" t="e">
        <f>AK37*#REF!</f>
        <v>#REF!</v>
      </c>
      <c r="AM37" s="2" t="e">
        <f t="shared" si="22"/>
        <v>#REF!</v>
      </c>
      <c r="AN37" s="2">
        <f t="shared" si="23"/>
        <v>25</v>
      </c>
      <c r="AO37" s="2" t="e">
        <f t="shared" si="24"/>
        <v>#REF!</v>
      </c>
      <c r="AP37" s="2" t="e">
        <f>ROUND(AO37-#REF!,0)</f>
        <v>#REF!</v>
      </c>
      <c r="AQ37" s="2">
        <f>IF(AZ37="s",IF(Q37=0,0,
IF(Q37=1,#REF!*4*4,
IF(Q37=2,0,
IF(Q37=3,#REF!*4*2,
IF(Q37=4,0,
IF(Q37=5,0,
IF(Q37=6,0,
IF(Q37=7,0)))))))),
IF(AZ37="t",
IF(Q37=0,0,
IF(Q37=1,#REF!*4*4*0.8,
IF(Q37=2,0,
IF(Q37=3,#REF!*4*2*0.8,
IF(Q37=4,0,
IF(Q37=5,0,
IF(Q37=6,0,
IF(Q37=7,0))))))))))</f>
        <v>0</v>
      </c>
      <c r="AR37" s="2" t="e">
        <f>IF(AZ37="s",
IF(Q37=0,0,
IF(Q37=1,0,
IF(Q37=2,#REF!*4*2,
IF(Q37=3,#REF!*4,
IF(Q37=4,#REF!*4,
IF(Q37=5,0,
IF(Q37=6,0,
IF(Q37=7,#REF!*4)))))))),
IF(AZ37="t",
IF(Q37=0,0,
IF(Q37=1,0,
IF(Q37=2,#REF!*4*2*0.8,
IF(Q37=3,#REF!*4*0.8,
IF(Q37=4,#REF!*4*0.8,
IF(Q37=5,0,
IF(Q37=6,0,
IF(Q37=7,#REF!*4))))))))))</f>
        <v>#REF!</v>
      </c>
      <c r="AS37" s="2" t="e">
        <f>IF(AZ37="s",
IF(Q37=0,0,
IF(Q37=1,#REF!*2,
IF(Q37=2,#REF!*2,
IF(Q37=3,#REF!*2,
IF(Q37=4,#REF!*2,
IF(Q37=5,#REF!*2,
IF(Q37=6,#REF!*2,
IF(Q37=7,#REF!*2)))))))),
IF(AZ37="t",
IF(Q37=0,#REF!*2*0.8,
IF(Q37=1,#REF!*2*0.8,
IF(Q37=2,#REF!*2*0.8,
IF(Q37=3,#REF!*2*0.8,
IF(Q37=4,#REF!*2*0.8,
IF(Q37=5,#REF!*2*0.8,
IF(Q37=6,#REF!*1*0.8,
IF(Q37=7,#REF!*2))))))))))</f>
        <v>#REF!</v>
      </c>
      <c r="AT37" s="2" t="e">
        <f t="shared" si="25"/>
        <v>#REF!</v>
      </c>
      <c r="AU37" s="2" t="e">
        <f>IF(AZ37="s",
IF(Q37=0,0,
IF(Q37=1,(14-2)*(#REF!+#REF!)/4*4,
IF(Q37=2,(14-2)*(#REF!+#REF!)/4*2,
IF(Q37=3,(14-2)*(#REF!+#REF!)/4*3,
IF(Q37=4,(14-2)*(#REF!+#REF!)/4,
IF(Q37=5,(14-2)*#REF!/4,
IF(Q37=6,0,
IF(Q37=7,(14)*#REF!)))))))),
IF(AZ37="t",
IF(Q37=0,0,
IF(Q37=1,(11-2)*(#REF!+#REF!)/4*4,
IF(Q37=2,(11-2)*(#REF!+#REF!)/4*2,
IF(Q37=3,(11-2)*(#REF!+#REF!)/4*3,
IF(Q37=4,(11-2)*(#REF!+#REF!)/4,
IF(Q37=5,(11-2)*#REF!/4,
IF(Q37=6,0,
IF(Q37=7,(11)*#REF!))))))))))</f>
        <v>#REF!</v>
      </c>
      <c r="AV37" s="2" t="e">
        <f t="shared" si="26"/>
        <v>#REF!</v>
      </c>
      <c r="AW37" s="2">
        <f t="shared" si="27"/>
        <v>8</v>
      </c>
      <c r="AX37" s="2">
        <f t="shared" si="28"/>
        <v>4</v>
      </c>
      <c r="AY37" s="2" t="e">
        <f t="shared" si="29"/>
        <v>#REF!</v>
      </c>
      <c r="AZ37" s="2" t="s">
        <v>63</v>
      </c>
      <c r="BA37" s="2" t="e">
        <f>IF(BG37="A",0,IF(AZ37="s",14*#REF!,IF(AZ37="T",11*#REF!,"HATA")))</f>
        <v>#REF!</v>
      </c>
      <c r="BB37" s="2" t="e">
        <f t="shared" si="30"/>
        <v>#REF!</v>
      </c>
      <c r="BC37" s="2" t="e">
        <f t="shared" si="31"/>
        <v>#REF!</v>
      </c>
      <c r="BD37" s="2" t="e">
        <f>IF(BC37-#REF!=0,"DOĞRU","YANLIŞ")</f>
        <v>#REF!</v>
      </c>
      <c r="BE37" s="2" t="e">
        <f>#REF!-BC37</f>
        <v>#REF!</v>
      </c>
      <c r="BF37" s="2">
        <v>1</v>
      </c>
      <c r="BH37" s="2">
        <v>0</v>
      </c>
      <c r="BJ37" s="2">
        <v>7</v>
      </c>
      <c r="BL37" s="7" t="e">
        <f>#REF!*14</f>
        <v>#REF!</v>
      </c>
      <c r="BM37" s="9"/>
      <c r="BN37" s="8"/>
      <c r="BO37" s="13"/>
      <c r="BP37" s="13"/>
      <c r="BQ37" s="13"/>
      <c r="BR37" s="13"/>
      <c r="BS37" s="13"/>
      <c r="BT37" s="10"/>
      <c r="BU37" s="11"/>
      <c r="BV37" s="12"/>
      <c r="CC37" s="51"/>
      <c r="CD37" s="51"/>
      <c r="CE37" s="51" t="s">
        <v>687</v>
      </c>
      <c r="CF37" s="53">
        <v>44303</v>
      </c>
      <c r="CG37" s="52" t="s">
        <v>771</v>
      </c>
      <c r="CH37" s="52"/>
      <c r="CI37" s="52"/>
      <c r="CJ37" s="42"/>
      <c r="CK37" s="42"/>
    </row>
    <row r="38" spans="1:89" x14ac:dyDescent="0.25">
      <c r="A38" s="54" t="s">
        <v>342</v>
      </c>
      <c r="B38" s="54" t="s">
        <v>301</v>
      </c>
      <c r="C38" s="2" t="s">
        <v>301</v>
      </c>
      <c r="D38" s="4" t="s">
        <v>60</v>
      </c>
      <c r="E38" s="4" t="s">
        <v>60</v>
      </c>
      <c r="F38" s="5" t="e">
        <f>IF(AZ38="S",
IF(#REF!+BH38=2012,
IF(#REF!=1,"12-13/1",
IF(#REF!=2,"12-13/2",
IF(#REF!=3,"13-14/1",
IF(#REF!=4,"13-14/2","Hata1")))),
IF(#REF!+BH38=2013,
IF(#REF!=1,"13-14/1",
IF(#REF!=2,"13-14/2",
IF(#REF!=3,"14-15/1",
IF(#REF!=4,"14-15/2","Hata2")))),
IF(#REF!+BH38=2014,
IF(#REF!=1,"14-15/1",
IF(#REF!=2,"14-15/2",
IF(#REF!=3,"15-16/1",
IF(#REF!=4,"15-16/2","Hata3")))),
IF(#REF!+BH38=2015,
IF(#REF!=1,"15-16/1",
IF(#REF!=2,"15-16/2",
IF(#REF!=3,"16-17/1",
IF(#REF!=4,"16-17/2","Hata4")))),
IF(#REF!+BH38=2016,
IF(#REF!=1,"16-17/1",
IF(#REF!=2,"16-17/2",
IF(#REF!=3,"17-18/1",
IF(#REF!=4,"17-18/2","Hata5")))),
IF(#REF!+BH38=2017,
IF(#REF!=1,"17-18/1",
IF(#REF!=2,"17-18/2",
IF(#REF!=3,"18-19/1",
IF(#REF!=4,"18-19/2","Hata6")))),
IF(#REF!+BH38=2018,
IF(#REF!=1,"18-19/1",
IF(#REF!=2,"18-19/2",
IF(#REF!=3,"19-20/1",
IF(#REF!=4,"19-20/2","Hata7")))),
IF(#REF!+BH38=2019,
IF(#REF!=1,"19-20/1",
IF(#REF!=2,"19-20/2",
IF(#REF!=3,"20-21/1",
IF(#REF!=4,"20-21/2","Hata8")))),
IF(#REF!+BH38=2020,
IF(#REF!=1,"20-21/1",
IF(#REF!=2,"20-21/2",
IF(#REF!=3,"21-22/1",
IF(#REF!=4,"21-22/2","Hata9")))),
IF(#REF!+BH38=2021,
IF(#REF!=1,"21-22/1",
IF(#REF!=2,"21-22/2",
IF(#REF!=3,"22-23/1",
IF(#REF!=4,"22-23/2","Hata10")))),
IF(#REF!+BH38=2022,
IF(#REF!=1,"22-23/1",
IF(#REF!=2,"22-23/2",
IF(#REF!=3,"23-24/1",
IF(#REF!=4,"23-24/2","Hata11")))),
IF(#REF!+BH38=2023,
IF(#REF!=1,"23-24/1",
IF(#REF!=2,"23-24/2",
IF(#REF!=3,"24-25/1",
IF(#REF!=4,"24-25/2","Hata12")))),
)))))))))))),
IF(AZ38="T",
IF(#REF!+BH38=2012,
IF(#REF!=1,"12-13/1",
IF(#REF!=2,"12-13/2",
IF(#REF!=3,"12-13/3",
IF(#REF!=4,"13-14/1",
IF(#REF!=5,"13-14/2",
IF(#REF!=6,"13-14/3","Hata1")))))),
IF(#REF!+BH38=2013,
IF(#REF!=1,"13-14/1",
IF(#REF!=2,"13-14/2",
IF(#REF!=3,"13-14/3",
IF(#REF!=4,"14-15/1",
IF(#REF!=5,"14-15/2",
IF(#REF!=6,"14-15/3","Hata2")))))),
IF(#REF!+BH38=2014,
IF(#REF!=1,"14-15/1",
IF(#REF!=2,"14-15/2",
IF(#REF!=3,"14-15/3",
IF(#REF!=4,"15-16/1",
IF(#REF!=5,"15-16/2",
IF(#REF!=6,"15-16/3","Hata3")))))),
IF(AND(#REF!+#REF!&gt;2014,#REF!+#REF!&lt;2015,BH38=1),
IF(#REF!=0.1,"14-15/0.1",
IF(#REF!=0.2,"14-15/0.2",
IF(#REF!=0.3,"14-15/0.3","Hata4"))),
IF(#REF!+BH38=2015,
IF(#REF!=1,"15-16/1",
IF(#REF!=2,"15-16/2",
IF(#REF!=3,"15-16/3",
IF(#REF!=4,"16-17/1",
IF(#REF!=5,"16-17/2",
IF(#REF!=6,"16-17/3","Hata5")))))),
IF(#REF!+BH38=2016,
IF(#REF!=1,"16-17/1",
IF(#REF!=2,"16-17/2",
IF(#REF!=3,"16-17/3",
IF(#REF!=4,"17-18/1",
IF(#REF!=5,"17-18/2",
IF(#REF!=6,"17-18/3","Hata6")))))),
IF(#REF!+BH38=2017,
IF(#REF!=1,"17-18/1",
IF(#REF!=2,"17-18/2",
IF(#REF!=3,"17-18/3",
IF(#REF!=4,"18-19/1",
IF(#REF!=5,"18-19/2",
IF(#REF!=6,"18-19/3","Hata7")))))),
IF(#REF!+BH38=2018,
IF(#REF!=1,"18-19/1",
IF(#REF!=2,"18-19/2",
IF(#REF!=3,"18-19/3",
IF(#REF!=4,"19-20/1",
IF(#REF!=5," 19-20/2",
IF(#REF!=6,"19-20/3","Hata8")))))),
IF(#REF!+BH38=2019,
IF(#REF!=1,"19-20/1",
IF(#REF!=2,"19-20/2",
IF(#REF!=3,"19-20/3",
IF(#REF!=4,"20-21/1",
IF(#REF!=5,"20-21/2",
IF(#REF!=6,"20-21/3","Hata9")))))),
IF(#REF!+BH38=2020,
IF(#REF!=1,"20-21/1",
IF(#REF!=2,"20-21/2",
IF(#REF!=3,"20-21/3",
IF(#REF!=4,"21-22/1",
IF(#REF!=5,"21-22/2",
IF(#REF!=6,"21-22/3","Hata10")))))),
IF(#REF!+BH38=2021,
IF(#REF!=1,"21-22/1",
IF(#REF!=2,"21-22/2",
IF(#REF!=3,"21-22/3",
IF(#REF!=4,"22-23/1",
IF(#REF!=5,"22-23/2",
IF(#REF!=6,"22-23/3","Hata11")))))),
IF(#REF!+BH38=2022,
IF(#REF!=1,"22-23/1",
IF(#REF!=2,"22-23/2",
IF(#REF!=3,"22-23/3",
IF(#REF!=4,"23-24/1",
IF(#REF!=5,"23-24/2",
IF(#REF!=6,"23-24/3","Hata12")))))),
IF(#REF!+BH38=2023,
IF(#REF!=1,"23-24/1",
IF(#REF!=2,"23-24/2",
IF(#REF!=3,"23-24/3",
IF(#REF!=4,"24-25/1",
IF(#REF!=5,"24-25/2",
IF(#REF!=6,"24-25/3","Hata13")))))),
))))))))))))))
)</f>
        <v>#REF!</v>
      </c>
      <c r="G38" s="4"/>
      <c r="H38" s="54" t="s">
        <v>155</v>
      </c>
      <c r="I38" s="2">
        <v>54698</v>
      </c>
      <c r="J38" s="2" t="s">
        <v>134</v>
      </c>
      <c r="O38" s="2" t="s">
        <v>302</v>
      </c>
      <c r="P38" s="2" t="s">
        <v>302</v>
      </c>
      <c r="Q38" s="55">
        <v>7</v>
      </c>
      <c r="R38" s="2">
        <f>VLOOKUP($Q38,[1]sistem!$I$3:$L$10,2,FALSE)</f>
        <v>0</v>
      </c>
      <c r="S38" s="2">
        <f>VLOOKUP($Q38,[1]sistem!$I$3:$L$10,3,FALSE)</f>
        <v>1</v>
      </c>
      <c r="T38" s="2">
        <f>VLOOKUP($Q38,[1]sistem!$I$3:$L$10,4,FALSE)</f>
        <v>1</v>
      </c>
      <c r="U38" s="2" t="e">
        <f>VLOOKUP($AZ38,[1]sistem!$I$13:$L$14,2,FALSE)*#REF!</f>
        <v>#REF!</v>
      </c>
      <c r="V38" s="2" t="e">
        <f>VLOOKUP($AZ38,[1]sistem!$I$13:$L$14,3,FALSE)*#REF!</f>
        <v>#REF!</v>
      </c>
      <c r="W38" s="2" t="e">
        <f>VLOOKUP($AZ38,[1]sistem!$I$13:$L$14,4,FALSE)*#REF!</f>
        <v>#REF!</v>
      </c>
      <c r="X38" s="2" t="e">
        <f t="shared" si="16"/>
        <v>#REF!</v>
      </c>
      <c r="Y38" s="2" t="e">
        <f t="shared" si="17"/>
        <v>#REF!</v>
      </c>
      <c r="Z38" s="2" t="e">
        <f t="shared" si="18"/>
        <v>#REF!</v>
      </c>
      <c r="AA38" s="2" t="e">
        <f t="shared" si="19"/>
        <v>#REF!</v>
      </c>
      <c r="AB38" s="2">
        <f>VLOOKUP(AZ38,[1]sistem!$I$18:$J$19,2,FALSE)</f>
        <v>14</v>
      </c>
      <c r="AC38" s="2">
        <v>0.25</v>
      </c>
      <c r="AD38" s="2">
        <f>VLOOKUP($Q38,[1]sistem!$I$3:$M$10,5,FALSE)</f>
        <v>1</v>
      </c>
      <c r="AE38" s="2">
        <v>4</v>
      </c>
      <c r="AG38" s="2">
        <f t="shared" si="20"/>
        <v>56</v>
      </c>
      <c r="AH38" s="2">
        <f>VLOOKUP($Q38,[1]sistem!$I$3:$N$10,6,FALSE)</f>
        <v>2</v>
      </c>
      <c r="AI38" s="2">
        <v>2</v>
      </c>
      <c r="AJ38" s="2">
        <f t="shared" si="21"/>
        <v>4</v>
      </c>
      <c r="AK38" s="2">
        <f>VLOOKUP($AZ38,[1]sistem!$I$18:$K$19,3,FALSE)</f>
        <v>14</v>
      </c>
      <c r="AL38" s="2" t="e">
        <f>AK38*#REF!</f>
        <v>#REF!</v>
      </c>
      <c r="AM38" s="2" t="e">
        <f t="shared" si="22"/>
        <v>#REF!</v>
      </c>
      <c r="AN38" s="2">
        <f t="shared" si="23"/>
        <v>25</v>
      </c>
      <c r="AO38" s="2" t="e">
        <f t="shared" si="24"/>
        <v>#REF!</v>
      </c>
      <c r="AP38" s="2" t="e">
        <f>ROUND(AO38-#REF!,0)</f>
        <v>#REF!</v>
      </c>
      <c r="AQ38" s="2">
        <f>IF(AZ38="s",IF(Q38=0,0,
IF(Q38=1,#REF!*4*4,
IF(Q38=2,0,
IF(Q38=3,#REF!*4*2,
IF(Q38=4,0,
IF(Q38=5,0,
IF(Q38=6,0,
IF(Q38=7,0)))))))),
IF(AZ38="t",
IF(Q38=0,0,
IF(Q38=1,#REF!*4*4*0.8,
IF(Q38=2,0,
IF(Q38=3,#REF!*4*2*0.8,
IF(Q38=4,0,
IF(Q38=5,0,
IF(Q38=6,0,
IF(Q38=7,0))))))))))</f>
        <v>0</v>
      </c>
      <c r="AR38" s="2" t="e">
        <f>IF(AZ38="s",
IF(Q38=0,0,
IF(Q38=1,0,
IF(Q38=2,#REF!*4*2,
IF(Q38=3,#REF!*4,
IF(Q38=4,#REF!*4,
IF(Q38=5,0,
IF(Q38=6,0,
IF(Q38=7,#REF!*4)))))))),
IF(AZ38="t",
IF(Q38=0,0,
IF(Q38=1,0,
IF(Q38=2,#REF!*4*2*0.8,
IF(Q38=3,#REF!*4*0.8,
IF(Q38=4,#REF!*4*0.8,
IF(Q38=5,0,
IF(Q38=6,0,
IF(Q38=7,#REF!*4))))))))))</f>
        <v>#REF!</v>
      </c>
      <c r="AS38" s="2" t="e">
        <f>IF(AZ38="s",
IF(Q38=0,0,
IF(Q38=1,#REF!*2,
IF(Q38=2,#REF!*2,
IF(Q38=3,#REF!*2,
IF(Q38=4,#REF!*2,
IF(Q38=5,#REF!*2,
IF(Q38=6,#REF!*2,
IF(Q38=7,#REF!*2)))))))),
IF(AZ38="t",
IF(Q38=0,#REF!*2*0.8,
IF(Q38=1,#REF!*2*0.8,
IF(Q38=2,#REF!*2*0.8,
IF(Q38=3,#REF!*2*0.8,
IF(Q38=4,#REF!*2*0.8,
IF(Q38=5,#REF!*2*0.8,
IF(Q38=6,#REF!*1*0.8,
IF(Q38=7,#REF!*2))))))))))</f>
        <v>#REF!</v>
      </c>
      <c r="AT38" s="2" t="e">
        <f t="shared" si="25"/>
        <v>#REF!</v>
      </c>
      <c r="AU38" s="2" t="e">
        <f>IF(AZ38="s",
IF(Q38=0,0,
IF(Q38=1,(14-2)*(#REF!+#REF!)/4*4,
IF(Q38=2,(14-2)*(#REF!+#REF!)/4*2,
IF(Q38=3,(14-2)*(#REF!+#REF!)/4*3,
IF(Q38=4,(14-2)*(#REF!+#REF!)/4,
IF(Q38=5,(14-2)*#REF!/4,
IF(Q38=6,0,
IF(Q38=7,(14)*#REF!)))))))),
IF(AZ38="t",
IF(Q38=0,0,
IF(Q38=1,(11-2)*(#REF!+#REF!)/4*4,
IF(Q38=2,(11-2)*(#REF!+#REF!)/4*2,
IF(Q38=3,(11-2)*(#REF!+#REF!)/4*3,
IF(Q38=4,(11-2)*(#REF!+#REF!)/4,
IF(Q38=5,(11-2)*#REF!/4,
IF(Q38=6,0,
IF(Q38=7,(11)*#REF!))))))))))</f>
        <v>#REF!</v>
      </c>
      <c r="AV38" s="2" t="e">
        <f t="shared" si="26"/>
        <v>#REF!</v>
      </c>
      <c r="AW38" s="2">
        <f t="shared" si="27"/>
        <v>8</v>
      </c>
      <c r="AX38" s="2">
        <f t="shared" si="28"/>
        <v>4</v>
      </c>
      <c r="AY38" s="2" t="e">
        <f t="shared" si="29"/>
        <v>#REF!</v>
      </c>
      <c r="AZ38" s="2" t="s">
        <v>63</v>
      </c>
      <c r="BA38" s="2" t="e">
        <f>IF(BG38="A",0,IF(AZ38="s",14*#REF!,IF(AZ38="T",11*#REF!,"HATA")))</f>
        <v>#REF!</v>
      </c>
      <c r="BB38" s="2" t="e">
        <f t="shared" si="30"/>
        <v>#REF!</v>
      </c>
      <c r="BC38" s="2" t="e">
        <f t="shared" si="31"/>
        <v>#REF!</v>
      </c>
      <c r="BD38" s="2" t="e">
        <f>IF(BC38-#REF!=0,"DOĞRU","YANLIŞ")</f>
        <v>#REF!</v>
      </c>
      <c r="BE38" s="2" t="e">
        <f>#REF!-BC38</f>
        <v>#REF!</v>
      </c>
      <c r="BF38" s="2">
        <v>1</v>
      </c>
      <c r="BH38" s="2">
        <v>0</v>
      </c>
      <c r="BJ38" s="2">
        <v>7</v>
      </c>
      <c r="BL38" s="7" t="e">
        <f>#REF!*14</f>
        <v>#REF!</v>
      </c>
      <c r="BM38" s="9"/>
      <c r="BN38" s="8"/>
      <c r="BO38" s="13"/>
      <c r="BP38" s="13"/>
      <c r="BQ38" s="13"/>
      <c r="BR38" s="13"/>
      <c r="BS38" s="13"/>
      <c r="BT38" s="10"/>
      <c r="BU38" s="11"/>
      <c r="BV38" s="12"/>
      <c r="CC38" s="51"/>
      <c r="CD38" s="51"/>
      <c r="CE38" s="51" t="s">
        <v>687</v>
      </c>
      <c r="CF38" s="53">
        <v>44303</v>
      </c>
      <c r="CG38" s="52" t="s">
        <v>771</v>
      </c>
      <c r="CH38" s="52"/>
      <c r="CI38" s="52"/>
      <c r="CJ38" s="42"/>
      <c r="CK38" s="42"/>
    </row>
    <row r="39" spans="1:89" x14ac:dyDescent="0.25">
      <c r="A39" s="54" t="s">
        <v>342</v>
      </c>
      <c r="B39" s="54" t="s">
        <v>301</v>
      </c>
      <c r="C39" s="2" t="s">
        <v>301</v>
      </c>
      <c r="D39" s="4" t="s">
        <v>60</v>
      </c>
      <c r="E39" s="4" t="s">
        <v>60</v>
      </c>
      <c r="F39" s="5" t="e">
        <f>IF(AZ39="S",
IF(#REF!+BH39=2012,
IF(#REF!=1,"12-13/1",
IF(#REF!=2,"12-13/2",
IF(#REF!=3,"13-14/1",
IF(#REF!=4,"13-14/2","Hata1")))),
IF(#REF!+BH39=2013,
IF(#REF!=1,"13-14/1",
IF(#REF!=2,"13-14/2",
IF(#REF!=3,"14-15/1",
IF(#REF!=4,"14-15/2","Hata2")))),
IF(#REF!+BH39=2014,
IF(#REF!=1,"14-15/1",
IF(#REF!=2,"14-15/2",
IF(#REF!=3,"15-16/1",
IF(#REF!=4,"15-16/2","Hata3")))),
IF(#REF!+BH39=2015,
IF(#REF!=1,"15-16/1",
IF(#REF!=2,"15-16/2",
IF(#REF!=3,"16-17/1",
IF(#REF!=4,"16-17/2","Hata4")))),
IF(#REF!+BH39=2016,
IF(#REF!=1,"16-17/1",
IF(#REF!=2,"16-17/2",
IF(#REF!=3,"17-18/1",
IF(#REF!=4,"17-18/2","Hata5")))),
IF(#REF!+BH39=2017,
IF(#REF!=1,"17-18/1",
IF(#REF!=2,"17-18/2",
IF(#REF!=3,"18-19/1",
IF(#REF!=4,"18-19/2","Hata6")))),
IF(#REF!+BH39=2018,
IF(#REF!=1,"18-19/1",
IF(#REF!=2,"18-19/2",
IF(#REF!=3,"19-20/1",
IF(#REF!=4,"19-20/2","Hata7")))),
IF(#REF!+BH39=2019,
IF(#REF!=1,"19-20/1",
IF(#REF!=2,"19-20/2",
IF(#REF!=3,"20-21/1",
IF(#REF!=4,"20-21/2","Hata8")))),
IF(#REF!+BH39=2020,
IF(#REF!=1,"20-21/1",
IF(#REF!=2,"20-21/2",
IF(#REF!=3,"21-22/1",
IF(#REF!=4,"21-22/2","Hata9")))),
IF(#REF!+BH39=2021,
IF(#REF!=1,"21-22/1",
IF(#REF!=2,"21-22/2",
IF(#REF!=3,"22-23/1",
IF(#REF!=4,"22-23/2","Hata10")))),
IF(#REF!+BH39=2022,
IF(#REF!=1,"22-23/1",
IF(#REF!=2,"22-23/2",
IF(#REF!=3,"23-24/1",
IF(#REF!=4,"23-24/2","Hata11")))),
IF(#REF!+BH39=2023,
IF(#REF!=1,"23-24/1",
IF(#REF!=2,"23-24/2",
IF(#REF!=3,"24-25/1",
IF(#REF!=4,"24-25/2","Hata12")))),
)))))))))))),
IF(AZ39="T",
IF(#REF!+BH39=2012,
IF(#REF!=1,"12-13/1",
IF(#REF!=2,"12-13/2",
IF(#REF!=3,"12-13/3",
IF(#REF!=4,"13-14/1",
IF(#REF!=5,"13-14/2",
IF(#REF!=6,"13-14/3","Hata1")))))),
IF(#REF!+BH39=2013,
IF(#REF!=1,"13-14/1",
IF(#REF!=2,"13-14/2",
IF(#REF!=3,"13-14/3",
IF(#REF!=4,"14-15/1",
IF(#REF!=5,"14-15/2",
IF(#REF!=6,"14-15/3","Hata2")))))),
IF(#REF!+BH39=2014,
IF(#REF!=1,"14-15/1",
IF(#REF!=2,"14-15/2",
IF(#REF!=3,"14-15/3",
IF(#REF!=4,"15-16/1",
IF(#REF!=5,"15-16/2",
IF(#REF!=6,"15-16/3","Hata3")))))),
IF(AND(#REF!+#REF!&gt;2014,#REF!+#REF!&lt;2015,BH39=1),
IF(#REF!=0.1,"14-15/0.1",
IF(#REF!=0.2,"14-15/0.2",
IF(#REF!=0.3,"14-15/0.3","Hata4"))),
IF(#REF!+BH39=2015,
IF(#REF!=1,"15-16/1",
IF(#REF!=2,"15-16/2",
IF(#REF!=3,"15-16/3",
IF(#REF!=4,"16-17/1",
IF(#REF!=5,"16-17/2",
IF(#REF!=6,"16-17/3","Hata5")))))),
IF(#REF!+BH39=2016,
IF(#REF!=1,"16-17/1",
IF(#REF!=2,"16-17/2",
IF(#REF!=3,"16-17/3",
IF(#REF!=4,"17-18/1",
IF(#REF!=5,"17-18/2",
IF(#REF!=6,"17-18/3","Hata6")))))),
IF(#REF!+BH39=2017,
IF(#REF!=1,"17-18/1",
IF(#REF!=2,"17-18/2",
IF(#REF!=3,"17-18/3",
IF(#REF!=4,"18-19/1",
IF(#REF!=5,"18-19/2",
IF(#REF!=6,"18-19/3","Hata7")))))),
IF(#REF!+BH39=2018,
IF(#REF!=1,"18-19/1",
IF(#REF!=2,"18-19/2",
IF(#REF!=3,"18-19/3",
IF(#REF!=4,"19-20/1",
IF(#REF!=5," 19-20/2",
IF(#REF!=6,"19-20/3","Hata8")))))),
IF(#REF!+BH39=2019,
IF(#REF!=1,"19-20/1",
IF(#REF!=2,"19-20/2",
IF(#REF!=3,"19-20/3",
IF(#REF!=4,"20-21/1",
IF(#REF!=5,"20-21/2",
IF(#REF!=6,"20-21/3","Hata9")))))),
IF(#REF!+BH39=2020,
IF(#REF!=1,"20-21/1",
IF(#REF!=2,"20-21/2",
IF(#REF!=3,"20-21/3",
IF(#REF!=4,"21-22/1",
IF(#REF!=5,"21-22/2",
IF(#REF!=6,"21-22/3","Hata10")))))),
IF(#REF!+BH39=2021,
IF(#REF!=1,"21-22/1",
IF(#REF!=2,"21-22/2",
IF(#REF!=3,"21-22/3",
IF(#REF!=4,"22-23/1",
IF(#REF!=5,"22-23/2",
IF(#REF!=6,"22-23/3","Hata11")))))),
IF(#REF!+BH39=2022,
IF(#REF!=1,"22-23/1",
IF(#REF!=2,"22-23/2",
IF(#REF!=3,"22-23/3",
IF(#REF!=4,"23-24/1",
IF(#REF!=5,"23-24/2",
IF(#REF!=6,"23-24/3","Hata12")))))),
IF(#REF!+BH39=2023,
IF(#REF!=1,"23-24/1",
IF(#REF!=2,"23-24/2",
IF(#REF!=3,"23-24/3",
IF(#REF!=4,"24-25/1",
IF(#REF!=5,"24-25/2",
IF(#REF!=6,"24-25/3","Hata13")))))),
))))))))))))))
)</f>
        <v>#REF!</v>
      </c>
      <c r="G39" s="4"/>
      <c r="H39" s="54" t="s">
        <v>156</v>
      </c>
      <c r="I39" s="2">
        <v>54709</v>
      </c>
      <c r="J39" s="2" t="s">
        <v>107</v>
      </c>
      <c r="O39" s="2" t="s">
        <v>302</v>
      </c>
      <c r="P39" s="2" t="s">
        <v>302</v>
      </c>
      <c r="Q39" s="55">
        <v>7</v>
      </c>
      <c r="R39" s="2">
        <f>VLOOKUP($Q39,[1]sistem!$I$3:$L$10,2,FALSE)</f>
        <v>0</v>
      </c>
      <c r="S39" s="2">
        <f>VLOOKUP($Q39,[1]sistem!$I$3:$L$10,3,FALSE)</f>
        <v>1</v>
      </c>
      <c r="T39" s="2">
        <f>VLOOKUP($Q39,[1]sistem!$I$3:$L$10,4,FALSE)</f>
        <v>1</v>
      </c>
      <c r="U39" s="2" t="e">
        <f>VLOOKUP($AZ39,[1]sistem!$I$13:$L$14,2,FALSE)*#REF!</f>
        <v>#REF!</v>
      </c>
      <c r="V39" s="2" t="e">
        <f>VLOOKUP($AZ39,[1]sistem!$I$13:$L$14,3,FALSE)*#REF!</f>
        <v>#REF!</v>
      </c>
      <c r="W39" s="2" t="e">
        <f>VLOOKUP($AZ39,[1]sistem!$I$13:$L$14,4,FALSE)*#REF!</f>
        <v>#REF!</v>
      </c>
      <c r="X39" s="2" t="e">
        <f t="shared" si="16"/>
        <v>#REF!</v>
      </c>
      <c r="Y39" s="2" t="e">
        <f t="shared" si="17"/>
        <v>#REF!</v>
      </c>
      <c r="Z39" s="2" t="e">
        <f t="shared" si="18"/>
        <v>#REF!</v>
      </c>
      <c r="AA39" s="2" t="e">
        <f t="shared" si="19"/>
        <v>#REF!</v>
      </c>
      <c r="AB39" s="2">
        <f>VLOOKUP(AZ39,[1]sistem!$I$18:$J$19,2,FALSE)</f>
        <v>14</v>
      </c>
      <c r="AC39" s="2">
        <v>0.25</v>
      </c>
      <c r="AD39" s="2">
        <f>VLOOKUP($Q39,[1]sistem!$I$3:$M$10,5,FALSE)</f>
        <v>1</v>
      </c>
      <c r="AE39" s="2">
        <v>4</v>
      </c>
      <c r="AG39" s="2">
        <f t="shared" si="20"/>
        <v>56</v>
      </c>
      <c r="AH39" s="2">
        <f>VLOOKUP($Q39,[1]sistem!$I$3:$N$10,6,FALSE)</f>
        <v>2</v>
      </c>
      <c r="AI39" s="2">
        <v>2</v>
      </c>
      <c r="AJ39" s="2">
        <f t="shared" si="21"/>
        <v>4</v>
      </c>
      <c r="AK39" s="2">
        <f>VLOOKUP($AZ39,[1]sistem!$I$18:$K$19,3,FALSE)</f>
        <v>14</v>
      </c>
      <c r="AL39" s="2" t="e">
        <f>AK39*#REF!</f>
        <v>#REF!</v>
      </c>
      <c r="AM39" s="2" t="e">
        <f t="shared" si="22"/>
        <v>#REF!</v>
      </c>
      <c r="AN39" s="2">
        <f t="shared" si="23"/>
        <v>25</v>
      </c>
      <c r="AO39" s="2" t="e">
        <f t="shared" si="24"/>
        <v>#REF!</v>
      </c>
      <c r="AP39" s="2" t="e">
        <f>ROUND(AO39-#REF!,0)</f>
        <v>#REF!</v>
      </c>
      <c r="AQ39" s="2">
        <f>IF(AZ39="s",IF(Q39=0,0,
IF(Q39=1,#REF!*4*4,
IF(Q39=2,0,
IF(Q39=3,#REF!*4*2,
IF(Q39=4,0,
IF(Q39=5,0,
IF(Q39=6,0,
IF(Q39=7,0)))))))),
IF(AZ39="t",
IF(Q39=0,0,
IF(Q39=1,#REF!*4*4*0.8,
IF(Q39=2,0,
IF(Q39=3,#REF!*4*2*0.8,
IF(Q39=4,0,
IF(Q39=5,0,
IF(Q39=6,0,
IF(Q39=7,0))))))))))</f>
        <v>0</v>
      </c>
      <c r="AR39" s="2" t="e">
        <f>IF(AZ39="s",
IF(Q39=0,0,
IF(Q39=1,0,
IF(Q39=2,#REF!*4*2,
IF(Q39=3,#REF!*4,
IF(Q39=4,#REF!*4,
IF(Q39=5,0,
IF(Q39=6,0,
IF(Q39=7,#REF!*4)))))))),
IF(AZ39="t",
IF(Q39=0,0,
IF(Q39=1,0,
IF(Q39=2,#REF!*4*2*0.8,
IF(Q39=3,#REF!*4*0.8,
IF(Q39=4,#REF!*4*0.8,
IF(Q39=5,0,
IF(Q39=6,0,
IF(Q39=7,#REF!*4))))))))))</f>
        <v>#REF!</v>
      </c>
      <c r="AS39" s="2" t="e">
        <f>IF(AZ39="s",
IF(Q39=0,0,
IF(Q39=1,#REF!*2,
IF(Q39=2,#REF!*2,
IF(Q39=3,#REF!*2,
IF(Q39=4,#REF!*2,
IF(Q39=5,#REF!*2,
IF(Q39=6,#REF!*2,
IF(Q39=7,#REF!*2)))))))),
IF(AZ39="t",
IF(Q39=0,#REF!*2*0.8,
IF(Q39=1,#REF!*2*0.8,
IF(Q39=2,#REF!*2*0.8,
IF(Q39=3,#REF!*2*0.8,
IF(Q39=4,#REF!*2*0.8,
IF(Q39=5,#REF!*2*0.8,
IF(Q39=6,#REF!*1*0.8,
IF(Q39=7,#REF!*2))))))))))</f>
        <v>#REF!</v>
      </c>
      <c r="AT39" s="2" t="e">
        <f t="shared" si="25"/>
        <v>#REF!</v>
      </c>
      <c r="AU39" s="2" t="e">
        <f>IF(AZ39="s",
IF(Q39=0,0,
IF(Q39=1,(14-2)*(#REF!+#REF!)/4*4,
IF(Q39=2,(14-2)*(#REF!+#REF!)/4*2,
IF(Q39=3,(14-2)*(#REF!+#REF!)/4*3,
IF(Q39=4,(14-2)*(#REF!+#REF!)/4,
IF(Q39=5,(14-2)*#REF!/4,
IF(Q39=6,0,
IF(Q39=7,(14)*#REF!)))))))),
IF(AZ39="t",
IF(Q39=0,0,
IF(Q39=1,(11-2)*(#REF!+#REF!)/4*4,
IF(Q39=2,(11-2)*(#REF!+#REF!)/4*2,
IF(Q39=3,(11-2)*(#REF!+#REF!)/4*3,
IF(Q39=4,(11-2)*(#REF!+#REF!)/4,
IF(Q39=5,(11-2)*#REF!/4,
IF(Q39=6,0,
IF(Q39=7,(11)*#REF!))))))))))</f>
        <v>#REF!</v>
      </c>
      <c r="AV39" s="2" t="e">
        <f t="shared" si="26"/>
        <v>#REF!</v>
      </c>
      <c r="AW39" s="2">
        <f t="shared" si="27"/>
        <v>8</v>
      </c>
      <c r="AX39" s="2">
        <f t="shared" si="28"/>
        <v>4</v>
      </c>
      <c r="AY39" s="2" t="e">
        <f t="shared" si="29"/>
        <v>#REF!</v>
      </c>
      <c r="AZ39" s="2" t="s">
        <v>63</v>
      </c>
      <c r="BA39" s="2" t="e">
        <f>IF(BG39="A",0,IF(AZ39="s",14*#REF!,IF(AZ39="T",11*#REF!,"HATA")))</f>
        <v>#REF!</v>
      </c>
      <c r="BB39" s="2" t="e">
        <f t="shared" si="30"/>
        <v>#REF!</v>
      </c>
      <c r="BC39" s="2" t="e">
        <f t="shared" si="31"/>
        <v>#REF!</v>
      </c>
      <c r="BD39" s="2" t="e">
        <f>IF(BC39-#REF!=0,"DOĞRU","YANLIŞ")</f>
        <v>#REF!</v>
      </c>
      <c r="BE39" s="2" t="e">
        <f>#REF!-BC39</f>
        <v>#REF!</v>
      </c>
      <c r="BF39" s="2">
        <v>1</v>
      </c>
      <c r="BH39" s="2">
        <v>0</v>
      </c>
      <c r="BJ39" s="2">
        <v>7</v>
      </c>
      <c r="BL39" s="7" t="e">
        <f>#REF!*14</f>
        <v>#REF!</v>
      </c>
      <c r="BM39" s="9"/>
      <c r="BN39" s="8"/>
      <c r="BO39" s="13"/>
      <c r="BP39" s="13"/>
      <c r="BQ39" s="13"/>
      <c r="BR39" s="13"/>
      <c r="BS39" s="13"/>
      <c r="BT39" s="10"/>
      <c r="BU39" s="11"/>
      <c r="BV39" s="12"/>
      <c r="CC39" s="51"/>
      <c r="CD39" s="51"/>
      <c r="CE39" s="51" t="s">
        <v>687</v>
      </c>
      <c r="CF39" s="53">
        <v>44303</v>
      </c>
      <c r="CG39" s="52" t="s">
        <v>771</v>
      </c>
      <c r="CH39" s="52"/>
      <c r="CI39" s="52"/>
      <c r="CJ39" s="42"/>
      <c r="CK39" s="42"/>
    </row>
    <row r="40" spans="1:89" x14ac:dyDescent="0.25">
      <c r="A40" s="54" t="s">
        <v>342</v>
      </c>
      <c r="B40" s="54" t="s">
        <v>301</v>
      </c>
      <c r="C40" s="2" t="s">
        <v>301</v>
      </c>
      <c r="D40" s="4" t="s">
        <v>60</v>
      </c>
      <c r="E40" s="4" t="s">
        <v>60</v>
      </c>
      <c r="F40" s="5" t="e">
        <f>IF(AZ40="S",
IF(#REF!+BH40=2012,
IF(#REF!=1,"12-13/1",
IF(#REF!=2,"12-13/2",
IF(#REF!=3,"13-14/1",
IF(#REF!=4,"13-14/2","Hata1")))),
IF(#REF!+BH40=2013,
IF(#REF!=1,"13-14/1",
IF(#REF!=2,"13-14/2",
IF(#REF!=3,"14-15/1",
IF(#REF!=4,"14-15/2","Hata2")))),
IF(#REF!+BH40=2014,
IF(#REF!=1,"14-15/1",
IF(#REF!=2,"14-15/2",
IF(#REF!=3,"15-16/1",
IF(#REF!=4,"15-16/2","Hata3")))),
IF(#REF!+BH40=2015,
IF(#REF!=1,"15-16/1",
IF(#REF!=2,"15-16/2",
IF(#REF!=3,"16-17/1",
IF(#REF!=4,"16-17/2","Hata4")))),
IF(#REF!+BH40=2016,
IF(#REF!=1,"16-17/1",
IF(#REF!=2,"16-17/2",
IF(#REF!=3,"17-18/1",
IF(#REF!=4,"17-18/2","Hata5")))),
IF(#REF!+BH40=2017,
IF(#REF!=1,"17-18/1",
IF(#REF!=2,"17-18/2",
IF(#REF!=3,"18-19/1",
IF(#REF!=4,"18-19/2","Hata6")))),
IF(#REF!+BH40=2018,
IF(#REF!=1,"18-19/1",
IF(#REF!=2,"18-19/2",
IF(#REF!=3,"19-20/1",
IF(#REF!=4,"19-20/2","Hata7")))),
IF(#REF!+BH40=2019,
IF(#REF!=1,"19-20/1",
IF(#REF!=2,"19-20/2",
IF(#REF!=3,"20-21/1",
IF(#REF!=4,"20-21/2","Hata8")))),
IF(#REF!+BH40=2020,
IF(#REF!=1,"20-21/1",
IF(#REF!=2,"20-21/2",
IF(#REF!=3,"21-22/1",
IF(#REF!=4,"21-22/2","Hata9")))),
IF(#REF!+BH40=2021,
IF(#REF!=1,"21-22/1",
IF(#REF!=2,"21-22/2",
IF(#REF!=3,"22-23/1",
IF(#REF!=4,"22-23/2","Hata10")))),
IF(#REF!+BH40=2022,
IF(#REF!=1,"22-23/1",
IF(#REF!=2,"22-23/2",
IF(#REF!=3,"23-24/1",
IF(#REF!=4,"23-24/2","Hata11")))),
IF(#REF!+BH40=2023,
IF(#REF!=1,"23-24/1",
IF(#REF!=2,"23-24/2",
IF(#REF!=3,"24-25/1",
IF(#REF!=4,"24-25/2","Hata12")))),
)))))))))))),
IF(AZ40="T",
IF(#REF!+BH40=2012,
IF(#REF!=1,"12-13/1",
IF(#REF!=2,"12-13/2",
IF(#REF!=3,"12-13/3",
IF(#REF!=4,"13-14/1",
IF(#REF!=5,"13-14/2",
IF(#REF!=6,"13-14/3","Hata1")))))),
IF(#REF!+BH40=2013,
IF(#REF!=1,"13-14/1",
IF(#REF!=2,"13-14/2",
IF(#REF!=3,"13-14/3",
IF(#REF!=4,"14-15/1",
IF(#REF!=5,"14-15/2",
IF(#REF!=6,"14-15/3","Hata2")))))),
IF(#REF!+BH40=2014,
IF(#REF!=1,"14-15/1",
IF(#REF!=2,"14-15/2",
IF(#REF!=3,"14-15/3",
IF(#REF!=4,"15-16/1",
IF(#REF!=5,"15-16/2",
IF(#REF!=6,"15-16/3","Hata3")))))),
IF(AND(#REF!+#REF!&gt;2014,#REF!+#REF!&lt;2015,BH40=1),
IF(#REF!=0.1,"14-15/0.1",
IF(#REF!=0.2,"14-15/0.2",
IF(#REF!=0.3,"14-15/0.3","Hata4"))),
IF(#REF!+BH40=2015,
IF(#REF!=1,"15-16/1",
IF(#REF!=2,"15-16/2",
IF(#REF!=3,"15-16/3",
IF(#REF!=4,"16-17/1",
IF(#REF!=5,"16-17/2",
IF(#REF!=6,"16-17/3","Hata5")))))),
IF(#REF!+BH40=2016,
IF(#REF!=1,"16-17/1",
IF(#REF!=2,"16-17/2",
IF(#REF!=3,"16-17/3",
IF(#REF!=4,"17-18/1",
IF(#REF!=5,"17-18/2",
IF(#REF!=6,"17-18/3","Hata6")))))),
IF(#REF!+BH40=2017,
IF(#REF!=1,"17-18/1",
IF(#REF!=2,"17-18/2",
IF(#REF!=3,"17-18/3",
IF(#REF!=4,"18-19/1",
IF(#REF!=5,"18-19/2",
IF(#REF!=6,"18-19/3","Hata7")))))),
IF(#REF!+BH40=2018,
IF(#REF!=1,"18-19/1",
IF(#REF!=2,"18-19/2",
IF(#REF!=3,"18-19/3",
IF(#REF!=4,"19-20/1",
IF(#REF!=5," 19-20/2",
IF(#REF!=6,"19-20/3","Hata8")))))),
IF(#REF!+BH40=2019,
IF(#REF!=1,"19-20/1",
IF(#REF!=2,"19-20/2",
IF(#REF!=3,"19-20/3",
IF(#REF!=4,"20-21/1",
IF(#REF!=5,"20-21/2",
IF(#REF!=6,"20-21/3","Hata9")))))),
IF(#REF!+BH40=2020,
IF(#REF!=1,"20-21/1",
IF(#REF!=2,"20-21/2",
IF(#REF!=3,"20-21/3",
IF(#REF!=4,"21-22/1",
IF(#REF!=5,"21-22/2",
IF(#REF!=6,"21-22/3","Hata10")))))),
IF(#REF!+BH40=2021,
IF(#REF!=1,"21-22/1",
IF(#REF!=2,"21-22/2",
IF(#REF!=3,"21-22/3",
IF(#REF!=4,"22-23/1",
IF(#REF!=5,"22-23/2",
IF(#REF!=6,"22-23/3","Hata11")))))),
IF(#REF!+BH40=2022,
IF(#REF!=1,"22-23/1",
IF(#REF!=2,"22-23/2",
IF(#REF!=3,"22-23/3",
IF(#REF!=4,"23-24/1",
IF(#REF!=5,"23-24/2",
IF(#REF!=6,"23-24/3","Hata12")))))),
IF(#REF!+BH40=2023,
IF(#REF!=1,"23-24/1",
IF(#REF!=2,"23-24/2",
IF(#REF!=3,"23-24/3",
IF(#REF!=4,"24-25/1",
IF(#REF!=5,"24-25/2",
IF(#REF!=6,"24-25/3","Hata13")))))),
))))))))))))))
)</f>
        <v>#REF!</v>
      </c>
      <c r="G40" s="4"/>
      <c r="H40" s="54" t="s">
        <v>157</v>
      </c>
      <c r="I40" s="2">
        <v>54712</v>
      </c>
      <c r="J40" s="2" t="s">
        <v>107</v>
      </c>
      <c r="O40" s="2" t="s">
        <v>302</v>
      </c>
      <c r="P40" s="2" t="s">
        <v>302</v>
      </c>
      <c r="Q40" s="55">
        <v>7</v>
      </c>
      <c r="R40" s="2">
        <f>VLOOKUP($Q40,[1]sistem!$I$3:$L$10,2,FALSE)</f>
        <v>0</v>
      </c>
      <c r="S40" s="2">
        <f>VLOOKUP($Q40,[1]sistem!$I$3:$L$10,3,FALSE)</f>
        <v>1</v>
      </c>
      <c r="T40" s="2">
        <f>VLOOKUP($Q40,[1]sistem!$I$3:$L$10,4,FALSE)</f>
        <v>1</v>
      </c>
      <c r="U40" s="2" t="e">
        <f>VLOOKUP($AZ40,[1]sistem!$I$13:$L$14,2,FALSE)*#REF!</f>
        <v>#REF!</v>
      </c>
      <c r="V40" s="2" t="e">
        <f>VLOOKUP($AZ40,[1]sistem!$I$13:$L$14,3,FALSE)*#REF!</f>
        <v>#REF!</v>
      </c>
      <c r="W40" s="2" t="e">
        <f>VLOOKUP($AZ40,[1]sistem!$I$13:$L$14,4,FALSE)*#REF!</f>
        <v>#REF!</v>
      </c>
      <c r="X40" s="2" t="e">
        <f t="shared" si="16"/>
        <v>#REF!</v>
      </c>
      <c r="Y40" s="2" t="e">
        <f t="shared" si="17"/>
        <v>#REF!</v>
      </c>
      <c r="Z40" s="2" t="e">
        <f t="shared" si="18"/>
        <v>#REF!</v>
      </c>
      <c r="AA40" s="2" t="e">
        <f t="shared" si="19"/>
        <v>#REF!</v>
      </c>
      <c r="AB40" s="2">
        <f>VLOOKUP(AZ40,[1]sistem!$I$18:$J$19,2,FALSE)</f>
        <v>14</v>
      </c>
      <c r="AC40" s="2">
        <v>0.25</v>
      </c>
      <c r="AD40" s="2">
        <f>VLOOKUP($Q40,[1]sistem!$I$3:$M$10,5,FALSE)</f>
        <v>1</v>
      </c>
      <c r="AE40" s="2">
        <v>4</v>
      </c>
      <c r="AG40" s="2">
        <f t="shared" si="20"/>
        <v>56</v>
      </c>
      <c r="AH40" s="2">
        <f>VLOOKUP($Q40,[1]sistem!$I$3:$N$10,6,FALSE)</f>
        <v>2</v>
      </c>
      <c r="AI40" s="2">
        <v>2</v>
      </c>
      <c r="AJ40" s="2">
        <f t="shared" si="21"/>
        <v>4</v>
      </c>
      <c r="AK40" s="2">
        <f>VLOOKUP($AZ40,[1]sistem!$I$18:$K$19,3,FALSE)</f>
        <v>14</v>
      </c>
      <c r="AL40" s="2" t="e">
        <f>AK40*#REF!</f>
        <v>#REF!</v>
      </c>
      <c r="AM40" s="2" t="e">
        <f t="shared" si="22"/>
        <v>#REF!</v>
      </c>
      <c r="AN40" s="2">
        <f t="shared" si="23"/>
        <v>25</v>
      </c>
      <c r="AO40" s="2" t="e">
        <f t="shared" si="24"/>
        <v>#REF!</v>
      </c>
      <c r="AP40" s="2" t="e">
        <f>ROUND(AO40-#REF!,0)</f>
        <v>#REF!</v>
      </c>
      <c r="AQ40" s="2">
        <f>IF(AZ40="s",IF(Q40=0,0,
IF(Q40=1,#REF!*4*4,
IF(Q40=2,0,
IF(Q40=3,#REF!*4*2,
IF(Q40=4,0,
IF(Q40=5,0,
IF(Q40=6,0,
IF(Q40=7,0)))))))),
IF(AZ40="t",
IF(Q40=0,0,
IF(Q40=1,#REF!*4*4*0.8,
IF(Q40=2,0,
IF(Q40=3,#REF!*4*2*0.8,
IF(Q40=4,0,
IF(Q40=5,0,
IF(Q40=6,0,
IF(Q40=7,0))))))))))</f>
        <v>0</v>
      </c>
      <c r="AR40" s="2" t="e">
        <f>IF(AZ40="s",
IF(Q40=0,0,
IF(Q40=1,0,
IF(Q40=2,#REF!*4*2,
IF(Q40=3,#REF!*4,
IF(Q40=4,#REF!*4,
IF(Q40=5,0,
IF(Q40=6,0,
IF(Q40=7,#REF!*4)))))))),
IF(AZ40="t",
IF(Q40=0,0,
IF(Q40=1,0,
IF(Q40=2,#REF!*4*2*0.8,
IF(Q40=3,#REF!*4*0.8,
IF(Q40=4,#REF!*4*0.8,
IF(Q40=5,0,
IF(Q40=6,0,
IF(Q40=7,#REF!*4))))))))))</f>
        <v>#REF!</v>
      </c>
      <c r="AS40" s="2" t="e">
        <f>IF(AZ40="s",
IF(Q40=0,0,
IF(Q40=1,#REF!*2,
IF(Q40=2,#REF!*2,
IF(Q40=3,#REF!*2,
IF(Q40=4,#REF!*2,
IF(Q40=5,#REF!*2,
IF(Q40=6,#REF!*2,
IF(Q40=7,#REF!*2)))))))),
IF(AZ40="t",
IF(Q40=0,#REF!*2*0.8,
IF(Q40=1,#REF!*2*0.8,
IF(Q40=2,#REF!*2*0.8,
IF(Q40=3,#REF!*2*0.8,
IF(Q40=4,#REF!*2*0.8,
IF(Q40=5,#REF!*2*0.8,
IF(Q40=6,#REF!*1*0.8,
IF(Q40=7,#REF!*2))))))))))</f>
        <v>#REF!</v>
      </c>
      <c r="AT40" s="2" t="e">
        <f t="shared" si="25"/>
        <v>#REF!</v>
      </c>
      <c r="AU40" s="2" t="e">
        <f>IF(AZ40="s",
IF(Q40=0,0,
IF(Q40=1,(14-2)*(#REF!+#REF!)/4*4,
IF(Q40=2,(14-2)*(#REF!+#REF!)/4*2,
IF(Q40=3,(14-2)*(#REF!+#REF!)/4*3,
IF(Q40=4,(14-2)*(#REF!+#REF!)/4,
IF(Q40=5,(14-2)*#REF!/4,
IF(Q40=6,0,
IF(Q40=7,(14)*#REF!)))))))),
IF(AZ40="t",
IF(Q40=0,0,
IF(Q40=1,(11-2)*(#REF!+#REF!)/4*4,
IF(Q40=2,(11-2)*(#REF!+#REF!)/4*2,
IF(Q40=3,(11-2)*(#REF!+#REF!)/4*3,
IF(Q40=4,(11-2)*(#REF!+#REF!)/4,
IF(Q40=5,(11-2)*#REF!/4,
IF(Q40=6,0,
IF(Q40=7,(11)*#REF!))))))))))</f>
        <v>#REF!</v>
      </c>
      <c r="AV40" s="2" t="e">
        <f t="shared" si="26"/>
        <v>#REF!</v>
      </c>
      <c r="AW40" s="2">
        <f t="shared" si="27"/>
        <v>8</v>
      </c>
      <c r="AX40" s="2">
        <f t="shared" si="28"/>
        <v>4</v>
      </c>
      <c r="AY40" s="2" t="e">
        <f t="shared" si="29"/>
        <v>#REF!</v>
      </c>
      <c r="AZ40" s="2" t="s">
        <v>63</v>
      </c>
      <c r="BA40" s="2" t="e">
        <f>IF(BG40="A",0,IF(AZ40="s",14*#REF!,IF(AZ40="T",11*#REF!,"HATA")))</f>
        <v>#REF!</v>
      </c>
      <c r="BB40" s="2" t="e">
        <f t="shared" si="30"/>
        <v>#REF!</v>
      </c>
      <c r="BC40" s="2" t="e">
        <f t="shared" si="31"/>
        <v>#REF!</v>
      </c>
      <c r="BD40" s="2" t="e">
        <f>IF(BC40-#REF!=0,"DOĞRU","YANLIŞ")</f>
        <v>#REF!</v>
      </c>
      <c r="BE40" s="2" t="e">
        <f>#REF!-BC40</f>
        <v>#REF!</v>
      </c>
      <c r="BF40" s="2">
        <v>1</v>
      </c>
      <c r="BH40" s="2">
        <v>0</v>
      </c>
      <c r="BJ40" s="2">
        <v>7</v>
      </c>
      <c r="BL40" s="7" t="e">
        <f>#REF!*14</f>
        <v>#REF!</v>
      </c>
      <c r="BM40" s="9"/>
      <c r="BN40" s="8"/>
      <c r="BO40" s="13"/>
      <c r="BP40" s="13"/>
      <c r="BQ40" s="13"/>
      <c r="BR40" s="13"/>
      <c r="BS40" s="13"/>
      <c r="BT40" s="10"/>
      <c r="BU40" s="11"/>
      <c r="BV40" s="12"/>
      <c r="CC40" s="51"/>
      <c r="CD40" s="51"/>
      <c r="CE40" s="51" t="s">
        <v>687</v>
      </c>
      <c r="CF40" s="53">
        <v>44303</v>
      </c>
      <c r="CG40" s="52" t="s">
        <v>771</v>
      </c>
      <c r="CH40" s="52"/>
      <c r="CI40" s="52"/>
      <c r="CJ40" s="42"/>
      <c r="CK40" s="42"/>
    </row>
    <row r="41" spans="1:89" x14ac:dyDescent="0.25">
      <c r="A41" s="54" t="s">
        <v>342</v>
      </c>
      <c r="B41" s="54" t="s">
        <v>301</v>
      </c>
      <c r="C41" s="2" t="s">
        <v>301</v>
      </c>
      <c r="D41" s="4" t="s">
        <v>60</v>
      </c>
      <c r="E41" s="4" t="s">
        <v>60</v>
      </c>
      <c r="F41" s="5" t="e">
        <f>IF(AZ41="S",
IF(#REF!+BH41=2012,
IF(#REF!=1,"12-13/1",
IF(#REF!=2,"12-13/2",
IF(#REF!=3,"13-14/1",
IF(#REF!=4,"13-14/2","Hata1")))),
IF(#REF!+BH41=2013,
IF(#REF!=1,"13-14/1",
IF(#REF!=2,"13-14/2",
IF(#REF!=3,"14-15/1",
IF(#REF!=4,"14-15/2","Hata2")))),
IF(#REF!+BH41=2014,
IF(#REF!=1,"14-15/1",
IF(#REF!=2,"14-15/2",
IF(#REF!=3,"15-16/1",
IF(#REF!=4,"15-16/2","Hata3")))),
IF(#REF!+BH41=2015,
IF(#REF!=1,"15-16/1",
IF(#REF!=2,"15-16/2",
IF(#REF!=3,"16-17/1",
IF(#REF!=4,"16-17/2","Hata4")))),
IF(#REF!+BH41=2016,
IF(#REF!=1,"16-17/1",
IF(#REF!=2,"16-17/2",
IF(#REF!=3,"17-18/1",
IF(#REF!=4,"17-18/2","Hata5")))),
IF(#REF!+BH41=2017,
IF(#REF!=1,"17-18/1",
IF(#REF!=2,"17-18/2",
IF(#REF!=3,"18-19/1",
IF(#REF!=4,"18-19/2","Hata6")))),
IF(#REF!+BH41=2018,
IF(#REF!=1,"18-19/1",
IF(#REF!=2,"18-19/2",
IF(#REF!=3,"19-20/1",
IF(#REF!=4,"19-20/2","Hata7")))),
IF(#REF!+BH41=2019,
IF(#REF!=1,"19-20/1",
IF(#REF!=2,"19-20/2",
IF(#REF!=3,"20-21/1",
IF(#REF!=4,"20-21/2","Hata8")))),
IF(#REF!+BH41=2020,
IF(#REF!=1,"20-21/1",
IF(#REF!=2,"20-21/2",
IF(#REF!=3,"21-22/1",
IF(#REF!=4,"21-22/2","Hata9")))),
IF(#REF!+BH41=2021,
IF(#REF!=1,"21-22/1",
IF(#REF!=2,"21-22/2",
IF(#REF!=3,"22-23/1",
IF(#REF!=4,"22-23/2","Hata10")))),
IF(#REF!+BH41=2022,
IF(#REF!=1,"22-23/1",
IF(#REF!=2,"22-23/2",
IF(#REF!=3,"23-24/1",
IF(#REF!=4,"23-24/2","Hata11")))),
IF(#REF!+BH41=2023,
IF(#REF!=1,"23-24/1",
IF(#REF!=2,"23-24/2",
IF(#REF!=3,"24-25/1",
IF(#REF!=4,"24-25/2","Hata12")))),
)))))))))))),
IF(AZ41="T",
IF(#REF!+BH41=2012,
IF(#REF!=1,"12-13/1",
IF(#REF!=2,"12-13/2",
IF(#REF!=3,"12-13/3",
IF(#REF!=4,"13-14/1",
IF(#REF!=5,"13-14/2",
IF(#REF!=6,"13-14/3","Hata1")))))),
IF(#REF!+BH41=2013,
IF(#REF!=1,"13-14/1",
IF(#REF!=2,"13-14/2",
IF(#REF!=3,"13-14/3",
IF(#REF!=4,"14-15/1",
IF(#REF!=5,"14-15/2",
IF(#REF!=6,"14-15/3","Hata2")))))),
IF(#REF!+BH41=2014,
IF(#REF!=1,"14-15/1",
IF(#REF!=2,"14-15/2",
IF(#REF!=3,"14-15/3",
IF(#REF!=4,"15-16/1",
IF(#REF!=5,"15-16/2",
IF(#REF!=6,"15-16/3","Hata3")))))),
IF(AND(#REF!+#REF!&gt;2014,#REF!+#REF!&lt;2015,BH41=1),
IF(#REF!=0.1,"14-15/0.1",
IF(#REF!=0.2,"14-15/0.2",
IF(#REF!=0.3,"14-15/0.3","Hata4"))),
IF(#REF!+BH41=2015,
IF(#REF!=1,"15-16/1",
IF(#REF!=2,"15-16/2",
IF(#REF!=3,"15-16/3",
IF(#REF!=4,"16-17/1",
IF(#REF!=5,"16-17/2",
IF(#REF!=6,"16-17/3","Hata5")))))),
IF(#REF!+BH41=2016,
IF(#REF!=1,"16-17/1",
IF(#REF!=2,"16-17/2",
IF(#REF!=3,"16-17/3",
IF(#REF!=4,"17-18/1",
IF(#REF!=5,"17-18/2",
IF(#REF!=6,"17-18/3","Hata6")))))),
IF(#REF!+BH41=2017,
IF(#REF!=1,"17-18/1",
IF(#REF!=2,"17-18/2",
IF(#REF!=3,"17-18/3",
IF(#REF!=4,"18-19/1",
IF(#REF!=5,"18-19/2",
IF(#REF!=6,"18-19/3","Hata7")))))),
IF(#REF!+BH41=2018,
IF(#REF!=1,"18-19/1",
IF(#REF!=2,"18-19/2",
IF(#REF!=3,"18-19/3",
IF(#REF!=4,"19-20/1",
IF(#REF!=5," 19-20/2",
IF(#REF!=6,"19-20/3","Hata8")))))),
IF(#REF!+BH41=2019,
IF(#REF!=1,"19-20/1",
IF(#REF!=2,"19-20/2",
IF(#REF!=3,"19-20/3",
IF(#REF!=4,"20-21/1",
IF(#REF!=5,"20-21/2",
IF(#REF!=6,"20-21/3","Hata9")))))),
IF(#REF!+BH41=2020,
IF(#REF!=1,"20-21/1",
IF(#REF!=2,"20-21/2",
IF(#REF!=3,"20-21/3",
IF(#REF!=4,"21-22/1",
IF(#REF!=5,"21-22/2",
IF(#REF!=6,"21-22/3","Hata10")))))),
IF(#REF!+BH41=2021,
IF(#REF!=1,"21-22/1",
IF(#REF!=2,"21-22/2",
IF(#REF!=3,"21-22/3",
IF(#REF!=4,"22-23/1",
IF(#REF!=5,"22-23/2",
IF(#REF!=6,"22-23/3","Hata11")))))),
IF(#REF!+BH41=2022,
IF(#REF!=1,"22-23/1",
IF(#REF!=2,"22-23/2",
IF(#REF!=3,"22-23/3",
IF(#REF!=4,"23-24/1",
IF(#REF!=5,"23-24/2",
IF(#REF!=6,"23-24/3","Hata12")))))),
IF(#REF!+BH41=2023,
IF(#REF!=1,"23-24/1",
IF(#REF!=2,"23-24/2",
IF(#REF!=3,"23-24/3",
IF(#REF!=4,"24-25/1",
IF(#REF!=5,"24-25/2",
IF(#REF!=6,"24-25/3","Hata13")))))),
))))))))))))))
)</f>
        <v>#REF!</v>
      </c>
      <c r="G41" s="4"/>
      <c r="H41" s="54" t="s">
        <v>158</v>
      </c>
      <c r="I41" s="2">
        <v>206099</v>
      </c>
      <c r="J41" s="2" t="s">
        <v>107</v>
      </c>
      <c r="O41" s="2" t="s">
        <v>302</v>
      </c>
      <c r="P41" s="2" t="s">
        <v>302</v>
      </c>
      <c r="Q41" s="55">
        <v>7</v>
      </c>
      <c r="R41" s="2">
        <f>VLOOKUP($Q41,[1]sistem!$I$3:$L$10,2,FALSE)</f>
        <v>0</v>
      </c>
      <c r="S41" s="2">
        <f>VLOOKUP($Q41,[1]sistem!$I$3:$L$10,3,FALSE)</f>
        <v>1</v>
      </c>
      <c r="T41" s="2">
        <f>VLOOKUP($Q41,[1]sistem!$I$3:$L$10,4,FALSE)</f>
        <v>1</v>
      </c>
      <c r="U41" s="2" t="e">
        <f>VLOOKUP($AZ41,[1]sistem!$I$13:$L$14,2,FALSE)*#REF!</f>
        <v>#REF!</v>
      </c>
      <c r="V41" s="2" t="e">
        <f>VLOOKUP($AZ41,[1]sistem!$I$13:$L$14,3,FALSE)*#REF!</f>
        <v>#REF!</v>
      </c>
      <c r="W41" s="2" t="e">
        <f>VLOOKUP($AZ41,[1]sistem!$I$13:$L$14,4,FALSE)*#REF!</f>
        <v>#REF!</v>
      </c>
      <c r="X41" s="2" t="e">
        <f t="shared" si="16"/>
        <v>#REF!</v>
      </c>
      <c r="Y41" s="2" t="e">
        <f t="shared" si="17"/>
        <v>#REF!</v>
      </c>
      <c r="Z41" s="2" t="e">
        <f t="shared" si="18"/>
        <v>#REF!</v>
      </c>
      <c r="AA41" s="2" t="e">
        <f t="shared" si="19"/>
        <v>#REF!</v>
      </c>
      <c r="AB41" s="2">
        <f>VLOOKUP(AZ41,[1]sistem!$I$18:$J$19,2,FALSE)</f>
        <v>14</v>
      </c>
      <c r="AC41" s="2">
        <v>0.25</v>
      </c>
      <c r="AD41" s="2">
        <f>VLOOKUP($Q41,[1]sistem!$I$3:$M$10,5,FALSE)</f>
        <v>1</v>
      </c>
      <c r="AE41" s="2">
        <v>4</v>
      </c>
      <c r="AG41" s="2">
        <f t="shared" si="20"/>
        <v>56</v>
      </c>
      <c r="AH41" s="2">
        <f>VLOOKUP($Q41,[1]sistem!$I$3:$N$10,6,FALSE)</f>
        <v>2</v>
      </c>
      <c r="AI41" s="2">
        <v>2</v>
      </c>
      <c r="AJ41" s="2">
        <f t="shared" si="21"/>
        <v>4</v>
      </c>
      <c r="AK41" s="2">
        <f>VLOOKUP($AZ41,[1]sistem!$I$18:$K$19,3,FALSE)</f>
        <v>14</v>
      </c>
      <c r="AL41" s="2" t="e">
        <f>AK41*#REF!</f>
        <v>#REF!</v>
      </c>
      <c r="AM41" s="2" t="e">
        <f t="shared" si="22"/>
        <v>#REF!</v>
      </c>
      <c r="AN41" s="2">
        <f t="shared" si="23"/>
        <v>25</v>
      </c>
      <c r="AO41" s="2" t="e">
        <f t="shared" si="24"/>
        <v>#REF!</v>
      </c>
      <c r="AP41" s="2" t="e">
        <f>ROUND(AO41-#REF!,0)</f>
        <v>#REF!</v>
      </c>
      <c r="AQ41" s="2">
        <f>IF(AZ41="s",IF(Q41=0,0,
IF(Q41=1,#REF!*4*4,
IF(Q41=2,0,
IF(Q41=3,#REF!*4*2,
IF(Q41=4,0,
IF(Q41=5,0,
IF(Q41=6,0,
IF(Q41=7,0)))))))),
IF(AZ41="t",
IF(Q41=0,0,
IF(Q41=1,#REF!*4*4*0.8,
IF(Q41=2,0,
IF(Q41=3,#REF!*4*2*0.8,
IF(Q41=4,0,
IF(Q41=5,0,
IF(Q41=6,0,
IF(Q41=7,0))))))))))</f>
        <v>0</v>
      </c>
      <c r="AR41" s="2" t="e">
        <f>IF(AZ41="s",
IF(Q41=0,0,
IF(Q41=1,0,
IF(Q41=2,#REF!*4*2,
IF(Q41=3,#REF!*4,
IF(Q41=4,#REF!*4,
IF(Q41=5,0,
IF(Q41=6,0,
IF(Q41=7,#REF!*4)))))))),
IF(AZ41="t",
IF(Q41=0,0,
IF(Q41=1,0,
IF(Q41=2,#REF!*4*2*0.8,
IF(Q41=3,#REF!*4*0.8,
IF(Q41=4,#REF!*4*0.8,
IF(Q41=5,0,
IF(Q41=6,0,
IF(Q41=7,#REF!*4))))))))))</f>
        <v>#REF!</v>
      </c>
      <c r="AS41" s="2" t="e">
        <f>IF(AZ41="s",
IF(Q41=0,0,
IF(Q41=1,#REF!*2,
IF(Q41=2,#REF!*2,
IF(Q41=3,#REF!*2,
IF(Q41=4,#REF!*2,
IF(Q41=5,#REF!*2,
IF(Q41=6,#REF!*2,
IF(Q41=7,#REF!*2)))))))),
IF(AZ41="t",
IF(Q41=0,#REF!*2*0.8,
IF(Q41=1,#REF!*2*0.8,
IF(Q41=2,#REF!*2*0.8,
IF(Q41=3,#REF!*2*0.8,
IF(Q41=4,#REF!*2*0.8,
IF(Q41=5,#REF!*2*0.8,
IF(Q41=6,#REF!*1*0.8,
IF(Q41=7,#REF!*2))))))))))</f>
        <v>#REF!</v>
      </c>
      <c r="AT41" s="2" t="e">
        <f t="shared" si="25"/>
        <v>#REF!</v>
      </c>
      <c r="AU41" s="2" t="e">
        <f>IF(AZ41="s",
IF(Q41=0,0,
IF(Q41=1,(14-2)*(#REF!+#REF!)/4*4,
IF(Q41=2,(14-2)*(#REF!+#REF!)/4*2,
IF(Q41=3,(14-2)*(#REF!+#REF!)/4*3,
IF(Q41=4,(14-2)*(#REF!+#REF!)/4,
IF(Q41=5,(14-2)*#REF!/4,
IF(Q41=6,0,
IF(Q41=7,(14)*#REF!)))))))),
IF(AZ41="t",
IF(Q41=0,0,
IF(Q41=1,(11-2)*(#REF!+#REF!)/4*4,
IF(Q41=2,(11-2)*(#REF!+#REF!)/4*2,
IF(Q41=3,(11-2)*(#REF!+#REF!)/4*3,
IF(Q41=4,(11-2)*(#REF!+#REF!)/4,
IF(Q41=5,(11-2)*#REF!/4,
IF(Q41=6,0,
IF(Q41=7,(11)*#REF!))))))))))</f>
        <v>#REF!</v>
      </c>
      <c r="AV41" s="2" t="e">
        <f t="shared" si="26"/>
        <v>#REF!</v>
      </c>
      <c r="AW41" s="2">
        <f t="shared" si="27"/>
        <v>8</v>
      </c>
      <c r="AX41" s="2">
        <f t="shared" si="28"/>
        <v>4</v>
      </c>
      <c r="AY41" s="2" t="e">
        <f t="shared" si="29"/>
        <v>#REF!</v>
      </c>
      <c r="AZ41" s="2" t="s">
        <v>63</v>
      </c>
      <c r="BA41" s="2" t="e">
        <f>IF(BG41="A",0,IF(AZ41="s",14*#REF!,IF(AZ41="T",11*#REF!,"HATA")))</f>
        <v>#REF!</v>
      </c>
      <c r="BB41" s="2" t="e">
        <f t="shared" si="30"/>
        <v>#REF!</v>
      </c>
      <c r="BC41" s="2" t="e">
        <f t="shared" si="31"/>
        <v>#REF!</v>
      </c>
      <c r="BD41" s="2" t="e">
        <f>IF(BC41-#REF!=0,"DOĞRU","YANLIŞ")</f>
        <v>#REF!</v>
      </c>
      <c r="BE41" s="2" t="e">
        <f>#REF!-BC41</f>
        <v>#REF!</v>
      </c>
      <c r="BF41" s="2">
        <v>1</v>
      </c>
      <c r="BH41" s="2">
        <v>0</v>
      </c>
      <c r="BJ41" s="2">
        <v>7</v>
      </c>
      <c r="BL41" s="7" t="e">
        <f>#REF!*14</f>
        <v>#REF!</v>
      </c>
      <c r="BM41" s="9"/>
      <c r="BN41" s="8"/>
      <c r="BO41" s="13"/>
      <c r="BP41" s="13"/>
      <c r="BQ41" s="13"/>
      <c r="BR41" s="13"/>
      <c r="BS41" s="13"/>
      <c r="BT41" s="10"/>
      <c r="BU41" s="11"/>
      <c r="BV41" s="12"/>
      <c r="CC41" s="51"/>
      <c r="CD41" s="51"/>
      <c r="CE41" s="51" t="s">
        <v>687</v>
      </c>
      <c r="CF41" s="53">
        <v>44303</v>
      </c>
      <c r="CG41" s="52" t="s">
        <v>771</v>
      </c>
      <c r="CH41" s="52"/>
      <c r="CI41" s="52"/>
      <c r="CJ41" s="42"/>
      <c r="CK41" s="42"/>
    </row>
    <row r="42" spans="1:89" x14ac:dyDescent="0.25">
      <c r="A42" s="54" t="s">
        <v>342</v>
      </c>
      <c r="B42" s="54" t="s">
        <v>301</v>
      </c>
      <c r="C42" s="2" t="s">
        <v>301</v>
      </c>
      <c r="D42" s="4" t="s">
        <v>60</v>
      </c>
      <c r="E42" s="4" t="s">
        <v>60</v>
      </c>
      <c r="F42" s="5" t="e">
        <f>IF(AZ42="S",
IF(#REF!+BH42=2012,
IF(#REF!=1,"12-13/1",
IF(#REF!=2,"12-13/2",
IF(#REF!=3,"13-14/1",
IF(#REF!=4,"13-14/2","Hata1")))),
IF(#REF!+BH42=2013,
IF(#REF!=1,"13-14/1",
IF(#REF!=2,"13-14/2",
IF(#REF!=3,"14-15/1",
IF(#REF!=4,"14-15/2","Hata2")))),
IF(#REF!+BH42=2014,
IF(#REF!=1,"14-15/1",
IF(#REF!=2,"14-15/2",
IF(#REF!=3,"15-16/1",
IF(#REF!=4,"15-16/2","Hata3")))),
IF(#REF!+BH42=2015,
IF(#REF!=1,"15-16/1",
IF(#REF!=2,"15-16/2",
IF(#REF!=3,"16-17/1",
IF(#REF!=4,"16-17/2","Hata4")))),
IF(#REF!+BH42=2016,
IF(#REF!=1,"16-17/1",
IF(#REF!=2,"16-17/2",
IF(#REF!=3,"17-18/1",
IF(#REF!=4,"17-18/2","Hata5")))),
IF(#REF!+BH42=2017,
IF(#REF!=1,"17-18/1",
IF(#REF!=2,"17-18/2",
IF(#REF!=3,"18-19/1",
IF(#REF!=4,"18-19/2","Hata6")))),
IF(#REF!+BH42=2018,
IF(#REF!=1,"18-19/1",
IF(#REF!=2,"18-19/2",
IF(#REF!=3,"19-20/1",
IF(#REF!=4,"19-20/2","Hata7")))),
IF(#REF!+BH42=2019,
IF(#REF!=1,"19-20/1",
IF(#REF!=2,"19-20/2",
IF(#REF!=3,"20-21/1",
IF(#REF!=4,"20-21/2","Hata8")))),
IF(#REF!+BH42=2020,
IF(#REF!=1,"20-21/1",
IF(#REF!=2,"20-21/2",
IF(#REF!=3,"21-22/1",
IF(#REF!=4,"21-22/2","Hata9")))),
IF(#REF!+BH42=2021,
IF(#REF!=1,"21-22/1",
IF(#REF!=2,"21-22/2",
IF(#REF!=3,"22-23/1",
IF(#REF!=4,"22-23/2","Hata10")))),
IF(#REF!+BH42=2022,
IF(#REF!=1,"22-23/1",
IF(#REF!=2,"22-23/2",
IF(#REF!=3,"23-24/1",
IF(#REF!=4,"23-24/2","Hata11")))),
IF(#REF!+BH42=2023,
IF(#REF!=1,"23-24/1",
IF(#REF!=2,"23-24/2",
IF(#REF!=3,"24-25/1",
IF(#REF!=4,"24-25/2","Hata12")))),
)))))))))))),
IF(AZ42="T",
IF(#REF!+BH42=2012,
IF(#REF!=1,"12-13/1",
IF(#REF!=2,"12-13/2",
IF(#REF!=3,"12-13/3",
IF(#REF!=4,"13-14/1",
IF(#REF!=5,"13-14/2",
IF(#REF!=6,"13-14/3","Hata1")))))),
IF(#REF!+BH42=2013,
IF(#REF!=1,"13-14/1",
IF(#REF!=2,"13-14/2",
IF(#REF!=3,"13-14/3",
IF(#REF!=4,"14-15/1",
IF(#REF!=5,"14-15/2",
IF(#REF!=6,"14-15/3","Hata2")))))),
IF(#REF!+BH42=2014,
IF(#REF!=1,"14-15/1",
IF(#REF!=2,"14-15/2",
IF(#REF!=3,"14-15/3",
IF(#REF!=4,"15-16/1",
IF(#REF!=5,"15-16/2",
IF(#REF!=6,"15-16/3","Hata3")))))),
IF(AND(#REF!+#REF!&gt;2014,#REF!+#REF!&lt;2015,BH42=1),
IF(#REF!=0.1,"14-15/0.1",
IF(#REF!=0.2,"14-15/0.2",
IF(#REF!=0.3,"14-15/0.3","Hata4"))),
IF(#REF!+BH42=2015,
IF(#REF!=1,"15-16/1",
IF(#REF!=2,"15-16/2",
IF(#REF!=3,"15-16/3",
IF(#REF!=4,"16-17/1",
IF(#REF!=5,"16-17/2",
IF(#REF!=6,"16-17/3","Hata5")))))),
IF(#REF!+BH42=2016,
IF(#REF!=1,"16-17/1",
IF(#REF!=2,"16-17/2",
IF(#REF!=3,"16-17/3",
IF(#REF!=4,"17-18/1",
IF(#REF!=5,"17-18/2",
IF(#REF!=6,"17-18/3","Hata6")))))),
IF(#REF!+BH42=2017,
IF(#REF!=1,"17-18/1",
IF(#REF!=2,"17-18/2",
IF(#REF!=3,"17-18/3",
IF(#REF!=4,"18-19/1",
IF(#REF!=5,"18-19/2",
IF(#REF!=6,"18-19/3","Hata7")))))),
IF(#REF!+BH42=2018,
IF(#REF!=1,"18-19/1",
IF(#REF!=2,"18-19/2",
IF(#REF!=3,"18-19/3",
IF(#REF!=4,"19-20/1",
IF(#REF!=5," 19-20/2",
IF(#REF!=6,"19-20/3","Hata8")))))),
IF(#REF!+BH42=2019,
IF(#REF!=1,"19-20/1",
IF(#REF!=2,"19-20/2",
IF(#REF!=3,"19-20/3",
IF(#REF!=4,"20-21/1",
IF(#REF!=5,"20-21/2",
IF(#REF!=6,"20-21/3","Hata9")))))),
IF(#REF!+BH42=2020,
IF(#REF!=1,"20-21/1",
IF(#REF!=2,"20-21/2",
IF(#REF!=3,"20-21/3",
IF(#REF!=4,"21-22/1",
IF(#REF!=5,"21-22/2",
IF(#REF!=6,"21-22/3","Hata10")))))),
IF(#REF!+BH42=2021,
IF(#REF!=1,"21-22/1",
IF(#REF!=2,"21-22/2",
IF(#REF!=3,"21-22/3",
IF(#REF!=4,"22-23/1",
IF(#REF!=5,"22-23/2",
IF(#REF!=6,"22-23/3","Hata11")))))),
IF(#REF!+BH42=2022,
IF(#REF!=1,"22-23/1",
IF(#REF!=2,"22-23/2",
IF(#REF!=3,"22-23/3",
IF(#REF!=4,"23-24/1",
IF(#REF!=5,"23-24/2",
IF(#REF!=6,"23-24/3","Hata12")))))),
IF(#REF!+BH42=2023,
IF(#REF!=1,"23-24/1",
IF(#REF!=2,"23-24/2",
IF(#REF!=3,"23-24/3",
IF(#REF!=4,"24-25/1",
IF(#REF!=5,"24-25/2",
IF(#REF!=6,"24-25/3","Hata13")))))),
))))))))))))))
)</f>
        <v>#REF!</v>
      </c>
      <c r="G42" s="4"/>
      <c r="H42" s="54" t="s">
        <v>106</v>
      </c>
      <c r="I42" s="2">
        <v>5596150</v>
      </c>
      <c r="J42" s="2" t="s">
        <v>107</v>
      </c>
      <c r="O42" s="2" t="s">
        <v>302</v>
      </c>
      <c r="P42" s="2" t="s">
        <v>302</v>
      </c>
      <c r="Q42" s="55">
        <v>7</v>
      </c>
      <c r="R42" s="2">
        <f>VLOOKUP($Q42,[1]sistem!$I$3:$L$10,2,FALSE)</f>
        <v>0</v>
      </c>
      <c r="S42" s="2">
        <f>VLOOKUP($Q42,[1]sistem!$I$3:$L$10,3,FALSE)</f>
        <v>1</v>
      </c>
      <c r="T42" s="2">
        <f>VLOOKUP($Q42,[1]sistem!$I$3:$L$10,4,FALSE)</f>
        <v>1</v>
      </c>
      <c r="U42" s="2" t="e">
        <f>VLOOKUP($AZ42,[1]sistem!$I$13:$L$14,2,FALSE)*#REF!</f>
        <v>#REF!</v>
      </c>
      <c r="V42" s="2" t="e">
        <f>VLOOKUP($AZ42,[1]sistem!$I$13:$L$14,3,FALSE)*#REF!</f>
        <v>#REF!</v>
      </c>
      <c r="W42" s="2" t="e">
        <f>VLOOKUP($AZ42,[1]sistem!$I$13:$L$14,4,FALSE)*#REF!</f>
        <v>#REF!</v>
      </c>
      <c r="X42" s="2" t="e">
        <f t="shared" si="16"/>
        <v>#REF!</v>
      </c>
      <c r="Y42" s="2" t="e">
        <f t="shared" si="17"/>
        <v>#REF!</v>
      </c>
      <c r="Z42" s="2" t="e">
        <f t="shared" si="18"/>
        <v>#REF!</v>
      </c>
      <c r="AA42" s="2" t="e">
        <f t="shared" si="19"/>
        <v>#REF!</v>
      </c>
      <c r="AB42" s="2">
        <f>VLOOKUP(AZ42,[1]sistem!$I$18:$J$19,2,FALSE)</f>
        <v>14</v>
      </c>
      <c r="AC42" s="2">
        <v>0.25</v>
      </c>
      <c r="AD42" s="2">
        <f>VLOOKUP($Q42,[1]sistem!$I$3:$M$10,5,FALSE)</f>
        <v>1</v>
      </c>
      <c r="AE42" s="2">
        <v>4</v>
      </c>
      <c r="AG42" s="2">
        <f t="shared" si="20"/>
        <v>56</v>
      </c>
      <c r="AH42" s="2">
        <f>VLOOKUP($Q42,[1]sistem!$I$3:$N$10,6,FALSE)</f>
        <v>2</v>
      </c>
      <c r="AI42" s="2">
        <v>2</v>
      </c>
      <c r="AJ42" s="2">
        <f t="shared" si="21"/>
        <v>4</v>
      </c>
      <c r="AK42" s="2">
        <f>VLOOKUP($AZ42,[1]sistem!$I$18:$K$19,3,FALSE)</f>
        <v>14</v>
      </c>
      <c r="AL42" s="2" t="e">
        <f>AK42*#REF!</f>
        <v>#REF!</v>
      </c>
      <c r="AM42" s="2" t="e">
        <f t="shared" si="22"/>
        <v>#REF!</v>
      </c>
      <c r="AN42" s="2">
        <f t="shared" si="23"/>
        <v>25</v>
      </c>
      <c r="AO42" s="2" t="e">
        <f t="shared" si="24"/>
        <v>#REF!</v>
      </c>
      <c r="AP42" s="2" t="e">
        <f>ROUND(AO42-#REF!,0)</f>
        <v>#REF!</v>
      </c>
      <c r="AQ42" s="2">
        <f>IF(AZ42="s",IF(Q42=0,0,
IF(Q42=1,#REF!*4*4,
IF(Q42=2,0,
IF(Q42=3,#REF!*4*2,
IF(Q42=4,0,
IF(Q42=5,0,
IF(Q42=6,0,
IF(Q42=7,0)))))))),
IF(AZ42="t",
IF(Q42=0,0,
IF(Q42=1,#REF!*4*4*0.8,
IF(Q42=2,0,
IF(Q42=3,#REF!*4*2*0.8,
IF(Q42=4,0,
IF(Q42=5,0,
IF(Q42=6,0,
IF(Q42=7,0))))))))))</f>
        <v>0</v>
      </c>
      <c r="AR42" s="2" t="e">
        <f>IF(AZ42="s",
IF(Q42=0,0,
IF(Q42=1,0,
IF(Q42=2,#REF!*4*2,
IF(Q42=3,#REF!*4,
IF(Q42=4,#REF!*4,
IF(Q42=5,0,
IF(Q42=6,0,
IF(Q42=7,#REF!*4)))))))),
IF(AZ42="t",
IF(Q42=0,0,
IF(Q42=1,0,
IF(Q42=2,#REF!*4*2*0.8,
IF(Q42=3,#REF!*4*0.8,
IF(Q42=4,#REF!*4*0.8,
IF(Q42=5,0,
IF(Q42=6,0,
IF(Q42=7,#REF!*4))))))))))</f>
        <v>#REF!</v>
      </c>
      <c r="AS42" s="2" t="e">
        <f>IF(AZ42="s",
IF(Q42=0,0,
IF(Q42=1,#REF!*2,
IF(Q42=2,#REF!*2,
IF(Q42=3,#REF!*2,
IF(Q42=4,#REF!*2,
IF(Q42=5,#REF!*2,
IF(Q42=6,#REF!*2,
IF(Q42=7,#REF!*2)))))))),
IF(AZ42="t",
IF(Q42=0,#REF!*2*0.8,
IF(Q42=1,#REF!*2*0.8,
IF(Q42=2,#REF!*2*0.8,
IF(Q42=3,#REF!*2*0.8,
IF(Q42=4,#REF!*2*0.8,
IF(Q42=5,#REF!*2*0.8,
IF(Q42=6,#REF!*1*0.8,
IF(Q42=7,#REF!*2))))))))))</f>
        <v>#REF!</v>
      </c>
      <c r="AT42" s="2" t="e">
        <f t="shared" si="25"/>
        <v>#REF!</v>
      </c>
      <c r="AU42" s="2" t="e">
        <f>IF(AZ42="s",
IF(Q42=0,0,
IF(Q42=1,(14-2)*(#REF!+#REF!)/4*4,
IF(Q42=2,(14-2)*(#REF!+#REF!)/4*2,
IF(Q42=3,(14-2)*(#REF!+#REF!)/4*3,
IF(Q42=4,(14-2)*(#REF!+#REF!)/4,
IF(Q42=5,(14-2)*#REF!/4,
IF(Q42=6,0,
IF(Q42=7,(14)*#REF!)))))))),
IF(AZ42="t",
IF(Q42=0,0,
IF(Q42=1,(11-2)*(#REF!+#REF!)/4*4,
IF(Q42=2,(11-2)*(#REF!+#REF!)/4*2,
IF(Q42=3,(11-2)*(#REF!+#REF!)/4*3,
IF(Q42=4,(11-2)*(#REF!+#REF!)/4,
IF(Q42=5,(11-2)*#REF!/4,
IF(Q42=6,0,
IF(Q42=7,(11)*#REF!))))))))))</f>
        <v>#REF!</v>
      </c>
      <c r="AV42" s="2" t="e">
        <f t="shared" si="26"/>
        <v>#REF!</v>
      </c>
      <c r="AW42" s="2">
        <f t="shared" si="27"/>
        <v>8</v>
      </c>
      <c r="AX42" s="2">
        <f t="shared" si="28"/>
        <v>4</v>
      </c>
      <c r="AY42" s="2" t="e">
        <f t="shared" si="29"/>
        <v>#REF!</v>
      </c>
      <c r="AZ42" s="2" t="s">
        <v>63</v>
      </c>
      <c r="BA42" s="2" t="e">
        <f>IF(BG42="A",0,IF(AZ42="s",14*#REF!,IF(AZ42="T",11*#REF!,"HATA")))</f>
        <v>#REF!</v>
      </c>
      <c r="BB42" s="2" t="e">
        <f t="shared" si="30"/>
        <v>#REF!</v>
      </c>
      <c r="BC42" s="2" t="e">
        <f t="shared" si="31"/>
        <v>#REF!</v>
      </c>
      <c r="BD42" s="2" t="e">
        <f>IF(BC42-#REF!=0,"DOĞRU","YANLIŞ")</f>
        <v>#REF!</v>
      </c>
      <c r="BE42" s="2" t="e">
        <f>#REF!-BC42</f>
        <v>#REF!</v>
      </c>
      <c r="BF42" s="2">
        <v>1</v>
      </c>
      <c r="BH42" s="2">
        <v>0</v>
      </c>
      <c r="BJ42" s="2">
        <v>7</v>
      </c>
      <c r="BL42" s="7" t="e">
        <f>#REF!*14</f>
        <v>#REF!</v>
      </c>
      <c r="BM42" s="9"/>
      <c r="BN42" s="8"/>
      <c r="BO42" s="13"/>
      <c r="BP42" s="13"/>
      <c r="BQ42" s="13"/>
      <c r="BR42" s="13"/>
      <c r="BS42" s="13"/>
      <c r="BT42" s="10"/>
      <c r="BU42" s="11"/>
      <c r="BV42" s="12"/>
      <c r="CC42" s="51"/>
      <c r="CD42" s="51"/>
      <c r="CE42" s="51" t="s">
        <v>687</v>
      </c>
      <c r="CF42" s="53">
        <v>44303</v>
      </c>
      <c r="CG42" s="52" t="s">
        <v>771</v>
      </c>
      <c r="CH42" s="52"/>
      <c r="CI42" s="52"/>
      <c r="CJ42" s="42"/>
      <c r="CK42" s="42"/>
    </row>
    <row r="43" spans="1:89" x14ac:dyDescent="0.25">
      <c r="A43" s="54" t="s">
        <v>342</v>
      </c>
      <c r="B43" s="54" t="s">
        <v>301</v>
      </c>
      <c r="C43" s="2" t="s">
        <v>301</v>
      </c>
      <c r="D43" s="4" t="s">
        <v>60</v>
      </c>
      <c r="E43" s="4" t="s">
        <v>60</v>
      </c>
      <c r="F43" s="5" t="e">
        <f>IF(AZ43="S",
IF(#REF!+BH43=2012,
IF(#REF!=1,"12-13/1",
IF(#REF!=2,"12-13/2",
IF(#REF!=3,"13-14/1",
IF(#REF!=4,"13-14/2","Hata1")))),
IF(#REF!+BH43=2013,
IF(#REF!=1,"13-14/1",
IF(#REF!=2,"13-14/2",
IF(#REF!=3,"14-15/1",
IF(#REF!=4,"14-15/2","Hata2")))),
IF(#REF!+BH43=2014,
IF(#REF!=1,"14-15/1",
IF(#REF!=2,"14-15/2",
IF(#REF!=3,"15-16/1",
IF(#REF!=4,"15-16/2","Hata3")))),
IF(#REF!+BH43=2015,
IF(#REF!=1,"15-16/1",
IF(#REF!=2,"15-16/2",
IF(#REF!=3,"16-17/1",
IF(#REF!=4,"16-17/2","Hata4")))),
IF(#REF!+BH43=2016,
IF(#REF!=1,"16-17/1",
IF(#REF!=2,"16-17/2",
IF(#REF!=3,"17-18/1",
IF(#REF!=4,"17-18/2","Hata5")))),
IF(#REF!+BH43=2017,
IF(#REF!=1,"17-18/1",
IF(#REF!=2,"17-18/2",
IF(#REF!=3,"18-19/1",
IF(#REF!=4,"18-19/2","Hata6")))),
IF(#REF!+BH43=2018,
IF(#REF!=1,"18-19/1",
IF(#REF!=2,"18-19/2",
IF(#REF!=3,"19-20/1",
IF(#REF!=4,"19-20/2","Hata7")))),
IF(#REF!+BH43=2019,
IF(#REF!=1,"19-20/1",
IF(#REF!=2,"19-20/2",
IF(#REF!=3,"20-21/1",
IF(#REF!=4,"20-21/2","Hata8")))),
IF(#REF!+BH43=2020,
IF(#REF!=1,"20-21/1",
IF(#REF!=2,"20-21/2",
IF(#REF!=3,"21-22/1",
IF(#REF!=4,"21-22/2","Hata9")))),
IF(#REF!+BH43=2021,
IF(#REF!=1,"21-22/1",
IF(#REF!=2,"21-22/2",
IF(#REF!=3,"22-23/1",
IF(#REF!=4,"22-23/2","Hata10")))),
IF(#REF!+BH43=2022,
IF(#REF!=1,"22-23/1",
IF(#REF!=2,"22-23/2",
IF(#REF!=3,"23-24/1",
IF(#REF!=4,"23-24/2","Hata11")))),
IF(#REF!+BH43=2023,
IF(#REF!=1,"23-24/1",
IF(#REF!=2,"23-24/2",
IF(#REF!=3,"24-25/1",
IF(#REF!=4,"24-25/2","Hata12")))),
)))))))))))),
IF(AZ43="T",
IF(#REF!+BH43=2012,
IF(#REF!=1,"12-13/1",
IF(#REF!=2,"12-13/2",
IF(#REF!=3,"12-13/3",
IF(#REF!=4,"13-14/1",
IF(#REF!=5,"13-14/2",
IF(#REF!=6,"13-14/3","Hata1")))))),
IF(#REF!+BH43=2013,
IF(#REF!=1,"13-14/1",
IF(#REF!=2,"13-14/2",
IF(#REF!=3,"13-14/3",
IF(#REF!=4,"14-15/1",
IF(#REF!=5,"14-15/2",
IF(#REF!=6,"14-15/3","Hata2")))))),
IF(#REF!+BH43=2014,
IF(#REF!=1,"14-15/1",
IF(#REF!=2,"14-15/2",
IF(#REF!=3,"14-15/3",
IF(#REF!=4,"15-16/1",
IF(#REF!=5,"15-16/2",
IF(#REF!=6,"15-16/3","Hata3")))))),
IF(AND(#REF!+#REF!&gt;2014,#REF!+#REF!&lt;2015,BH43=1),
IF(#REF!=0.1,"14-15/0.1",
IF(#REF!=0.2,"14-15/0.2",
IF(#REF!=0.3,"14-15/0.3","Hata4"))),
IF(#REF!+BH43=2015,
IF(#REF!=1,"15-16/1",
IF(#REF!=2,"15-16/2",
IF(#REF!=3,"15-16/3",
IF(#REF!=4,"16-17/1",
IF(#REF!=5,"16-17/2",
IF(#REF!=6,"16-17/3","Hata5")))))),
IF(#REF!+BH43=2016,
IF(#REF!=1,"16-17/1",
IF(#REF!=2,"16-17/2",
IF(#REF!=3,"16-17/3",
IF(#REF!=4,"17-18/1",
IF(#REF!=5,"17-18/2",
IF(#REF!=6,"17-18/3","Hata6")))))),
IF(#REF!+BH43=2017,
IF(#REF!=1,"17-18/1",
IF(#REF!=2,"17-18/2",
IF(#REF!=3,"17-18/3",
IF(#REF!=4,"18-19/1",
IF(#REF!=5,"18-19/2",
IF(#REF!=6,"18-19/3","Hata7")))))),
IF(#REF!+BH43=2018,
IF(#REF!=1,"18-19/1",
IF(#REF!=2,"18-19/2",
IF(#REF!=3,"18-19/3",
IF(#REF!=4,"19-20/1",
IF(#REF!=5," 19-20/2",
IF(#REF!=6,"19-20/3","Hata8")))))),
IF(#REF!+BH43=2019,
IF(#REF!=1,"19-20/1",
IF(#REF!=2,"19-20/2",
IF(#REF!=3,"19-20/3",
IF(#REF!=4,"20-21/1",
IF(#REF!=5,"20-21/2",
IF(#REF!=6,"20-21/3","Hata9")))))),
IF(#REF!+BH43=2020,
IF(#REF!=1,"20-21/1",
IF(#REF!=2,"20-21/2",
IF(#REF!=3,"20-21/3",
IF(#REF!=4,"21-22/1",
IF(#REF!=5,"21-22/2",
IF(#REF!=6,"21-22/3","Hata10")))))),
IF(#REF!+BH43=2021,
IF(#REF!=1,"21-22/1",
IF(#REF!=2,"21-22/2",
IF(#REF!=3,"21-22/3",
IF(#REF!=4,"22-23/1",
IF(#REF!=5,"22-23/2",
IF(#REF!=6,"22-23/3","Hata11")))))),
IF(#REF!+BH43=2022,
IF(#REF!=1,"22-23/1",
IF(#REF!=2,"22-23/2",
IF(#REF!=3,"22-23/3",
IF(#REF!=4,"23-24/1",
IF(#REF!=5,"23-24/2",
IF(#REF!=6,"23-24/3","Hata12")))))),
IF(#REF!+BH43=2023,
IF(#REF!=1,"23-24/1",
IF(#REF!=2,"23-24/2",
IF(#REF!=3,"23-24/3",
IF(#REF!=4,"24-25/1",
IF(#REF!=5,"24-25/2",
IF(#REF!=6,"24-25/3","Hata13")))))),
))))))))))))))
)</f>
        <v>#REF!</v>
      </c>
      <c r="G43" s="4"/>
      <c r="H43" s="54" t="s">
        <v>164</v>
      </c>
      <c r="I43" s="2">
        <v>4234884</v>
      </c>
      <c r="J43" s="2" t="s">
        <v>165</v>
      </c>
      <c r="O43" s="2" t="s">
        <v>302</v>
      </c>
      <c r="P43" s="2" t="s">
        <v>302</v>
      </c>
      <c r="Q43" s="55">
        <v>7</v>
      </c>
      <c r="R43" s="2">
        <f>VLOOKUP($Q43,[1]sistem!$I$3:$L$10,2,FALSE)</f>
        <v>0</v>
      </c>
      <c r="S43" s="2">
        <f>VLOOKUP($Q43,[1]sistem!$I$3:$L$10,3,FALSE)</f>
        <v>1</v>
      </c>
      <c r="T43" s="2">
        <f>VLOOKUP($Q43,[1]sistem!$I$3:$L$10,4,FALSE)</f>
        <v>1</v>
      </c>
      <c r="U43" s="2" t="e">
        <f>VLOOKUP($AZ43,[1]sistem!$I$13:$L$14,2,FALSE)*#REF!</f>
        <v>#REF!</v>
      </c>
      <c r="V43" s="2" t="e">
        <f>VLOOKUP($AZ43,[1]sistem!$I$13:$L$14,3,FALSE)*#REF!</f>
        <v>#REF!</v>
      </c>
      <c r="W43" s="2" t="e">
        <f>VLOOKUP($AZ43,[1]sistem!$I$13:$L$14,4,FALSE)*#REF!</f>
        <v>#REF!</v>
      </c>
      <c r="X43" s="2" t="e">
        <f t="shared" si="16"/>
        <v>#REF!</v>
      </c>
      <c r="Y43" s="2" t="e">
        <f t="shared" si="17"/>
        <v>#REF!</v>
      </c>
      <c r="Z43" s="2" t="e">
        <f t="shared" si="18"/>
        <v>#REF!</v>
      </c>
      <c r="AA43" s="2" t="e">
        <f t="shared" si="19"/>
        <v>#REF!</v>
      </c>
      <c r="AB43" s="2">
        <f>VLOOKUP(AZ43,[1]sistem!$I$18:$J$19,2,FALSE)</f>
        <v>14</v>
      </c>
      <c r="AC43" s="2">
        <v>0.25</v>
      </c>
      <c r="AD43" s="2">
        <f>VLOOKUP($Q43,[1]sistem!$I$3:$M$10,5,FALSE)</f>
        <v>1</v>
      </c>
      <c r="AE43" s="2">
        <v>4</v>
      </c>
      <c r="AG43" s="2">
        <f t="shared" si="20"/>
        <v>56</v>
      </c>
      <c r="AH43" s="2">
        <f>VLOOKUP($Q43,[1]sistem!$I$3:$N$10,6,FALSE)</f>
        <v>2</v>
      </c>
      <c r="AI43" s="2">
        <v>2</v>
      </c>
      <c r="AJ43" s="2">
        <f t="shared" si="21"/>
        <v>4</v>
      </c>
      <c r="AK43" s="2">
        <f>VLOOKUP($AZ43,[1]sistem!$I$18:$K$19,3,FALSE)</f>
        <v>14</v>
      </c>
      <c r="AL43" s="2" t="e">
        <f>AK43*#REF!</f>
        <v>#REF!</v>
      </c>
      <c r="AM43" s="2" t="e">
        <f t="shared" si="22"/>
        <v>#REF!</v>
      </c>
      <c r="AN43" s="2">
        <f t="shared" si="23"/>
        <v>25</v>
      </c>
      <c r="AO43" s="2" t="e">
        <f t="shared" si="24"/>
        <v>#REF!</v>
      </c>
      <c r="AP43" s="2" t="e">
        <f>ROUND(AO43-#REF!,0)</f>
        <v>#REF!</v>
      </c>
      <c r="AQ43" s="2">
        <f>IF(AZ43="s",IF(Q43=0,0,
IF(Q43=1,#REF!*4*4,
IF(Q43=2,0,
IF(Q43=3,#REF!*4*2,
IF(Q43=4,0,
IF(Q43=5,0,
IF(Q43=6,0,
IF(Q43=7,0)))))))),
IF(AZ43="t",
IF(Q43=0,0,
IF(Q43=1,#REF!*4*4*0.8,
IF(Q43=2,0,
IF(Q43=3,#REF!*4*2*0.8,
IF(Q43=4,0,
IF(Q43=5,0,
IF(Q43=6,0,
IF(Q43=7,0))))))))))</f>
        <v>0</v>
      </c>
      <c r="AR43" s="2" t="e">
        <f>IF(AZ43="s",
IF(Q43=0,0,
IF(Q43=1,0,
IF(Q43=2,#REF!*4*2,
IF(Q43=3,#REF!*4,
IF(Q43=4,#REF!*4,
IF(Q43=5,0,
IF(Q43=6,0,
IF(Q43=7,#REF!*4)))))))),
IF(AZ43="t",
IF(Q43=0,0,
IF(Q43=1,0,
IF(Q43=2,#REF!*4*2*0.8,
IF(Q43=3,#REF!*4*0.8,
IF(Q43=4,#REF!*4*0.8,
IF(Q43=5,0,
IF(Q43=6,0,
IF(Q43=7,#REF!*4))))))))))</f>
        <v>#REF!</v>
      </c>
      <c r="AS43" s="2" t="e">
        <f>IF(AZ43="s",
IF(Q43=0,0,
IF(Q43=1,#REF!*2,
IF(Q43=2,#REF!*2,
IF(Q43=3,#REF!*2,
IF(Q43=4,#REF!*2,
IF(Q43=5,#REF!*2,
IF(Q43=6,#REF!*2,
IF(Q43=7,#REF!*2)))))))),
IF(AZ43="t",
IF(Q43=0,#REF!*2*0.8,
IF(Q43=1,#REF!*2*0.8,
IF(Q43=2,#REF!*2*0.8,
IF(Q43=3,#REF!*2*0.8,
IF(Q43=4,#REF!*2*0.8,
IF(Q43=5,#REF!*2*0.8,
IF(Q43=6,#REF!*1*0.8,
IF(Q43=7,#REF!*2))))))))))</f>
        <v>#REF!</v>
      </c>
      <c r="AT43" s="2" t="e">
        <f t="shared" si="25"/>
        <v>#REF!</v>
      </c>
      <c r="AU43" s="2" t="e">
        <f>IF(AZ43="s",
IF(Q43=0,0,
IF(Q43=1,(14-2)*(#REF!+#REF!)/4*4,
IF(Q43=2,(14-2)*(#REF!+#REF!)/4*2,
IF(Q43=3,(14-2)*(#REF!+#REF!)/4*3,
IF(Q43=4,(14-2)*(#REF!+#REF!)/4,
IF(Q43=5,(14-2)*#REF!/4,
IF(Q43=6,0,
IF(Q43=7,(14)*#REF!)))))))),
IF(AZ43="t",
IF(Q43=0,0,
IF(Q43=1,(11-2)*(#REF!+#REF!)/4*4,
IF(Q43=2,(11-2)*(#REF!+#REF!)/4*2,
IF(Q43=3,(11-2)*(#REF!+#REF!)/4*3,
IF(Q43=4,(11-2)*(#REF!+#REF!)/4,
IF(Q43=5,(11-2)*#REF!/4,
IF(Q43=6,0,
IF(Q43=7,(11)*#REF!))))))))))</f>
        <v>#REF!</v>
      </c>
      <c r="AV43" s="2" t="e">
        <f t="shared" si="26"/>
        <v>#REF!</v>
      </c>
      <c r="AW43" s="2">
        <f t="shared" si="27"/>
        <v>8</v>
      </c>
      <c r="AX43" s="2">
        <f t="shared" si="28"/>
        <v>4</v>
      </c>
      <c r="AY43" s="2" t="e">
        <f t="shared" si="29"/>
        <v>#REF!</v>
      </c>
      <c r="AZ43" s="2" t="s">
        <v>63</v>
      </c>
      <c r="BA43" s="2" t="e">
        <f>IF(BG43="A",0,IF(AZ43="s",14*#REF!,IF(AZ43="T",11*#REF!,"HATA")))</f>
        <v>#REF!</v>
      </c>
      <c r="BB43" s="2" t="e">
        <f t="shared" si="30"/>
        <v>#REF!</v>
      </c>
      <c r="BC43" s="2" t="e">
        <f t="shared" si="31"/>
        <v>#REF!</v>
      </c>
      <c r="BD43" s="2" t="e">
        <f>IF(BC43-#REF!=0,"DOĞRU","YANLIŞ")</f>
        <v>#REF!</v>
      </c>
      <c r="BE43" s="2" t="e">
        <f>#REF!-BC43</f>
        <v>#REF!</v>
      </c>
      <c r="BF43" s="2">
        <v>1</v>
      </c>
      <c r="BH43" s="2">
        <v>0</v>
      </c>
      <c r="BJ43" s="2">
        <v>7</v>
      </c>
      <c r="BL43" s="7" t="e">
        <f>#REF!*14</f>
        <v>#REF!</v>
      </c>
      <c r="BM43" s="9"/>
      <c r="BN43" s="8"/>
      <c r="BO43" s="13"/>
      <c r="BP43" s="13"/>
      <c r="BQ43" s="13"/>
      <c r="BR43" s="13"/>
      <c r="BS43" s="13"/>
      <c r="BT43" s="10"/>
      <c r="BU43" s="11"/>
      <c r="BV43" s="12"/>
      <c r="CC43" s="51"/>
      <c r="CD43" s="51"/>
      <c r="CE43" s="51" t="s">
        <v>687</v>
      </c>
      <c r="CF43" s="53">
        <v>44303</v>
      </c>
      <c r="CG43" s="52" t="s">
        <v>771</v>
      </c>
      <c r="CH43" s="52"/>
      <c r="CI43" s="52"/>
      <c r="CJ43" s="42"/>
      <c r="CK43" s="42"/>
    </row>
    <row r="44" spans="1:89" x14ac:dyDescent="0.25">
      <c r="A44" s="54" t="s">
        <v>342</v>
      </c>
      <c r="B44" s="54" t="s">
        <v>301</v>
      </c>
      <c r="C44" s="2" t="s">
        <v>301</v>
      </c>
      <c r="D44" s="4" t="s">
        <v>60</v>
      </c>
      <c r="E44" s="4" t="s">
        <v>60</v>
      </c>
      <c r="F44" s="5" t="e">
        <f>IF(AZ44="S",
IF(#REF!+BH44=2012,
IF(#REF!=1,"12-13/1",
IF(#REF!=2,"12-13/2",
IF(#REF!=3,"13-14/1",
IF(#REF!=4,"13-14/2","Hata1")))),
IF(#REF!+BH44=2013,
IF(#REF!=1,"13-14/1",
IF(#REF!=2,"13-14/2",
IF(#REF!=3,"14-15/1",
IF(#REF!=4,"14-15/2","Hata2")))),
IF(#REF!+BH44=2014,
IF(#REF!=1,"14-15/1",
IF(#REF!=2,"14-15/2",
IF(#REF!=3,"15-16/1",
IF(#REF!=4,"15-16/2","Hata3")))),
IF(#REF!+BH44=2015,
IF(#REF!=1,"15-16/1",
IF(#REF!=2,"15-16/2",
IF(#REF!=3,"16-17/1",
IF(#REF!=4,"16-17/2","Hata4")))),
IF(#REF!+BH44=2016,
IF(#REF!=1,"16-17/1",
IF(#REF!=2,"16-17/2",
IF(#REF!=3,"17-18/1",
IF(#REF!=4,"17-18/2","Hata5")))),
IF(#REF!+BH44=2017,
IF(#REF!=1,"17-18/1",
IF(#REF!=2,"17-18/2",
IF(#REF!=3,"18-19/1",
IF(#REF!=4,"18-19/2","Hata6")))),
IF(#REF!+BH44=2018,
IF(#REF!=1,"18-19/1",
IF(#REF!=2,"18-19/2",
IF(#REF!=3,"19-20/1",
IF(#REF!=4,"19-20/2","Hata7")))),
IF(#REF!+BH44=2019,
IF(#REF!=1,"19-20/1",
IF(#REF!=2,"19-20/2",
IF(#REF!=3,"20-21/1",
IF(#REF!=4,"20-21/2","Hata8")))),
IF(#REF!+BH44=2020,
IF(#REF!=1,"20-21/1",
IF(#REF!=2,"20-21/2",
IF(#REF!=3,"21-22/1",
IF(#REF!=4,"21-22/2","Hata9")))),
IF(#REF!+BH44=2021,
IF(#REF!=1,"21-22/1",
IF(#REF!=2,"21-22/2",
IF(#REF!=3,"22-23/1",
IF(#REF!=4,"22-23/2","Hata10")))),
IF(#REF!+BH44=2022,
IF(#REF!=1,"22-23/1",
IF(#REF!=2,"22-23/2",
IF(#REF!=3,"23-24/1",
IF(#REF!=4,"23-24/2","Hata11")))),
IF(#REF!+BH44=2023,
IF(#REF!=1,"23-24/1",
IF(#REF!=2,"23-24/2",
IF(#REF!=3,"24-25/1",
IF(#REF!=4,"24-25/2","Hata12")))),
)))))))))))),
IF(AZ44="T",
IF(#REF!+BH44=2012,
IF(#REF!=1,"12-13/1",
IF(#REF!=2,"12-13/2",
IF(#REF!=3,"12-13/3",
IF(#REF!=4,"13-14/1",
IF(#REF!=5,"13-14/2",
IF(#REF!=6,"13-14/3","Hata1")))))),
IF(#REF!+BH44=2013,
IF(#REF!=1,"13-14/1",
IF(#REF!=2,"13-14/2",
IF(#REF!=3,"13-14/3",
IF(#REF!=4,"14-15/1",
IF(#REF!=5,"14-15/2",
IF(#REF!=6,"14-15/3","Hata2")))))),
IF(#REF!+BH44=2014,
IF(#REF!=1,"14-15/1",
IF(#REF!=2,"14-15/2",
IF(#REF!=3,"14-15/3",
IF(#REF!=4,"15-16/1",
IF(#REF!=5,"15-16/2",
IF(#REF!=6,"15-16/3","Hata3")))))),
IF(AND(#REF!+#REF!&gt;2014,#REF!+#REF!&lt;2015,BH44=1),
IF(#REF!=0.1,"14-15/0.1",
IF(#REF!=0.2,"14-15/0.2",
IF(#REF!=0.3,"14-15/0.3","Hata4"))),
IF(#REF!+BH44=2015,
IF(#REF!=1,"15-16/1",
IF(#REF!=2,"15-16/2",
IF(#REF!=3,"15-16/3",
IF(#REF!=4,"16-17/1",
IF(#REF!=5,"16-17/2",
IF(#REF!=6,"16-17/3","Hata5")))))),
IF(#REF!+BH44=2016,
IF(#REF!=1,"16-17/1",
IF(#REF!=2,"16-17/2",
IF(#REF!=3,"16-17/3",
IF(#REF!=4,"17-18/1",
IF(#REF!=5,"17-18/2",
IF(#REF!=6,"17-18/3","Hata6")))))),
IF(#REF!+BH44=2017,
IF(#REF!=1,"17-18/1",
IF(#REF!=2,"17-18/2",
IF(#REF!=3,"17-18/3",
IF(#REF!=4,"18-19/1",
IF(#REF!=5,"18-19/2",
IF(#REF!=6,"18-19/3","Hata7")))))),
IF(#REF!+BH44=2018,
IF(#REF!=1,"18-19/1",
IF(#REF!=2,"18-19/2",
IF(#REF!=3,"18-19/3",
IF(#REF!=4,"19-20/1",
IF(#REF!=5," 19-20/2",
IF(#REF!=6,"19-20/3","Hata8")))))),
IF(#REF!+BH44=2019,
IF(#REF!=1,"19-20/1",
IF(#REF!=2,"19-20/2",
IF(#REF!=3,"19-20/3",
IF(#REF!=4,"20-21/1",
IF(#REF!=5,"20-21/2",
IF(#REF!=6,"20-21/3","Hata9")))))),
IF(#REF!+BH44=2020,
IF(#REF!=1,"20-21/1",
IF(#REF!=2,"20-21/2",
IF(#REF!=3,"20-21/3",
IF(#REF!=4,"21-22/1",
IF(#REF!=5,"21-22/2",
IF(#REF!=6,"21-22/3","Hata10")))))),
IF(#REF!+BH44=2021,
IF(#REF!=1,"21-22/1",
IF(#REF!=2,"21-22/2",
IF(#REF!=3,"21-22/3",
IF(#REF!=4,"22-23/1",
IF(#REF!=5,"22-23/2",
IF(#REF!=6,"22-23/3","Hata11")))))),
IF(#REF!+BH44=2022,
IF(#REF!=1,"22-23/1",
IF(#REF!=2,"22-23/2",
IF(#REF!=3,"22-23/3",
IF(#REF!=4,"23-24/1",
IF(#REF!=5,"23-24/2",
IF(#REF!=6,"23-24/3","Hata12")))))),
IF(#REF!+BH44=2023,
IF(#REF!=1,"23-24/1",
IF(#REF!=2,"23-24/2",
IF(#REF!=3,"23-24/3",
IF(#REF!=4,"24-25/1",
IF(#REF!=5,"24-25/2",
IF(#REF!=6,"24-25/3","Hata13")))))),
))))))))))))))
)</f>
        <v>#REF!</v>
      </c>
      <c r="G44" s="4"/>
      <c r="H44" s="54" t="s">
        <v>166</v>
      </c>
      <c r="I44" s="2">
        <v>238541</v>
      </c>
      <c r="J44" s="2" t="s">
        <v>107</v>
      </c>
      <c r="O44" s="2" t="s">
        <v>302</v>
      </c>
      <c r="P44" s="2" t="s">
        <v>302</v>
      </c>
      <c r="Q44" s="55">
        <v>7</v>
      </c>
      <c r="R44" s="2">
        <f>VLOOKUP($Q44,[1]sistem!$I$3:$L$10,2,FALSE)</f>
        <v>0</v>
      </c>
      <c r="S44" s="2">
        <f>VLOOKUP($Q44,[1]sistem!$I$3:$L$10,3,FALSE)</f>
        <v>1</v>
      </c>
      <c r="T44" s="2">
        <f>VLOOKUP($Q44,[1]sistem!$I$3:$L$10,4,FALSE)</f>
        <v>1</v>
      </c>
      <c r="U44" s="2" t="e">
        <f>VLOOKUP($AZ44,[1]sistem!$I$13:$L$14,2,FALSE)*#REF!</f>
        <v>#REF!</v>
      </c>
      <c r="V44" s="2" t="e">
        <f>VLOOKUP($AZ44,[1]sistem!$I$13:$L$14,3,FALSE)*#REF!</f>
        <v>#REF!</v>
      </c>
      <c r="W44" s="2" t="e">
        <f>VLOOKUP($AZ44,[1]sistem!$I$13:$L$14,4,FALSE)*#REF!</f>
        <v>#REF!</v>
      </c>
      <c r="X44" s="2" t="e">
        <f t="shared" si="16"/>
        <v>#REF!</v>
      </c>
      <c r="Y44" s="2" t="e">
        <f t="shared" si="17"/>
        <v>#REF!</v>
      </c>
      <c r="Z44" s="2" t="e">
        <f t="shared" si="18"/>
        <v>#REF!</v>
      </c>
      <c r="AA44" s="2" t="e">
        <f t="shared" si="19"/>
        <v>#REF!</v>
      </c>
      <c r="AB44" s="2">
        <f>VLOOKUP(AZ44,[1]sistem!$I$18:$J$19,2,FALSE)</f>
        <v>14</v>
      </c>
      <c r="AC44" s="2">
        <v>0.25</v>
      </c>
      <c r="AD44" s="2">
        <f>VLOOKUP($Q44,[1]sistem!$I$3:$M$10,5,FALSE)</f>
        <v>1</v>
      </c>
      <c r="AE44" s="2">
        <v>4</v>
      </c>
      <c r="AG44" s="2">
        <f t="shared" si="20"/>
        <v>56</v>
      </c>
      <c r="AH44" s="2">
        <f>VLOOKUP($Q44,[1]sistem!$I$3:$N$10,6,FALSE)</f>
        <v>2</v>
      </c>
      <c r="AI44" s="2">
        <v>2</v>
      </c>
      <c r="AJ44" s="2">
        <f t="shared" si="21"/>
        <v>4</v>
      </c>
      <c r="AK44" s="2">
        <f>VLOOKUP($AZ44,[1]sistem!$I$18:$K$19,3,FALSE)</f>
        <v>14</v>
      </c>
      <c r="AL44" s="2" t="e">
        <f>AK44*#REF!</f>
        <v>#REF!</v>
      </c>
      <c r="AM44" s="2" t="e">
        <f t="shared" si="22"/>
        <v>#REF!</v>
      </c>
      <c r="AN44" s="2">
        <f t="shared" si="23"/>
        <v>25</v>
      </c>
      <c r="AO44" s="2" t="e">
        <f t="shared" si="24"/>
        <v>#REF!</v>
      </c>
      <c r="AP44" s="2" t="e">
        <f>ROUND(AO44-#REF!,0)</f>
        <v>#REF!</v>
      </c>
      <c r="AQ44" s="2">
        <f>IF(AZ44="s",IF(Q44=0,0,
IF(Q44=1,#REF!*4*4,
IF(Q44=2,0,
IF(Q44=3,#REF!*4*2,
IF(Q44=4,0,
IF(Q44=5,0,
IF(Q44=6,0,
IF(Q44=7,0)))))))),
IF(AZ44="t",
IF(Q44=0,0,
IF(Q44=1,#REF!*4*4*0.8,
IF(Q44=2,0,
IF(Q44=3,#REF!*4*2*0.8,
IF(Q44=4,0,
IF(Q44=5,0,
IF(Q44=6,0,
IF(Q44=7,0))))))))))</f>
        <v>0</v>
      </c>
      <c r="AR44" s="2" t="e">
        <f>IF(AZ44="s",
IF(Q44=0,0,
IF(Q44=1,0,
IF(Q44=2,#REF!*4*2,
IF(Q44=3,#REF!*4,
IF(Q44=4,#REF!*4,
IF(Q44=5,0,
IF(Q44=6,0,
IF(Q44=7,#REF!*4)))))))),
IF(AZ44="t",
IF(Q44=0,0,
IF(Q44=1,0,
IF(Q44=2,#REF!*4*2*0.8,
IF(Q44=3,#REF!*4*0.8,
IF(Q44=4,#REF!*4*0.8,
IF(Q44=5,0,
IF(Q44=6,0,
IF(Q44=7,#REF!*4))))))))))</f>
        <v>#REF!</v>
      </c>
      <c r="AS44" s="2" t="e">
        <f>IF(AZ44="s",
IF(Q44=0,0,
IF(Q44=1,#REF!*2,
IF(Q44=2,#REF!*2,
IF(Q44=3,#REF!*2,
IF(Q44=4,#REF!*2,
IF(Q44=5,#REF!*2,
IF(Q44=6,#REF!*2,
IF(Q44=7,#REF!*2)))))))),
IF(AZ44="t",
IF(Q44=0,#REF!*2*0.8,
IF(Q44=1,#REF!*2*0.8,
IF(Q44=2,#REF!*2*0.8,
IF(Q44=3,#REF!*2*0.8,
IF(Q44=4,#REF!*2*0.8,
IF(Q44=5,#REF!*2*0.8,
IF(Q44=6,#REF!*1*0.8,
IF(Q44=7,#REF!*2))))))))))</f>
        <v>#REF!</v>
      </c>
      <c r="AT44" s="2" t="e">
        <f t="shared" si="25"/>
        <v>#REF!</v>
      </c>
      <c r="AU44" s="2" t="e">
        <f>IF(AZ44="s",
IF(Q44=0,0,
IF(Q44=1,(14-2)*(#REF!+#REF!)/4*4,
IF(Q44=2,(14-2)*(#REF!+#REF!)/4*2,
IF(Q44=3,(14-2)*(#REF!+#REF!)/4*3,
IF(Q44=4,(14-2)*(#REF!+#REF!)/4,
IF(Q44=5,(14-2)*#REF!/4,
IF(Q44=6,0,
IF(Q44=7,(14)*#REF!)))))))),
IF(AZ44="t",
IF(Q44=0,0,
IF(Q44=1,(11-2)*(#REF!+#REF!)/4*4,
IF(Q44=2,(11-2)*(#REF!+#REF!)/4*2,
IF(Q44=3,(11-2)*(#REF!+#REF!)/4*3,
IF(Q44=4,(11-2)*(#REF!+#REF!)/4,
IF(Q44=5,(11-2)*#REF!/4,
IF(Q44=6,0,
IF(Q44=7,(11)*#REF!))))))))))</f>
        <v>#REF!</v>
      </c>
      <c r="AV44" s="2" t="e">
        <f t="shared" si="26"/>
        <v>#REF!</v>
      </c>
      <c r="AW44" s="2">
        <f t="shared" si="27"/>
        <v>8</v>
      </c>
      <c r="AX44" s="2">
        <f t="shared" si="28"/>
        <v>4</v>
      </c>
      <c r="AY44" s="2" t="e">
        <f t="shared" si="29"/>
        <v>#REF!</v>
      </c>
      <c r="AZ44" s="2" t="s">
        <v>63</v>
      </c>
      <c r="BA44" s="2" t="e">
        <f>IF(BG44="A",0,IF(AZ44="s",14*#REF!,IF(AZ44="T",11*#REF!,"HATA")))</f>
        <v>#REF!</v>
      </c>
      <c r="BB44" s="2" t="e">
        <f t="shared" si="30"/>
        <v>#REF!</v>
      </c>
      <c r="BC44" s="2" t="e">
        <f t="shared" si="31"/>
        <v>#REF!</v>
      </c>
      <c r="BD44" s="2" t="e">
        <f>IF(BC44-#REF!=0,"DOĞRU","YANLIŞ")</f>
        <v>#REF!</v>
      </c>
      <c r="BE44" s="2" t="e">
        <f>#REF!-BC44</f>
        <v>#REF!</v>
      </c>
      <c r="BF44" s="2">
        <v>1</v>
      </c>
      <c r="BH44" s="2">
        <v>0</v>
      </c>
      <c r="BJ44" s="2">
        <v>7</v>
      </c>
      <c r="BL44" s="7" t="e">
        <f>#REF!*14</f>
        <v>#REF!</v>
      </c>
      <c r="BM44" s="9"/>
      <c r="BN44" s="8"/>
      <c r="BO44" s="13"/>
      <c r="BP44" s="13"/>
      <c r="BQ44" s="13"/>
      <c r="BR44" s="13"/>
      <c r="BS44" s="13"/>
      <c r="BT44" s="10"/>
      <c r="BU44" s="11"/>
      <c r="BV44" s="12"/>
      <c r="CC44" s="51"/>
      <c r="CD44" s="51"/>
      <c r="CE44" s="51" t="s">
        <v>687</v>
      </c>
      <c r="CF44" s="53">
        <v>44303</v>
      </c>
      <c r="CG44" s="52" t="s">
        <v>771</v>
      </c>
      <c r="CH44" s="52"/>
      <c r="CI44" s="52"/>
      <c r="CJ44" s="42"/>
      <c r="CK44" s="42"/>
    </row>
    <row r="45" spans="1:89" x14ac:dyDescent="0.25">
      <c r="A45" s="54" t="s">
        <v>342</v>
      </c>
      <c r="B45" s="54" t="s">
        <v>301</v>
      </c>
      <c r="C45" s="2" t="s">
        <v>301</v>
      </c>
      <c r="D45" s="4" t="s">
        <v>60</v>
      </c>
      <c r="E45" s="4" t="s">
        <v>60</v>
      </c>
      <c r="F45" s="5" t="e">
        <f>IF(AZ45="S",
IF(#REF!+BH45=2012,
IF(#REF!=1,"12-13/1",
IF(#REF!=2,"12-13/2",
IF(#REF!=3,"13-14/1",
IF(#REF!=4,"13-14/2","Hata1")))),
IF(#REF!+BH45=2013,
IF(#REF!=1,"13-14/1",
IF(#REF!=2,"13-14/2",
IF(#REF!=3,"14-15/1",
IF(#REF!=4,"14-15/2","Hata2")))),
IF(#REF!+BH45=2014,
IF(#REF!=1,"14-15/1",
IF(#REF!=2,"14-15/2",
IF(#REF!=3,"15-16/1",
IF(#REF!=4,"15-16/2","Hata3")))),
IF(#REF!+BH45=2015,
IF(#REF!=1,"15-16/1",
IF(#REF!=2,"15-16/2",
IF(#REF!=3,"16-17/1",
IF(#REF!=4,"16-17/2","Hata4")))),
IF(#REF!+BH45=2016,
IF(#REF!=1,"16-17/1",
IF(#REF!=2,"16-17/2",
IF(#REF!=3,"17-18/1",
IF(#REF!=4,"17-18/2","Hata5")))),
IF(#REF!+BH45=2017,
IF(#REF!=1,"17-18/1",
IF(#REF!=2,"17-18/2",
IF(#REF!=3,"18-19/1",
IF(#REF!=4,"18-19/2","Hata6")))),
IF(#REF!+BH45=2018,
IF(#REF!=1,"18-19/1",
IF(#REF!=2,"18-19/2",
IF(#REF!=3,"19-20/1",
IF(#REF!=4,"19-20/2","Hata7")))),
IF(#REF!+BH45=2019,
IF(#REF!=1,"19-20/1",
IF(#REF!=2,"19-20/2",
IF(#REF!=3,"20-21/1",
IF(#REF!=4,"20-21/2","Hata8")))),
IF(#REF!+BH45=2020,
IF(#REF!=1,"20-21/1",
IF(#REF!=2,"20-21/2",
IF(#REF!=3,"21-22/1",
IF(#REF!=4,"21-22/2","Hata9")))),
IF(#REF!+BH45=2021,
IF(#REF!=1,"21-22/1",
IF(#REF!=2,"21-22/2",
IF(#REF!=3,"22-23/1",
IF(#REF!=4,"22-23/2","Hata10")))),
IF(#REF!+BH45=2022,
IF(#REF!=1,"22-23/1",
IF(#REF!=2,"22-23/2",
IF(#REF!=3,"23-24/1",
IF(#REF!=4,"23-24/2","Hata11")))),
IF(#REF!+BH45=2023,
IF(#REF!=1,"23-24/1",
IF(#REF!=2,"23-24/2",
IF(#REF!=3,"24-25/1",
IF(#REF!=4,"24-25/2","Hata12")))),
)))))))))))),
IF(AZ45="T",
IF(#REF!+BH45=2012,
IF(#REF!=1,"12-13/1",
IF(#REF!=2,"12-13/2",
IF(#REF!=3,"12-13/3",
IF(#REF!=4,"13-14/1",
IF(#REF!=5,"13-14/2",
IF(#REF!=6,"13-14/3","Hata1")))))),
IF(#REF!+BH45=2013,
IF(#REF!=1,"13-14/1",
IF(#REF!=2,"13-14/2",
IF(#REF!=3,"13-14/3",
IF(#REF!=4,"14-15/1",
IF(#REF!=5,"14-15/2",
IF(#REF!=6,"14-15/3","Hata2")))))),
IF(#REF!+BH45=2014,
IF(#REF!=1,"14-15/1",
IF(#REF!=2,"14-15/2",
IF(#REF!=3,"14-15/3",
IF(#REF!=4,"15-16/1",
IF(#REF!=5,"15-16/2",
IF(#REF!=6,"15-16/3","Hata3")))))),
IF(AND(#REF!+#REF!&gt;2014,#REF!+#REF!&lt;2015,BH45=1),
IF(#REF!=0.1,"14-15/0.1",
IF(#REF!=0.2,"14-15/0.2",
IF(#REF!=0.3,"14-15/0.3","Hata4"))),
IF(#REF!+BH45=2015,
IF(#REF!=1,"15-16/1",
IF(#REF!=2,"15-16/2",
IF(#REF!=3,"15-16/3",
IF(#REF!=4,"16-17/1",
IF(#REF!=5,"16-17/2",
IF(#REF!=6,"16-17/3","Hata5")))))),
IF(#REF!+BH45=2016,
IF(#REF!=1,"16-17/1",
IF(#REF!=2,"16-17/2",
IF(#REF!=3,"16-17/3",
IF(#REF!=4,"17-18/1",
IF(#REF!=5,"17-18/2",
IF(#REF!=6,"17-18/3","Hata6")))))),
IF(#REF!+BH45=2017,
IF(#REF!=1,"17-18/1",
IF(#REF!=2,"17-18/2",
IF(#REF!=3,"17-18/3",
IF(#REF!=4,"18-19/1",
IF(#REF!=5,"18-19/2",
IF(#REF!=6,"18-19/3","Hata7")))))),
IF(#REF!+BH45=2018,
IF(#REF!=1,"18-19/1",
IF(#REF!=2,"18-19/2",
IF(#REF!=3,"18-19/3",
IF(#REF!=4,"19-20/1",
IF(#REF!=5," 19-20/2",
IF(#REF!=6,"19-20/3","Hata8")))))),
IF(#REF!+BH45=2019,
IF(#REF!=1,"19-20/1",
IF(#REF!=2,"19-20/2",
IF(#REF!=3,"19-20/3",
IF(#REF!=4,"20-21/1",
IF(#REF!=5,"20-21/2",
IF(#REF!=6,"20-21/3","Hata9")))))),
IF(#REF!+BH45=2020,
IF(#REF!=1,"20-21/1",
IF(#REF!=2,"20-21/2",
IF(#REF!=3,"20-21/3",
IF(#REF!=4,"21-22/1",
IF(#REF!=5,"21-22/2",
IF(#REF!=6,"21-22/3","Hata10")))))),
IF(#REF!+BH45=2021,
IF(#REF!=1,"21-22/1",
IF(#REF!=2,"21-22/2",
IF(#REF!=3,"21-22/3",
IF(#REF!=4,"22-23/1",
IF(#REF!=5,"22-23/2",
IF(#REF!=6,"22-23/3","Hata11")))))),
IF(#REF!+BH45=2022,
IF(#REF!=1,"22-23/1",
IF(#REF!=2,"22-23/2",
IF(#REF!=3,"22-23/3",
IF(#REF!=4,"23-24/1",
IF(#REF!=5,"23-24/2",
IF(#REF!=6,"23-24/3","Hata12")))))),
IF(#REF!+BH45=2023,
IF(#REF!=1,"23-24/1",
IF(#REF!=2,"23-24/2",
IF(#REF!=3,"23-24/3",
IF(#REF!=4,"24-25/1",
IF(#REF!=5,"24-25/2",
IF(#REF!=6,"24-25/3","Hata13")))))),
))))))))))))))
)</f>
        <v>#REF!</v>
      </c>
      <c r="G45" s="4"/>
      <c r="H45" s="54" t="s">
        <v>167</v>
      </c>
      <c r="I45" s="2">
        <v>206135</v>
      </c>
      <c r="J45" s="2" t="s">
        <v>107</v>
      </c>
      <c r="O45" s="2" t="s">
        <v>302</v>
      </c>
      <c r="P45" s="2" t="s">
        <v>302</v>
      </c>
      <c r="Q45" s="55">
        <v>7</v>
      </c>
      <c r="R45" s="2">
        <f>VLOOKUP($Q45,[1]sistem!$I$3:$L$10,2,FALSE)</f>
        <v>0</v>
      </c>
      <c r="S45" s="2">
        <f>VLOOKUP($Q45,[1]sistem!$I$3:$L$10,3,FALSE)</f>
        <v>1</v>
      </c>
      <c r="T45" s="2">
        <f>VLOOKUP($Q45,[1]sistem!$I$3:$L$10,4,FALSE)</f>
        <v>1</v>
      </c>
      <c r="U45" s="2" t="e">
        <f>VLOOKUP($AZ45,[1]sistem!$I$13:$L$14,2,FALSE)*#REF!</f>
        <v>#REF!</v>
      </c>
      <c r="V45" s="2" t="e">
        <f>VLOOKUP($AZ45,[1]sistem!$I$13:$L$14,3,FALSE)*#REF!</f>
        <v>#REF!</v>
      </c>
      <c r="W45" s="2" t="e">
        <f>VLOOKUP($AZ45,[1]sistem!$I$13:$L$14,4,FALSE)*#REF!</f>
        <v>#REF!</v>
      </c>
      <c r="X45" s="2" t="e">
        <f t="shared" si="16"/>
        <v>#REF!</v>
      </c>
      <c r="Y45" s="2" t="e">
        <f t="shared" si="17"/>
        <v>#REF!</v>
      </c>
      <c r="Z45" s="2" t="e">
        <f t="shared" si="18"/>
        <v>#REF!</v>
      </c>
      <c r="AA45" s="2" t="e">
        <f t="shared" si="19"/>
        <v>#REF!</v>
      </c>
      <c r="AB45" s="2">
        <f>VLOOKUP(AZ45,[1]sistem!$I$18:$J$19,2,FALSE)</f>
        <v>14</v>
      </c>
      <c r="AC45" s="2">
        <v>0.25</v>
      </c>
      <c r="AD45" s="2">
        <f>VLOOKUP($Q45,[1]sistem!$I$3:$M$10,5,FALSE)</f>
        <v>1</v>
      </c>
      <c r="AE45" s="2">
        <v>4</v>
      </c>
      <c r="AG45" s="2">
        <f t="shared" si="20"/>
        <v>56</v>
      </c>
      <c r="AH45" s="2">
        <f>VLOOKUP($Q45,[1]sistem!$I$3:$N$10,6,FALSE)</f>
        <v>2</v>
      </c>
      <c r="AI45" s="2">
        <v>2</v>
      </c>
      <c r="AJ45" s="2">
        <f t="shared" si="21"/>
        <v>4</v>
      </c>
      <c r="AK45" s="2">
        <f>VLOOKUP($AZ45,[1]sistem!$I$18:$K$19,3,FALSE)</f>
        <v>14</v>
      </c>
      <c r="AL45" s="2" t="e">
        <f>AK45*#REF!</f>
        <v>#REF!</v>
      </c>
      <c r="AM45" s="2" t="e">
        <f t="shared" si="22"/>
        <v>#REF!</v>
      </c>
      <c r="AN45" s="2">
        <f t="shared" si="23"/>
        <v>25</v>
      </c>
      <c r="AO45" s="2" t="e">
        <f t="shared" si="24"/>
        <v>#REF!</v>
      </c>
      <c r="AP45" s="2" t="e">
        <f>ROUND(AO45-#REF!,0)</f>
        <v>#REF!</v>
      </c>
      <c r="AQ45" s="2">
        <f>IF(AZ45="s",IF(Q45=0,0,
IF(Q45=1,#REF!*4*4,
IF(Q45=2,0,
IF(Q45=3,#REF!*4*2,
IF(Q45=4,0,
IF(Q45=5,0,
IF(Q45=6,0,
IF(Q45=7,0)))))))),
IF(AZ45="t",
IF(Q45=0,0,
IF(Q45=1,#REF!*4*4*0.8,
IF(Q45=2,0,
IF(Q45=3,#REF!*4*2*0.8,
IF(Q45=4,0,
IF(Q45=5,0,
IF(Q45=6,0,
IF(Q45=7,0))))))))))</f>
        <v>0</v>
      </c>
      <c r="AR45" s="2" t="e">
        <f>IF(AZ45="s",
IF(Q45=0,0,
IF(Q45=1,0,
IF(Q45=2,#REF!*4*2,
IF(Q45=3,#REF!*4,
IF(Q45=4,#REF!*4,
IF(Q45=5,0,
IF(Q45=6,0,
IF(Q45=7,#REF!*4)))))))),
IF(AZ45="t",
IF(Q45=0,0,
IF(Q45=1,0,
IF(Q45=2,#REF!*4*2*0.8,
IF(Q45=3,#REF!*4*0.8,
IF(Q45=4,#REF!*4*0.8,
IF(Q45=5,0,
IF(Q45=6,0,
IF(Q45=7,#REF!*4))))))))))</f>
        <v>#REF!</v>
      </c>
      <c r="AS45" s="2" t="e">
        <f>IF(AZ45="s",
IF(Q45=0,0,
IF(Q45=1,#REF!*2,
IF(Q45=2,#REF!*2,
IF(Q45=3,#REF!*2,
IF(Q45=4,#REF!*2,
IF(Q45=5,#REF!*2,
IF(Q45=6,#REF!*2,
IF(Q45=7,#REF!*2)))))))),
IF(AZ45="t",
IF(Q45=0,#REF!*2*0.8,
IF(Q45=1,#REF!*2*0.8,
IF(Q45=2,#REF!*2*0.8,
IF(Q45=3,#REF!*2*0.8,
IF(Q45=4,#REF!*2*0.8,
IF(Q45=5,#REF!*2*0.8,
IF(Q45=6,#REF!*1*0.8,
IF(Q45=7,#REF!*2))))))))))</f>
        <v>#REF!</v>
      </c>
      <c r="AT45" s="2" t="e">
        <f t="shared" si="25"/>
        <v>#REF!</v>
      </c>
      <c r="AU45" s="2" t="e">
        <f>IF(AZ45="s",
IF(Q45=0,0,
IF(Q45=1,(14-2)*(#REF!+#REF!)/4*4,
IF(Q45=2,(14-2)*(#REF!+#REF!)/4*2,
IF(Q45=3,(14-2)*(#REF!+#REF!)/4*3,
IF(Q45=4,(14-2)*(#REF!+#REF!)/4,
IF(Q45=5,(14-2)*#REF!/4,
IF(Q45=6,0,
IF(Q45=7,(14)*#REF!)))))))),
IF(AZ45="t",
IF(Q45=0,0,
IF(Q45=1,(11-2)*(#REF!+#REF!)/4*4,
IF(Q45=2,(11-2)*(#REF!+#REF!)/4*2,
IF(Q45=3,(11-2)*(#REF!+#REF!)/4*3,
IF(Q45=4,(11-2)*(#REF!+#REF!)/4,
IF(Q45=5,(11-2)*#REF!/4,
IF(Q45=6,0,
IF(Q45=7,(11)*#REF!))))))))))</f>
        <v>#REF!</v>
      </c>
      <c r="AV45" s="2" t="e">
        <f t="shared" si="26"/>
        <v>#REF!</v>
      </c>
      <c r="AW45" s="2">
        <f t="shared" si="27"/>
        <v>8</v>
      </c>
      <c r="AX45" s="2">
        <f t="shared" si="28"/>
        <v>4</v>
      </c>
      <c r="AY45" s="2" t="e">
        <f t="shared" si="29"/>
        <v>#REF!</v>
      </c>
      <c r="AZ45" s="2" t="s">
        <v>63</v>
      </c>
      <c r="BA45" s="2" t="e">
        <f>IF(BG45="A",0,IF(AZ45="s",14*#REF!,IF(AZ45="T",11*#REF!,"HATA")))</f>
        <v>#REF!</v>
      </c>
      <c r="BB45" s="2" t="e">
        <f t="shared" si="30"/>
        <v>#REF!</v>
      </c>
      <c r="BC45" s="2" t="e">
        <f t="shared" si="31"/>
        <v>#REF!</v>
      </c>
      <c r="BD45" s="2" t="e">
        <f>IF(BC45-#REF!=0,"DOĞRU","YANLIŞ")</f>
        <v>#REF!</v>
      </c>
      <c r="BE45" s="2" t="e">
        <f>#REF!-BC45</f>
        <v>#REF!</v>
      </c>
      <c r="BF45" s="2">
        <v>1</v>
      </c>
      <c r="BH45" s="2">
        <v>0</v>
      </c>
      <c r="BJ45" s="2">
        <v>7</v>
      </c>
      <c r="BL45" s="7" t="e">
        <f>#REF!*14</f>
        <v>#REF!</v>
      </c>
      <c r="BM45" s="9"/>
      <c r="BN45" s="8"/>
      <c r="BO45" s="13"/>
      <c r="BP45" s="13"/>
      <c r="BQ45" s="13"/>
      <c r="BR45" s="13"/>
      <c r="BS45" s="13"/>
      <c r="BT45" s="10"/>
      <c r="BU45" s="11"/>
      <c r="BV45" s="12"/>
      <c r="CC45" s="51"/>
      <c r="CD45" s="51"/>
      <c r="CE45" s="51" t="s">
        <v>687</v>
      </c>
      <c r="CF45" s="53">
        <v>44303</v>
      </c>
      <c r="CG45" s="52" t="s">
        <v>771</v>
      </c>
      <c r="CH45" s="52"/>
      <c r="CI45" s="52"/>
      <c r="CJ45" s="42"/>
      <c r="CK45" s="42"/>
    </row>
    <row r="46" spans="1:89" x14ac:dyDescent="0.25">
      <c r="A46" s="54" t="s">
        <v>412</v>
      </c>
      <c r="B46" s="54" t="s">
        <v>298</v>
      </c>
      <c r="C46" s="2" t="s">
        <v>298</v>
      </c>
      <c r="D46" s="4" t="s">
        <v>60</v>
      </c>
      <c r="E46" s="4" t="s">
        <v>60</v>
      </c>
      <c r="F46" s="5" t="e">
        <f>IF(AZ46="S",
IF(#REF!+BH46=2012,
IF(#REF!=1,"12-13/1",
IF(#REF!=2,"12-13/2",
IF(#REF!=3,"13-14/1",
IF(#REF!=4,"13-14/2","Hata1")))),
IF(#REF!+BH46=2013,
IF(#REF!=1,"13-14/1",
IF(#REF!=2,"13-14/2",
IF(#REF!=3,"14-15/1",
IF(#REF!=4,"14-15/2","Hata2")))),
IF(#REF!+BH46=2014,
IF(#REF!=1,"14-15/1",
IF(#REF!=2,"14-15/2",
IF(#REF!=3,"15-16/1",
IF(#REF!=4,"15-16/2","Hata3")))),
IF(#REF!+BH46=2015,
IF(#REF!=1,"15-16/1",
IF(#REF!=2,"15-16/2",
IF(#REF!=3,"16-17/1",
IF(#REF!=4,"16-17/2","Hata4")))),
IF(#REF!+BH46=2016,
IF(#REF!=1,"16-17/1",
IF(#REF!=2,"16-17/2",
IF(#REF!=3,"17-18/1",
IF(#REF!=4,"17-18/2","Hata5")))),
IF(#REF!+BH46=2017,
IF(#REF!=1,"17-18/1",
IF(#REF!=2,"17-18/2",
IF(#REF!=3,"18-19/1",
IF(#REF!=4,"18-19/2","Hata6")))),
IF(#REF!+BH46=2018,
IF(#REF!=1,"18-19/1",
IF(#REF!=2,"18-19/2",
IF(#REF!=3,"19-20/1",
IF(#REF!=4,"19-20/2","Hata7")))),
IF(#REF!+BH46=2019,
IF(#REF!=1,"19-20/1",
IF(#REF!=2,"19-20/2",
IF(#REF!=3,"20-21/1",
IF(#REF!=4,"20-21/2","Hata8")))),
IF(#REF!+BH46=2020,
IF(#REF!=1,"20-21/1",
IF(#REF!=2,"20-21/2",
IF(#REF!=3,"21-22/1",
IF(#REF!=4,"21-22/2","Hata9")))),
IF(#REF!+BH46=2021,
IF(#REF!=1,"21-22/1",
IF(#REF!=2,"21-22/2",
IF(#REF!=3,"22-23/1",
IF(#REF!=4,"22-23/2","Hata10")))),
IF(#REF!+BH46=2022,
IF(#REF!=1,"22-23/1",
IF(#REF!=2,"22-23/2",
IF(#REF!=3,"23-24/1",
IF(#REF!=4,"23-24/2","Hata11")))),
IF(#REF!+BH46=2023,
IF(#REF!=1,"23-24/1",
IF(#REF!=2,"23-24/2",
IF(#REF!=3,"24-25/1",
IF(#REF!=4,"24-25/2","Hata12")))),
)))))))))))),
IF(AZ46="T",
IF(#REF!+BH46=2012,
IF(#REF!=1,"12-13/1",
IF(#REF!=2,"12-13/2",
IF(#REF!=3,"12-13/3",
IF(#REF!=4,"13-14/1",
IF(#REF!=5,"13-14/2",
IF(#REF!=6,"13-14/3","Hata1")))))),
IF(#REF!+BH46=2013,
IF(#REF!=1,"13-14/1",
IF(#REF!=2,"13-14/2",
IF(#REF!=3,"13-14/3",
IF(#REF!=4,"14-15/1",
IF(#REF!=5,"14-15/2",
IF(#REF!=6,"14-15/3","Hata2")))))),
IF(#REF!+BH46=2014,
IF(#REF!=1,"14-15/1",
IF(#REF!=2,"14-15/2",
IF(#REF!=3,"14-15/3",
IF(#REF!=4,"15-16/1",
IF(#REF!=5,"15-16/2",
IF(#REF!=6,"15-16/3","Hata3")))))),
IF(AND(#REF!+#REF!&gt;2014,#REF!+#REF!&lt;2015,BH46=1),
IF(#REF!=0.1,"14-15/0.1",
IF(#REF!=0.2,"14-15/0.2",
IF(#REF!=0.3,"14-15/0.3","Hata4"))),
IF(#REF!+BH46=2015,
IF(#REF!=1,"15-16/1",
IF(#REF!=2,"15-16/2",
IF(#REF!=3,"15-16/3",
IF(#REF!=4,"16-17/1",
IF(#REF!=5,"16-17/2",
IF(#REF!=6,"16-17/3","Hata5")))))),
IF(#REF!+BH46=2016,
IF(#REF!=1,"16-17/1",
IF(#REF!=2,"16-17/2",
IF(#REF!=3,"16-17/3",
IF(#REF!=4,"17-18/1",
IF(#REF!=5,"17-18/2",
IF(#REF!=6,"17-18/3","Hata6")))))),
IF(#REF!+BH46=2017,
IF(#REF!=1,"17-18/1",
IF(#REF!=2,"17-18/2",
IF(#REF!=3,"17-18/3",
IF(#REF!=4,"18-19/1",
IF(#REF!=5,"18-19/2",
IF(#REF!=6,"18-19/3","Hata7")))))),
IF(#REF!+BH46=2018,
IF(#REF!=1,"18-19/1",
IF(#REF!=2,"18-19/2",
IF(#REF!=3,"18-19/3",
IF(#REF!=4,"19-20/1",
IF(#REF!=5," 19-20/2",
IF(#REF!=6,"19-20/3","Hata8")))))),
IF(#REF!+BH46=2019,
IF(#REF!=1,"19-20/1",
IF(#REF!=2,"19-20/2",
IF(#REF!=3,"19-20/3",
IF(#REF!=4,"20-21/1",
IF(#REF!=5,"20-21/2",
IF(#REF!=6,"20-21/3","Hata9")))))),
IF(#REF!+BH46=2020,
IF(#REF!=1,"20-21/1",
IF(#REF!=2,"20-21/2",
IF(#REF!=3,"20-21/3",
IF(#REF!=4,"21-22/1",
IF(#REF!=5,"21-22/2",
IF(#REF!=6,"21-22/3","Hata10")))))),
IF(#REF!+BH46=2021,
IF(#REF!=1,"21-22/1",
IF(#REF!=2,"21-22/2",
IF(#REF!=3,"21-22/3",
IF(#REF!=4,"22-23/1",
IF(#REF!=5,"22-23/2",
IF(#REF!=6,"22-23/3","Hata11")))))),
IF(#REF!+BH46=2022,
IF(#REF!=1,"22-23/1",
IF(#REF!=2,"22-23/2",
IF(#REF!=3,"22-23/3",
IF(#REF!=4,"23-24/1",
IF(#REF!=5,"23-24/2",
IF(#REF!=6,"23-24/3","Hata12")))))),
IF(#REF!+BH46=2023,
IF(#REF!=1,"23-24/1",
IF(#REF!=2,"23-24/2",
IF(#REF!=3,"23-24/3",
IF(#REF!=4,"24-25/1",
IF(#REF!=5,"24-25/2",
IF(#REF!=6,"24-25/3","Hata13")))))),
))))))))))))))
)</f>
        <v>#REF!</v>
      </c>
      <c r="G46" s="4"/>
      <c r="H46" s="54" t="s">
        <v>162</v>
      </c>
      <c r="I46" s="2">
        <v>54713</v>
      </c>
      <c r="J46" s="2" t="s">
        <v>62</v>
      </c>
      <c r="O46" s="2" t="s">
        <v>299</v>
      </c>
      <c r="P46" s="2" t="s">
        <v>299</v>
      </c>
      <c r="Q46" s="55">
        <v>2</v>
      </c>
      <c r="R46" s="2">
        <f>VLOOKUP($Q46,[1]sistem!$I$3:$L$10,2,FALSE)</f>
        <v>0</v>
      </c>
      <c r="S46" s="2">
        <f>VLOOKUP($Q46,[1]sistem!$I$3:$L$10,3,FALSE)</f>
        <v>2</v>
      </c>
      <c r="T46" s="2">
        <f>VLOOKUP($Q46,[1]sistem!$I$3:$L$10,4,FALSE)</f>
        <v>1</v>
      </c>
      <c r="U46" s="2" t="e">
        <f>VLOOKUP($AZ46,[1]sistem!$I$13:$L$14,2,FALSE)*#REF!</f>
        <v>#REF!</v>
      </c>
      <c r="V46" s="2" t="e">
        <f>VLOOKUP($AZ46,[1]sistem!$I$13:$L$14,3,FALSE)*#REF!</f>
        <v>#REF!</v>
      </c>
      <c r="W46" s="2" t="e">
        <f>VLOOKUP($AZ46,[1]sistem!$I$13:$L$14,4,FALSE)*#REF!</f>
        <v>#REF!</v>
      </c>
      <c r="X46" s="2" t="e">
        <f t="shared" si="16"/>
        <v>#REF!</v>
      </c>
      <c r="Y46" s="2" t="e">
        <f t="shared" si="17"/>
        <v>#REF!</v>
      </c>
      <c r="Z46" s="2" t="e">
        <f t="shared" si="18"/>
        <v>#REF!</v>
      </c>
      <c r="AA46" s="2" t="e">
        <f t="shared" si="19"/>
        <v>#REF!</v>
      </c>
      <c r="AB46" s="2">
        <f>VLOOKUP(AZ46,[1]sistem!$I$18:$J$19,2,FALSE)</f>
        <v>14</v>
      </c>
      <c r="AC46" s="2">
        <v>0.25</v>
      </c>
      <c r="AD46" s="2">
        <f>VLOOKUP($Q46,[1]sistem!$I$3:$M$10,5,FALSE)</f>
        <v>2</v>
      </c>
      <c r="AG46" s="2" t="e">
        <f>(#REF!+#REF!)*AB46</f>
        <v>#REF!</v>
      </c>
      <c r="AH46" s="2">
        <f>VLOOKUP($Q46,[1]sistem!$I$3:$N$10,6,FALSE)</f>
        <v>3</v>
      </c>
      <c r="AI46" s="2">
        <v>2</v>
      </c>
      <c r="AJ46" s="2">
        <f t="shared" si="21"/>
        <v>6</v>
      </c>
      <c r="AK46" s="2">
        <f>VLOOKUP($AZ46,[1]sistem!$I$18:$K$19,3,FALSE)</f>
        <v>14</v>
      </c>
      <c r="AL46" s="2" t="e">
        <f>AK46*#REF!</f>
        <v>#REF!</v>
      </c>
      <c r="AM46" s="2" t="e">
        <f t="shared" si="22"/>
        <v>#REF!</v>
      </c>
      <c r="AN46" s="2">
        <f t="shared" si="23"/>
        <v>25</v>
      </c>
      <c r="AO46" s="2" t="e">
        <f t="shared" si="24"/>
        <v>#REF!</v>
      </c>
      <c r="AP46" s="2" t="e">
        <f>ROUND(AO46-#REF!,0)</f>
        <v>#REF!</v>
      </c>
      <c r="AQ46" s="2">
        <f>IF(AZ46="s",IF(Q46=0,0,
IF(Q46=1,#REF!*4*4,
IF(Q46=2,0,
IF(Q46=3,#REF!*4*2,
IF(Q46=4,0,
IF(Q46=5,0,
IF(Q46=6,0,
IF(Q46=7,0)))))))),
IF(AZ46="t",
IF(Q46=0,0,
IF(Q46=1,#REF!*4*4*0.8,
IF(Q46=2,0,
IF(Q46=3,#REF!*4*2*0.8,
IF(Q46=4,0,
IF(Q46=5,0,
IF(Q46=6,0,
IF(Q46=7,0))))))))))</f>
        <v>0</v>
      </c>
      <c r="AR46" s="2" t="e">
        <f>IF(AZ46="s",
IF(Q46=0,0,
IF(Q46=1,0,
IF(Q46=2,#REF!*4*2,
IF(Q46=3,#REF!*4,
IF(Q46=4,#REF!*4,
IF(Q46=5,0,
IF(Q46=6,0,
IF(Q46=7,#REF!*4)))))))),
IF(AZ46="t",
IF(Q46=0,0,
IF(Q46=1,0,
IF(Q46=2,#REF!*4*2*0.8,
IF(Q46=3,#REF!*4*0.8,
IF(Q46=4,#REF!*4*0.8,
IF(Q46=5,0,
IF(Q46=6,0,
IF(Q46=7,#REF!*4))))))))))</f>
        <v>#REF!</v>
      </c>
      <c r="AS46" s="2" t="e">
        <f>IF(AZ46="s",
IF(Q46=0,0,
IF(Q46=1,#REF!*2,
IF(Q46=2,#REF!*2,
IF(Q46=3,#REF!*2,
IF(Q46=4,#REF!*2,
IF(Q46=5,#REF!*2,
IF(Q46=6,#REF!*2,
IF(Q46=7,#REF!*2)))))))),
IF(AZ46="t",
IF(Q46=0,#REF!*2*0.8,
IF(Q46=1,#REF!*2*0.8,
IF(Q46=2,#REF!*2*0.8,
IF(Q46=3,#REF!*2*0.8,
IF(Q46=4,#REF!*2*0.8,
IF(Q46=5,#REF!*2*0.8,
IF(Q46=6,#REF!*1*0.8,
IF(Q46=7,#REF!*2))))))))))</f>
        <v>#REF!</v>
      </c>
      <c r="AT46" s="2" t="e">
        <f t="shared" si="25"/>
        <v>#REF!</v>
      </c>
      <c r="AU46" s="2" t="e">
        <f>IF(AZ46="s",
IF(Q46=0,0,
IF(Q46=1,(14-2)*(#REF!+#REF!)/4*4,
IF(Q46=2,(14-2)*(#REF!+#REF!)/4*2,
IF(Q46=3,(14-2)*(#REF!+#REF!)/4*3,
IF(Q46=4,(14-2)*(#REF!+#REF!)/4,
IF(Q46=5,(14-2)*#REF!/4,
IF(Q46=6,0,
IF(Q46=7,(14)*#REF!)))))))),
IF(AZ46="t",
IF(Q46=0,0,
IF(Q46=1,(11-2)*(#REF!+#REF!)/4*4,
IF(Q46=2,(11-2)*(#REF!+#REF!)/4*2,
IF(Q46=3,(11-2)*(#REF!+#REF!)/4*3,
IF(Q46=4,(11-2)*(#REF!+#REF!)/4,
IF(Q46=5,(11-2)*#REF!/4,
IF(Q46=6,0,
IF(Q46=7,(11)*#REF!))))))))))</f>
        <v>#REF!</v>
      </c>
      <c r="AV46" s="2" t="e">
        <f t="shared" si="26"/>
        <v>#REF!</v>
      </c>
      <c r="AW46" s="2">
        <f t="shared" si="27"/>
        <v>12</v>
      </c>
      <c r="AX46" s="2">
        <f t="shared" si="28"/>
        <v>6</v>
      </c>
      <c r="AY46" s="2" t="e">
        <f t="shared" si="29"/>
        <v>#REF!</v>
      </c>
      <c r="AZ46" s="2" t="s">
        <v>63</v>
      </c>
      <c r="BA46" s="2" t="e">
        <f>IF(BG46="A",0,IF(AZ46="s",14*#REF!,IF(AZ46="T",11*#REF!,"HATA")))</f>
        <v>#REF!</v>
      </c>
      <c r="BB46" s="2" t="e">
        <f t="shared" si="30"/>
        <v>#REF!</v>
      </c>
      <c r="BC46" s="2" t="e">
        <f>IF(AZ46="s",ROUND(BB46/28,0),IF(AZ46="T",ROUND(BB46/25,0),"HATA"))</f>
        <v>#REF!</v>
      </c>
      <c r="BD46" s="2" t="e">
        <f>IF(BC46-#REF!=0,"DOĞRU","YANLIŞ")</f>
        <v>#REF!</v>
      </c>
      <c r="BE46" s="2" t="e">
        <f>#REF!-BC46</f>
        <v>#REF!</v>
      </c>
      <c r="BF46" s="2">
        <v>1</v>
      </c>
      <c r="BH46" s="2">
        <v>0</v>
      </c>
      <c r="BJ46" s="2">
        <v>2</v>
      </c>
      <c r="BL46" s="7" t="e">
        <f>#REF!*14</f>
        <v>#REF!</v>
      </c>
      <c r="BM46" s="9"/>
      <c r="BN46" s="8"/>
      <c r="BO46" s="13"/>
      <c r="BP46" s="13"/>
      <c r="BQ46" s="13"/>
      <c r="BR46" s="13"/>
      <c r="BS46" s="13"/>
      <c r="BT46" s="10"/>
      <c r="BU46" s="11"/>
      <c r="BV46" s="12"/>
      <c r="CC46" s="51"/>
      <c r="CD46" s="51"/>
      <c r="CE46" s="51" t="s">
        <v>687</v>
      </c>
      <c r="CF46" s="53">
        <v>44305</v>
      </c>
      <c r="CG46" s="52" t="s">
        <v>766</v>
      </c>
      <c r="CH46" s="53">
        <v>44340</v>
      </c>
      <c r="CI46" s="52" t="s">
        <v>766</v>
      </c>
      <c r="CJ46" s="42"/>
      <c r="CK46" s="42"/>
    </row>
    <row r="47" spans="1:89" x14ac:dyDescent="0.25">
      <c r="A47" s="54" t="s">
        <v>412</v>
      </c>
      <c r="B47" s="54" t="s">
        <v>413</v>
      </c>
      <c r="C47" s="2" t="s">
        <v>414</v>
      </c>
      <c r="D47" s="4" t="s">
        <v>171</v>
      </c>
      <c r="E47" s="4" t="s">
        <v>171</v>
      </c>
      <c r="F47" s="5" t="e">
        <f>IF(AZ47="S",
IF(#REF!+BH47=2012,
IF(#REF!=1,"12-13/1",
IF(#REF!=2,"12-13/2",
IF(#REF!=3,"13-14/1",
IF(#REF!=4,"13-14/2","Hata1")))),
IF(#REF!+BH47=2013,
IF(#REF!=1,"13-14/1",
IF(#REF!=2,"13-14/2",
IF(#REF!=3,"14-15/1",
IF(#REF!=4,"14-15/2","Hata2")))),
IF(#REF!+BH47=2014,
IF(#REF!=1,"14-15/1",
IF(#REF!=2,"14-15/2",
IF(#REF!=3,"15-16/1",
IF(#REF!=4,"15-16/2","Hata3")))),
IF(#REF!+BH47=2015,
IF(#REF!=1,"15-16/1",
IF(#REF!=2,"15-16/2",
IF(#REF!=3,"16-17/1",
IF(#REF!=4,"16-17/2","Hata4")))),
IF(#REF!+BH47=2016,
IF(#REF!=1,"16-17/1",
IF(#REF!=2,"16-17/2",
IF(#REF!=3,"17-18/1",
IF(#REF!=4,"17-18/2","Hata5")))),
IF(#REF!+BH47=2017,
IF(#REF!=1,"17-18/1",
IF(#REF!=2,"17-18/2",
IF(#REF!=3,"18-19/1",
IF(#REF!=4,"18-19/2","Hata6")))),
IF(#REF!+BH47=2018,
IF(#REF!=1,"18-19/1",
IF(#REF!=2,"18-19/2",
IF(#REF!=3,"19-20/1",
IF(#REF!=4,"19-20/2","Hata7")))),
IF(#REF!+BH47=2019,
IF(#REF!=1,"19-20/1",
IF(#REF!=2,"19-20/2",
IF(#REF!=3,"20-21/1",
IF(#REF!=4,"20-21/2","Hata8")))),
IF(#REF!+BH47=2020,
IF(#REF!=1,"20-21/1",
IF(#REF!=2,"20-21/2",
IF(#REF!=3,"21-22/1",
IF(#REF!=4,"21-22/2","Hata9")))),
IF(#REF!+BH47=2021,
IF(#REF!=1,"21-22/1",
IF(#REF!=2,"21-22/2",
IF(#REF!=3,"22-23/1",
IF(#REF!=4,"22-23/2","Hata10")))),
IF(#REF!+BH47=2022,
IF(#REF!=1,"22-23/1",
IF(#REF!=2,"22-23/2",
IF(#REF!=3,"23-24/1",
IF(#REF!=4,"23-24/2","Hata11")))),
IF(#REF!+BH47=2023,
IF(#REF!=1,"23-24/1",
IF(#REF!=2,"23-24/2",
IF(#REF!=3,"24-25/1",
IF(#REF!=4,"24-25/2","Hata12")))),
)))))))))))),
IF(AZ47="T",
IF(#REF!+BH47=2012,
IF(#REF!=1,"12-13/1",
IF(#REF!=2,"12-13/2",
IF(#REF!=3,"12-13/3",
IF(#REF!=4,"13-14/1",
IF(#REF!=5,"13-14/2",
IF(#REF!=6,"13-14/3","Hata1")))))),
IF(#REF!+BH47=2013,
IF(#REF!=1,"13-14/1",
IF(#REF!=2,"13-14/2",
IF(#REF!=3,"13-14/3",
IF(#REF!=4,"14-15/1",
IF(#REF!=5,"14-15/2",
IF(#REF!=6,"14-15/3","Hata2")))))),
IF(#REF!+BH47=2014,
IF(#REF!=1,"14-15/1",
IF(#REF!=2,"14-15/2",
IF(#REF!=3,"14-15/3",
IF(#REF!=4,"15-16/1",
IF(#REF!=5,"15-16/2",
IF(#REF!=6,"15-16/3","Hata3")))))),
IF(AND(#REF!+#REF!&gt;2014,#REF!+#REF!&lt;2015,BH47=1),
IF(#REF!=0.1,"14-15/0.1",
IF(#REF!=0.2,"14-15/0.2",
IF(#REF!=0.3,"14-15/0.3","Hata4"))),
IF(#REF!+BH47=2015,
IF(#REF!=1,"15-16/1",
IF(#REF!=2,"15-16/2",
IF(#REF!=3,"15-16/3",
IF(#REF!=4,"16-17/1",
IF(#REF!=5,"16-17/2",
IF(#REF!=6,"16-17/3","Hata5")))))),
IF(#REF!+BH47=2016,
IF(#REF!=1,"16-17/1",
IF(#REF!=2,"16-17/2",
IF(#REF!=3,"16-17/3",
IF(#REF!=4,"17-18/1",
IF(#REF!=5,"17-18/2",
IF(#REF!=6,"17-18/3","Hata6")))))),
IF(#REF!+BH47=2017,
IF(#REF!=1,"17-18/1",
IF(#REF!=2,"17-18/2",
IF(#REF!=3,"17-18/3",
IF(#REF!=4,"18-19/1",
IF(#REF!=5,"18-19/2",
IF(#REF!=6,"18-19/3","Hata7")))))),
IF(#REF!+BH47=2018,
IF(#REF!=1,"18-19/1",
IF(#REF!=2,"18-19/2",
IF(#REF!=3,"18-19/3",
IF(#REF!=4,"19-20/1",
IF(#REF!=5," 19-20/2",
IF(#REF!=6,"19-20/3","Hata8")))))),
IF(#REF!+BH47=2019,
IF(#REF!=1,"19-20/1",
IF(#REF!=2,"19-20/2",
IF(#REF!=3,"19-20/3",
IF(#REF!=4,"20-21/1",
IF(#REF!=5,"20-21/2",
IF(#REF!=6,"20-21/3","Hata9")))))),
IF(#REF!+BH47=2020,
IF(#REF!=1,"20-21/1",
IF(#REF!=2,"20-21/2",
IF(#REF!=3,"20-21/3",
IF(#REF!=4,"21-22/1",
IF(#REF!=5,"21-22/2",
IF(#REF!=6,"21-22/3","Hata10")))))),
IF(#REF!+BH47=2021,
IF(#REF!=1,"21-22/1",
IF(#REF!=2,"21-22/2",
IF(#REF!=3,"21-22/3",
IF(#REF!=4,"22-23/1",
IF(#REF!=5,"22-23/2",
IF(#REF!=6,"22-23/3","Hata11")))))),
IF(#REF!+BH47=2022,
IF(#REF!=1,"22-23/1",
IF(#REF!=2,"22-23/2",
IF(#REF!=3,"22-23/3",
IF(#REF!=4,"23-24/1",
IF(#REF!=5,"23-24/2",
IF(#REF!=6,"23-24/3","Hata12")))))),
IF(#REF!+BH47=2023,
IF(#REF!=1,"23-24/1",
IF(#REF!=2,"23-24/2",
IF(#REF!=3,"23-24/3",
IF(#REF!=4,"24-25/1",
IF(#REF!=5,"24-25/2",
IF(#REF!=6,"24-25/3","Hata13")))))),
))))))))))))))
)</f>
        <v>#REF!</v>
      </c>
      <c r="G47" s="4">
        <v>0</v>
      </c>
      <c r="H47" s="54" t="s">
        <v>162</v>
      </c>
      <c r="I47" s="2">
        <v>54713</v>
      </c>
      <c r="J47" s="2" t="s">
        <v>62</v>
      </c>
      <c r="O47" s="2" t="s">
        <v>299</v>
      </c>
      <c r="P47" s="2" t="s">
        <v>299</v>
      </c>
      <c r="Q47" s="55">
        <v>2</v>
      </c>
      <c r="R47" s="2">
        <f>VLOOKUP($Q47,[1]sistem!$I$3:$L$10,2,FALSE)</f>
        <v>0</v>
      </c>
      <c r="S47" s="2">
        <f>VLOOKUP($Q47,[1]sistem!$I$3:$L$10,3,FALSE)</f>
        <v>2</v>
      </c>
      <c r="T47" s="2">
        <f>VLOOKUP($Q47,[1]sistem!$I$3:$L$10,4,FALSE)</f>
        <v>1</v>
      </c>
      <c r="U47" s="2" t="e">
        <f>VLOOKUP($AZ47,[1]sistem!$I$13:$L$14,2,FALSE)*#REF!</f>
        <v>#REF!</v>
      </c>
      <c r="V47" s="2" t="e">
        <f>VLOOKUP($AZ47,[1]sistem!$I$13:$L$14,3,FALSE)*#REF!</f>
        <v>#REF!</v>
      </c>
      <c r="W47" s="2" t="e">
        <f>VLOOKUP($AZ47,[1]sistem!$I$13:$L$14,4,FALSE)*#REF!</f>
        <v>#REF!</v>
      </c>
      <c r="X47" s="2" t="e">
        <f t="shared" si="16"/>
        <v>#REF!</v>
      </c>
      <c r="Y47" s="2" t="e">
        <f t="shared" si="17"/>
        <v>#REF!</v>
      </c>
      <c r="Z47" s="2" t="e">
        <f t="shared" si="18"/>
        <v>#REF!</v>
      </c>
      <c r="AA47" s="2" t="e">
        <f t="shared" si="19"/>
        <v>#REF!</v>
      </c>
      <c r="AB47" s="2">
        <f>VLOOKUP(AZ47,[1]sistem!$I$18:$J$19,2,FALSE)</f>
        <v>14</v>
      </c>
      <c r="AC47" s="2">
        <v>0.25</v>
      </c>
      <c r="AD47" s="2">
        <f>VLOOKUP($Q47,[1]sistem!$I$3:$M$10,5,FALSE)</f>
        <v>2</v>
      </c>
      <c r="AG47" s="2" t="e">
        <f>(#REF!+#REF!)*AB47</f>
        <v>#REF!</v>
      </c>
      <c r="AH47" s="2">
        <f>VLOOKUP($Q47,[1]sistem!$I$3:$N$10,6,FALSE)</f>
        <v>3</v>
      </c>
      <c r="AI47" s="2">
        <v>2</v>
      </c>
      <c r="AJ47" s="2">
        <f t="shared" si="21"/>
        <v>6</v>
      </c>
      <c r="AK47" s="2">
        <f>VLOOKUP($AZ47,[1]sistem!$I$18:$K$19,3,FALSE)</f>
        <v>14</v>
      </c>
      <c r="AL47" s="2" t="e">
        <f>AK47*#REF!</f>
        <v>#REF!</v>
      </c>
      <c r="AM47" s="2" t="e">
        <f t="shared" si="22"/>
        <v>#REF!</v>
      </c>
      <c r="AN47" s="2">
        <f t="shared" si="23"/>
        <v>25</v>
      </c>
      <c r="AO47" s="2" t="e">
        <f t="shared" si="24"/>
        <v>#REF!</v>
      </c>
      <c r="AP47" s="2" t="e">
        <f>ROUND(AO47-#REF!,0)</f>
        <v>#REF!</v>
      </c>
      <c r="AQ47" s="2">
        <f>IF(AZ47="s",IF(Q47=0,0,
IF(Q47=1,#REF!*4*4,
IF(Q47=2,0,
IF(Q47=3,#REF!*4*2,
IF(Q47=4,0,
IF(Q47=5,0,
IF(Q47=6,0,
IF(Q47=7,0)))))))),
IF(AZ47="t",
IF(Q47=0,0,
IF(Q47=1,#REF!*4*4*0.8,
IF(Q47=2,0,
IF(Q47=3,#REF!*4*2*0.8,
IF(Q47=4,0,
IF(Q47=5,0,
IF(Q47=6,0,
IF(Q47=7,0))))))))))</f>
        <v>0</v>
      </c>
      <c r="AR47" s="2" t="e">
        <f>IF(AZ47="s",
IF(Q47=0,0,
IF(Q47=1,0,
IF(Q47=2,#REF!*4*2,
IF(Q47=3,#REF!*4,
IF(Q47=4,#REF!*4,
IF(Q47=5,0,
IF(Q47=6,0,
IF(Q47=7,#REF!*4)))))))),
IF(AZ47="t",
IF(Q47=0,0,
IF(Q47=1,0,
IF(Q47=2,#REF!*4*2*0.8,
IF(Q47=3,#REF!*4*0.8,
IF(Q47=4,#REF!*4*0.8,
IF(Q47=5,0,
IF(Q47=6,0,
IF(Q47=7,#REF!*4))))))))))</f>
        <v>#REF!</v>
      </c>
      <c r="AS47" s="2" t="e">
        <f>IF(AZ47="s",
IF(Q47=0,0,
IF(Q47=1,#REF!*2,
IF(Q47=2,#REF!*2,
IF(Q47=3,#REF!*2,
IF(Q47=4,#REF!*2,
IF(Q47=5,#REF!*2,
IF(Q47=6,#REF!*2,
IF(Q47=7,#REF!*2)))))))),
IF(AZ47="t",
IF(Q47=0,#REF!*2*0.8,
IF(Q47=1,#REF!*2*0.8,
IF(Q47=2,#REF!*2*0.8,
IF(Q47=3,#REF!*2*0.8,
IF(Q47=4,#REF!*2*0.8,
IF(Q47=5,#REF!*2*0.8,
IF(Q47=6,#REF!*1*0.8,
IF(Q47=7,#REF!*2))))))))))</f>
        <v>#REF!</v>
      </c>
      <c r="AT47" s="2" t="e">
        <f t="shared" si="25"/>
        <v>#REF!</v>
      </c>
      <c r="AU47" s="2" t="e">
        <f>IF(AZ47="s",
IF(Q47=0,0,
IF(Q47=1,(14-2)*(#REF!+#REF!)/4*4,
IF(Q47=2,(14-2)*(#REF!+#REF!)/4*2,
IF(Q47=3,(14-2)*(#REF!+#REF!)/4*3,
IF(Q47=4,(14-2)*(#REF!+#REF!)/4,
IF(Q47=5,(14-2)*#REF!/4,
IF(Q47=6,0,
IF(Q47=7,(14)*#REF!)))))))),
IF(AZ47="t",
IF(Q47=0,0,
IF(Q47=1,(11-2)*(#REF!+#REF!)/4*4,
IF(Q47=2,(11-2)*(#REF!+#REF!)/4*2,
IF(Q47=3,(11-2)*(#REF!+#REF!)/4*3,
IF(Q47=4,(11-2)*(#REF!+#REF!)/4,
IF(Q47=5,(11-2)*#REF!/4,
IF(Q47=6,0,
IF(Q47=7,(11)*#REF!))))))))))</f>
        <v>#REF!</v>
      </c>
      <c r="AV47" s="2" t="e">
        <f t="shared" si="26"/>
        <v>#REF!</v>
      </c>
      <c r="AW47" s="2">
        <f t="shared" si="27"/>
        <v>12</v>
      </c>
      <c r="AX47" s="2">
        <f t="shared" si="28"/>
        <v>6</v>
      </c>
      <c r="AY47" s="2" t="e">
        <f t="shared" si="29"/>
        <v>#REF!</v>
      </c>
      <c r="AZ47" s="2" t="s">
        <v>63</v>
      </c>
      <c r="BA47" s="2" t="e">
        <f>IF(BG47="A",0,IF(AZ47="s",14*#REF!,IF(AZ47="T",11*#REF!,"HATA")))</f>
        <v>#REF!</v>
      </c>
      <c r="BB47" s="2" t="e">
        <f t="shared" si="30"/>
        <v>#REF!</v>
      </c>
      <c r="BC47" s="2" t="e">
        <f>IF(AZ47="s",ROUND(BB47/28,0),IF(AZ47="T",ROUND(BB47/25,0),"HATA"))</f>
        <v>#REF!</v>
      </c>
      <c r="BD47" s="2" t="e">
        <f>IF(BC47-#REF!=0,"DOĞRU","YANLIŞ")</f>
        <v>#REF!</v>
      </c>
      <c r="BE47" s="2" t="e">
        <f>#REF!-BC47</f>
        <v>#REF!</v>
      </c>
      <c r="BF47" s="2">
        <v>1</v>
      </c>
      <c r="BH47" s="2">
        <v>0</v>
      </c>
      <c r="BJ47" s="2">
        <v>2</v>
      </c>
      <c r="BL47" s="7" t="e">
        <f>#REF!*14</f>
        <v>#REF!</v>
      </c>
      <c r="BM47" s="9"/>
      <c r="BN47" s="8"/>
      <c r="BO47" s="13"/>
      <c r="BP47" s="13"/>
      <c r="BQ47" s="13"/>
      <c r="BR47" s="13"/>
      <c r="BS47" s="13"/>
      <c r="BT47" s="10"/>
      <c r="BU47" s="11"/>
      <c r="BV47" s="12"/>
      <c r="CC47" s="51"/>
      <c r="CD47" s="51"/>
      <c r="CE47" s="51" t="s">
        <v>687</v>
      </c>
      <c r="CF47" s="53">
        <v>44305</v>
      </c>
      <c r="CG47" s="52" t="s">
        <v>766</v>
      </c>
      <c r="CH47" s="53">
        <v>44340</v>
      </c>
      <c r="CI47" s="52" t="s">
        <v>766</v>
      </c>
      <c r="CJ47" s="42"/>
      <c r="CK47" s="42"/>
    </row>
    <row r="48" spans="1:89" x14ac:dyDescent="0.25">
      <c r="A48" s="54" t="s">
        <v>412</v>
      </c>
      <c r="B48" s="54" t="s">
        <v>298</v>
      </c>
      <c r="C48" s="2" t="s">
        <v>298</v>
      </c>
      <c r="D48" s="4" t="s">
        <v>60</v>
      </c>
      <c r="E48" s="4" t="s">
        <v>60</v>
      </c>
      <c r="F48" s="5" t="e">
        <f>IF(AZ48="S",
IF(#REF!+BH48=2012,
IF(#REF!=1,"12-13/1",
IF(#REF!=2,"12-13/2",
IF(#REF!=3,"13-14/1",
IF(#REF!=4,"13-14/2","Hata1")))),
IF(#REF!+BH48=2013,
IF(#REF!=1,"13-14/1",
IF(#REF!=2,"13-14/2",
IF(#REF!=3,"14-15/1",
IF(#REF!=4,"14-15/2","Hata2")))),
IF(#REF!+BH48=2014,
IF(#REF!=1,"14-15/1",
IF(#REF!=2,"14-15/2",
IF(#REF!=3,"15-16/1",
IF(#REF!=4,"15-16/2","Hata3")))),
IF(#REF!+BH48=2015,
IF(#REF!=1,"15-16/1",
IF(#REF!=2,"15-16/2",
IF(#REF!=3,"16-17/1",
IF(#REF!=4,"16-17/2","Hata4")))),
IF(#REF!+BH48=2016,
IF(#REF!=1,"16-17/1",
IF(#REF!=2,"16-17/2",
IF(#REF!=3,"17-18/1",
IF(#REF!=4,"17-18/2","Hata5")))),
IF(#REF!+BH48=2017,
IF(#REF!=1,"17-18/1",
IF(#REF!=2,"17-18/2",
IF(#REF!=3,"18-19/1",
IF(#REF!=4,"18-19/2","Hata6")))),
IF(#REF!+BH48=2018,
IF(#REF!=1,"18-19/1",
IF(#REF!=2,"18-19/2",
IF(#REF!=3,"19-20/1",
IF(#REF!=4,"19-20/2","Hata7")))),
IF(#REF!+BH48=2019,
IF(#REF!=1,"19-20/1",
IF(#REF!=2,"19-20/2",
IF(#REF!=3,"20-21/1",
IF(#REF!=4,"20-21/2","Hata8")))),
IF(#REF!+BH48=2020,
IF(#REF!=1,"20-21/1",
IF(#REF!=2,"20-21/2",
IF(#REF!=3,"21-22/1",
IF(#REF!=4,"21-22/2","Hata9")))),
IF(#REF!+BH48=2021,
IF(#REF!=1,"21-22/1",
IF(#REF!=2,"21-22/2",
IF(#REF!=3,"22-23/1",
IF(#REF!=4,"22-23/2","Hata10")))),
IF(#REF!+BH48=2022,
IF(#REF!=1,"22-23/1",
IF(#REF!=2,"22-23/2",
IF(#REF!=3,"23-24/1",
IF(#REF!=4,"23-24/2","Hata11")))),
IF(#REF!+BH48=2023,
IF(#REF!=1,"23-24/1",
IF(#REF!=2,"23-24/2",
IF(#REF!=3,"24-25/1",
IF(#REF!=4,"24-25/2","Hata12")))),
)))))))))))),
IF(AZ48="T",
IF(#REF!+BH48=2012,
IF(#REF!=1,"12-13/1",
IF(#REF!=2,"12-13/2",
IF(#REF!=3,"12-13/3",
IF(#REF!=4,"13-14/1",
IF(#REF!=5,"13-14/2",
IF(#REF!=6,"13-14/3","Hata1")))))),
IF(#REF!+BH48=2013,
IF(#REF!=1,"13-14/1",
IF(#REF!=2,"13-14/2",
IF(#REF!=3,"13-14/3",
IF(#REF!=4,"14-15/1",
IF(#REF!=5,"14-15/2",
IF(#REF!=6,"14-15/3","Hata2")))))),
IF(#REF!+BH48=2014,
IF(#REF!=1,"14-15/1",
IF(#REF!=2,"14-15/2",
IF(#REF!=3,"14-15/3",
IF(#REF!=4,"15-16/1",
IF(#REF!=5,"15-16/2",
IF(#REF!=6,"15-16/3","Hata3")))))),
IF(AND(#REF!+#REF!&gt;2014,#REF!+#REF!&lt;2015,BH48=1),
IF(#REF!=0.1,"14-15/0.1",
IF(#REF!=0.2,"14-15/0.2",
IF(#REF!=0.3,"14-15/0.3","Hata4"))),
IF(#REF!+BH48=2015,
IF(#REF!=1,"15-16/1",
IF(#REF!=2,"15-16/2",
IF(#REF!=3,"15-16/3",
IF(#REF!=4,"16-17/1",
IF(#REF!=5,"16-17/2",
IF(#REF!=6,"16-17/3","Hata5")))))),
IF(#REF!+BH48=2016,
IF(#REF!=1,"16-17/1",
IF(#REF!=2,"16-17/2",
IF(#REF!=3,"16-17/3",
IF(#REF!=4,"17-18/1",
IF(#REF!=5,"17-18/2",
IF(#REF!=6,"17-18/3","Hata6")))))),
IF(#REF!+BH48=2017,
IF(#REF!=1,"17-18/1",
IF(#REF!=2,"17-18/2",
IF(#REF!=3,"17-18/3",
IF(#REF!=4,"18-19/1",
IF(#REF!=5,"18-19/2",
IF(#REF!=6,"18-19/3","Hata7")))))),
IF(#REF!+BH48=2018,
IF(#REF!=1,"18-19/1",
IF(#REF!=2,"18-19/2",
IF(#REF!=3,"18-19/3",
IF(#REF!=4,"19-20/1",
IF(#REF!=5," 19-20/2",
IF(#REF!=6,"19-20/3","Hata8")))))),
IF(#REF!+BH48=2019,
IF(#REF!=1,"19-20/1",
IF(#REF!=2,"19-20/2",
IF(#REF!=3,"19-20/3",
IF(#REF!=4,"20-21/1",
IF(#REF!=5,"20-21/2",
IF(#REF!=6,"20-21/3","Hata9")))))),
IF(#REF!+BH48=2020,
IF(#REF!=1,"20-21/1",
IF(#REF!=2,"20-21/2",
IF(#REF!=3,"20-21/3",
IF(#REF!=4,"21-22/1",
IF(#REF!=5,"21-22/2",
IF(#REF!=6,"21-22/3","Hata10")))))),
IF(#REF!+BH48=2021,
IF(#REF!=1,"21-22/1",
IF(#REF!=2,"21-22/2",
IF(#REF!=3,"21-22/3",
IF(#REF!=4,"22-23/1",
IF(#REF!=5,"22-23/2",
IF(#REF!=6,"22-23/3","Hata11")))))),
IF(#REF!+BH48=2022,
IF(#REF!=1,"22-23/1",
IF(#REF!=2,"22-23/2",
IF(#REF!=3,"22-23/3",
IF(#REF!=4,"23-24/1",
IF(#REF!=5,"23-24/2",
IF(#REF!=6,"23-24/3","Hata12")))))),
IF(#REF!+BH48=2023,
IF(#REF!=1,"23-24/1",
IF(#REF!=2,"23-24/2",
IF(#REF!=3,"23-24/3",
IF(#REF!=4,"24-25/1",
IF(#REF!=5,"24-25/2",
IF(#REF!=6,"24-25/3","Hata13")))))),
))))))))))))))
)</f>
        <v>#REF!</v>
      </c>
      <c r="G48" s="4"/>
      <c r="H48" s="54" t="s">
        <v>163</v>
      </c>
      <c r="I48" s="2">
        <v>54681</v>
      </c>
      <c r="J48" s="2" t="s">
        <v>62</v>
      </c>
      <c r="O48" s="2" t="s">
        <v>299</v>
      </c>
      <c r="P48" s="2" t="s">
        <v>299</v>
      </c>
      <c r="Q48" s="55">
        <v>2</v>
      </c>
      <c r="R48" s="2">
        <f>VLOOKUP($Q48,[1]sistem!$I$3:$L$10,2,FALSE)</f>
        <v>0</v>
      </c>
      <c r="S48" s="2">
        <f>VLOOKUP($Q48,[1]sistem!$I$3:$L$10,3,FALSE)</f>
        <v>2</v>
      </c>
      <c r="T48" s="2">
        <f>VLOOKUP($Q48,[1]sistem!$I$3:$L$10,4,FALSE)</f>
        <v>1</v>
      </c>
      <c r="U48" s="2" t="e">
        <f>VLOOKUP($AZ48,[1]sistem!$I$13:$L$14,2,FALSE)*#REF!</f>
        <v>#REF!</v>
      </c>
      <c r="V48" s="2" t="e">
        <f>VLOOKUP($AZ48,[1]sistem!$I$13:$L$14,3,FALSE)*#REF!</f>
        <v>#REF!</v>
      </c>
      <c r="W48" s="2" t="e">
        <f>VLOOKUP($AZ48,[1]sistem!$I$13:$L$14,4,FALSE)*#REF!</f>
        <v>#REF!</v>
      </c>
      <c r="X48" s="2" t="e">
        <f t="shared" si="16"/>
        <v>#REF!</v>
      </c>
      <c r="Y48" s="2" t="e">
        <f t="shared" si="17"/>
        <v>#REF!</v>
      </c>
      <c r="Z48" s="2" t="e">
        <f t="shared" si="18"/>
        <v>#REF!</v>
      </c>
      <c r="AA48" s="2" t="e">
        <f t="shared" si="19"/>
        <v>#REF!</v>
      </c>
      <c r="AB48" s="2">
        <f>VLOOKUP(AZ48,[1]sistem!$I$18:$J$19,2,FALSE)</f>
        <v>14</v>
      </c>
      <c r="AC48" s="2">
        <v>0.25</v>
      </c>
      <c r="AD48" s="2">
        <f>VLOOKUP($Q48,[1]sistem!$I$3:$M$10,5,FALSE)</f>
        <v>2</v>
      </c>
      <c r="AG48" s="2" t="e">
        <f>(#REF!+#REF!)*AB48</f>
        <v>#REF!</v>
      </c>
      <c r="AH48" s="2">
        <f>VLOOKUP($Q48,[1]sistem!$I$3:$N$10,6,FALSE)</f>
        <v>3</v>
      </c>
      <c r="AI48" s="2">
        <v>2</v>
      </c>
      <c r="AJ48" s="2">
        <f t="shared" si="21"/>
        <v>6</v>
      </c>
      <c r="AK48" s="2">
        <f>VLOOKUP($AZ48,[1]sistem!$I$18:$K$19,3,FALSE)</f>
        <v>14</v>
      </c>
      <c r="AL48" s="2" t="e">
        <f>AK48*#REF!</f>
        <v>#REF!</v>
      </c>
      <c r="AM48" s="2" t="e">
        <f t="shared" si="22"/>
        <v>#REF!</v>
      </c>
      <c r="AN48" s="2">
        <f t="shared" si="23"/>
        <v>25</v>
      </c>
      <c r="AO48" s="2" t="e">
        <f t="shared" si="24"/>
        <v>#REF!</v>
      </c>
      <c r="AP48" s="2" t="e">
        <f>ROUND(AO48-#REF!,0)</f>
        <v>#REF!</v>
      </c>
      <c r="AQ48" s="2">
        <f>IF(AZ48="s",IF(Q48=0,0,
IF(Q48=1,#REF!*4*4,
IF(Q48=2,0,
IF(Q48=3,#REF!*4*2,
IF(Q48=4,0,
IF(Q48=5,0,
IF(Q48=6,0,
IF(Q48=7,0)))))))),
IF(AZ48="t",
IF(Q48=0,0,
IF(Q48=1,#REF!*4*4*0.8,
IF(Q48=2,0,
IF(Q48=3,#REF!*4*2*0.8,
IF(Q48=4,0,
IF(Q48=5,0,
IF(Q48=6,0,
IF(Q48=7,0))))))))))</f>
        <v>0</v>
      </c>
      <c r="AR48" s="2" t="e">
        <f>IF(AZ48="s",
IF(Q48=0,0,
IF(Q48=1,0,
IF(Q48=2,#REF!*4*2,
IF(Q48=3,#REF!*4,
IF(Q48=4,#REF!*4,
IF(Q48=5,0,
IF(Q48=6,0,
IF(Q48=7,#REF!*4)))))))),
IF(AZ48="t",
IF(Q48=0,0,
IF(Q48=1,0,
IF(Q48=2,#REF!*4*2*0.8,
IF(Q48=3,#REF!*4*0.8,
IF(Q48=4,#REF!*4*0.8,
IF(Q48=5,0,
IF(Q48=6,0,
IF(Q48=7,#REF!*4))))))))))</f>
        <v>#REF!</v>
      </c>
      <c r="AS48" s="2" t="e">
        <f>IF(AZ48="s",
IF(Q48=0,0,
IF(Q48=1,#REF!*2,
IF(Q48=2,#REF!*2,
IF(Q48=3,#REF!*2,
IF(Q48=4,#REF!*2,
IF(Q48=5,#REF!*2,
IF(Q48=6,#REF!*2,
IF(Q48=7,#REF!*2)))))))),
IF(AZ48="t",
IF(Q48=0,#REF!*2*0.8,
IF(Q48=1,#REF!*2*0.8,
IF(Q48=2,#REF!*2*0.8,
IF(Q48=3,#REF!*2*0.8,
IF(Q48=4,#REF!*2*0.8,
IF(Q48=5,#REF!*2*0.8,
IF(Q48=6,#REF!*1*0.8,
IF(Q48=7,#REF!*2))))))))))</f>
        <v>#REF!</v>
      </c>
      <c r="AT48" s="2" t="e">
        <f t="shared" si="25"/>
        <v>#REF!</v>
      </c>
      <c r="AU48" s="2" t="e">
        <f>IF(AZ48="s",
IF(Q48=0,0,
IF(Q48=1,(14-2)*(#REF!+#REF!)/4*4,
IF(Q48=2,(14-2)*(#REF!+#REF!)/4*2,
IF(Q48=3,(14-2)*(#REF!+#REF!)/4*3,
IF(Q48=4,(14-2)*(#REF!+#REF!)/4,
IF(Q48=5,(14-2)*#REF!/4,
IF(Q48=6,0,
IF(Q48=7,(14)*#REF!)))))))),
IF(AZ48="t",
IF(Q48=0,0,
IF(Q48=1,(11-2)*(#REF!+#REF!)/4*4,
IF(Q48=2,(11-2)*(#REF!+#REF!)/4*2,
IF(Q48=3,(11-2)*(#REF!+#REF!)/4*3,
IF(Q48=4,(11-2)*(#REF!+#REF!)/4,
IF(Q48=5,(11-2)*#REF!/4,
IF(Q48=6,0,
IF(Q48=7,(11)*#REF!))))))))))</f>
        <v>#REF!</v>
      </c>
      <c r="AV48" s="2" t="e">
        <f t="shared" si="26"/>
        <v>#REF!</v>
      </c>
      <c r="AW48" s="2">
        <f t="shared" si="27"/>
        <v>12</v>
      </c>
      <c r="AX48" s="2">
        <f t="shared" si="28"/>
        <v>6</v>
      </c>
      <c r="AY48" s="2" t="e">
        <f t="shared" si="29"/>
        <v>#REF!</v>
      </c>
      <c r="AZ48" s="2" t="s">
        <v>63</v>
      </c>
      <c r="BA48" s="2" t="e">
        <f>IF(BG48="A",0,IF(AZ48="s",14*#REF!,IF(AZ48="T",11*#REF!,"HATA")))</f>
        <v>#REF!</v>
      </c>
      <c r="BB48" s="2" t="e">
        <f t="shared" si="30"/>
        <v>#REF!</v>
      </c>
      <c r="BC48" s="2" t="e">
        <f>IF(AZ48="s",ROUND(BB48/30,0),IF(AZ48="T",ROUND(BB48/25,0),"HATA"))</f>
        <v>#REF!</v>
      </c>
      <c r="BD48" s="2" t="s">
        <v>83</v>
      </c>
      <c r="BE48" s="2" t="e">
        <f>#REF!-BC48</f>
        <v>#REF!</v>
      </c>
      <c r="BF48" s="2">
        <v>1</v>
      </c>
      <c r="BH48" s="2">
        <v>0</v>
      </c>
      <c r="BJ48" s="2">
        <v>2</v>
      </c>
      <c r="BL48" s="7" t="e">
        <f>#REF!*14</f>
        <v>#REF!</v>
      </c>
      <c r="BM48" s="9"/>
      <c r="BN48" s="8"/>
      <c r="BO48" s="13"/>
      <c r="BP48" s="13"/>
      <c r="BQ48" s="13"/>
      <c r="BR48" s="13"/>
      <c r="BS48" s="13"/>
      <c r="BT48" s="10"/>
      <c r="BU48" s="11"/>
      <c r="BV48" s="12"/>
      <c r="CC48" s="51"/>
      <c r="CD48" s="51"/>
      <c r="CE48" s="51" t="s">
        <v>687</v>
      </c>
      <c r="CF48" s="53">
        <v>44305</v>
      </c>
      <c r="CG48" s="52" t="s">
        <v>766</v>
      </c>
      <c r="CH48" s="53">
        <v>44340</v>
      </c>
      <c r="CI48" s="52" t="s">
        <v>766</v>
      </c>
      <c r="CJ48" s="42"/>
      <c r="CK48" s="42"/>
    </row>
    <row r="49" spans="1:89" x14ac:dyDescent="0.25">
      <c r="A49" s="54" t="s">
        <v>412</v>
      </c>
      <c r="B49" s="54" t="s">
        <v>413</v>
      </c>
      <c r="C49" s="2" t="s">
        <v>414</v>
      </c>
      <c r="D49" s="4" t="s">
        <v>171</v>
      </c>
      <c r="E49" s="4" t="s">
        <v>171</v>
      </c>
      <c r="F49" s="5" t="e">
        <f>IF(AZ49="S",
IF(#REF!+BH49=2012,
IF(#REF!=1,"12-13/1",
IF(#REF!=2,"12-13/2",
IF(#REF!=3,"13-14/1",
IF(#REF!=4,"13-14/2","Hata1")))),
IF(#REF!+BH49=2013,
IF(#REF!=1,"13-14/1",
IF(#REF!=2,"13-14/2",
IF(#REF!=3,"14-15/1",
IF(#REF!=4,"14-15/2","Hata2")))),
IF(#REF!+BH49=2014,
IF(#REF!=1,"14-15/1",
IF(#REF!=2,"14-15/2",
IF(#REF!=3,"15-16/1",
IF(#REF!=4,"15-16/2","Hata3")))),
IF(#REF!+BH49=2015,
IF(#REF!=1,"15-16/1",
IF(#REF!=2,"15-16/2",
IF(#REF!=3,"16-17/1",
IF(#REF!=4,"16-17/2","Hata4")))),
IF(#REF!+BH49=2016,
IF(#REF!=1,"16-17/1",
IF(#REF!=2,"16-17/2",
IF(#REF!=3,"17-18/1",
IF(#REF!=4,"17-18/2","Hata5")))),
IF(#REF!+BH49=2017,
IF(#REF!=1,"17-18/1",
IF(#REF!=2,"17-18/2",
IF(#REF!=3,"18-19/1",
IF(#REF!=4,"18-19/2","Hata6")))),
IF(#REF!+BH49=2018,
IF(#REF!=1,"18-19/1",
IF(#REF!=2,"18-19/2",
IF(#REF!=3,"19-20/1",
IF(#REF!=4,"19-20/2","Hata7")))),
IF(#REF!+BH49=2019,
IF(#REF!=1,"19-20/1",
IF(#REF!=2,"19-20/2",
IF(#REF!=3,"20-21/1",
IF(#REF!=4,"20-21/2","Hata8")))),
IF(#REF!+BH49=2020,
IF(#REF!=1,"20-21/1",
IF(#REF!=2,"20-21/2",
IF(#REF!=3,"21-22/1",
IF(#REF!=4,"21-22/2","Hata9")))),
IF(#REF!+BH49=2021,
IF(#REF!=1,"21-22/1",
IF(#REF!=2,"21-22/2",
IF(#REF!=3,"22-23/1",
IF(#REF!=4,"22-23/2","Hata10")))),
IF(#REF!+BH49=2022,
IF(#REF!=1,"22-23/1",
IF(#REF!=2,"22-23/2",
IF(#REF!=3,"23-24/1",
IF(#REF!=4,"23-24/2","Hata11")))),
IF(#REF!+BH49=2023,
IF(#REF!=1,"23-24/1",
IF(#REF!=2,"23-24/2",
IF(#REF!=3,"24-25/1",
IF(#REF!=4,"24-25/2","Hata12")))),
)))))))))))),
IF(AZ49="T",
IF(#REF!+BH49=2012,
IF(#REF!=1,"12-13/1",
IF(#REF!=2,"12-13/2",
IF(#REF!=3,"12-13/3",
IF(#REF!=4,"13-14/1",
IF(#REF!=5,"13-14/2",
IF(#REF!=6,"13-14/3","Hata1")))))),
IF(#REF!+BH49=2013,
IF(#REF!=1,"13-14/1",
IF(#REF!=2,"13-14/2",
IF(#REF!=3,"13-14/3",
IF(#REF!=4,"14-15/1",
IF(#REF!=5,"14-15/2",
IF(#REF!=6,"14-15/3","Hata2")))))),
IF(#REF!+BH49=2014,
IF(#REF!=1,"14-15/1",
IF(#REF!=2,"14-15/2",
IF(#REF!=3,"14-15/3",
IF(#REF!=4,"15-16/1",
IF(#REF!=5,"15-16/2",
IF(#REF!=6,"15-16/3","Hata3")))))),
IF(AND(#REF!+#REF!&gt;2014,#REF!+#REF!&lt;2015,BH49=1),
IF(#REF!=0.1,"14-15/0.1",
IF(#REF!=0.2,"14-15/0.2",
IF(#REF!=0.3,"14-15/0.3","Hata4"))),
IF(#REF!+BH49=2015,
IF(#REF!=1,"15-16/1",
IF(#REF!=2,"15-16/2",
IF(#REF!=3,"15-16/3",
IF(#REF!=4,"16-17/1",
IF(#REF!=5,"16-17/2",
IF(#REF!=6,"16-17/3","Hata5")))))),
IF(#REF!+BH49=2016,
IF(#REF!=1,"16-17/1",
IF(#REF!=2,"16-17/2",
IF(#REF!=3,"16-17/3",
IF(#REF!=4,"17-18/1",
IF(#REF!=5,"17-18/2",
IF(#REF!=6,"17-18/3","Hata6")))))),
IF(#REF!+BH49=2017,
IF(#REF!=1,"17-18/1",
IF(#REF!=2,"17-18/2",
IF(#REF!=3,"17-18/3",
IF(#REF!=4,"18-19/1",
IF(#REF!=5,"18-19/2",
IF(#REF!=6,"18-19/3","Hata7")))))),
IF(#REF!+BH49=2018,
IF(#REF!=1,"18-19/1",
IF(#REF!=2,"18-19/2",
IF(#REF!=3,"18-19/3",
IF(#REF!=4,"19-20/1",
IF(#REF!=5," 19-20/2",
IF(#REF!=6,"19-20/3","Hata8")))))),
IF(#REF!+BH49=2019,
IF(#REF!=1,"19-20/1",
IF(#REF!=2,"19-20/2",
IF(#REF!=3,"19-20/3",
IF(#REF!=4,"20-21/1",
IF(#REF!=5,"20-21/2",
IF(#REF!=6,"20-21/3","Hata9")))))),
IF(#REF!+BH49=2020,
IF(#REF!=1,"20-21/1",
IF(#REF!=2,"20-21/2",
IF(#REF!=3,"20-21/3",
IF(#REF!=4,"21-22/1",
IF(#REF!=5,"21-22/2",
IF(#REF!=6,"21-22/3","Hata10")))))),
IF(#REF!+BH49=2021,
IF(#REF!=1,"21-22/1",
IF(#REF!=2,"21-22/2",
IF(#REF!=3,"21-22/3",
IF(#REF!=4,"22-23/1",
IF(#REF!=5,"22-23/2",
IF(#REF!=6,"22-23/3","Hata11")))))),
IF(#REF!+BH49=2022,
IF(#REF!=1,"22-23/1",
IF(#REF!=2,"22-23/2",
IF(#REF!=3,"22-23/3",
IF(#REF!=4,"23-24/1",
IF(#REF!=5,"23-24/2",
IF(#REF!=6,"23-24/3","Hata12")))))),
IF(#REF!+BH49=2023,
IF(#REF!=1,"23-24/1",
IF(#REF!=2,"23-24/2",
IF(#REF!=3,"23-24/3",
IF(#REF!=4,"24-25/1",
IF(#REF!=5,"24-25/2",
IF(#REF!=6,"24-25/3","Hata13")))))),
))))))))))))))
)</f>
        <v>#REF!</v>
      </c>
      <c r="G49" s="4">
        <v>0</v>
      </c>
      <c r="H49" s="54" t="s">
        <v>163</v>
      </c>
      <c r="I49" s="2">
        <v>54681</v>
      </c>
      <c r="J49" s="2" t="s">
        <v>62</v>
      </c>
      <c r="O49" s="2" t="s">
        <v>299</v>
      </c>
      <c r="P49" s="2" t="s">
        <v>299</v>
      </c>
      <c r="Q49" s="55">
        <v>2</v>
      </c>
      <c r="R49" s="2">
        <f>VLOOKUP($Q49,[1]sistem!$I$3:$L$10,2,FALSE)</f>
        <v>0</v>
      </c>
      <c r="S49" s="2">
        <f>VLOOKUP($Q49,[1]sistem!$I$3:$L$10,3,FALSE)</f>
        <v>2</v>
      </c>
      <c r="T49" s="2">
        <f>VLOOKUP($Q49,[1]sistem!$I$3:$L$10,4,FALSE)</f>
        <v>1</v>
      </c>
      <c r="U49" s="2" t="e">
        <f>VLOOKUP($AZ49,[1]sistem!$I$13:$L$14,2,FALSE)*#REF!</f>
        <v>#REF!</v>
      </c>
      <c r="V49" s="2" t="e">
        <f>VLOOKUP($AZ49,[1]sistem!$I$13:$L$14,3,FALSE)*#REF!</f>
        <v>#REF!</v>
      </c>
      <c r="W49" s="2" t="e">
        <f>VLOOKUP($AZ49,[1]sistem!$I$13:$L$14,4,FALSE)*#REF!</f>
        <v>#REF!</v>
      </c>
      <c r="X49" s="2" t="e">
        <f t="shared" si="16"/>
        <v>#REF!</v>
      </c>
      <c r="Y49" s="2" t="e">
        <f t="shared" si="17"/>
        <v>#REF!</v>
      </c>
      <c r="Z49" s="2" t="e">
        <f t="shared" si="18"/>
        <v>#REF!</v>
      </c>
      <c r="AA49" s="2" t="e">
        <f t="shared" si="19"/>
        <v>#REF!</v>
      </c>
      <c r="AB49" s="2">
        <f>VLOOKUP(AZ49,[1]sistem!$I$18:$J$19,2,FALSE)</f>
        <v>14</v>
      </c>
      <c r="AC49" s="2">
        <v>0.25</v>
      </c>
      <c r="AD49" s="2">
        <f>VLOOKUP($Q49,[1]sistem!$I$3:$M$10,5,FALSE)</f>
        <v>2</v>
      </c>
      <c r="AG49" s="2" t="e">
        <f>(#REF!+#REF!)*AB49</f>
        <v>#REF!</v>
      </c>
      <c r="AH49" s="2">
        <f>VLOOKUP($Q49,[1]sistem!$I$3:$N$10,6,FALSE)</f>
        <v>3</v>
      </c>
      <c r="AI49" s="2">
        <v>2</v>
      </c>
      <c r="AJ49" s="2">
        <f t="shared" si="21"/>
        <v>6</v>
      </c>
      <c r="AK49" s="2">
        <f>VLOOKUP($AZ49,[1]sistem!$I$18:$K$19,3,FALSE)</f>
        <v>14</v>
      </c>
      <c r="AL49" s="2" t="e">
        <f>AK49*#REF!</f>
        <v>#REF!</v>
      </c>
      <c r="AM49" s="2" t="e">
        <f t="shared" si="22"/>
        <v>#REF!</v>
      </c>
      <c r="AN49" s="2">
        <f t="shared" si="23"/>
        <v>25</v>
      </c>
      <c r="AO49" s="2" t="e">
        <f t="shared" si="24"/>
        <v>#REF!</v>
      </c>
      <c r="AP49" s="2" t="e">
        <f>ROUND(AO49-#REF!,0)</f>
        <v>#REF!</v>
      </c>
      <c r="AQ49" s="2">
        <f>IF(AZ49="s",IF(Q49=0,0,
IF(Q49=1,#REF!*4*4,
IF(Q49=2,0,
IF(Q49=3,#REF!*4*2,
IF(Q49=4,0,
IF(Q49=5,0,
IF(Q49=6,0,
IF(Q49=7,0)))))))),
IF(AZ49="t",
IF(Q49=0,0,
IF(Q49=1,#REF!*4*4*0.8,
IF(Q49=2,0,
IF(Q49=3,#REF!*4*2*0.8,
IF(Q49=4,0,
IF(Q49=5,0,
IF(Q49=6,0,
IF(Q49=7,0))))))))))</f>
        <v>0</v>
      </c>
      <c r="AR49" s="2" t="e">
        <f>IF(AZ49="s",
IF(Q49=0,0,
IF(Q49=1,0,
IF(Q49=2,#REF!*4*2,
IF(Q49=3,#REF!*4,
IF(Q49=4,#REF!*4,
IF(Q49=5,0,
IF(Q49=6,0,
IF(Q49=7,#REF!*4)))))))),
IF(AZ49="t",
IF(Q49=0,0,
IF(Q49=1,0,
IF(Q49=2,#REF!*4*2*0.8,
IF(Q49=3,#REF!*4*0.8,
IF(Q49=4,#REF!*4*0.8,
IF(Q49=5,0,
IF(Q49=6,0,
IF(Q49=7,#REF!*4))))))))))</f>
        <v>#REF!</v>
      </c>
      <c r="AS49" s="2" t="e">
        <f>IF(AZ49="s",
IF(Q49=0,0,
IF(Q49=1,#REF!*2,
IF(Q49=2,#REF!*2,
IF(Q49=3,#REF!*2,
IF(Q49=4,#REF!*2,
IF(Q49=5,#REF!*2,
IF(Q49=6,#REF!*2,
IF(Q49=7,#REF!*2)))))))),
IF(AZ49="t",
IF(Q49=0,#REF!*2*0.8,
IF(Q49=1,#REF!*2*0.8,
IF(Q49=2,#REF!*2*0.8,
IF(Q49=3,#REF!*2*0.8,
IF(Q49=4,#REF!*2*0.8,
IF(Q49=5,#REF!*2*0.8,
IF(Q49=6,#REF!*1*0.8,
IF(Q49=7,#REF!*2))))))))))</f>
        <v>#REF!</v>
      </c>
      <c r="AT49" s="2" t="e">
        <f t="shared" si="25"/>
        <v>#REF!</v>
      </c>
      <c r="AU49" s="2" t="e">
        <f>IF(AZ49="s",
IF(Q49=0,0,
IF(Q49=1,(14-2)*(#REF!+#REF!)/4*4,
IF(Q49=2,(14-2)*(#REF!+#REF!)/4*2,
IF(Q49=3,(14-2)*(#REF!+#REF!)/4*3,
IF(Q49=4,(14-2)*(#REF!+#REF!)/4,
IF(Q49=5,(14-2)*#REF!/4,
IF(Q49=6,0,
IF(Q49=7,(14)*#REF!)))))))),
IF(AZ49="t",
IF(Q49=0,0,
IF(Q49=1,(11-2)*(#REF!+#REF!)/4*4,
IF(Q49=2,(11-2)*(#REF!+#REF!)/4*2,
IF(Q49=3,(11-2)*(#REF!+#REF!)/4*3,
IF(Q49=4,(11-2)*(#REF!+#REF!)/4,
IF(Q49=5,(11-2)*#REF!/4,
IF(Q49=6,0,
IF(Q49=7,(11)*#REF!))))))))))</f>
        <v>#REF!</v>
      </c>
      <c r="AV49" s="2" t="e">
        <f t="shared" si="26"/>
        <v>#REF!</v>
      </c>
      <c r="AW49" s="2">
        <f t="shared" si="27"/>
        <v>12</v>
      </c>
      <c r="AX49" s="2">
        <f t="shared" si="28"/>
        <v>6</v>
      </c>
      <c r="AY49" s="2" t="e">
        <f t="shared" si="29"/>
        <v>#REF!</v>
      </c>
      <c r="AZ49" s="2" t="s">
        <v>63</v>
      </c>
      <c r="BA49" s="2" t="e">
        <f>IF(BG49="A",0,IF(AZ49="s",14*#REF!,IF(AZ49="T",11*#REF!,"HATA")))</f>
        <v>#REF!</v>
      </c>
      <c r="BB49" s="2" t="e">
        <f t="shared" si="30"/>
        <v>#REF!</v>
      </c>
      <c r="BC49" s="2" t="e">
        <f>IF(AZ49="s",ROUND(BB49/30,0),IF(AZ49="T",ROUND(BB49/25,0),"HATA"))</f>
        <v>#REF!</v>
      </c>
      <c r="BD49" s="2" t="s">
        <v>83</v>
      </c>
      <c r="BE49" s="2" t="e">
        <f>#REF!-BC49</f>
        <v>#REF!</v>
      </c>
      <c r="BF49" s="2">
        <v>1</v>
      </c>
      <c r="BH49" s="2">
        <v>0</v>
      </c>
      <c r="BJ49" s="2">
        <v>2</v>
      </c>
      <c r="BL49" s="7" t="e">
        <f>#REF!*14</f>
        <v>#REF!</v>
      </c>
      <c r="BM49" s="9"/>
      <c r="BN49" s="8"/>
      <c r="BO49" s="13"/>
      <c r="BP49" s="13"/>
      <c r="BQ49" s="13"/>
      <c r="BR49" s="13"/>
      <c r="BS49" s="13"/>
      <c r="BT49" s="10"/>
      <c r="BU49" s="11"/>
      <c r="BV49" s="12"/>
      <c r="CC49" s="51"/>
      <c r="CD49" s="51"/>
      <c r="CE49" s="51" t="s">
        <v>687</v>
      </c>
      <c r="CF49" s="53">
        <v>44305</v>
      </c>
      <c r="CG49" s="52" t="s">
        <v>766</v>
      </c>
      <c r="CH49" s="53">
        <v>44340</v>
      </c>
      <c r="CI49" s="52" t="s">
        <v>766</v>
      </c>
      <c r="CJ49" s="42"/>
      <c r="CK49" s="42"/>
    </row>
    <row r="50" spans="1:89" x14ac:dyDescent="0.25">
      <c r="A50" s="54" t="s">
        <v>711</v>
      </c>
      <c r="B50" s="54" t="s">
        <v>712</v>
      </c>
      <c r="C50" s="2" t="s">
        <v>712</v>
      </c>
      <c r="D50" s="4" t="s">
        <v>60</v>
      </c>
      <c r="E50" s="4" t="s">
        <v>60</v>
      </c>
      <c r="F50" s="5" t="e">
        <f>IF(AZ50="S",
IF(#REF!+BH50=2012,
IF(#REF!=1,"12-13/1",
IF(#REF!=2,"12-13/2",
IF(#REF!=3,"13-14/1",
IF(#REF!=4,"13-14/2","Hata1")))),
IF(#REF!+BH50=2013,
IF(#REF!=1,"13-14/1",
IF(#REF!=2,"13-14/2",
IF(#REF!=3,"14-15/1",
IF(#REF!=4,"14-15/2","Hata2")))),
IF(#REF!+BH50=2014,
IF(#REF!=1,"14-15/1",
IF(#REF!=2,"14-15/2",
IF(#REF!=3,"15-16/1",
IF(#REF!=4,"15-16/2","Hata3")))),
IF(#REF!+BH50=2015,
IF(#REF!=1,"15-16/1",
IF(#REF!=2,"15-16/2",
IF(#REF!=3,"16-17/1",
IF(#REF!=4,"16-17/2","Hata4")))),
IF(#REF!+BH50=2016,
IF(#REF!=1,"16-17/1",
IF(#REF!=2,"16-17/2",
IF(#REF!=3,"17-18/1",
IF(#REF!=4,"17-18/2","Hata5")))),
IF(#REF!+BH50=2017,
IF(#REF!=1,"17-18/1",
IF(#REF!=2,"17-18/2",
IF(#REF!=3,"18-19/1",
IF(#REF!=4,"18-19/2","Hata6")))),
IF(#REF!+BH50=2018,
IF(#REF!=1,"18-19/1",
IF(#REF!=2,"18-19/2",
IF(#REF!=3,"19-20/1",
IF(#REF!=4,"19-20/2","Hata7")))),
IF(#REF!+BH50=2019,
IF(#REF!=1,"19-20/1",
IF(#REF!=2,"19-20/2",
IF(#REF!=3,"20-21/1",
IF(#REF!=4,"20-21/2","Hata8")))),
IF(#REF!+BH50=2020,
IF(#REF!=1,"20-21/1",
IF(#REF!=2,"20-21/2",
IF(#REF!=3,"21-22/1",
IF(#REF!=4,"21-22/2","Hata9")))),
IF(#REF!+BH50=2021,
IF(#REF!=1,"21-22/1",
IF(#REF!=2,"21-22/2",
IF(#REF!=3,"22-23/1",
IF(#REF!=4,"22-23/2","Hata10")))),
IF(#REF!+BH50=2022,
IF(#REF!=1,"22-23/1",
IF(#REF!=2,"22-23/2",
IF(#REF!=3,"23-24/1",
IF(#REF!=4,"23-24/2","Hata11")))),
IF(#REF!+BH50=2023,
IF(#REF!=1,"23-24/1",
IF(#REF!=2,"23-24/2",
IF(#REF!=3,"24-25/1",
IF(#REF!=4,"24-25/2","Hata12")))),
)))))))))))),
IF(AZ50="T",
IF(#REF!+BH50=2012,
IF(#REF!=1,"12-13/1",
IF(#REF!=2,"12-13/2",
IF(#REF!=3,"12-13/3",
IF(#REF!=4,"13-14/1",
IF(#REF!=5,"13-14/2",
IF(#REF!=6,"13-14/3","Hata1")))))),
IF(#REF!+BH50=2013,
IF(#REF!=1,"13-14/1",
IF(#REF!=2,"13-14/2",
IF(#REF!=3,"13-14/3",
IF(#REF!=4,"14-15/1",
IF(#REF!=5,"14-15/2",
IF(#REF!=6,"14-15/3","Hata2")))))),
IF(#REF!+BH50=2014,
IF(#REF!=1,"14-15/1",
IF(#REF!=2,"14-15/2",
IF(#REF!=3,"14-15/3",
IF(#REF!=4,"15-16/1",
IF(#REF!=5,"15-16/2",
IF(#REF!=6,"15-16/3","Hata3")))))),
IF(AND(#REF!+#REF!&gt;2014,#REF!+#REF!&lt;2015,BH50=1),
IF(#REF!=0.1,"14-15/0.1",
IF(#REF!=0.2,"14-15/0.2",
IF(#REF!=0.3,"14-15/0.3","Hata4"))),
IF(#REF!+BH50=2015,
IF(#REF!=1,"15-16/1",
IF(#REF!=2,"15-16/2",
IF(#REF!=3,"15-16/3",
IF(#REF!=4,"16-17/1",
IF(#REF!=5,"16-17/2",
IF(#REF!=6,"16-17/3","Hata5")))))),
IF(#REF!+BH50=2016,
IF(#REF!=1,"16-17/1",
IF(#REF!=2,"16-17/2",
IF(#REF!=3,"16-17/3",
IF(#REF!=4,"17-18/1",
IF(#REF!=5,"17-18/2",
IF(#REF!=6,"17-18/3","Hata6")))))),
IF(#REF!+BH50=2017,
IF(#REF!=1,"17-18/1",
IF(#REF!=2,"17-18/2",
IF(#REF!=3,"17-18/3",
IF(#REF!=4,"18-19/1",
IF(#REF!=5,"18-19/2",
IF(#REF!=6,"18-19/3","Hata7")))))),
IF(#REF!+BH50=2018,
IF(#REF!=1,"18-19/1",
IF(#REF!=2,"18-19/2",
IF(#REF!=3,"18-19/3",
IF(#REF!=4,"19-20/1",
IF(#REF!=5," 19-20/2",
IF(#REF!=6,"19-20/3","Hata8")))))),
IF(#REF!+BH50=2019,
IF(#REF!=1,"19-20/1",
IF(#REF!=2,"19-20/2",
IF(#REF!=3,"19-20/3",
IF(#REF!=4,"20-21/1",
IF(#REF!=5,"20-21/2",
IF(#REF!=6,"20-21/3","Hata9")))))),
IF(#REF!+BH50=2020,
IF(#REF!=1,"20-21/1",
IF(#REF!=2,"20-21/2",
IF(#REF!=3,"20-21/3",
IF(#REF!=4,"21-22/1",
IF(#REF!=5,"21-22/2",
IF(#REF!=6,"21-22/3","Hata10")))))),
IF(#REF!+BH50=2021,
IF(#REF!=1,"21-22/1",
IF(#REF!=2,"21-22/2",
IF(#REF!=3,"21-22/3",
IF(#REF!=4,"22-23/1",
IF(#REF!=5,"22-23/2",
IF(#REF!=6,"22-23/3","Hata11")))))),
IF(#REF!+BH50=2022,
IF(#REF!=1,"22-23/1",
IF(#REF!=2,"22-23/2",
IF(#REF!=3,"22-23/3",
IF(#REF!=4,"23-24/1",
IF(#REF!=5,"23-24/2",
IF(#REF!=6,"23-24/3","Hata12")))))),
IF(#REF!+BH50=2023,
IF(#REF!=1,"23-24/1",
IF(#REF!=2,"23-24/2",
IF(#REF!=3,"23-24/3",
IF(#REF!=4,"24-25/1",
IF(#REF!=5,"24-25/2",
IF(#REF!=6,"24-25/3","Hata13")))))),
))))))))))))))
)</f>
        <v>#REF!</v>
      </c>
      <c r="H50" s="54" t="s">
        <v>162</v>
      </c>
      <c r="I50" s="2">
        <v>54713</v>
      </c>
      <c r="J50" s="2" t="s">
        <v>62</v>
      </c>
      <c r="L50" s="2">
        <v>3331</v>
      </c>
      <c r="M50" s="2">
        <v>4236781</v>
      </c>
      <c r="Q50" s="55">
        <v>2</v>
      </c>
      <c r="R50" s="2">
        <f ca="1">VLOOKUP($T50,[3]sistem!$I$3:$L$10,2,FALSE)</f>
        <v>0</v>
      </c>
      <c r="S50" s="2">
        <f ca="1">VLOOKUP($T50,[3]sistem!$I$3:$L$10,3,FALSE)</f>
        <v>2</v>
      </c>
      <c r="T50" s="2">
        <f ca="1">VLOOKUP($T50,[3]sistem!$I$3:$L$10,4,FALSE)</f>
        <v>1</v>
      </c>
      <c r="U50" s="2" t="e">
        <f>VLOOKUP($AZ50,[1]sistem!$I$13:$L$14,2,FALSE)*#REF!</f>
        <v>#REF!</v>
      </c>
      <c r="V50" s="2" t="e">
        <f>VLOOKUP($AZ50,[1]sistem!$I$13:$L$14,3,FALSE)*#REF!</f>
        <v>#REF!</v>
      </c>
      <c r="W50" s="2" t="e">
        <f>VLOOKUP($AZ50,[1]sistem!$I$13:$L$14,4,FALSE)*#REF!</f>
        <v>#REF!</v>
      </c>
      <c r="X50" s="2">
        <f t="shared" ca="1" si="16"/>
        <v>0</v>
      </c>
      <c r="Y50" s="2">
        <f t="shared" ca="1" si="17"/>
        <v>4</v>
      </c>
      <c r="Z50" s="2">
        <f t="shared" ca="1" si="18"/>
        <v>6</v>
      </c>
      <c r="AA50" s="2">
        <f t="shared" ca="1" si="19"/>
        <v>10</v>
      </c>
      <c r="AB50" s="2">
        <f>VLOOKUP(AZ50,[1]sistem!$I$18:$J$19,2,FALSE)</f>
        <v>14</v>
      </c>
      <c r="AC50" s="2">
        <v>0.25</v>
      </c>
      <c r="AD50" s="2">
        <f>VLOOKUP($Q50,[1]sistem!$I$3:$M$10,5,FALSE)</f>
        <v>2</v>
      </c>
      <c r="AG50" s="2" t="e">
        <f>(#REF!+#REF!)*AB50</f>
        <v>#REF!</v>
      </c>
      <c r="AH50" s="2">
        <f>VLOOKUP($Q50,[1]sistem!$I$3:$N$10,6,FALSE)</f>
        <v>3</v>
      </c>
      <c r="AI50" s="2">
        <v>2</v>
      </c>
      <c r="AJ50" s="2">
        <f t="shared" si="21"/>
        <v>6</v>
      </c>
      <c r="AK50" s="2">
        <f>VLOOKUP($AZ50,[1]sistem!$I$18:$K$19,3,FALSE)</f>
        <v>14</v>
      </c>
      <c r="AL50" s="2" t="e">
        <f>AK50*#REF!</f>
        <v>#REF!</v>
      </c>
      <c r="AM50" s="2">
        <f t="shared" ca="1" si="22"/>
        <v>70</v>
      </c>
      <c r="AN50" s="2" t="e">
        <f>IF(BA50="s",25,25)</f>
        <v>#REF!</v>
      </c>
      <c r="AO50" s="2">
        <f t="shared" ca="1" si="24"/>
        <v>3</v>
      </c>
      <c r="AP50" s="2">
        <f ca="1">ROUND(AO50-#REF!,0)</f>
        <v>0</v>
      </c>
      <c r="AQ50" s="2">
        <f>IF(AZ50="s",IF(Q50=0,0,
IF(Q50=1,#REF!*4*4,
IF(Q50=2,0,
IF(Q50=3,#REF!*4*2,
IF(Q50=4,0,
IF(Q50=5,0,
IF(Q50=6,0,
IF(Q50=7,0)))))))),
IF(AZ50="t",
IF(Q50=0,0,
IF(Q50=1,#REF!*4*4*0.8,
IF(Q50=2,0,
IF(Q50=3,#REF!*4*2*0.8,
IF(Q50=4,0,
IF(Q50=5,0,
IF(Q50=6,0,
IF(Q50=7,0))))))))))</f>
        <v>0</v>
      </c>
      <c r="AR50" s="2" t="e">
        <f>IF(AZ50="s",
IF(Q50=0,0,
IF(Q50=1,0,
IF(Q50=2,#REF!*4*2,
IF(Q50=3,#REF!*4,
IF(Q50=4,#REF!*4,
IF(Q50=5,0,
IF(Q50=6,0,
IF(Q50=7,#REF!*4)))))))),
IF(AZ50="t",
IF(Q50=0,0,
IF(Q50=1,0,
IF(Q50=2,#REF!*4*2*0.8,
IF(Q50=3,#REF!*4*0.8,
IF(Q50=4,#REF!*4*0.8,
IF(Q50=5,0,
IF(Q50=6,0,
IF(Q50=7,#REF!*4))))))))))</f>
        <v>#REF!</v>
      </c>
      <c r="AS50" s="2" t="e">
        <f>IF(AZ50="s",
IF(Q50=0,0,
IF(Q50=1,#REF!*2,
IF(Q50=2,#REF!*2,
IF(Q50=3,#REF!*2,
IF(Q50=4,#REF!*2,
IF(Q50=5,#REF!*2,
IF(Q50=6,#REF!*2,
IF(Q50=7,#REF!*2)))))))),
IF(AZ50="t",
IF(Q50=0,#REF!*2*0.8,
IF(Q50=1,#REF!*2*0.8,
IF(Q50=2,#REF!*2*0.8,
IF(Q50=3,#REF!*2*0.8,
IF(Q50=4,#REF!*2*0.8,
IF(Q50=5,#REF!*2*0.8,
IF(Q50=6,#REF!*1*0.8,
IF(Q50=7,#REF!*2))))))))))</f>
        <v>#REF!</v>
      </c>
      <c r="AT50" s="2">
        <f t="shared" ca="1" si="25"/>
        <v>2</v>
      </c>
      <c r="AU50" s="2" t="e">
        <f>IF(AZ50="s",
IF(Q50=0,0,
IF(Q50=1,(14-2)*(#REF!+#REF!)/4*4,
IF(Q50=2,(14-2)*(#REF!+#REF!)/4*2,
IF(Q50=3,(14-2)*(#REF!+#REF!)/4*3,
IF(Q50=4,(14-2)*(#REF!+#REF!)/4,
IF(Q50=5,(14-2)*#REF!/4,
IF(Q50=6,0,
IF(Q50=7,(14)*#REF!)))))))),
IF(AZ50="t",
IF(Q50=0,0,
IF(Q50=1,(11-2)*(#REF!+#REF!)/4*4,
IF(Q50=2,(11-2)*(#REF!+#REF!)/4*2,
IF(Q50=3,(11-2)*(#REF!+#REF!)/4*3,
IF(Q50=4,(11-2)*(#REF!+#REF!)/4,
IF(Q50=5,(11-2)*#REF!/4,
IF(Q50=6,0,
IF(Q50=7,(11)*#REF!))))))))))</f>
        <v>#REF!</v>
      </c>
      <c r="AV50" s="2" t="e">
        <f t="shared" si="26"/>
        <v>#REF!</v>
      </c>
      <c r="AW50" s="2">
        <f t="shared" si="27"/>
        <v>12</v>
      </c>
      <c r="AX50" s="2">
        <f t="shared" si="28"/>
        <v>6</v>
      </c>
      <c r="AY50" s="2" t="e">
        <f t="shared" si="29"/>
        <v>#REF!</v>
      </c>
      <c r="AZ50" s="2" t="s">
        <v>63</v>
      </c>
      <c r="BA50" s="2" t="e">
        <f>IF(BG50="A",0,IF(AZ50="s",14*#REF!,IF(AZ50="T",11*#REF!,"HATA")))</f>
        <v>#REF!</v>
      </c>
      <c r="BB50" s="2" t="e">
        <f>IF(BG50="Z",(BA50+AX50)*1.15,(BA50+AX50))</f>
        <v>#REF!</v>
      </c>
      <c r="BC50" s="2" t="e">
        <f>IF(AZ50="s",ROUND(BB50/26,0),IF(AZ50="T",ROUND(BB50/25,0),"HATA"))</f>
        <v>#REF!</v>
      </c>
      <c r="BD50" s="2" t="e">
        <f>IF(BC50-N50=0,"DOĞRU","YANLIŞ")</f>
        <v>#REF!</v>
      </c>
      <c r="BE50" s="2" t="e">
        <f>N50-BC50</f>
        <v>#REF!</v>
      </c>
      <c r="BF50" s="2">
        <v>1</v>
      </c>
      <c r="BH50" s="2">
        <v>0</v>
      </c>
      <c r="BI50" s="2" t="s">
        <v>416</v>
      </c>
      <c r="BJ50" s="2">
        <v>4</v>
      </c>
      <c r="CC50" s="51"/>
      <c r="CD50" s="51"/>
      <c r="CE50" s="51" t="s">
        <v>687</v>
      </c>
      <c r="CF50" s="53">
        <v>44307</v>
      </c>
      <c r="CG50" s="52" t="s">
        <v>759</v>
      </c>
      <c r="CH50" s="53">
        <v>44342</v>
      </c>
      <c r="CI50" s="52" t="s">
        <v>759</v>
      </c>
      <c r="CJ50" s="42"/>
      <c r="CK50" s="42"/>
    </row>
    <row r="51" spans="1:89" x14ac:dyDescent="0.25">
      <c r="A51" s="54" t="s">
        <v>711</v>
      </c>
      <c r="B51" s="54" t="s">
        <v>712</v>
      </c>
      <c r="C51" s="2" t="s">
        <v>712</v>
      </c>
      <c r="D51" s="4" t="s">
        <v>60</v>
      </c>
      <c r="E51" s="4" t="s">
        <v>60</v>
      </c>
      <c r="F51" s="5" t="e">
        <f>IF(AZ51="S",
IF(#REF!+BH51=2012,
IF(#REF!=1,"12-13/1",
IF(#REF!=2,"12-13/2",
IF(#REF!=3,"13-14/1",
IF(#REF!=4,"13-14/2","Hata1")))),
IF(#REF!+BH51=2013,
IF(#REF!=1,"13-14/1",
IF(#REF!=2,"13-14/2",
IF(#REF!=3,"14-15/1",
IF(#REF!=4,"14-15/2","Hata2")))),
IF(#REF!+BH51=2014,
IF(#REF!=1,"14-15/1",
IF(#REF!=2,"14-15/2",
IF(#REF!=3,"15-16/1",
IF(#REF!=4,"15-16/2","Hata3")))),
IF(#REF!+BH51=2015,
IF(#REF!=1,"15-16/1",
IF(#REF!=2,"15-16/2",
IF(#REF!=3,"16-17/1",
IF(#REF!=4,"16-17/2","Hata4")))),
IF(#REF!+BH51=2016,
IF(#REF!=1,"16-17/1",
IF(#REF!=2,"16-17/2",
IF(#REF!=3,"17-18/1",
IF(#REF!=4,"17-18/2","Hata5")))),
IF(#REF!+BH51=2017,
IF(#REF!=1,"17-18/1",
IF(#REF!=2,"17-18/2",
IF(#REF!=3,"18-19/1",
IF(#REF!=4,"18-19/2","Hata6")))),
IF(#REF!+BH51=2018,
IF(#REF!=1,"18-19/1",
IF(#REF!=2,"18-19/2",
IF(#REF!=3,"19-20/1",
IF(#REF!=4,"19-20/2","Hata7")))),
IF(#REF!+BH51=2019,
IF(#REF!=1,"19-20/1",
IF(#REF!=2,"19-20/2",
IF(#REF!=3,"20-21/1",
IF(#REF!=4,"20-21/2","Hata8")))),
IF(#REF!+BH51=2020,
IF(#REF!=1,"20-21/1",
IF(#REF!=2,"20-21/2",
IF(#REF!=3,"21-22/1",
IF(#REF!=4,"21-22/2","Hata9")))),
IF(#REF!+BH51=2021,
IF(#REF!=1,"21-22/1",
IF(#REF!=2,"21-22/2",
IF(#REF!=3,"22-23/1",
IF(#REF!=4,"22-23/2","Hata10")))),
IF(#REF!+BH51=2022,
IF(#REF!=1,"22-23/1",
IF(#REF!=2,"22-23/2",
IF(#REF!=3,"23-24/1",
IF(#REF!=4,"23-24/2","Hata11")))),
IF(#REF!+BH51=2023,
IF(#REF!=1,"23-24/1",
IF(#REF!=2,"23-24/2",
IF(#REF!=3,"24-25/1",
IF(#REF!=4,"24-25/2","Hata12")))),
)))))))))))),
IF(AZ51="T",
IF(#REF!+BH51=2012,
IF(#REF!=1,"12-13/1",
IF(#REF!=2,"12-13/2",
IF(#REF!=3,"12-13/3",
IF(#REF!=4,"13-14/1",
IF(#REF!=5,"13-14/2",
IF(#REF!=6,"13-14/3","Hata1")))))),
IF(#REF!+BH51=2013,
IF(#REF!=1,"13-14/1",
IF(#REF!=2,"13-14/2",
IF(#REF!=3,"13-14/3",
IF(#REF!=4,"14-15/1",
IF(#REF!=5,"14-15/2",
IF(#REF!=6,"14-15/3","Hata2")))))),
IF(#REF!+BH51=2014,
IF(#REF!=1,"14-15/1",
IF(#REF!=2,"14-15/2",
IF(#REF!=3,"14-15/3",
IF(#REF!=4,"15-16/1",
IF(#REF!=5,"15-16/2",
IF(#REF!=6,"15-16/3","Hata3")))))),
IF(AND(#REF!+#REF!&gt;2014,#REF!+#REF!&lt;2015,BH51=1),
IF(#REF!=0.1,"14-15/0.1",
IF(#REF!=0.2,"14-15/0.2",
IF(#REF!=0.3,"14-15/0.3","Hata4"))),
IF(#REF!+BH51=2015,
IF(#REF!=1,"15-16/1",
IF(#REF!=2,"15-16/2",
IF(#REF!=3,"15-16/3",
IF(#REF!=4,"16-17/1",
IF(#REF!=5,"16-17/2",
IF(#REF!=6,"16-17/3","Hata5")))))),
IF(#REF!+BH51=2016,
IF(#REF!=1,"16-17/1",
IF(#REF!=2,"16-17/2",
IF(#REF!=3,"16-17/3",
IF(#REF!=4,"17-18/1",
IF(#REF!=5,"17-18/2",
IF(#REF!=6,"17-18/3","Hata6")))))),
IF(#REF!+BH51=2017,
IF(#REF!=1,"17-18/1",
IF(#REF!=2,"17-18/2",
IF(#REF!=3,"17-18/3",
IF(#REF!=4,"18-19/1",
IF(#REF!=5,"18-19/2",
IF(#REF!=6,"18-19/3","Hata7")))))),
IF(#REF!+BH51=2018,
IF(#REF!=1,"18-19/1",
IF(#REF!=2,"18-19/2",
IF(#REF!=3,"18-19/3",
IF(#REF!=4,"19-20/1",
IF(#REF!=5," 19-20/2",
IF(#REF!=6,"19-20/3","Hata8")))))),
IF(#REF!+BH51=2019,
IF(#REF!=1,"19-20/1",
IF(#REF!=2,"19-20/2",
IF(#REF!=3,"19-20/3",
IF(#REF!=4,"20-21/1",
IF(#REF!=5,"20-21/2",
IF(#REF!=6,"20-21/3","Hata9")))))),
IF(#REF!+BH51=2020,
IF(#REF!=1,"20-21/1",
IF(#REF!=2,"20-21/2",
IF(#REF!=3,"20-21/3",
IF(#REF!=4,"21-22/1",
IF(#REF!=5,"21-22/2",
IF(#REF!=6,"21-22/3","Hata10")))))),
IF(#REF!+BH51=2021,
IF(#REF!=1,"21-22/1",
IF(#REF!=2,"21-22/2",
IF(#REF!=3,"21-22/3",
IF(#REF!=4,"22-23/1",
IF(#REF!=5,"22-23/2",
IF(#REF!=6,"22-23/3","Hata11")))))),
IF(#REF!+BH51=2022,
IF(#REF!=1,"22-23/1",
IF(#REF!=2,"22-23/2",
IF(#REF!=3,"22-23/3",
IF(#REF!=4,"23-24/1",
IF(#REF!=5,"23-24/2",
IF(#REF!=6,"23-24/3","Hata12")))))),
IF(#REF!+BH51=2023,
IF(#REF!=1,"23-24/1",
IF(#REF!=2,"23-24/2",
IF(#REF!=3,"23-24/3",
IF(#REF!=4,"24-25/1",
IF(#REF!=5,"24-25/2",
IF(#REF!=6,"24-25/3","Hata13")))))),
))))))))))))))
)</f>
        <v>#REF!</v>
      </c>
      <c r="H51" s="54" t="s">
        <v>163</v>
      </c>
      <c r="I51" s="2">
        <v>54681</v>
      </c>
      <c r="J51" s="2" t="s">
        <v>62</v>
      </c>
      <c r="L51" s="2">
        <v>3331</v>
      </c>
      <c r="M51" s="2">
        <v>4236781</v>
      </c>
      <c r="Q51" s="55">
        <v>2</v>
      </c>
      <c r="R51" s="2">
        <f ca="1">VLOOKUP($T51,[3]sistem!$I$3:$L$10,2,FALSE)</f>
        <v>0</v>
      </c>
      <c r="S51" s="2">
        <f ca="1">VLOOKUP($T51,[3]sistem!$I$3:$L$10,3,FALSE)</f>
        <v>2</v>
      </c>
      <c r="T51" s="2">
        <f ca="1">VLOOKUP($T51,[3]sistem!$I$3:$L$10,4,FALSE)</f>
        <v>1</v>
      </c>
      <c r="U51" s="2" t="e">
        <f>VLOOKUP($AZ51,[1]sistem!$I$13:$L$14,2,FALSE)*#REF!</f>
        <v>#REF!</v>
      </c>
      <c r="V51" s="2" t="e">
        <f>VLOOKUP($AZ51,[1]sistem!$I$13:$L$14,3,FALSE)*#REF!</f>
        <v>#REF!</v>
      </c>
      <c r="W51" s="2" t="e">
        <f>VLOOKUP($AZ51,[1]sistem!$I$13:$L$14,4,FALSE)*#REF!</f>
        <v>#REF!</v>
      </c>
      <c r="X51" s="2">
        <f t="shared" ca="1" si="16"/>
        <v>0</v>
      </c>
      <c r="Y51" s="2">
        <f t="shared" ca="1" si="17"/>
        <v>4</v>
      </c>
      <c r="Z51" s="2">
        <f t="shared" ca="1" si="18"/>
        <v>6</v>
      </c>
      <c r="AA51" s="2">
        <f t="shared" ca="1" si="19"/>
        <v>10</v>
      </c>
      <c r="AB51" s="2">
        <f>VLOOKUP(AZ51,[1]sistem!$I$18:$J$19,2,FALSE)</f>
        <v>14</v>
      </c>
      <c r="AC51" s="2">
        <v>0.25</v>
      </c>
      <c r="AD51" s="2">
        <f>VLOOKUP($Q51,[1]sistem!$I$3:$M$10,5,FALSE)</f>
        <v>2</v>
      </c>
      <c r="AG51" s="2" t="e">
        <f>(#REF!+#REF!)*AB51</f>
        <v>#REF!</v>
      </c>
      <c r="AH51" s="2">
        <f>VLOOKUP($Q51,[1]sistem!$I$3:$N$10,6,FALSE)</f>
        <v>3</v>
      </c>
      <c r="AI51" s="2">
        <v>2</v>
      </c>
      <c r="AJ51" s="2">
        <f t="shared" si="21"/>
        <v>6</v>
      </c>
      <c r="AK51" s="2">
        <f>VLOOKUP($AZ51,[1]sistem!$I$18:$K$19,3,FALSE)</f>
        <v>14</v>
      </c>
      <c r="AL51" s="2" t="e">
        <f>AK51*#REF!</f>
        <v>#REF!</v>
      </c>
      <c r="AM51" s="2">
        <f t="shared" ca="1" si="22"/>
        <v>70</v>
      </c>
      <c r="AN51" s="2" t="e">
        <f>IF(BA51="s",25,25)</f>
        <v>#REF!</v>
      </c>
      <c r="AO51" s="2">
        <f t="shared" ca="1" si="24"/>
        <v>3</v>
      </c>
      <c r="AP51" s="2">
        <f ca="1">ROUND(AO51-#REF!,0)</f>
        <v>0</v>
      </c>
      <c r="AQ51" s="2">
        <f>IF(AZ51="s",IF(Q51=0,0,
IF(Q51=1,#REF!*4*4,
IF(Q51=2,0,
IF(Q51=3,#REF!*4*2,
IF(Q51=4,0,
IF(Q51=5,0,
IF(Q51=6,0,
IF(Q51=7,0)))))))),
IF(AZ51="t",
IF(Q51=0,0,
IF(Q51=1,#REF!*4*4*0.8,
IF(Q51=2,0,
IF(Q51=3,#REF!*4*2*0.8,
IF(Q51=4,0,
IF(Q51=5,0,
IF(Q51=6,0,
IF(Q51=7,0))))))))))</f>
        <v>0</v>
      </c>
      <c r="AR51" s="2" t="e">
        <f>IF(AZ51="s",
IF(Q51=0,0,
IF(Q51=1,0,
IF(Q51=2,#REF!*4*2,
IF(Q51=3,#REF!*4,
IF(Q51=4,#REF!*4,
IF(Q51=5,0,
IF(Q51=6,0,
IF(Q51=7,#REF!*4)))))))),
IF(AZ51="t",
IF(Q51=0,0,
IF(Q51=1,0,
IF(Q51=2,#REF!*4*2*0.8,
IF(Q51=3,#REF!*4*0.8,
IF(Q51=4,#REF!*4*0.8,
IF(Q51=5,0,
IF(Q51=6,0,
IF(Q51=7,#REF!*4))))))))))</f>
        <v>#REF!</v>
      </c>
      <c r="AS51" s="2" t="e">
        <f>IF(AZ51="s",
IF(Q51=0,0,
IF(Q51=1,#REF!*2,
IF(Q51=2,#REF!*2,
IF(Q51=3,#REF!*2,
IF(Q51=4,#REF!*2,
IF(Q51=5,#REF!*2,
IF(Q51=6,#REF!*2,
IF(Q51=7,#REF!*2)))))))),
IF(AZ51="t",
IF(Q51=0,#REF!*2*0.8,
IF(Q51=1,#REF!*2*0.8,
IF(Q51=2,#REF!*2*0.8,
IF(Q51=3,#REF!*2*0.8,
IF(Q51=4,#REF!*2*0.8,
IF(Q51=5,#REF!*2*0.8,
IF(Q51=6,#REF!*1*0.8,
IF(Q51=7,#REF!*2))))))))))</f>
        <v>#REF!</v>
      </c>
      <c r="AT51" s="2">
        <f t="shared" ca="1" si="25"/>
        <v>2</v>
      </c>
      <c r="AU51" s="2" t="e">
        <f>IF(AZ51="s",
IF(Q51=0,0,
IF(Q51=1,(14-2)*(#REF!+#REF!)/4*4,
IF(Q51=2,(14-2)*(#REF!+#REF!)/4*2,
IF(Q51=3,(14-2)*(#REF!+#REF!)/4*3,
IF(Q51=4,(14-2)*(#REF!+#REF!)/4,
IF(Q51=5,(14-2)*#REF!/4,
IF(Q51=6,0,
IF(Q51=7,(14)*#REF!)))))))),
IF(AZ51="t",
IF(Q51=0,0,
IF(Q51=1,(11-2)*(#REF!+#REF!)/4*4,
IF(Q51=2,(11-2)*(#REF!+#REF!)/4*2,
IF(Q51=3,(11-2)*(#REF!+#REF!)/4*3,
IF(Q51=4,(11-2)*(#REF!+#REF!)/4,
IF(Q51=5,(11-2)*#REF!/4,
IF(Q51=6,0,
IF(Q51=7,(11)*#REF!))))))))))</f>
        <v>#REF!</v>
      </c>
      <c r="AV51" s="2" t="e">
        <f t="shared" si="26"/>
        <v>#REF!</v>
      </c>
      <c r="AW51" s="2">
        <f t="shared" si="27"/>
        <v>12</v>
      </c>
      <c r="AX51" s="2">
        <f t="shared" si="28"/>
        <v>6</v>
      </c>
      <c r="AY51" s="2" t="e">
        <f t="shared" si="29"/>
        <v>#REF!</v>
      </c>
      <c r="AZ51" s="2" t="s">
        <v>63</v>
      </c>
      <c r="BA51" s="2" t="e">
        <f>IF(BG51="A",0,IF(AZ51="s",14*#REF!,IF(AZ51="T",11*#REF!,"HATA")))</f>
        <v>#REF!</v>
      </c>
      <c r="BB51" s="2" t="e">
        <f>IF(BG51="Z",(BA51+AX51)*1.15,(BA51+AX51))</f>
        <v>#REF!</v>
      </c>
      <c r="BC51" s="2" t="e">
        <f>IF(AZ51="s",ROUND(BB51/26,0),IF(AZ51="T",ROUND(BB51/25,0),"HATA"))</f>
        <v>#REF!</v>
      </c>
      <c r="BD51" s="2" t="e">
        <f>IF(BC51-N51=0,"DOĞRU","YANLIŞ")</f>
        <v>#REF!</v>
      </c>
      <c r="BE51" s="2" t="e">
        <f>N51-BC51</f>
        <v>#REF!</v>
      </c>
      <c r="BF51" s="2">
        <v>1</v>
      </c>
      <c r="BH51" s="2">
        <v>0</v>
      </c>
      <c r="BI51" s="2" t="s">
        <v>416</v>
      </c>
      <c r="BJ51" s="2">
        <v>4</v>
      </c>
      <c r="CC51" s="51"/>
      <c r="CD51" s="51"/>
      <c r="CE51" s="51" t="s">
        <v>687</v>
      </c>
      <c r="CF51" s="53">
        <v>44307</v>
      </c>
      <c r="CG51" s="52" t="s">
        <v>759</v>
      </c>
      <c r="CH51" s="53">
        <v>44342</v>
      </c>
      <c r="CI51" s="52" t="s">
        <v>759</v>
      </c>
      <c r="CJ51" s="42"/>
      <c r="CK51" s="42"/>
    </row>
    <row r="52" spans="1:89" x14ac:dyDescent="0.25">
      <c r="A52" s="80" t="s">
        <v>703</v>
      </c>
      <c r="B52" s="80" t="s">
        <v>685</v>
      </c>
      <c r="C52" s="32" t="s">
        <v>685</v>
      </c>
      <c r="D52" s="4" t="s">
        <v>60</v>
      </c>
      <c r="E52" s="4" t="s">
        <v>60</v>
      </c>
      <c r="F52" s="5" t="e">
        <f>IF(AZ52="S",
IF(#REF!+BH52=2012,
IF(#REF!=1,"12-13/1",
IF(#REF!=2,"12-13/2",
IF(#REF!=3,"13-14/1",
IF(#REF!=4,"13-14/2","Hata1")))),
IF(#REF!+BH52=2013,
IF(#REF!=1,"13-14/1",
IF(#REF!=2,"13-14/2",
IF(#REF!=3,"14-15/1",
IF(#REF!=4,"14-15/2","Hata2")))),
IF(#REF!+BH52=2014,
IF(#REF!=1,"14-15/1",
IF(#REF!=2,"14-15/2",
IF(#REF!=3,"15-16/1",
IF(#REF!=4,"15-16/2","Hata3")))),
IF(#REF!+BH52=2015,
IF(#REF!=1,"15-16/1",
IF(#REF!=2,"15-16/2",
IF(#REF!=3,"16-17/1",
IF(#REF!=4,"16-17/2","Hata4")))),
IF(#REF!+BH52=2016,
IF(#REF!=1,"16-17/1",
IF(#REF!=2,"16-17/2",
IF(#REF!=3,"17-18/1",
IF(#REF!=4,"17-18/2","Hata5")))),
IF(#REF!+BH52=2017,
IF(#REF!=1,"17-18/1",
IF(#REF!=2,"17-18/2",
IF(#REF!=3,"18-19/1",
IF(#REF!=4,"18-19/2","Hata6")))),
IF(#REF!+BH52=2018,
IF(#REF!=1,"18-19/1",
IF(#REF!=2,"18-19/2",
IF(#REF!=3,"19-20/1",
IF(#REF!=4,"19-20/2","Hata7")))),
IF(#REF!+BH52=2019,
IF(#REF!=1,"19-20/1",
IF(#REF!=2,"19-20/2",
IF(#REF!=3,"20-21/1",
IF(#REF!=4,"20-21/2","Hata8")))),
IF(#REF!+BH52=2020,
IF(#REF!=1,"20-21/1",
IF(#REF!=2,"20-21/2",
IF(#REF!=3,"21-22/1",
IF(#REF!=4,"21-22/2","Hata9")))),
IF(#REF!+BH52=2021,
IF(#REF!=1,"21-22/1",
IF(#REF!=2,"21-22/2",
IF(#REF!=3,"22-23/1",
IF(#REF!=4,"22-23/2","Hata10")))),
IF(#REF!+BH52=2022,
IF(#REF!=1,"22-23/1",
IF(#REF!=2,"22-23/2",
IF(#REF!=3,"23-24/1",
IF(#REF!=4,"23-24/2","Hata11")))),
IF(#REF!+BH52=2023,
IF(#REF!=1,"23-24/1",
IF(#REF!=2,"23-24/2",
IF(#REF!=3,"24-25/1",
IF(#REF!=4,"24-25/2","Hata12")))),
)))))))))))),
IF(AZ52="T",
IF(#REF!+BH52=2012,
IF(#REF!=1,"12-13/1",
IF(#REF!=2,"12-13/2",
IF(#REF!=3,"12-13/3",
IF(#REF!=4,"13-14/1",
IF(#REF!=5,"13-14/2",
IF(#REF!=6,"13-14/3","Hata1")))))),
IF(#REF!+BH52=2013,
IF(#REF!=1,"13-14/1",
IF(#REF!=2,"13-14/2",
IF(#REF!=3,"13-14/3",
IF(#REF!=4,"14-15/1",
IF(#REF!=5,"14-15/2",
IF(#REF!=6,"14-15/3","Hata2")))))),
IF(#REF!+BH52=2014,
IF(#REF!=1,"14-15/1",
IF(#REF!=2,"14-15/2",
IF(#REF!=3,"14-15/3",
IF(#REF!=4,"15-16/1",
IF(#REF!=5,"15-16/2",
IF(#REF!=6,"15-16/3","Hata3")))))),
IF(AND(#REF!+#REF!&gt;2014,#REF!+#REF!&lt;2015,BH52=1),
IF(#REF!=0.1,"14-15/0.1",
IF(#REF!=0.2,"14-15/0.2",
IF(#REF!=0.3,"14-15/0.3","Hata4"))),
IF(#REF!+BH52=2015,
IF(#REF!=1,"15-16/1",
IF(#REF!=2,"15-16/2",
IF(#REF!=3,"15-16/3",
IF(#REF!=4,"16-17/1",
IF(#REF!=5,"16-17/2",
IF(#REF!=6,"16-17/3","Hata5")))))),
IF(#REF!+BH52=2016,
IF(#REF!=1,"16-17/1",
IF(#REF!=2,"16-17/2",
IF(#REF!=3,"16-17/3",
IF(#REF!=4,"17-18/1",
IF(#REF!=5,"17-18/2",
IF(#REF!=6,"17-18/3","Hata6")))))),
IF(#REF!+BH52=2017,
IF(#REF!=1,"17-18/1",
IF(#REF!=2,"17-18/2",
IF(#REF!=3,"17-18/3",
IF(#REF!=4,"18-19/1",
IF(#REF!=5,"18-19/2",
IF(#REF!=6,"18-19/3","Hata7")))))),
IF(#REF!+BH52=2018,
IF(#REF!=1,"18-19/1",
IF(#REF!=2,"18-19/2",
IF(#REF!=3,"18-19/3",
IF(#REF!=4,"19-20/1",
IF(#REF!=5," 19-20/2",
IF(#REF!=6,"19-20/3","Hata8")))))),
IF(#REF!+BH52=2019,
IF(#REF!=1,"19-20/1",
IF(#REF!=2,"19-20/2",
IF(#REF!=3,"19-20/3",
IF(#REF!=4,"20-21/1",
IF(#REF!=5,"20-21/2",
IF(#REF!=6,"20-21/3","Hata9")))))),
IF(#REF!+BH52=2020,
IF(#REF!=1,"20-21/1",
IF(#REF!=2,"20-21/2",
IF(#REF!=3,"20-21/3",
IF(#REF!=4,"21-22/1",
IF(#REF!=5,"21-22/2",
IF(#REF!=6,"21-22/3","Hata10")))))),
IF(#REF!+BH52=2021,
IF(#REF!=1,"21-22/1",
IF(#REF!=2,"21-22/2",
IF(#REF!=3,"21-22/3",
IF(#REF!=4,"22-23/1",
IF(#REF!=5,"22-23/2",
IF(#REF!=6,"22-23/3","Hata11")))))),
IF(#REF!+BH52=2022,
IF(#REF!=1,"22-23/1",
IF(#REF!=2,"22-23/2",
IF(#REF!=3,"22-23/3",
IF(#REF!=4,"23-24/1",
IF(#REF!=5,"23-24/2",
IF(#REF!=6,"23-24/3","Hata12")))))),
IF(#REF!+BH52=2023,
IF(#REF!=1,"23-24/1",
IF(#REF!=2,"23-24/2",
IF(#REF!=3,"23-24/3",
IF(#REF!=4,"24-25/1",
IF(#REF!=5,"24-25/2",
IF(#REF!=6,"24-25/3","Hata13")))))),
))))))))))))))
)</f>
        <v>#REF!</v>
      </c>
      <c r="G52" s="2"/>
      <c r="H52" s="80" t="s">
        <v>150</v>
      </c>
      <c r="I52" s="2">
        <v>206096</v>
      </c>
      <c r="J52" s="2" t="s">
        <v>107</v>
      </c>
      <c r="L52" s="4">
        <v>3826</v>
      </c>
      <c r="O52" s="2" t="s">
        <v>685</v>
      </c>
      <c r="P52" s="2" t="s">
        <v>685</v>
      </c>
      <c r="Q52" s="81">
        <v>4</v>
      </c>
      <c r="R52" s="2">
        <f>VLOOKUP($Q52,[4]sistem!$I$3:$L$10,2,FALSE)</f>
        <v>0</v>
      </c>
      <c r="S52" s="2">
        <f>VLOOKUP($Q52,[4]sistem!$I$3:$L$10,3,FALSE)</f>
        <v>1</v>
      </c>
      <c r="T52" s="2">
        <f>VLOOKUP($Q52,[4]sistem!$I$3:$L$10,4,FALSE)</f>
        <v>1</v>
      </c>
      <c r="U52" s="2" t="e">
        <f>VLOOKUP($AZ52,[4]sistem!$I$13:$L$14,2,FALSE)*#REF!</f>
        <v>#REF!</v>
      </c>
      <c r="V52" s="2" t="e">
        <f>VLOOKUP($AZ52,[4]sistem!$I$13:$L$14,3,FALSE)*#REF!</f>
        <v>#REF!</v>
      </c>
      <c r="W52" s="2" t="e">
        <f>VLOOKUP($AZ52,[4]sistem!$I$13:$L$14,4,FALSE)*#REF!</f>
        <v>#REF!</v>
      </c>
      <c r="X52" s="2" t="e">
        <f t="shared" si="16"/>
        <v>#REF!</v>
      </c>
      <c r="Y52" s="2" t="e">
        <f t="shared" si="17"/>
        <v>#REF!</v>
      </c>
      <c r="Z52" s="2" t="e">
        <f t="shared" si="18"/>
        <v>#REF!</v>
      </c>
      <c r="AA52" s="2" t="e">
        <f t="shared" si="19"/>
        <v>#REF!</v>
      </c>
      <c r="AB52" s="2">
        <f>VLOOKUP(AZ52,[4]sistem!$I$18:$J$19,2,FALSE)</f>
        <v>14</v>
      </c>
      <c r="AC52" s="2">
        <v>0.25</v>
      </c>
      <c r="AD52" s="2">
        <f>VLOOKUP($Q52,[4]sistem!$I$3:$M$10,5,FALSE)</f>
        <v>1</v>
      </c>
      <c r="AE52" s="2">
        <v>1</v>
      </c>
      <c r="AG52" s="2">
        <f>AE52*AK52</f>
        <v>14</v>
      </c>
      <c r="AH52" s="2">
        <f>VLOOKUP($Q52,[4]sistem!$I$3:$N$10,6,FALSE)</f>
        <v>2</v>
      </c>
      <c r="AI52" s="2">
        <v>2</v>
      </c>
      <c r="AJ52" s="2">
        <f t="shared" si="21"/>
        <v>4</v>
      </c>
      <c r="AK52" s="2">
        <f>VLOOKUP($AZ52,[4]sistem!$I$18:$K$19,3,FALSE)</f>
        <v>14</v>
      </c>
      <c r="AL52" s="2" t="e">
        <f>AK52*#REF!</f>
        <v>#REF!</v>
      </c>
      <c r="AM52" s="2" t="e">
        <f t="shared" si="22"/>
        <v>#REF!</v>
      </c>
      <c r="AN52" s="2">
        <f>IF(AZ52="s",25,25)</f>
        <v>25</v>
      </c>
      <c r="AO52" s="2" t="e">
        <f t="shared" si="24"/>
        <v>#REF!</v>
      </c>
      <c r="AP52" s="4" t="e">
        <f>ROUND(AO52-#REF!,0)</f>
        <v>#REF!</v>
      </c>
      <c r="AQ52" s="2">
        <f>IF(AZ52="s",IF(Q52=0,0,
IF(Q52=1,#REF!*4*4,
IF(Q52=2,0,
IF(Q52=3,#REF!*4*2,
IF(Q52=4,0,
IF(Q52=5,0,
IF(Q52=6,0,
IF(Q52=7,0)))))))),
IF(AZ52="t",
IF(Q52=0,0,
IF(Q52=1,#REF!*4*4*0.8,
IF(Q52=2,0,
IF(Q52=3,#REF!*4*2*0.8,
IF(Q52=4,0,
IF(Q52=5,0,
IF(Q52=6,0,
IF(Q52=7,0))))))))))</f>
        <v>0</v>
      </c>
      <c r="AR52" s="2" t="e">
        <f>IF(AZ52="s",
IF(Q52=0,0,
IF(Q52=1,0,
IF(Q52=2,#REF!*4*2,
IF(Q52=3,#REF!*4,
IF(Q52=4,#REF!*4,
IF(Q52=5,0,
IF(Q52=6,0,
IF(Q52=7,#REF!*4)))))))),
IF(AZ52="t",
IF(Q52=0,0,
IF(Q52=1,0,
IF(Q52=2,#REF!*4*2*0.8,
IF(Q52=3,#REF!*4*0.8,
IF(Q52=4,#REF!*4*0.8,
IF(Q52=5,0,
IF(Q52=6,0,
IF(Q52=7,#REF!*4))))))))))</f>
        <v>#REF!</v>
      </c>
      <c r="AS52" s="2" t="e">
        <f>IF(AZ52="s",
IF(Q52=0,0,
IF(Q52=1,#REF!*2,
IF(Q52=2,#REF!*2,
IF(Q52=3,#REF!*2,
IF(Q52=4,#REF!*2,
IF(Q52=5,#REF!*2,
IF(Q52=6,#REF!*2,
IF(Q52=7,#REF!*2)))))))),
IF(AZ52="t",
IF(Q52=0,#REF!*2*0.8,
IF(Q52=1,#REF!*2*0.8,
IF(Q52=2,#REF!*2*0.8,
IF(Q52=3,#REF!*2*0.8,
IF(Q52=4,#REF!*2*0.8,
IF(Q52=5,#REF!*2*0.8,
IF(Q52=6,#REF!*1*0.8,
IF(Q52=7,#REF!*2))))))))))</f>
        <v>#REF!</v>
      </c>
      <c r="AT52" s="2" t="e">
        <f t="shared" si="25"/>
        <v>#REF!</v>
      </c>
      <c r="AU52" s="2" t="e">
        <f>IF(AZ52="s",
IF(Q52=0,0,
IF(Q52=1,(14-2)*(#REF!+#REF!)/4*4,
IF(Q52=2,(14-2)*(#REF!+#REF!)/4*2,
IF(Q52=3,(14-2)*(#REF!+#REF!)/4*3,
IF(Q52=4,(14-2)*(#REF!+#REF!)/4,
IF(Q52=5,(14-2)*#REF!/4,
IF(Q52=6,0,
IF(Q52=7,(14)*#REF!)))))))),
IF(AZ52="t",
IF(Q52=0,0,
IF(Q52=1,(11-2)*(#REF!+#REF!)/4*4,
IF(Q52=2,(11-2)*(#REF!+#REF!)/4*2,
IF(Q52=3,(11-2)*(#REF!+#REF!)/4*3,
IF(Q52=4,(11-2)*(#REF!+#REF!)/4,
IF(Q52=5,(11-2)*#REF!/4,
IF(Q52=6,0,
IF(Q52=7,(11)*#REF!))))))))))</f>
        <v>#REF!</v>
      </c>
      <c r="AV52" s="2" t="e">
        <f t="shared" si="26"/>
        <v>#REF!</v>
      </c>
      <c r="AW52" s="2">
        <f t="shared" si="27"/>
        <v>8</v>
      </c>
      <c r="AX52" s="2">
        <f t="shared" si="28"/>
        <v>4</v>
      </c>
      <c r="AY52" s="2" t="e">
        <f t="shared" si="29"/>
        <v>#REF!</v>
      </c>
      <c r="AZ52" s="2" t="s">
        <v>63</v>
      </c>
      <c r="BA52" s="2" t="e">
        <f>IF(BG52="A",0,IF(AZ52="s",14*#REF!,IF(AZ52="T",11*#REF!,"HATA")))</f>
        <v>#REF!</v>
      </c>
      <c r="BB52" s="2" t="e">
        <f>IF(BG52="Z",(BA52+AY52)*1.15,(BA52+AY52))</f>
        <v>#REF!</v>
      </c>
      <c r="BC52" s="2" t="e">
        <f>IF(AZ52="s",ROUND(BB52/30,0),IF(AZ52="T",ROUND(BB52/25,0),"HATA"))</f>
        <v>#REF!</v>
      </c>
      <c r="BD52" s="2" t="e">
        <f>IF(BC52-#REF!=0,"DOĞRU","YANLIŞ")</f>
        <v>#REF!</v>
      </c>
      <c r="BE52" s="2" t="e">
        <f>#REF!-BC52</f>
        <v>#REF!</v>
      </c>
      <c r="BF52" s="2">
        <v>1</v>
      </c>
      <c r="BH52" s="2">
        <v>1</v>
      </c>
      <c r="BJ52" s="2">
        <v>4</v>
      </c>
      <c r="BL52" s="34" t="e">
        <f>#REF!*14</f>
        <v>#REF!</v>
      </c>
      <c r="BM52" s="35"/>
      <c r="BN52" s="36">
        <f>BO52+BP52+BQ52+BR52+BS52</f>
        <v>0</v>
      </c>
      <c r="BO52" s="37"/>
      <c r="BP52" s="38"/>
      <c r="BQ52" s="38"/>
      <c r="BR52" s="38"/>
      <c r="BS52" s="38"/>
      <c r="BT52" s="39"/>
      <c r="BU52" s="40"/>
      <c r="BV52" s="15"/>
      <c r="BW52" s="41"/>
      <c r="BX52" s="41"/>
      <c r="BY52" s="41"/>
      <c r="BZ52" s="41"/>
      <c r="CA52" s="41"/>
      <c r="CC52" s="82"/>
      <c r="CD52" s="82"/>
      <c r="CE52" s="82" t="s">
        <v>687</v>
      </c>
      <c r="CF52" s="83">
        <v>44324</v>
      </c>
      <c r="CG52" s="82" t="s">
        <v>771</v>
      </c>
      <c r="CH52" s="52"/>
      <c r="CI52" s="52"/>
      <c r="CJ52" s="42"/>
      <c r="CK52" s="42"/>
    </row>
    <row r="53" spans="1:89" x14ac:dyDescent="0.25">
      <c r="A53" s="80" t="s">
        <v>498</v>
      </c>
      <c r="B53" s="80" t="s">
        <v>71</v>
      </c>
      <c r="C53" s="2" t="s">
        <v>71</v>
      </c>
      <c r="D53" s="4" t="s">
        <v>60</v>
      </c>
      <c r="E53" s="4" t="s">
        <v>60</v>
      </c>
      <c r="F53" s="5" t="e">
        <f>IF(AZ53="S",
IF(#REF!+BH53=2012,
IF(#REF!=1,"12-13/1",
IF(#REF!=2,"12-13/2",
IF(#REF!=3,"13-14/1",
IF(#REF!=4,"13-14/2","Hata1")))),
IF(#REF!+BH53=2013,
IF(#REF!=1,"13-14/1",
IF(#REF!=2,"13-14/2",
IF(#REF!=3,"14-15/1",
IF(#REF!=4,"14-15/2","Hata2")))),
IF(#REF!+BH53=2014,
IF(#REF!=1,"14-15/1",
IF(#REF!=2,"14-15/2",
IF(#REF!=3,"15-16/1",
IF(#REF!=4,"15-16/2","Hata3")))),
IF(#REF!+BH53=2015,
IF(#REF!=1,"15-16/1",
IF(#REF!=2,"15-16/2",
IF(#REF!=3,"16-17/1",
IF(#REF!=4,"16-17/2","Hata4")))),
IF(#REF!+BH53=2016,
IF(#REF!=1,"16-17/1",
IF(#REF!=2,"16-17/2",
IF(#REF!=3,"17-18/1",
IF(#REF!=4,"17-18/2","Hata5")))),
IF(#REF!+BH53=2017,
IF(#REF!=1,"17-18/1",
IF(#REF!=2,"17-18/2",
IF(#REF!=3,"18-19/1",
IF(#REF!=4,"18-19/2","Hata6")))),
IF(#REF!+BH53=2018,
IF(#REF!=1,"18-19/1",
IF(#REF!=2,"18-19/2",
IF(#REF!=3,"19-20/1",
IF(#REF!=4,"19-20/2","Hata7")))),
IF(#REF!+BH53=2019,
IF(#REF!=1,"19-20/1",
IF(#REF!=2,"19-20/2",
IF(#REF!=3,"20-21/1",
IF(#REF!=4,"20-21/2","Hata8")))),
IF(#REF!+BH53=2020,
IF(#REF!=1,"20-21/1",
IF(#REF!=2,"20-21/2",
IF(#REF!=3,"21-22/1",
IF(#REF!=4,"21-22/2","Hata9")))),
IF(#REF!+BH53=2021,
IF(#REF!=1,"21-22/1",
IF(#REF!=2,"21-22/2",
IF(#REF!=3,"22-23/1",
IF(#REF!=4,"22-23/2","Hata10")))),
IF(#REF!+BH53=2022,
IF(#REF!=1,"22-23/1",
IF(#REF!=2,"22-23/2",
IF(#REF!=3,"23-24/1",
IF(#REF!=4,"23-24/2","Hata11")))),
IF(#REF!+BH53=2023,
IF(#REF!=1,"23-24/1",
IF(#REF!=2,"23-24/2",
IF(#REF!=3,"24-25/1",
IF(#REF!=4,"24-25/2","Hata12")))),
)))))))))))),
IF(AZ53="T",
IF(#REF!+BH53=2012,
IF(#REF!=1,"12-13/1",
IF(#REF!=2,"12-13/2",
IF(#REF!=3,"12-13/3",
IF(#REF!=4,"13-14/1",
IF(#REF!=5,"13-14/2",
IF(#REF!=6,"13-14/3","Hata1")))))),
IF(#REF!+BH53=2013,
IF(#REF!=1,"13-14/1",
IF(#REF!=2,"13-14/2",
IF(#REF!=3,"13-14/3",
IF(#REF!=4,"14-15/1",
IF(#REF!=5,"14-15/2",
IF(#REF!=6,"14-15/3","Hata2")))))),
IF(#REF!+BH53=2014,
IF(#REF!=1,"14-15/1",
IF(#REF!=2,"14-15/2",
IF(#REF!=3,"14-15/3",
IF(#REF!=4,"15-16/1",
IF(#REF!=5,"15-16/2",
IF(#REF!=6,"15-16/3","Hata3")))))),
IF(AND(#REF!+#REF!&gt;2014,#REF!+#REF!&lt;2015,BH53=1),
IF(#REF!=0.1,"14-15/0.1",
IF(#REF!=0.2,"14-15/0.2",
IF(#REF!=0.3,"14-15/0.3","Hata4"))),
IF(#REF!+BH53=2015,
IF(#REF!=1,"15-16/1",
IF(#REF!=2,"15-16/2",
IF(#REF!=3,"15-16/3",
IF(#REF!=4,"16-17/1",
IF(#REF!=5,"16-17/2",
IF(#REF!=6,"16-17/3","Hata5")))))),
IF(#REF!+BH53=2016,
IF(#REF!=1,"16-17/1",
IF(#REF!=2,"16-17/2",
IF(#REF!=3,"16-17/3",
IF(#REF!=4,"17-18/1",
IF(#REF!=5,"17-18/2",
IF(#REF!=6,"17-18/3","Hata6")))))),
IF(#REF!+BH53=2017,
IF(#REF!=1,"17-18/1",
IF(#REF!=2,"17-18/2",
IF(#REF!=3,"17-18/3",
IF(#REF!=4,"18-19/1",
IF(#REF!=5,"18-19/2",
IF(#REF!=6,"18-19/3","Hata7")))))),
IF(#REF!+BH53=2018,
IF(#REF!=1,"18-19/1",
IF(#REF!=2,"18-19/2",
IF(#REF!=3,"18-19/3",
IF(#REF!=4,"19-20/1",
IF(#REF!=5," 19-20/2",
IF(#REF!=6,"19-20/3","Hata8")))))),
IF(#REF!+BH53=2019,
IF(#REF!=1,"19-20/1",
IF(#REF!=2,"19-20/2",
IF(#REF!=3,"19-20/3",
IF(#REF!=4,"20-21/1",
IF(#REF!=5,"20-21/2",
IF(#REF!=6,"20-21/3","Hata9")))))),
IF(#REF!+BH53=2020,
IF(#REF!=1,"20-21/1",
IF(#REF!=2,"20-21/2",
IF(#REF!=3,"20-21/3",
IF(#REF!=4,"21-22/1",
IF(#REF!=5,"21-22/2",
IF(#REF!=6,"21-22/3","Hata10")))))),
IF(#REF!+BH53=2021,
IF(#REF!=1,"21-22/1",
IF(#REF!=2,"21-22/2",
IF(#REF!=3,"21-22/3",
IF(#REF!=4,"22-23/1",
IF(#REF!=5,"22-23/2",
IF(#REF!=6,"22-23/3","Hata11")))))),
IF(#REF!+BH53=2022,
IF(#REF!=1,"22-23/1",
IF(#REF!=2,"22-23/2",
IF(#REF!=3,"22-23/3",
IF(#REF!=4,"23-24/1",
IF(#REF!=5,"23-24/2",
IF(#REF!=6,"23-24/3","Hata12")))))),
IF(#REF!+BH53=2023,
IF(#REF!=1,"23-24/1",
IF(#REF!=2,"23-24/2",
IF(#REF!=3,"23-24/3",
IF(#REF!=4,"24-25/1",
IF(#REF!=5,"24-25/2",
IF(#REF!=6,"24-25/3","Hata13")))))),
))))))))))))))
)</f>
        <v>#REF!</v>
      </c>
      <c r="G53" s="4"/>
      <c r="H53" s="80" t="s">
        <v>150</v>
      </c>
      <c r="I53" s="2">
        <v>206096</v>
      </c>
      <c r="J53" s="2" t="s">
        <v>107</v>
      </c>
      <c r="O53" s="2" t="s">
        <v>71</v>
      </c>
      <c r="P53" s="2" t="s">
        <v>71</v>
      </c>
      <c r="Q53" s="81">
        <v>4</v>
      </c>
      <c r="R53" s="2">
        <f>VLOOKUP($Q53,[1]sistem!$I$3:$L$10,2,FALSE)</f>
        <v>0</v>
      </c>
      <c r="S53" s="2">
        <f>VLOOKUP($Q53,[1]sistem!$I$3:$L$10,3,FALSE)</f>
        <v>1</v>
      </c>
      <c r="T53" s="2">
        <f>VLOOKUP($Q53,[1]sistem!$I$3:$L$10,4,FALSE)</f>
        <v>1</v>
      </c>
      <c r="U53" s="2" t="e">
        <f>VLOOKUP($AZ53,[1]sistem!$I$13:$L$14,2,FALSE)*#REF!</f>
        <v>#REF!</v>
      </c>
      <c r="V53" s="2" t="e">
        <f>VLOOKUP($AZ53,[1]sistem!$I$13:$L$14,3,FALSE)*#REF!</f>
        <v>#REF!</v>
      </c>
      <c r="W53" s="2" t="e">
        <f>VLOOKUP($AZ53,[1]sistem!$I$13:$L$14,4,FALSE)*#REF!</f>
        <v>#REF!</v>
      </c>
      <c r="X53" s="2" t="e">
        <f t="shared" si="16"/>
        <v>#REF!</v>
      </c>
      <c r="Y53" s="2" t="e">
        <f t="shared" si="17"/>
        <v>#REF!</v>
      </c>
      <c r="Z53" s="2" t="e">
        <f t="shared" si="18"/>
        <v>#REF!</v>
      </c>
      <c r="AA53" s="2" t="e">
        <f t="shared" si="19"/>
        <v>#REF!</v>
      </c>
      <c r="AB53" s="2">
        <f>VLOOKUP(AZ53,[1]sistem!$I$18:$J$19,2,FALSE)</f>
        <v>14</v>
      </c>
      <c r="AC53" s="2">
        <v>0.25</v>
      </c>
      <c r="AD53" s="2">
        <f>VLOOKUP($Q53,[1]sistem!$I$3:$M$10,5,FALSE)</f>
        <v>1</v>
      </c>
      <c r="AE53" s="2">
        <v>1</v>
      </c>
      <c r="AG53" s="2">
        <f>AE53*AK53</f>
        <v>14</v>
      </c>
      <c r="AH53" s="2">
        <f>VLOOKUP($Q53,[1]sistem!$I$3:$N$10,6,FALSE)</f>
        <v>2</v>
      </c>
      <c r="AI53" s="2">
        <v>2</v>
      </c>
      <c r="AJ53" s="2">
        <f t="shared" si="21"/>
        <v>4</v>
      </c>
      <c r="AK53" s="2">
        <f>VLOOKUP($AZ53,[1]sistem!$I$18:$K$19,3,FALSE)</f>
        <v>14</v>
      </c>
      <c r="AL53" s="2" t="e">
        <f>AK53*#REF!</f>
        <v>#REF!</v>
      </c>
      <c r="AM53" s="2" t="e">
        <f t="shared" si="22"/>
        <v>#REF!</v>
      </c>
      <c r="AN53" s="2">
        <f>IF(AZ53="s",25,25)</f>
        <v>25</v>
      </c>
      <c r="AO53" s="2" t="e">
        <f t="shared" si="24"/>
        <v>#REF!</v>
      </c>
      <c r="AP53" s="2" t="e">
        <f>ROUND(AO53-#REF!,0)</f>
        <v>#REF!</v>
      </c>
      <c r="AQ53" s="2">
        <f>IF(AZ53="s",IF(Q53=0,0,
IF(Q53=1,#REF!*4*4,
IF(Q53=2,0,
IF(Q53=3,#REF!*4*2,
IF(Q53=4,0,
IF(Q53=5,0,
IF(Q53=6,0,
IF(Q53=7,0)))))))),
IF(AZ53="t",
IF(Q53=0,0,
IF(Q53=1,#REF!*4*4*0.8,
IF(Q53=2,0,
IF(Q53=3,#REF!*4*2*0.8,
IF(Q53=4,0,
IF(Q53=5,0,
IF(Q53=6,0,
IF(Q53=7,0))))))))))</f>
        <v>0</v>
      </c>
      <c r="AR53" s="2" t="e">
        <f>IF(AZ53="s",
IF(Q53=0,0,
IF(Q53=1,0,
IF(Q53=2,#REF!*4*2,
IF(Q53=3,#REF!*4,
IF(Q53=4,#REF!*4,
IF(Q53=5,0,
IF(Q53=6,0,
IF(Q53=7,#REF!*4)))))))),
IF(AZ53="t",
IF(Q53=0,0,
IF(Q53=1,0,
IF(Q53=2,#REF!*4*2*0.8,
IF(Q53=3,#REF!*4*0.8,
IF(Q53=4,#REF!*4*0.8,
IF(Q53=5,0,
IF(Q53=6,0,
IF(Q53=7,#REF!*4))))))))))</f>
        <v>#REF!</v>
      </c>
      <c r="AS53" s="2" t="e">
        <f>IF(AZ53="s",
IF(Q53=0,0,
IF(Q53=1,#REF!*2,
IF(Q53=2,#REF!*2,
IF(Q53=3,#REF!*2,
IF(Q53=4,#REF!*2,
IF(Q53=5,#REF!*2,
IF(Q53=6,#REF!*2,
IF(Q53=7,#REF!*2)))))))),
IF(AZ53="t",
IF(Q53=0,#REF!*2*0.8,
IF(Q53=1,#REF!*2*0.8,
IF(Q53=2,#REF!*2*0.8,
IF(Q53=3,#REF!*2*0.8,
IF(Q53=4,#REF!*2*0.8,
IF(Q53=5,#REF!*2*0.8,
IF(Q53=6,#REF!*1*0.8,
IF(Q53=7,#REF!*2))))))))))</f>
        <v>#REF!</v>
      </c>
      <c r="AT53" s="2" t="e">
        <f t="shared" si="25"/>
        <v>#REF!</v>
      </c>
      <c r="AU53" s="2" t="e">
        <f>IF(AZ53="s",
IF(Q53=0,0,
IF(Q53=1,(14-2)*(#REF!+#REF!)/4*4,
IF(Q53=2,(14-2)*(#REF!+#REF!)/4*2,
IF(Q53=3,(14-2)*(#REF!+#REF!)/4*3,
IF(Q53=4,(14-2)*(#REF!+#REF!)/4,
IF(Q53=5,(14-2)*#REF!/4,
IF(Q53=6,0,
IF(Q53=7,(14)*#REF!)))))))),
IF(AZ53="t",
IF(Q53=0,0,
IF(Q53=1,(11-2)*(#REF!+#REF!)/4*4,
IF(Q53=2,(11-2)*(#REF!+#REF!)/4*2,
IF(Q53=3,(11-2)*(#REF!+#REF!)/4*3,
IF(Q53=4,(11-2)*(#REF!+#REF!)/4,
IF(Q53=5,(11-2)*#REF!/4,
IF(Q53=6,0,
IF(Q53=7,(11)*#REF!))))))))))</f>
        <v>#REF!</v>
      </c>
      <c r="AV53" s="2" t="e">
        <f t="shared" si="26"/>
        <v>#REF!</v>
      </c>
      <c r="AW53" s="2">
        <f t="shared" si="27"/>
        <v>8</v>
      </c>
      <c r="AX53" s="2">
        <f t="shared" si="28"/>
        <v>4</v>
      </c>
      <c r="AY53" s="2" t="e">
        <f t="shared" si="29"/>
        <v>#REF!</v>
      </c>
      <c r="AZ53" s="2" t="s">
        <v>63</v>
      </c>
      <c r="BA53" s="2" t="e">
        <f>IF(BG53="A",0,IF(AZ53="s",14*#REF!,IF(AZ53="T",11*#REF!,"HATA")))</f>
        <v>#REF!</v>
      </c>
      <c r="BB53" s="2" t="e">
        <f>IF(BG53="Z",(BA53+AY53)*1.15,(BA53+AY53))</f>
        <v>#REF!</v>
      </c>
      <c r="BC53" s="2" t="e">
        <f>IF(AZ53="s",ROUND(BB53/30,0),IF(AZ53="T",ROUND(BB53/25,0),"HATA"))</f>
        <v>#REF!</v>
      </c>
      <c r="BD53" s="2" t="e">
        <f>IF(BC53-#REF!=0,"DOĞRU","YANLIŞ")</f>
        <v>#REF!</v>
      </c>
      <c r="BE53" s="2" t="e">
        <f>#REF!-BC53</f>
        <v>#REF!</v>
      </c>
      <c r="BF53" s="2">
        <v>1</v>
      </c>
      <c r="BH53" s="2">
        <v>1</v>
      </c>
      <c r="BJ53" s="2">
        <v>4</v>
      </c>
      <c r="BL53" s="7" t="e">
        <f>#REF!*14</f>
        <v>#REF!</v>
      </c>
      <c r="BM53" s="9"/>
      <c r="BN53" s="8"/>
      <c r="BO53" s="13"/>
      <c r="BP53" s="13"/>
      <c r="BQ53" s="13"/>
      <c r="BR53" s="13"/>
      <c r="BS53" s="13"/>
      <c r="BT53" s="10"/>
      <c r="BU53" s="11"/>
      <c r="BV53" s="12"/>
      <c r="CC53" s="82"/>
      <c r="CD53" s="82"/>
      <c r="CE53" s="82" t="s">
        <v>687</v>
      </c>
      <c r="CF53" s="83">
        <v>44324</v>
      </c>
      <c r="CG53" s="82" t="s">
        <v>771</v>
      </c>
      <c r="CH53" s="52"/>
      <c r="CI53" s="52"/>
      <c r="CJ53" s="42"/>
      <c r="CK53" s="42"/>
    </row>
    <row r="54" spans="1:89" x14ac:dyDescent="0.25">
      <c r="A54" s="80" t="s">
        <v>704</v>
      </c>
      <c r="B54" s="80" t="s">
        <v>685</v>
      </c>
      <c r="C54" s="32" t="s">
        <v>685</v>
      </c>
      <c r="D54" s="4" t="s">
        <v>60</v>
      </c>
      <c r="E54" s="4" t="s">
        <v>60</v>
      </c>
      <c r="F54" s="5" t="s">
        <v>705</v>
      </c>
      <c r="G54" s="2"/>
      <c r="H54" s="80" t="s">
        <v>159</v>
      </c>
      <c r="I54" s="2">
        <v>54680</v>
      </c>
      <c r="J54" s="2" t="s">
        <v>62</v>
      </c>
      <c r="L54" s="4">
        <v>3923</v>
      </c>
      <c r="O54" s="2" t="s">
        <v>685</v>
      </c>
      <c r="P54" s="2" t="s">
        <v>685</v>
      </c>
      <c r="Q54" s="81">
        <v>2</v>
      </c>
      <c r="R54" s="2">
        <v>0</v>
      </c>
      <c r="S54" s="2">
        <v>2</v>
      </c>
      <c r="T54" s="2">
        <v>1</v>
      </c>
      <c r="U54" s="2">
        <v>6</v>
      </c>
      <c r="V54" s="2">
        <v>12</v>
      </c>
      <c r="W54" s="2">
        <v>18</v>
      </c>
      <c r="X54" s="2">
        <v>0</v>
      </c>
      <c r="Y54" s="2">
        <v>24</v>
      </c>
      <c r="Z54" s="2">
        <v>18</v>
      </c>
      <c r="AA54" s="2">
        <v>42</v>
      </c>
      <c r="AB54" s="2">
        <v>14</v>
      </c>
      <c r="AC54" s="2">
        <v>0.25</v>
      </c>
      <c r="AD54" s="2">
        <v>2</v>
      </c>
      <c r="AE54" s="2">
        <v>10</v>
      </c>
      <c r="AG54" s="2">
        <v>140</v>
      </c>
      <c r="AH54" s="2">
        <v>3</v>
      </c>
      <c r="AI54" s="2">
        <v>2</v>
      </c>
      <c r="AJ54" s="2">
        <v>6</v>
      </c>
      <c r="AK54" s="2">
        <v>14</v>
      </c>
      <c r="AL54" s="2">
        <v>84</v>
      </c>
      <c r="AM54" s="2">
        <v>272</v>
      </c>
      <c r="AN54" s="2">
        <v>25</v>
      </c>
      <c r="AO54" s="2">
        <v>11</v>
      </c>
      <c r="AP54" s="4">
        <v>0</v>
      </c>
      <c r="AQ54" s="2">
        <v>0</v>
      </c>
      <c r="AR54" s="2">
        <v>48</v>
      </c>
      <c r="AS54" s="2">
        <v>12</v>
      </c>
      <c r="AT54" s="2">
        <v>18</v>
      </c>
      <c r="AU54" s="2">
        <v>36</v>
      </c>
      <c r="AV54" s="2">
        <v>-104</v>
      </c>
      <c r="AW54" s="2">
        <v>12</v>
      </c>
      <c r="AX54" s="2">
        <v>6</v>
      </c>
      <c r="AY54" s="2">
        <v>144</v>
      </c>
      <c r="AZ54" s="2" t="s">
        <v>63</v>
      </c>
      <c r="BA54" s="2">
        <v>84</v>
      </c>
      <c r="BB54" s="2">
        <v>228</v>
      </c>
      <c r="BC54" s="2">
        <v>8</v>
      </c>
      <c r="BD54" s="2" t="s">
        <v>706</v>
      </c>
      <c r="BE54" s="2">
        <v>3</v>
      </c>
      <c r="BF54" s="2">
        <v>1</v>
      </c>
      <c r="BH54" s="2">
        <v>1</v>
      </c>
      <c r="BJ54" s="2">
        <v>2</v>
      </c>
      <c r="BL54" s="34">
        <v>0</v>
      </c>
      <c r="BM54" s="35"/>
      <c r="BN54" s="36">
        <v>0</v>
      </c>
      <c r="BO54" s="37"/>
      <c r="BP54" s="38"/>
      <c r="BQ54" s="38"/>
      <c r="BR54" s="38"/>
      <c r="BS54" s="38"/>
      <c r="BT54" s="39"/>
      <c r="BU54" s="40"/>
      <c r="BV54" s="15"/>
      <c r="BW54" s="41"/>
      <c r="BX54" s="41"/>
      <c r="BY54" s="41"/>
      <c r="BZ54" s="41"/>
      <c r="CA54" s="41"/>
      <c r="CC54" s="82"/>
      <c r="CD54" s="82"/>
      <c r="CE54" s="82" t="s">
        <v>687</v>
      </c>
      <c r="CF54" s="83">
        <v>44324</v>
      </c>
      <c r="CG54" s="82" t="s">
        <v>771</v>
      </c>
      <c r="CH54" s="83">
        <v>44338</v>
      </c>
      <c r="CI54" s="82" t="s">
        <v>771</v>
      </c>
      <c r="CJ54" s="42"/>
      <c r="CK54" s="42"/>
    </row>
    <row r="55" spans="1:89" x14ac:dyDescent="0.25">
      <c r="A55" s="80" t="s">
        <v>325</v>
      </c>
      <c r="B55" s="80" t="s">
        <v>71</v>
      </c>
      <c r="C55" s="2" t="s">
        <v>71</v>
      </c>
      <c r="D55" s="4" t="s">
        <v>60</v>
      </c>
      <c r="E55" s="4" t="s">
        <v>60</v>
      </c>
      <c r="F55" s="5" t="e">
        <f>IF(AZ55="S",
IF(#REF!+BH55=2012,
IF(#REF!=1,"12-13/1",
IF(#REF!=2,"12-13/2",
IF(#REF!=3,"13-14/1",
IF(#REF!=4,"13-14/2","Hata1")))),
IF(#REF!+BH55=2013,
IF(#REF!=1,"13-14/1",
IF(#REF!=2,"13-14/2",
IF(#REF!=3,"14-15/1",
IF(#REF!=4,"14-15/2","Hata2")))),
IF(#REF!+BH55=2014,
IF(#REF!=1,"14-15/1",
IF(#REF!=2,"14-15/2",
IF(#REF!=3,"15-16/1",
IF(#REF!=4,"15-16/2","Hata3")))),
IF(#REF!+BH55=2015,
IF(#REF!=1,"15-16/1",
IF(#REF!=2,"15-16/2",
IF(#REF!=3,"16-17/1",
IF(#REF!=4,"16-17/2","Hata4")))),
IF(#REF!+BH55=2016,
IF(#REF!=1,"16-17/1",
IF(#REF!=2,"16-17/2",
IF(#REF!=3,"17-18/1",
IF(#REF!=4,"17-18/2","Hata5")))),
IF(#REF!+BH55=2017,
IF(#REF!=1,"17-18/1",
IF(#REF!=2,"17-18/2",
IF(#REF!=3,"18-19/1",
IF(#REF!=4,"18-19/2","Hata6")))),
IF(#REF!+BH55=2018,
IF(#REF!=1,"18-19/1",
IF(#REF!=2,"18-19/2",
IF(#REF!=3,"19-20/1",
IF(#REF!=4,"19-20/2","Hata7")))),
IF(#REF!+BH55=2019,
IF(#REF!=1,"19-20/1",
IF(#REF!=2,"19-20/2",
IF(#REF!=3,"20-21/1",
IF(#REF!=4,"20-21/2","Hata8")))),
IF(#REF!+BH55=2020,
IF(#REF!=1,"20-21/1",
IF(#REF!=2,"20-21/2",
IF(#REF!=3,"21-22/1",
IF(#REF!=4,"21-22/2","Hata9")))),
IF(#REF!+BH55=2021,
IF(#REF!=1,"21-22/1",
IF(#REF!=2,"21-22/2",
IF(#REF!=3,"22-23/1",
IF(#REF!=4,"22-23/2","Hata10")))),
IF(#REF!+BH55=2022,
IF(#REF!=1,"22-23/1",
IF(#REF!=2,"22-23/2",
IF(#REF!=3,"23-24/1",
IF(#REF!=4,"23-24/2","Hata11")))),
IF(#REF!+BH55=2023,
IF(#REF!=1,"23-24/1",
IF(#REF!=2,"23-24/2",
IF(#REF!=3,"24-25/1",
IF(#REF!=4,"24-25/2","Hata12")))),
)))))))))))),
IF(AZ55="T",
IF(#REF!+BH55=2012,
IF(#REF!=1,"12-13/1",
IF(#REF!=2,"12-13/2",
IF(#REF!=3,"12-13/3",
IF(#REF!=4,"13-14/1",
IF(#REF!=5,"13-14/2",
IF(#REF!=6,"13-14/3","Hata1")))))),
IF(#REF!+BH55=2013,
IF(#REF!=1,"13-14/1",
IF(#REF!=2,"13-14/2",
IF(#REF!=3,"13-14/3",
IF(#REF!=4,"14-15/1",
IF(#REF!=5,"14-15/2",
IF(#REF!=6,"14-15/3","Hata2")))))),
IF(#REF!+BH55=2014,
IF(#REF!=1,"14-15/1",
IF(#REF!=2,"14-15/2",
IF(#REF!=3,"14-15/3",
IF(#REF!=4,"15-16/1",
IF(#REF!=5,"15-16/2",
IF(#REF!=6,"15-16/3","Hata3")))))),
IF(AND(#REF!+#REF!&gt;2014,#REF!+#REF!&lt;2015,BH55=1),
IF(#REF!=0.1,"14-15/0.1",
IF(#REF!=0.2,"14-15/0.2",
IF(#REF!=0.3,"14-15/0.3","Hata4"))),
IF(#REF!+BH55=2015,
IF(#REF!=1,"15-16/1",
IF(#REF!=2,"15-16/2",
IF(#REF!=3,"15-16/3",
IF(#REF!=4,"16-17/1",
IF(#REF!=5,"16-17/2",
IF(#REF!=6,"16-17/3","Hata5")))))),
IF(#REF!+BH55=2016,
IF(#REF!=1,"16-17/1",
IF(#REF!=2,"16-17/2",
IF(#REF!=3,"16-17/3",
IF(#REF!=4,"17-18/1",
IF(#REF!=5,"17-18/2",
IF(#REF!=6,"17-18/3","Hata6")))))),
IF(#REF!+BH55=2017,
IF(#REF!=1,"17-18/1",
IF(#REF!=2,"17-18/2",
IF(#REF!=3,"17-18/3",
IF(#REF!=4,"18-19/1",
IF(#REF!=5,"18-19/2",
IF(#REF!=6,"18-19/3","Hata7")))))),
IF(#REF!+BH55=2018,
IF(#REF!=1,"18-19/1",
IF(#REF!=2,"18-19/2",
IF(#REF!=3,"18-19/3",
IF(#REF!=4,"19-20/1",
IF(#REF!=5," 19-20/2",
IF(#REF!=6,"19-20/3","Hata8")))))),
IF(#REF!+BH55=2019,
IF(#REF!=1,"19-20/1",
IF(#REF!=2,"19-20/2",
IF(#REF!=3,"19-20/3",
IF(#REF!=4,"20-21/1",
IF(#REF!=5,"20-21/2",
IF(#REF!=6,"20-21/3","Hata9")))))),
IF(#REF!+BH55=2020,
IF(#REF!=1,"20-21/1",
IF(#REF!=2,"20-21/2",
IF(#REF!=3,"20-21/3",
IF(#REF!=4,"21-22/1",
IF(#REF!=5,"21-22/2",
IF(#REF!=6,"21-22/3","Hata10")))))),
IF(#REF!+BH55=2021,
IF(#REF!=1,"21-22/1",
IF(#REF!=2,"21-22/2",
IF(#REF!=3,"21-22/3",
IF(#REF!=4,"22-23/1",
IF(#REF!=5,"22-23/2",
IF(#REF!=6,"22-23/3","Hata11")))))),
IF(#REF!+BH55=2022,
IF(#REF!=1,"22-23/1",
IF(#REF!=2,"22-23/2",
IF(#REF!=3,"22-23/3",
IF(#REF!=4,"23-24/1",
IF(#REF!=5,"23-24/2",
IF(#REF!=6,"23-24/3","Hata12")))))),
IF(#REF!+BH55=2023,
IF(#REF!=1,"23-24/1",
IF(#REF!=2,"23-24/2",
IF(#REF!=3,"23-24/3",
IF(#REF!=4,"24-25/1",
IF(#REF!=5,"24-25/2",
IF(#REF!=6,"24-25/3","Hata13")))))),
))))))))))))))
)</f>
        <v>#REF!</v>
      </c>
      <c r="G55" s="4"/>
      <c r="H55" s="80" t="s">
        <v>159</v>
      </c>
      <c r="I55" s="2">
        <v>54680</v>
      </c>
      <c r="J55" s="2" t="s">
        <v>62</v>
      </c>
      <c r="O55" s="2" t="s">
        <v>71</v>
      </c>
      <c r="P55" s="2" t="s">
        <v>71</v>
      </c>
      <c r="Q55" s="81">
        <v>2</v>
      </c>
      <c r="R55" s="2">
        <f>VLOOKUP($Q55,[1]sistem!$I$3:$L$10,2,FALSE)</f>
        <v>0</v>
      </c>
      <c r="S55" s="2">
        <f>VLOOKUP($Q55,[1]sistem!$I$3:$L$10,3,FALSE)</f>
        <v>2</v>
      </c>
      <c r="T55" s="2">
        <f>VLOOKUP($Q55,[1]sistem!$I$3:$L$10,4,FALSE)</f>
        <v>1</v>
      </c>
      <c r="U55" s="2" t="e">
        <f>VLOOKUP($AZ55,[1]sistem!$I$13:$L$14,2,FALSE)*#REF!</f>
        <v>#REF!</v>
      </c>
      <c r="V55" s="2" t="e">
        <f>VLOOKUP($AZ55,[1]sistem!$I$13:$L$14,3,FALSE)*#REF!</f>
        <v>#REF!</v>
      </c>
      <c r="W55" s="2" t="e">
        <f>VLOOKUP($AZ55,[1]sistem!$I$13:$L$14,4,FALSE)*#REF!</f>
        <v>#REF!</v>
      </c>
      <c r="X55" s="2" t="e">
        <f t="shared" ref="X55:Z56" si="32">R55*U55</f>
        <v>#REF!</v>
      </c>
      <c r="Y55" s="2" t="e">
        <f t="shared" si="32"/>
        <v>#REF!</v>
      </c>
      <c r="Z55" s="2" t="e">
        <f t="shared" si="32"/>
        <v>#REF!</v>
      </c>
      <c r="AA55" s="2" t="e">
        <f>SUM(X55:Z55)</f>
        <v>#REF!</v>
      </c>
      <c r="AB55" s="2">
        <f>VLOOKUP(AZ55,[1]sistem!$I$18:$J$19,2,FALSE)</f>
        <v>14</v>
      </c>
      <c r="AC55" s="2">
        <v>0.25</v>
      </c>
      <c r="AD55" s="2">
        <f>VLOOKUP($Q55,[1]sistem!$I$3:$M$10,5,FALSE)</f>
        <v>2</v>
      </c>
      <c r="AE55" s="2">
        <v>10</v>
      </c>
      <c r="AG55" s="2">
        <f>AE55*AK55</f>
        <v>140</v>
      </c>
      <c r="AH55" s="2">
        <f>VLOOKUP($Q55,[1]sistem!$I$3:$N$10,6,FALSE)</f>
        <v>3</v>
      </c>
      <c r="AI55" s="2">
        <v>2</v>
      </c>
      <c r="AJ55" s="2">
        <f>AH55*AI55</f>
        <v>6</v>
      </c>
      <c r="AK55" s="2">
        <f>VLOOKUP($AZ55,[1]sistem!$I$18:$K$19,3,FALSE)</f>
        <v>14</v>
      </c>
      <c r="AL55" s="2" t="e">
        <f>AK55*#REF!</f>
        <v>#REF!</v>
      </c>
      <c r="AM55" s="2" t="e">
        <f>AL55+AJ55+AG55+X55+Y55+Z55</f>
        <v>#REF!</v>
      </c>
      <c r="AN55" s="2">
        <f>IF(AZ55="s",25,25)</f>
        <v>25</v>
      </c>
      <c r="AO55" s="2" t="e">
        <f>ROUND(AM55/AN55,0)</f>
        <v>#REF!</v>
      </c>
      <c r="AP55" s="2" t="e">
        <f>ROUND(AO55-#REF!,0)</f>
        <v>#REF!</v>
      </c>
      <c r="AQ55" s="2">
        <f>IF(AZ55="s",IF(Q55=0,0,
IF(Q55=1,#REF!*4*4,
IF(Q55=2,0,
IF(Q55=3,#REF!*4*2,
IF(Q55=4,0,
IF(Q55=5,0,
IF(Q55=6,0,
IF(Q55=7,0)))))))),
IF(AZ55="t",
IF(Q55=0,0,
IF(Q55=1,#REF!*4*4*0.8,
IF(Q55=2,0,
IF(Q55=3,#REF!*4*2*0.8,
IF(Q55=4,0,
IF(Q55=5,0,
IF(Q55=6,0,
IF(Q55=7,0))))))))))</f>
        <v>0</v>
      </c>
      <c r="AR55" s="2" t="e">
        <f>IF(AZ55="s",
IF(Q55=0,0,
IF(Q55=1,0,
IF(Q55=2,#REF!*4*2,
IF(Q55=3,#REF!*4,
IF(Q55=4,#REF!*4,
IF(Q55=5,0,
IF(Q55=6,0,
IF(Q55=7,#REF!*4)))))))),
IF(AZ55="t",
IF(Q55=0,0,
IF(Q55=1,0,
IF(Q55=2,#REF!*4*2*0.8,
IF(Q55=3,#REF!*4*0.8,
IF(Q55=4,#REF!*4*0.8,
IF(Q55=5,0,
IF(Q55=6,0,
IF(Q55=7,#REF!*4))))))))))</f>
        <v>#REF!</v>
      </c>
      <c r="AS55" s="2" t="e">
        <f>IF(AZ55="s",
IF(Q55=0,0,
IF(Q55=1,#REF!*2,
IF(Q55=2,#REF!*2,
IF(Q55=3,#REF!*2,
IF(Q55=4,#REF!*2,
IF(Q55=5,#REF!*2,
IF(Q55=6,#REF!*2,
IF(Q55=7,#REF!*2)))))))),
IF(AZ55="t",
IF(Q55=0,#REF!*2*0.8,
IF(Q55=1,#REF!*2*0.8,
IF(Q55=2,#REF!*2*0.8,
IF(Q55=3,#REF!*2*0.8,
IF(Q55=4,#REF!*2*0.8,
IF(Q55=5,#REF!*2*0.8,
IF(Q55=6,#REF!*1*0.8,
IF(Q55=7,#REF!*2))))))))))</f>
        <v>#REF!</v>
      </c>
      <c r="AT55" s="2" t="e">
        <f>SUM(AQ55:AS55)-SUM(X55:Z55)</f>
        <v>#REF!</v>
      </c>
      <c r="AU55" s="2" t="e">
        <f>IF(AZ55="s",
IF(Q55=0,0,
IF(Q55=1,(14-2)*(#REF!+#REF!)/4*4,
IF(Q55=2,(14-2)*(#REF!+#REF!)/4*2,
IF(Q55=3,(14-2)*(#REF!+#REF!)/4*3,
IF(Q55=4,(14-2)*(#REF!+#REF!)/4,
IF(Q55=5,(14-2)*#REF!/4,
IF(Q55=6,0,
IF(Q55=7,(14)*#REF!)))))))),
IF(AZ55="t",
IF(Q55=0,0,
IF(Q55=1,(11-2)*(#REF!+#REF!)/4*4,
IF(Q55=2,(11-2)*(#REF!+#REF!)/4*2,
IF(Q55=3,(11-2)*(#REF!+#REF!)/4*3,
IF(Q55=4,(11-2)*(#REF!+#REF!)/4,
IF(Q55=5,(11-2)*#REF!/4,
IF(Q55=6,0,
IF(Q55=7,(11)*#REF!))))))))))</f>
        <v>#REF!</v>
      </c>
      <c r="AV55" s="2" t="e">
        <f>AU55-AG55</f>
        <v>#REF!</v>
      </c>
      <c r="AW55" s="2">
        <f>IF(AZ55="s",
IF(Q55=0,0,
IF(Q55=1,4*5,
IF(Q55=2,4*3,
IF(Q55=3,4*4,
IF(Q55=4,4*2,
IF(Q55=5,4,
IF(Q55=6,4/2,
IF(Q55=7,4*2,)))))))),
IF(AZ55="t",
IF(Q55=0,0,
IF(Q55=1,4*5,
IF(Q55=2,4*3,
IF(Q55=3,4*4,
IF(Q55=4,4*2,
IF(Q55=5,4,
IF(Q55=6,4/2,
IF(Q55=7,4*2))))))))))</f>
        <v>12</v>
      </c>
      <c r="AX55" s="2">
        <f>AW55-AJ55</f>
        <v>6</v>
      </c>
      <c r="AY55" s="2" t="e">
        <f>AQ55+AR55+AS55+(IF(BF55=1,(AU55)*2,AU55))+AW55</f>
        <v>#REF!</v>
      </c>
      <c r="AZ55" s="2" t="s">
        <v>63</v>
      </c>
      <c r="BA55" s="2" t="e">
        <f>IF(BG55="A",0,IF(AZ55="s",14*#REF!,IF(AZ55="T",11*#REF!,"HATA")))</f>
        <v>#REF!</v>
      </c>
      <c r="BB55" s="2" t="e">
        <f>IF(BG55="Z",(BA55+AY55)*1.15,(BA55+AY55))</f>
        <v>#REF!</v>
      </c>
      <c r="BC55" s="2" t="e">
        <f>IF(AZ55="s",ROUND(BB55/30,0),IF(AZ55="T",ROUND(BB55/25,0),"HATA"))</f>
        <v>#REF!</v>
      </c>
      <c r="BD55" s="2" t="e">
        <f>IF(BC55-#REF!=0,"DOĞRU","YANLIŞ")</f>
        <v>#REF!</v>
      </c>
      <c r="BE55" s="2" t="e">
        <f>#REF!-BC55</f>
        <v>#REF!</v>
      </c>
      <c r="BF55" s="2">
        <v>1</v>
      </c>
      <c r="BH55" s="2">
        <v>1</v>
      </c>
      <c r="BJ55" s="2">
        <v>2</v>
      </c>
      <c r="BL55" s="7" t="e">
        <f>#REF!*14</f>
        <v>#REF!</v>
      </c>
      <c r="BM55" s="9"/>
      <c r="BN55" s="8"/>
      <c r="BO55" s="13"/>
      <c r="BP55" s="13"/>
      <c r="BQ55" s="13"/>
      <c r="BR55" s="13"/>
      <c r="BS55" s="13"/>
      <c r="BT55" s="10"/>
      <c r="BU55" s="11"/>
      <c r="BV55" s="12"/>
      <c r="CC55" s="82"/>
      <c r="CD55" s="82"/>
      <c r="CE55" s="82" t="s">
        <v>687</v>
      </c>
      <c r="CF55" s="83">
        <v>44324</v>
      </c>
      <c r="CG55" s="82" t="s">
        <v>771</v>
      </c>
      <c r="CH55" s="83">
        <v>44338</v>
      </c>
      <c r="CI55" s="82" t="s">
        <v>771</v>
      </c>
      <c r="CJ55" s="42"/>
      <c r="CK55" s="42"/>
    </row>
    <row r="56" spans="1:89" x14ac:dyDescent="0.25">
      <c r="A56" s="80" t="s">
        <v>321</v>
      </c>
      <c r="B56" s="80" t="s">
        <v>308</v>
      </c>
      <c r="C56" s="2" t="s">
        <v>308</v>
      </c>
      <c r="D56" s="4" t="s">
        <v>60</v>
      </c>
      <c r="E56" s="4" t="s">
        <v>60</v>
      </c>
      <c r="F56" s="5" t="e">
        <f>IF(AZ56="S",
IF(#REF!+BH56=2012,
IF(#REF!=1,"12-13/1",
IF(#REF!=2,"12-13/2",
IF(#REF!=3,"13-14/1",
IF(#REF!=4,"13-14/2","Hata1")))),
IF(#REF!+BH56=2013,
IF(#REF!=1,"13-14/1",
IF(#REF!=2,"13-14/2",
IF(#REF!=3,"14-15/1",
IF(#REF!=4,"14-15/2","Hata2")))),
IF(#REF!+BH56=2014,
IF(#REF!=1,"14-15/1",
IF(#REF!=2,"14-15/2",
IF(#REF!=3,"15-16/1",
IF(#REF!=4,"15-16/2","Hata3")))),
IF(#REF!+BH56=2015,
IF(#REF!=1,"15-16/1",
IF(#REF!=2,"15-16/2",
IF(#REF!=3,"16-17/1",
IF(#REF!=4,"16-17/2","Hata4")))),
IF(#REF!+BH56=2016,
IF(#REF!=1,"16-17/1",
IF(#REF!=2,"16-17/2",
IF(#REF!=3,"17-18/1",
IF(#REF!=4,"17-18/2","Hata5")))),
IF(#REF!+BH56=2017,
IF(#REF!=1,"17-18/1",
IF(#REF!=2,"17-18/2",
IF(#REF!=3,"18-19/1",
IF(#REF!=4,"18-19/2","Hata6")))),
IF(#REF!+BH56=2018,
IF(#REF!=1,"18-19/1",
IF(#REF!=2,"18-19/2",
IF(#REF!=3,"19-20/1",
IF(#REF!=4,"19-20/2","Hata7")))),
IF(#REF!+BH56=2019,
IF(#REF!=1,"19-20/1",
IF(#REF!=2,"19-20/2",
IF(#REF!=3,"20-21/1",
IF(#REF!=4,"20-21/2","Hata8")))),
IF(#REF!+BH56=2020,
IF(#REF!=1,"20-21/1",
IF(#REF!=2,"20-21/2",
IF(#REF!=3,"21-22/1",
IF(#REF!=4,"21-22/2","Hata9")))),
IF(#REF!+BH56=2021,
IF(#REF!=1,"21-22/1",
IF(#REF!=2,"21-22/2",
IF(#REF!=3,"22-23/1",
IF(#REF!=4,"22-23/2","Hata10")))),
IF(#REF!+BH56=2022,
IF(#REF!=1,"22-23/1",
IF(#REF!=2,"22-23/2",
IF(#REF!=3,"23-24/1",
IF(#REF!=4,"23-24/2","Hata11")))),
IF(#REF!+BH56=2023,
IF(#REF!=1,"23-24/1",
IF(#REF!=2,"23-24/2",
IF(#REF!=3,"24-25/1",
IF(#REF!=4,"24-25/2","Hata12")))),
)))))))))))),
IF(AZ56="T",
IF(#REF!+BH56=2012,
IF(#REF!=1,"12-13/1",
IF(#REF!=2,"12-13/2",
IF(#REF!=3,"12-13/3",
IF(#REF!=4,"13-14/1",
IF(#REF!=5,"13-14/2",
IF(#REF!=6,"13-14/3","Hata1")))))),
IF(#REF!+BH56=2013,
IF(#REF!=1,"13-14/1",
IF(#REF!=2,"13-14/2",
IF(#REF!=3,"13-14/3",
IF(#REF!=4,"14-15/1",
IF(#REF!=5,"14-15/2",
IF(#REF!=6,"14-15/3","Hata2")))))),
IF(#REF!+BH56=2014,
IF(#REF!=1,"14-15/1",
IF(#REF!=2,"14-15/2",
IF(#REF!=3,"14-15/3",
IF(#REF!=4,"15-16/1",
IF(#REF!=5,"15-16/2",
IF(#REF!=6,"15-16/3","Hata3")))))),
IF(AND(#REF!+#REF!&gt;2014,#REF!+#REF!&lt;2015,BH56=1),
IF(#REF!=0.1,"14-15/0.1",
IF(#REF!=0.2,"14-15/0.2",
IF(#REF!=0.3,"14-15/0.3","Hata4"))),
IF(#REF!+BH56=2015,
IF(#REF!=1,"15-16/1",
IF(#REF!=2,"15-16/2",
IF(#REF!=3,"15-16/3",
IF(#REF!=4,"16-17/1",
IF(#REF!=5,"16-17/2",
IF(#REF!=6,"16-17/3","Hata5")))))),
IF(#REF!+BH56=2016,
IF(#REF!=1,"16-17/1",
IF(#REF!=2,"16-17/2",
IF(#REF!=3,"16-17/3",
IF(#REF!=4,"17-18/1",
IF(#REF!=5,"17-18/2",
IF(#REF!=6,"17-18/3","Hata6")))))),
IF(#REF!+BH56=2017,
IF(#REF!=1,"17-18/1",
IF(#REF!=2,"17-18/2",
IF(#REF!=3,"17-18/3",
IF(#REF!=4,"18-19/1",
IF(#REF!=5,"18-19/2",
IF(#REF!=6,"18-19/3","Hata7")))))),
IF(#REF!+BH56=2018,
IF(#REF!=1,"18-19/1",
IF(#REF!=2,"18-19/2",
IF(#REF!=3,"18-19/3",
IF(#REF!=4,"19-20/1",
IF(#REF!=5," 19-20/2",
IF(#REF!=6,"19-20/3","Hata8")))))),
IF(#REF!+BH56=2019,
IF(#REF!=1,"19-20/1",
IF(#REF!=2,"19-20/2",
IF(#REF!=3,"19-20/3",
IF(#REF!=4,"20-21/1",
IF(#REF!=5,"20-21/2",
IF(#REF!=6,"20-21/3","Hata9")))))),
IF(#REF!+BH56=2020,
IF(#REF!=1,"20-21/1",
IF(#REF!=2,"20-21/2",
IF(#REF!=3,"20-21/3",
IF(#REF!=4,"21-22/1",
IF(#REF!=5,"21-22/2",
IF(#REF!=6,"21-22/3","Hata10")))))),
IF(#REF!+BH56=2021,
IF(#REF!=1,"21-22/1",
IF(#REF!=2,"21-22/2",
IF(#REF!=3,"21-22/3",
IF(#REF!=4,"22-23/1",
IF(#REF!=5,"22-23/2",
IF(#REF!=6,"22-23/3","Hata11")))))),
IF(#REF!+BH56=2022,
IF(#REF!=1,"22-23/1",
IF(#REF!=2,"22-23/2",
IF(#REF!=3,"22-23/3",
IF(#REF!=4,"23-24/1",
IF(#REF!=5,"23-24/2",
IF(#REF!=6,"23-24/3","Hata12")))))),
IF(#REF!+BH56=2023,
IF(#REF!=1,"23-24/1",
IF(#REF!=2,"23-24/2",
IF(#REF!=3,"23-24/3",
IF(#REF!=4,"24-25/1",
IF(#REF!=5,"24-25/2",
IF(#REF!=6,"24-25/3","Hata13")))))),
))))))))))))))
)</f>
        <v>#REF!</v>
      </c>
      <c r="G56" s="4"/>
      <c r="H56" s="80" t="s">
        <v>159</v>
      </c>
      <c r="I56" s="2">
        <v>54680</v>
      </c>
      <c r="J56" s="2" t="s">
        <v>62</v>
      </c>
      <c r="O56" s="2" t="s">
        <v>308</v>
      </c>
      <c r="P56" s="2" t="s">
        <v>308</v>
      </c>
      <c r="Q56" s="81">
        <v>2</v>
      </c>
      <c r="R56" s="2">
        <f>VLOOKUP($Q56,[1]sistem!$I$3:$L$10,2,FALSE)</f>
        <v>0</v>
      </c>
      <c r="S56" s="2">
        <f>VLOOKUP($Q56,[1]sistem!$I$3:$L$10,3,FALSE)</f>
        <v>2</v>
      </c>
      <c r="T56" s="2">
        <f>VLOOKUP($Q56,[1]sistem!$I$3:$L$10,4,FALSE)</f>
        <v>1</v>
      </c>
      <c r="U56" s="2" t="e">
        <f>VLOOKUP($AZ56,[1]sistem!$I$13:$L$14,2,FALSE)*#REF!</f>
        <v>#REF!</v>
      </c>
      <c r="V56" s="2" t="e">
        <f>VLOOKUP($AZ56,[1]sistem!$I$13:$L$14,3,FALSE)*#REF!</f>
        <v>#REF!</v>
      </c>
      <c r="W56" s="2" t="e">
        <f>VLOOKUP($AZ56,[1]sistem!$I$13:$L$14,4,FALSE)*#REF!</f>
        <v>#REF!</v>
      </c>
      <c r="X56" s="2" t="e">
        <f t="shared" si="32"/>
        <v>#REF!</v>
      </c>
      <c r="Y56" s="2" t="e">
        <f t="shared" si="32"/>
        <v>#REF!</v>
      </c>
      <c r="Z56" s="2" t="e">
        <f t="shared" si="32"/>
        <v>#REF!</v>
      </c>
      <c r="AA56" s="2" t="e">
        <f>SUM(X56:Z56)</f>
        <v>#REF!</v>
      </c>
      <c r="AB56" s="2">
        <f>VLOOKUP(AZ56,[1]sistem!$I$18:$J$19,2,FALSE)</f>
        <v>14</v>
      </c>
      <c r="AC56" s="2">
        <v>0.25</v>
      </c>
      <c r="AD56" s="2">
        <f>VLOOKUP($Q56,[1]sistem!$I$3:$M$10,5,FALSE)</f>
        <v>2</v>
      </c>
      <c r="AG56" s="2" t="e">
        <f>(#REF!+#REF!)*AB56</f>
        <v>#REF!</v>
      </c>
      <c r="AH56" s="2">
        <f>VLOOKUP($Q56,[1]sistem!$I$3:$N$10,6,FALSE)</f>
        <v>3</v>
      </c>
      <c r="AI56" s="2">
        <v>2</v>
      </c>
      <c r="AJ56" s="2">
        <f>AH56*AI56</f>
        <v>6</v>
      </c>
      <c r="AK56" s="2">
        <f>VLOOKUP($AZ56,[1]sistem!$I$18:$K$19,3,FALSE)</f>
        <v>14</v>
      </c>
      <c r="AL56" s="2" t="e">
        <f>AK56*#REF!</f>
        <v>#REF!</v>
      </c>
      <c r="AM56" s="2" t="e">
        <f>AL56+AJ56+AG56+X56+Y56+Z56</f>
        <v>#REF!</v>
      </c>
      <c r="AN56" s="2">
        <f>IF(AZ56="s",25,25)</f>
        <v>25</v>
      </c>
      <c r="AO56" s="2" t="e">
        <f>ROUND(AM56/AN56,0)</f>
        <v>#REF!</v>
      </c>
      <c r="AP56" s="2" t="e">
        <f>ROUND(AO56-#REF!,0)</f>
        <v>#REF!</v>
      </c>
      <c r="AQ56" s="2">
        <f>IF(AZ56="s",IF(Q56=0,0,
IF(Q56=1,#REF!*4*4,
IF(Q56=2,0,
IF(Q56=3,#REF!*4*2,
IF(Q56=4,0,
IF(Q56=5,0,
IF(Q56=6,0,
IF(Q56=7,0)))))))),
IF(AZ56="t",
IF(Q56=0,0,
IF(Q56=1,#REF!*4*4*0.8,
IF(Q56=2,0,
IF(Q56=3,#REF!*4*2*0.8,
IF(Q56=4,0,
IF(Q56=5,0,
IF(Q56=6,0,
IF(Q56=7,0))))))))))</f>
        <v>0</v>
      </c>
      <c r="AR56" s="2" t="e">
        <f>IF(AZ56="s",
IF(Q56=0,0,
IF(Q56=1,0,
IF(Q56=2,#REF!*4*2,
IF(Q56=3,#REF!*4,
IF(Q56=4,#REF!*4,
IF(Q56=5,0,
IF(Q56=6,0,
IF(Q56=7,#REF!*4)))))))),
IF(AZ56="t",
IF(Q56=0,0,
IF(Q56=1,0,
IF(Q56=2,#REF!*4*2*0.8,
IF(Q56=3,#REF!*4*0.8,
IF(Q56=4,#REF!*4*0.8,
IF(Q56=5,0,
IF(Q56=6,0,
IF(Q56=7,#REF!*4))))))))))</f>
        <v>#REF!</v>
      </c>
      <c r="AS56" s="2" t="e">
        <f>IF(AZ56="s",
IF(Q56=0,0,
IF(Q56=1,#REF!*2,
IF(Q56=2,#REF!*2,
IF(Q56=3,#REF!*2,
IF(Q56=4,#REF!*2,
IF(Q56=5,#REF!*2,
IF(Q56=6,#REF!*2,
IF(Q56=7,#REF!*2)))))))),
IF(AZ56="t",
IF(Q56=0,#REF!*2*0.8,
IF(Q56=1,#REF!*2*0.8,
IF(Q56=2,#REF!*2*0.8,
IF(Q56=3,#REF!*2*0.8,
IF(Q56=4,#REF!*2*0.8,
IF(Q56=5,#REF!*2*0.8,
IF(Q56=6,#REF!*1*0.8,
IF(Q56=7,#REF!*2))))))))))</f>
        <v>#REF!</v>
      </c>
      <c r="AT56" s="2" t="e">
        <f>SUM(AQ56:AS56)-SUM(X56:Z56)</f>
        <v>#REF!</v>
      </c>
      <c r="AU56" s="2" t="e">
        <f>IF(AZ56="s",
IF(Q56=0,0,
IF(Q56=1,(14-2)*(#REF!+#REF!)/4*4,
IF(Q56=2,(14-2)*(#REF!+#REF!)/4*2,
IF(Q56=3,(14-2)*(#REF!+#REF!)/4*3,
IF(Q56=4,(14-2)*(#REF!+#REF!)/4,
IF(Q56=5,(14-2)*#REF!/4,
IF(Q56=6,0,
IF(Q56=7,(14)*#REF!)))))))),
IF(AZ56="t",
IF(Q56=0,0,
IF(Q56=1,(11-2)*(#REF!+#REF!)/4*4,
IF(Q56=2,(11-2)*(#REF!+#REF!)/4*2,
IF(Q56=3,(11-2)*(#REF!+#REF!)/4*3,
IF(Q56=4,(11-2)*(#REF!+#REF!)/4,
IF(Q56=5,(11-2)*#REF!/4,
IF(Q56=6,0,
IF(Q56=7,(11)*#REF!))))))))))</f>
        <v>#REF!</v>
      </c>
      <c r="AV56" s="2" t="e">
        <f>AU56-AG56</f>
        <v>#REF!</v>
      </c>
      <c r="AW56" s="2">
        <f>IF(AZ56="s",
IF(Q56=0,0,
IF(Q56=1,4*5,
IF(Q56=2,4*3,
IF(Q56=3,4*4,
IF(Q56=4,4*2,
IF(Q56=5,4,
IF(Q56=6,4/2,
IF(Q56=7,4*2,)))))))),
IF(AZ56="t",
IF(Q56=0,0,
IF(Q56=1,4*5,
IF(Q56=2,4*3,
IF(Q56=3,4*4,
IF(Q56=4,4*2,
IF(Q56=5,4,
IF(Q56=6,4/2,
IF(Q56=7,4*2))))))))))</f>
        <v>12</v>
      </c>
      <c r="AX56" s="2">
        <f>AW56-AJ56</f>
        <v>6</v>
      </c>
      <c r="AY56" s="2" t="e">
        <f>AQ56+AR56+AS56+(IF(BF56=1,(AU56)*2,AU56))+AW56</f>
        <v>#REF!</v>
      </c>
      <c r="AZ56" s="2" t="s">
        <v>63</v>
      </c>
      <c r="BA56" s="2" t="e">
        <f>IF(BG56="A",0,IF(AZ56="s",14*#REF!,IF(AZ56="T",11*#REF!,"HATA")))</f>
        <v>#REF!</v>
      </c>
      <c r="BB56" s="2" t="e">
        <f>IF(BG56="Z",(BA56+AY56)*1.15,(BA56+AY56))</f>
        <v>#REF!</v>
      </c>
      <c r="BC56" s="2" t="e">
        <f>IF(AZ56="s",ROUND(BB56/30,0),IF(AZ56="T",ROUND(BB56/25,0),"HATA"))</f>
        <v>#REF!</v>
      </c>
      <c r="BD56" s="2" t="s">
        <v>83</v>
      </c>
      <c r="BE56" s="2" t="e">
        <f>#REF!-BC56</f>
        <v>#REF!</v>
      </c>
      <c r="BF56" s="2">
        <v>1</v>
      </c>
      <c r="BH56" s="2">
        <v>1</v>
      </c>
      <c r="BJ56" s="2">
        <v>2</v>
      </c>
      <c r="BL56" s="7" t="e">
        <f>#REF!*14</f>
        <v>#REF!</v>
      </c>
      <c r="BM56" s="9"/>
      <c r="BN56" s="8"/>
      <c r="BO56" s="13"/>
      <c r="BP56" s="13"/>
      <c r="BQ56" s="13"/>
      <c r="BR56" s="13"/>
      <c r="BS56" s="13"/>
      <c r="BT56" s="10"/>
      <c r="BU56" s="11"/>
      <c r="BV56" s="12"/>
      <c r="CC56" s="82"/>
      <c r="CD56" s="82"/>
      <c r="CE56" s="82" t="s">
        <v>687</v>
      </c>
      <c r="CF56" s="83">
        <v>44324</v>
      </c>
      <c r="CG56" s="82" t="s">
        <v>760</v>
      </c>
      <c r="CH56" s="83">
        <v>44338</v>
      </c>
      <c r="CI56" s="82" t="s">
        <v>760</v>
      </c>
      <c r="CJ56" s="42"/>
      <c r="CK56" s="42"/>
    </row>
    <row r="57" spans="1:89" x14ac:dyDescent="0.25">
      <c r="A57" s="80" t="s">
        <v>704</v>
      </c>
      <c r="B57" s="80" t="s">
        <v>685</v>
      </c>
      <c r="C57" s="32" t="s">
        <v>685</v>
      </c>
      <c r="D57" s="4" t="s">
        <v>60</v>
      </c>
      <c r="E57" s="4" t="s">
        <v>60</v>
      </c>
      <c r="F57" s="5" t="s">
        <v>705</v>
      </c>
      <c r="G57" s="2"/>
      <c r="H57" s="80" t="s">
        <v>160</v>
      </c>
      <c r="I57" s="2">
        <v>54679</v>
      </c>
      <c r="J57" s="2" t="s">
        <v>62</v>
      </c>
      <c r="L57" s="4">
        <v>3923</v>
      </c>
      <c r="O57" s="2" t="s">
        <v>685</v>
      </c>
      <c r="P57" s="2" t="s">
        <v>685</v>
      </c>
      <c r="Q57" s="81">
        <v>2</v>
      </c>
      <c r="R57" s="2">
        <v>0</v>
      </c>
      <c r="S57" s="2">
        <v>2</v>
      </c>
      <c r="T57" s="2">
        <v>1</v>
      </c>
      <c r="U57" s="2">
        <v>6</v>
      </c>
      <c r="V57" s="2">
        <v>12</v>
      </c>
      <c r="W57" s="2">
        <v>18</v>
      </c>
      <c r="X57" s="2">
        <v>0</v>
      </c>
      <c r="Y57" s="2">
        <v>24</v>
      </c>
      <c r="Z57" s="2">
        <v>18</v>
      </c>
      <c r="AA57" s="2">
        <v>42</v>
      </c>
      <c r="AB57" s="2">
        <v>14</v>
      </c>
      <c r="AC57" s="2">
        <v>0.25</v>
      </c>
      <c r="AD57" s="2">
        <v>2</v>
      </c>
      <c r="AE57" s="2">
        <v>10</v>
      </c>
      <c r="AG57" s="2">
        <v>140</v>
      </c>
      <c r="AH57" s="2">
        <v>3</v>
      </c>
      <c r="AI57" s="2">
        <v>2</v>
      </c>
      <c r="AJ57" s="2">
        <v>6</v>
      </c>
      <c r="AK57" s="2">
        <v>14</v>
      </c>
      <c r="AL57" s="2">
        <v>84</v>
      </c>
      <c r="AM57" s="2">
        <v>272</v>
      </c>
      <c r="AN57" s="2">
        <v>25</v>
      </c>
      <c r="AO57" s="2">
        <v>11</v>
      </c>
      <c r="AP57" s="4">
        <v>0</v>
      </c>
      <c r="AQ57" s="2">
        <v>0</v>
      </c>
      <c r="AR57" s="2">
        <v>48</v>
      </c>
      <c r="AS57" s="2">
        <v>12</v>
      </c>
      <c r="AT57" s="2">
        <v>18</v>
      </c>
      <c r="AU57" s="2">
        <v>36</v>
      </c>
      <c r="AV57" s="2">
        <v>-104</v>
      </c>
      <c r="AW57" s="2">
        <v>12</v>
      </c>
      <c r="AX57" s="2">
        <v>6</v>
      </c>
      <c r="AY57" s="2">
        <v>144</v>
      </c>
      <c r="AZ57" s="2" t="s">
        <v>63</v>
      </c>
      <c r="BA57" s="2">
        <v>84</v>
      </c>
      <c r="BB57" s="2">
        <v>228</v>
      </c>
      <c r="BC57" s="2">
        <v>8</v>
      </c>
      <c r="BD57" s="2" t="s">
        <v>706</v>
      </c>
      <c r="BE57" s="2">
        <v>3</v>
      </c>
      <c r="BF57" s="2">
        <v>1</v>
      </c>
      <c r="BH57" s="2">
        <v>1</v>
      </c>
      <c r="BJ57" s="2">
        <v>2</v>
      </c>
      <c r="BL57" s="34">
        <v>0</v>
      </c>
      <c r="BM57" s="35"/>
      <c r="BN57" s="36">
        <v>0</v>
      </c>
      <c r="BO57" s="37"/>
      <c r="BP57" s="38"/>
      <c r="BQ57" s="38"/>
      <c r="BR57" s="38"/>
      <c r="BS57" s="38"/>
      <c r="BT57" s="39"/>
      <c r="BU57" s="40"/>
      <c r="BV57" s="15"/>
      <c r="BW57" s="41"/>
      <c r="BX57" s="41"/>
      <c r="BY57" s="41"/>
      <c r="BZ57" s="41"/>
      <c r="CA57" s="41"/>
      <c r="CC57" s="82"/>
      <c r="CD57" s="82"/>
      <c r="CE57" s="82" t="s">
        <v>687</v>
      </c>
      <c r="CF57" s="83">
        <v>44324</v>
      </c>
      <c r="CG57" s="82" t="s">
        <v>771</v>
      </c>
      <c r="CH57" s="83">
        <v>44338</v>
      </c>
      <c r="CI57" s="82" t="s">
        <v>771</v>
      </c>
      <c r="CJ57" s="42"/>
      <c r="CK57" s="42"/>
    </row>
    <row r="58" spans="1:89" x14ac:dyDescent="0.25">
      <c r="A58" s="80" t="s">
        <v>325</v>
      </c>
      <c r="B58" s="80" t="s">
        <v>71</v>
      </c>
      <c r="C58" s="2" t="s">
        <v>71</v>
      </c>
      <c r="D58" s="4" t="s">
        <v>60</v>
      </c>
      <c r="E58" s="4" t="s">
        <v>60</v>
      </c>
      <c r="F58" s="5" t="e">
        <f>IF(AZ58="S",
IF(#REF!+BH58=2012,
IF(#REF!=1,"12-13/1",
IF(#REF!=2,"12-13/2",
IF(#REF!=3,"13-14/1",
IF(#REF!=4,"13-14/2","Hata1")))),
IF(#REF!+BH58=2013,
IF(#REF!=1,"13-14/1",
IF(#REF!=2,"13-14/2",
IF(#REF!=3,"14-15/1",
IF(#REF!=4,"14-15/2","Hata2")))),
IF(#REF!+BH58=2014,
IF(#REF!=1,"14-15/1",
IF(#REF!=2,"14-15/2",
IF(#REF!=3,"15-16/1",
IF(#REF!=4,"15-16/2","Hata3")))),
IF(#REF!+BH58=2015,
IF(#REF!=1,"15-16/1",
IF(#REF!=2,"15-16/2",
IF(#REF!=3,"16-17/1",
IF(#REF!=4,"16-17/2","Hata4")))),
IF(#REF!+BH58=2016,
IF(#REF!=1,"16-17/1",
IF(#REF!=2,"16-17/2",
IF(#REF!=3,"17-18/1",
IF(#REF!=4,"17-18/2","Hata5")))),
IF(#REF!+BH58=2017,
IF(#REF!=1,"17-18/1",
IF(#REF!=2,"17-18/2",
IF(#REF!=3,"18-19/1",
IF(#REF!=4,"18-19/2","Hata6")))),
IF(#REF!+BH58=2018,
IF(#REF!=1,"18-19/1",
IF(#REF!=2,"18-19/2",
IF(#REF!=3,"19-20/1",
IF(#REF!=4,"19-20/2","Hata7")))),
IF(#REF!+BH58=2019,
IF(#REF!=1,"19-20/1",
IF(#REF!=2,"19-20/2",
IF(#REF!=3,"20-21/1",
IF(#REF!=4,"20-21/2","Hata8")))),
IF(#REF!+BH58=2020,
IF(#REF!=1,"20-21/1",
IF(#REF!=2,"20-21/2",
IF(#REF!=3,"21-22/1",
IF(#REF!=4,"21-22/2","Hata9")))),
IF(#REF!+BH58=2021,
IF(#REF!=1,"21-22/1",
IF(#REF!=2,"21-22/2",
IF(#REF!=3,"22-23/1",
IF(#REF!=4,"22-23/2","Hata10")))),
IF(#REF!+BH58=2022,
IF(#REF!=1,"22-23/1",
IF(#REF!=2,"22-23/2",
IF(#REF!=3,"23-24/1",
IF(#REF!=4,"23-24/2","Hata11")))),
IF(#REF!+BH58=2023,
IF(#REF!=1,"23-24/1",
IF(#REF!=2,"23-24/2",
IF(#REF!=3,"24-25/1",
IF(#REF!=4,"24-25/2","Hata12")))),
)))))))))))),
IF(AZ58="T",
IF(#REF!+BH58=2012,
IF(#REF!=1,"12-13/1",
IF(#REF!=2,"12-13/2",
IF(#REF!=3,"12-13/3",
IF(#REF!=4,"13-14/1",
IF(#REF!=5,"13-14/2",
IF(#REF!=6,"13-14/3","Hata1")))))),
IF(#REF!+BH58=2013,
IF(#REF!=1,"13-14/1",
IF(#REF!=2,"13-14/2",
IF(#REF!=3,"13-14/3",
IF(#REF!=4,"14-15/1",
IF(#REF!=5,"14-15/2",
IF(#REF!=6,"14-15/3","Hata2")))))),
IF(#REF!+BH58=2014,
IF(#REF!=1,"14-15/1",
IF(#REF!=2,"14-15/2",
IF(#REF!=3,"14-15/3",
IF(#REF!=4,"15-16/1",
IF(#REF!=5,"15-16/2",
IF(#REF!=6,"15-16/3","Hata3")))))),
IF(AND(#REF!+#REF!&gt;2014,#REF!+#REF!&lt;2015,BH58=1),
IF(#REF!=0.1,"14-15/0.1",
IF(#REF!=0.2,"14-15/0.2",
IF(#REF!=0.3,"14-15/0.3","Hata4"))),
IF(#REF!+BH58=2015,
IF(#REF!=1,"15-16/1",
IF(#REF!=2,"15-16/2",
IF(#REF!=3,"15-16/3",
IF(#REF!=4,"16-17/1",
IF(#REF!=5,"16-17/2",
IF(#REF!=6,"16-17/3","Hata5")))))),
IF(#REF!+BH58=2016,
IF(#REF!=1,"16-17/1",
IF(#REF!=2,"16-17/2",
IF(#REF!=3,"16-17/3",
IF(#REF!=4,"17-18/1",
IF(#REF!=5,"17-18/2",
IF(#REF!=6,"17-18/3","Hata6")))))),
IF(#REF!+BH58=2017,
IF(#REF!=1,"17-18/1",
IF(#REF!=2,"17-18/2",
IF(#REF!=3,"17-18/3",
IF(#REF!=4,"18-19/1",
IF(#REF!=5,"18-19/2",
IF(#REF!=6,"18-19/3","Hata7")))))),
IF(#REF!+BH58=2018,
IF(#REF!=1,"18-19/1",
IF(#REF!=2,"18-19/2",
IF(#REF!=3,"18-19/3",
IF(#REF!=4,"19-20/1",
IF(#REF!=5," 19-20/2",
IF(#REF!=6,"19-20/3","Hata8")))))),
IF(#REF!+BH58=2019,
IF(#REF!=1,"19-20/1",
IF(#REF!=2,"19-20/2",
IF(#REF!=3,"19-20/3",
IF(#REF!=4,"20-21/1",
IF(#REF!=5,"20-21/2",
IF(#REF!=6,"20-21/3","Hata9")))))),
IF(#REF!+BH58=2020,
IF(#REF!=1,"20-21/1",
IF(#REF!=2,"20-21/2",
IF(#REF!=3,"20-21/3",
IF(#REF!=4,"21-22/1",
IF(#REF!=5,"21-22/2",
IF(#REF!=6,"21-22/3","Hata10")))))),
IF(#REF!+BH58=2021,
IF(#REF!=1,"21-22/1",
IF(#REF!=2,"21-22/2",
IF(#REF!=3,"21-22/3",
IF(#REF!=4,"22-23/1",
IF(#REF!=5,"22-23/2",
IF(#REF!=6,"22-23/3","Hata11")))))),
IF(#REF!+BH58=2022,
IF(#REF!=1,"22-23/1",
IF(#REF!=2,"22-23/2",
IF(#REF!=3,"22-23/3",
IF(#REF!=4,"23-24/1",
IF(#REF!=5,"23-24/2",
IF(#REF!=6,"23-24/3","Hata12")))))),
IF(#REF!+BH58=2023,
IF(#REF!=1,"23-24/1",
IF(#REF!=2,"23-24/2",
IF(#REF!=3,"23-24/3",
IF(#REF!=4,"24-25/1",
IF(#REF!=5,"24-25/2",
IF(#REF!=6,"24-25/3","Hata13")))))),
))))))))))))))
)</f>
        <v>#REF!</v>
      </c>
      <c r="G58" s="4"/>
      <c r="H58" s="80" t="s">
        <v>160</v>
      </c>
      <c r="I58" s="2">
        <v>54679</v>
      </c>
      <c r="J58" s="2" t="s">
        <v>62</v>
      </c>
      <c r="O58" s="2" t="s">
        <v>71</v>
      </c>
      <c r="P58" s="2" t="s">
        <v>71</v>
      </c>
      <c r="Q58" s="81">
        <v>2</v>
      </c>
      <c r="R58" s="2">
        <f>VLOOKUP($Q58,[1]sistem!$I$3:$L$10,2,FALSE)</f>
        <v>0</v>
      </c>
      <c r="S58" s="2">
        <f>VLOOKUP($Q58,[1]sistem!$I$3:$L$10,3,FALSE)</f>
        <v>2</v>
      </c>
      <c r="T58" s="2">
        <f>VLOOKUP($Q58,[1]sistem!$I$3:$L$10,4,FALSE)</f>
        <v>1</v>
      </c>
      <c r="U58" s="2" t="e">
        <f>VLOOKUP($AZ58,[1]sistem!$I$13:$L$14,2,FALSE)*#REF!</f>
        <v>#REF!</v>
      </c>
      <c r="V58" s="2" t="e">
        <f>VLOOKUP($AZ58,[1]sistem!$I$13:$L$14,3,FALSE)*#REF!</f>
        <v>#REF!</v>
      </c>
      <c r="W58" s="2" t="e">
        <f>VLOOKUP($AZ58,[1]sistem!$I$13:$L$14,4,FALSE)*#REF!</f>
        <v>#REF!</v>
      </c>
      <c r="X58" s="2" t="e">
        <f t="shared" ref="X58:Z62" si="33">R58*U58</f>
        <v>#REF!</v>
      </c>
      <c r="Y58" s="2" t="e">
        <f t="shared" si="33"/>
        <v>#REF!</v>
      </c>
      <c r="Z58" s="2" t="e">
        <f t="shared" si="33"/>
        <v>#REF!</v>
      </c>
      <c r="AA58" s="2" t="e">
        <f>SUM(X58:Z58)</f>
        <v>#REF!</v>
      </c>
      <c r="AB58" s="2">
        <f>VLOOKUP(AZ58,[1]sistem!$I$18:$J$19,2,FALSE)</f>
        <v>14</v>
      </c>
      <c r="AC58" s="2">
        <v>0.25</v>
      </c>
      <c r="AD58" s="2">
        <f>VLOOKUP($Q58,[1]sistem!$I$3:$M$10,5,FALSE)</f>
        <v>2</v>
      </c>
      <c r="AE58" s="2">
        <v>10</v>
      </c>
      <c r="AG58" s="2">
        <f>AE58*AK58</f>
        <v>140</v>
      </c>
      <c r="AH58" s="2">
        <f>VLOOKUP($Q58,[1]sistem!$I$3:$N$10,6,FALSE)</f>
        <v>3</v>
      </c>
      <c r="AI58" s="2">
        <v>2</v>
      </c>
      <c r="AJ58" s="2">
        <f>AH58*AI58</f>
        <v>6</v>
      </c>
      <c r="AK58" s="2">
        <f>VLOOKUP($AZ58,[1]sistem!$I$18:$K$19,3,FALSE)</f>
        <v>14</v>
      </c>
      <c r="AL58" s="2" t="e">
        <f>AK58*#REF!</f>
        <v>#REF!</v>
      </c>
      <c r="AM58" s="2" t="e">
        <f>AL58+AJ58+AG58+X58+Y58+Z58</f>
        <v>#REF!</v>
      </c>
      <c r="AN58" s="2">
        <f>IF(AZ58="s",25,25)</f>
        <v>25</v>
      </c>
      <c r="AO58" s="2" t="e">
        <f>ROUND(AM58/AN58,0)</f>
        <v>#REF!</v>
      </c>
      <c r="AP58" s="2" t="e">
        <f>ROUND(AO58-#REF!,0)</f>
        <v>#REF!</v>
      </c>
      <c r="AQ58" s="2">
        <f>IF(AZ58="s",IF(Q58=0,0,
IF(Q58=1,#REF!*4*4,
IF(Q58=2,0,
IF(Q58=3,#REF!*4*2,
IF(Q58=4,0,
IF(Q58=5,0,
IF(Q58=6,0,
IF(Q58=7,0)))))))),
IF(AZ58="t",
IF(Q58=0,0,
IF(Q58=1,#REF!*4*4*0.8,
IF(Q58=2,0,
IF(Q58=3,#REF!*4*2*0.8,
IF(Q58=4,0,
IF(Q58=5,0,
IF(Q58=6,0,
IF(Q58=7,0))))))))))</f>
        <v>0</v>
      </c>
      <c r="AR58" s="2" t="e">
        <f>IF(AZ58="s",
IF(Q58=0,0,
IF(Q58=1,0,
IF(Q58=2,#REF!*4*2,
IF(Q58=3,#REF!*4,
IF(Q58=4,#REF!*4,
IF(Q58=5,0,
IF(Q58=6,0,
IF(Q58=7,#REF!*4)))))))),
IF(AZ58="t",
IF(Q58=0,0,
IF(Q58=1,0,
IF(Q58=2,#REF!*4*2*0.8,
IF(Q58=3,#REF!*4*0.8,
IF(Q58=4,#REF!*4*0.8,
IF(Q58=5,0,
IF(Q58=6,0,
IF(Q58=7,#REF!*4))))))))))</f>
        <v>#REF!</v>
      </c>
      <c r="AS58" s="2" t="e">
        <f>IF(AZ58="s",
IF(Q58=0,0,
IF(Q58=1,#REF!*2,
IF(Q58=2,#REF!*2,
IF(Q58=3,#REF!*2,
IF(Q58=4,#REF!*2,
IF(Q58=5,#REF!*2,
IF(Q58=6,#REF!*2,
IF(Q58=7,#REF!*2)))))))),
IF(AZ58="t",
IF(Q58=0,#REF!*2*0.8,
IF(Q58=1,#REF!*2*0.8,
IF(Q58=2,#REF!*2*0.8,
IF(Q58=3,#REF!*2*0.8,
IF(Q58=4,#REF!*2*0.8,
IF(Q58=5,#REF!*2*0.8,
IF(Q58=6,#REF!*1*0.8,
IF(Q58=7,#REF!*2))))))))))</f>
        <v>#REF!</v>
      </c>
      <c r="AT58" s="2" t="e">
        <f>SUM(AQ58:AS58)-SUM(X58:Z58)</f>
        <v>#REF!</v>
      </c>
      <c r="AU58" s="2" t="e">
        <f>IF(AZ58="s",
IF(Q58=0,0,
IF(Q58=1,(14-2)*(#REF!+#REF!)/4*4,
IF(Q58=2,(14-2)*(#REF!+#REF!)/4*2,
IF(Q58=3,(14-2)*(#REF!+#REF!)/4*3,
IF(Q58=4,(14-2)*(#REF!+#REF!)/4,
IF(Q58=5,(14-2)*#REF!/4,
IF(Q58=6,0,
IF(Q58=7,(14)*#REF!)))))))),
IF(AZ58="t",
IF(Q58=0,0,
IF(Q58=1,(11-2)*(#REF!+#REF!)/4*4,
IF(Q58=2,(11-2)*(#REF!+#REF!)/4*2,
IF(Q58=3,(11-2)*(#REF!+#REF!)/4*3,
IF(Q58=4,(11-2)*(#REF!+#REF!)/4,
IF(Q58=5,(11-2)*#REF!/4,
IF(Q58=6,0,
IF(Q58=7,(11)*#REF!))))))))))</f>
        <v>#REF!</v>
      </c>
      <c r="AV58" s="2" t="e">
        <f>AU58-AG58</f>
        <v>#REF!</v>
      </c>
      <c r="AW58" s="2">
        <f>IF(AZ58="s",
IF(Q58=0,0,
IF(Q58=1,4*5,
IF(Q58=2,4*3,
IF(Q58=3,4*4,
IF(Q58=4,4*2,
IF(Q58=5,4,
IF(Q58=6,4/2,
IF(Q58=7,4*2,)))))))),
IF(AZ58="t",
IF(Q58=0,0,
IF(Q58=1,4*5,
IF(Q58=2,4*3,
IF(Q58=3,4*4,
IF(Q58=4,4*2,
IF(Q58=5,4,
IF(Q58=6,4/2,
IF(Q58=7,4*2))))))))))</f>
        <v>12</v>
      </c>
      <c r="AX58" s="2">
        <f>AW58-AJ58</f>
        <v>6</v>
      </c>
      <c r="AY58" s="2" t="e">
        <f>AQ58+AR58+AS58+(IF(BF58=1,(AU58)*2,AU58))+AW58</f>
        <v>#REF!</v>
      </c>
      <c r="AZ58" s="2" t="s">
        <v>63</v>
      </c>
      <c r="BA58" s="2" t="e">
        <f>IF(BG58="A",0,IF(AZ58="s",14*#REF!,IF(AZ58="T",11*#REF!,"HATA")))</f>
        <v>#REF!</v>
      </c>
      <c r="BB58" s="2" t="e">
        <f>IF(BG58="Z",(BA58+AY58)*1.15,(BA58+AY58))</f>
        <v>#REF!</v>
      </c>
      <c r="BC58" s="2" t="e">
        <f>IF(AZ58="s",ROUND(BB58/30,0),IF(AZ58="T",ROUND(BB58/25,0),"HATA"))</f>
        <v>#REF!</v>
      </c>
      <c r="BD58" s="2" t="e">
        <f>IF(BC58-#REF!=0,"DOĞRU","YANLIŞ")</f>
        <v>#REF!</v>
      </c>
      <c r="BE58" s="2" t="e">
        <f>#REF!-BC58</f>
        <v>#REF!</v>
      </c>
      <c r="BF58" s="2">
        <v>1</v>
      </c>
      <c r="BH58" s="2">
        <v>1</v>
      </c>
      <c r="BJ58" s="2">
        <v>2</v>
      </c>
      <c r="BL58" s="7" t="e">
        <f>#REF!*14</f>
        <v>#REF!</v>
      </c>
      <c r="BM58" s="9"/>
      <c r="BN58" s="8"/>
      <c r="BO58" s="13"/>
      <c r="BP58" s="13"/>
      <c r="BQ58" s="13"/>
      <c r="BR58" s="13"/>
      <c r="BS58" s="13"/>
      <c r="BT58" s="10"/>
      <c r="BU58" s="11"/>
      <c r="BV58" s="12"/>
      <c r="CC58" s="82"/>
      <c r="CD58" s="82"/>
      <c r="CE58" s="82" t="s">
        <v>687</v>
      </c>
      <c r="CF58" s="83">
        <v>44324</v>
      </c>
      <c r="CG58" s="82" t="s">
        <v>771</v>
      </c>
      <c r="CH58" s="83">
        <v>44338</v>
      </c>
      <c r="CI58" s="82" t="s">
        <v>771</v>
      </c>
      <c r="CJ58" s="42"/>
      <c r="CK58" s="42"/>
    </row>
    <row r="59" spans="1:89" x14ac:dyDescent="0.25">
      <c r="A59" s="80" t="s">
        <v>321</v>
      </c>
      <c r="B59" s="80" t="s">
        <v>308</v>
      </c>
      <c r="C59" s="2" t="s">
        <v>308</v>
      </c>
      <c r="D59" s="4" t="s">
        <v>60</v>
      </c>
      <c r="E59" s="4" t="s">
        <v>60</v>
      </c>
      <c r="F59" s="5" t="e">
        <f>IF(AZ59="S",
IF(#REF!+BH59=2012,
IF(#REF!=1,"12-13/1",
IF(#REF!=2,"12-13/2",
IF(#REF!=3,"13-14/1",
IF(#REF!=4,"13-14/2","Hata1")))),
IF(#REF!+BH59=2013,
IF(#REF!=1,"13-14/1",
IF(#REF!=2,"13-14/2",
IF(#REF!=3,"14-15/1",
IF(#REF!=4,"14-15/2","Hata2")))),
IF(#REF!+BH59=2014,
IF(#REF!=1,"14-15/1",
IF(#REF!=2,"14-15/2",
IF(#REF!=3,"15-16/1",
IF(#REF!=4,"15-16/2","Hata3")))),
IF(#REF!+BH59=2015,
IF(#REF!=1,"15-16/1",
IF(#REF!=2,"15-16/2",
IF(#REF!=3,"16-17/1",
IF(#REF!=4,"16-17/2","Hata4")))),
IF(#REF!+BH59=2016,
IF(#REF!=1,"16-17/1",
IF(#REF!=2,"16-17/2",
IF(#REF!=3,"17-18/1",
IF(#REF!=4,"17-18/2","Hata5")))),
IF(#REF!+BH59=2017,
IF(#REF!=1,"17-18/1",
IF(#REF!=2,"17-18/2",
IF(#REF!=3,"18-19/1",
IF(#REF!=4,"18-19/2","Hata6")))),
IF(#REF!+BH59=2018,
IF(#REF!=1,"18-19/1",
IF(#REF!=2,"18-19/2",
IF(#REF!=3,"19-20/1",
IF(#REF!=4,"19-20/2","Hata7")))),
IF(#REF!+BH59=2019,
IF(#REF!=1,"19-20/1",
IF(#REF!=2,"19-20/2",
IF(#REF!=3,"20-21/1",
IF(#REF!=4,"20-21/2","Hata8")))),
IF(#REF!+BH59=2020,
IF(#REF!=1,"20-21/1",
IF(#REF!=2,"20-21/2",
IF(#REF!=3,"21-22/1",
IF(#REF!=4,"21-22/2","Hata9")))),
IF(#REF!+BH59=2021,
IF(#REF!=1,"21-22/1",
IF(#REF!=2,"21-22/2",
IF(#REF!=3,"22-23/1",
IF(#REF!=4,"22-23/2","Hata10")))),
IF(#REF!+BH59=2022,
IF(#REF!=1,"22-23/1",
IF(#REF!=2,"22-23/2",
IF(#REF!=3,"23-24/1",
IF(#REF!=4,"23-24/2","Hata11")))),
IF(#REF!+BH59=2023,
IF(#REF!=1,"23-24/1",
IF(#REF!=2,"23-24/2",
IF(#REF!=3,"24-25/1",
IF(#REF!=4,"24-25/2","Hata12")))),
)))))))))))),
IF(AZ59="T",
IF(#REF!+BH59=2012,
IF(#REF!=1,"12-13/1",
IF(#REF!=2,"12-13/2",
IF(#REF!=3,"12-13/3",
IF(#REF!=4,"13-14/1",
IF(#REF!=5,"13-14/2",
IF(#REF!=6,"13-14/3","Hata1")))))),
IF(#REF!+BH59=2013,
IF(#REF!=1,"13-14/1",
IF(#REF!=2,"13-14/2",
IF(#REF!=3,"13-14/3",
IF(#REF!=4,"14-15/1",
IF(#REF!=5,"14-15/2",
IF(#REF!=6,"14-15/3","Hata2")))))),
IF(#REF!+BH59=2014,
IF(#REF!=1,"14-15/1",
IF(#REF!=2,"14-15/2",
IF(#REF!=3,"14-15/3",
IF(#REF!=4,"15-16/1",
IF(#REF!=5,"15-16/2",
IF(#REF!=6,"15-16/3","Hata3")))))),
IF(AND(#REF!+#REF!&gt;2014,#REF!+#REF!&lt;2015,BH59=1),
IF(#REF!=0.1,"14-15/0.1",
IF(#REF!=0.2,"14-15/0.2",
IF(#REF!=0.3,"14-15/0.3","Hata4"))),
IF(#REF!+BH59=2015,
IF(#REF!=1,"15-16/1",
IF(#REF!=2,"15-16/2",
IF(#REF!=3,"15-16/3",
IF(#REF!=4,"16-17/1",
IF(#REF!=5,"16-17/2",
IF(#REF!=6,"16-17/3","Hata5")))))),
IF(#REF!+BH59=2016,
IF(#REF!=1,"16-17/1",
IF(#REF!=2,"16-17/2",
IF(#REF!=3,"16-17/3",
IF(#REF!=4,"17-18/1",
IF(#REF!=5,"17-18/2",
IF(#REF!=6,"17-18/3","Hata6")))))),
IF(#REF!+BH59=2017,
IF(#REF!=1,"17-18/1",
IF(#REF!=2,"17-18/2",
IF(#REF!=3,"17-18/3",
IF(#REF!=4,"18-19/1",
IF(#REF!=5,"18-19/2",
IF(#REF!=6,"18-19/3","Hata7")))))),
IF(#REF!+BH59=2018,
IF(#REF!=1,"18-19/1",
IF(#REF!=2,"18-19/2",
IF(#REF!=3,"18-19/3",
IF(#REF!=4,"19-20/1",
IF(#REF!=5," 19-20/2",
IF(#REF!=6,"19-20/3","Hata8")))))),
IF(#REF!+BH59=2019,
IF(#REF!=1,"19-20/1",
IF(#REF!=2,"19-20/2",
IF(#REF!=3,"19-20/3",
IF(#REF!=4,"20-21/1",
IF(#REF!=5,"20-21/2",
IF(#REF!=6,"20-21/3","Hata9")))))),
IF(#REF!+BH59=2020,
IF(#REF!=1,"20-21/1",
IF(#REF!=2,"20-21/2",
IF(#REF!=3,"20-21/3",
IF(#REF!=4,"21-22/1",
IF(#REF!=5,"21-22/2",
IF(#REF!=6,"21-22/3","Hata10")))))),
IF(#REF!+BH59=2021,
IF(#REF!=1,"21-22/1",
IF(#REF!=2,"21-22/2",
IF(#REF!=3,"21-22/3",
IF(#REF!=4,"22-23/1",
IF(#REF!=5,"22-23/2",
IF(#REF!=6,"22-23/3","Hata11")))))),
IF(#REF!+BH59=2022,
IF(#REF!=1,"22-23/1",
IF(#REF!=2,"22-23/2",
IF(#REF!=3,"22-23/3",
IF(#REF!=4,"23-24/1",
IF(#REF!=5,"23-24/2",
IF(#REF!=6,"23-24/3","Hata12")))))),
IF(#REF!+BH59=2023,
IF(#REF!=1,"23-24/1",
IF(#REF!=2,"23-24/2",
IF(#REF!=3,"23-24/3",
IF(#REF!=4,"24-25/1",
IF(#REF!=5,"24-25/2",
IF(#REF!=6,"24-25/3","Hata13")))))),
))))))))))))))
)</f>
        <v>#REF!</v>
      </c>
      <c r="G59" s="4"/>
      <c r="H59" s="80" t="s">
        <v>160</v>
      </c>
      <c r="I59" s="2">
        <v>54679</v>
      </c>
      <c r="J59" s="2" t="s">
        <v>62</v>
      </c>
      <c r="O59" s="2" t="s">
        <v>308</v>
      </c>
      <c r="P59" s="2" t="s">
        <v>308</v>
      </c>
      <c r="Q59" s="81">
        <v>2</v>
      </c>
      <c r="R59" s="2">
        <f>VLOOKUP($Q59,[1]sistem!$I$3:$L$10,2,FALSE)</f>
        <v>0</v>
      </c>
      <c r="S59" s="2">
        <f>VLOOKUP($Q59,[1]sistem!$I$3:$L$10,3,FALSE)</f>
        <v>2</v>
      </c>
      <c r="T59" s="2">
        <f>VLOOKUP($Q59,[1]sistem!$I$3:$L$10,4,FALSE)</f>
        <v>1</v>
      </c>
      <c r="U59" s="2" t="e">
        <f>VLOOKUP($AZ59,[1]sistem!$I$13:$L$14,2,FALSE)*#REF!</f>
        <v>#REF!</v>
      </c>
      <c r="V59" s="2" t="e">
        <f>VLOOKUP($AZ59,[1]sistem!$I$13:$L$14,3,FALSE)*#REF!</f>
        <v>#REF!</v>
      </c>
      <c r="W59" s="2" t="e">
        <f>VLOOKUP($AZ59,[1]sistem!$I$13:$L$14,4,FALSE)*#REF!</f>
        <v>#REF!</v>
      </c>
      <c r="X59" s="2" t="e">
        <f t="shared" si="33"/>
        <v>#REF!</v>
      </c>
      <c r="Y59" s="2" t="e">
        <f t="shared" si="33"/>
        <v>#REF!</v>
      </c>
      <c r="Z59" s="2" t="e">
        <f t="shared" si="33"/>
        <v>#REF!</v>
      </c>
      <c r="AA59" s="2" t="e">
        <f>SUM(X59:Z59)</f>
        <v>#REF!</v>
      </c>
      <c r="AB59" s="2">
        <f>VLOOKUP(AZ59,[1]sistem!$I$18:$J$19,2,FALSE)</f>
        <v>14</v>
      </c>
      <c r="AC59" s="2">
        <v>0.25</v>
      </c>
      <c r="AD59" s="2">
        <f>VLOOKUP($Q59,[1]sistem!$I$3:$M$10,5,FALSE)</f>
        <v>2</v>
      </c>
      <c r="AG59" s="2" t="e">
        <f>(#REF!+#REF!)*AB59</f>
        <v>#REF!</v>
      </c>
      <c r="AH59" s="2">
        <f>VLOOKUP($Q59,[1]sistem!$I$3:$N$10,6,FALSE)</f>
        <v>3</v>
      </c>
      <c r="AI59" s="2">
        <v>2</v>
      </c>
      <c r="AJ59" s="2">
        <f>AH59*AI59</f>
        <v>6</v>
      </c>
      <c r="AK59" s="2">
        <f>VLOOKUP($AZ59,[1]sistem!$I$18:$K$19,3,FALSE)</f>
        <v>14</v>
      </c>
      <c r="AL59" s="2" t="e">
        <f>AK59*#REF!</f>
        <v>#REF!</v>
      </c>
      <c r="AM59" s="2" t="e">
        <f>AL59+AJ59+AG59+X59+Y59+Z59</f>
        <v>#REF!</v>
      </c>
      <c r="AN59" s="2">
        <f>IF(AZ59="s",25,25)</f>
        <v>25</v>
      </c>
      <c r="AO59" s="2" t="e">
        <f>ROUND(AM59/AN59,0)</f>
        <v>#REF!</v>
      </c>
      <c r="AP59" s="2" t="e">
        <f>ROUND(AO59-#REF!,0)</f>
        <v>#REF!</v>
      </c>
      <c r="AQ59" s="2">
        <f>IF(AZ59="s",IF(Q59=0,0,
IF(Q59=1,#REF!*4*4,
IF(Q59=2,0,
IF(Q59=3,#REF!*4*2,
IF(Q59=4,0,
IF(Q59=5,0,
IF(Q59=6,0,
IF(Q59=7,0)))))))),
IF(AZ59="t",
IF(Q59=0,0,
IF(Q59=1,#REF!*4*4*0.8,
IF(Q59=2,0,
IF(Q59=3,#REF!*4*2*0.8,
IF(Q59=4,0,
IF(Q59=5,0,
IF(Q59=6,0,
IF(Q59=7,0))))))))))</f>
        <v>0</v>
      </c>
      <c r="AR59" s="2" t="e">
        <f>IF(AZ59="s",
IF(Q59=0,0,
IF(Q59=1,0,
IF(Q59=2,#REF!*4*2,
IF(Q59=3,#REF!*4,
IF(Q59=4,#REF!*4,
IF(Q59=5,0,
IF(Q59=6,0,
IF(Q59=7,#REF!*4)))))))),
IF(AZ59="t",
IF(Q59=0,0,
IF(Q59=1,0,
IF(Q59=2,#REF!*4*2*0.8,
IF(Q59=3,#REF!*4*0.8,
IF(Q59=4,#REF!*4*0.8,
IF(Q59=5,0,
IF(Q59=6,0,
IF(Q59=7,#REF!*4))))))))))</f>
        <v>#REF!</v>
      </c>
      <c r="AS59" s="2" t="e">
        <f>IF(AZ59="s",
IF(Q59=0,0,
IF(Q59=1,#REF!*2,
IF(Q59=2,#REF!*2,
IF(Q59=3,#REF!*2,
IF(Q59=4,#REF!*2,
IF(Q59=5,#REF!*2,
IF(Q59=6,#REF!*2,
IF(Q59=7,#REF!*2)))))))),
IF(AZ59="t",
IF(Q59=0,#REF!*2*0.8,
IF(Q59=1,#REF!*2*0.8,
IF(Q59=2,#REF!*2*0.8,
IF(Q59=3,#REF!*2*0.8,
IF(Q59=4,#REF!*2*0.8,
IF(Q59=5,#REF!*2*0.8,
IF(Q59=6,#REF!*1*0.8,
IF(Q59=7,#REF!*2))))))))))</f>
        <v>#REF!</v>
      </c>
      <c r="AT59" s="2" t="e">
        <f>SUM(AQ59:AS59)-SUM(X59:Z59)</f>
        <v>#REF!</v>
      </c>
      <c r="AU59" s="2" t="e">
        <f>IF(AZ59="s",
IF(Q59=0,0,
IF(Q59=1,(14-2)*(#REF!+#REF!)/4*4,
IF(Q59=2,(14-2)*(#REF!+#REF!)/4*2,
IF(Q59=3,(14-2)*(#REF!+#REF!)/4*3,
IF(Q59=4,(14-2)*(#REF!+#REF!)/4,
IF(Q59=5,(14-2)*#REF!/4,
IF(Q59=6,0,
IF(Q59=7,(14)*#REF!)))))))),
IF(AZ59="t",
IF(Q59=0,0,
IF(Q59=1,(11-2)*(#REF!+#REF!)/4*4,
IF(Q59=2,(11-2)*(#REF!+#REF!)/4*2,
IF(Q59=3,(11-2)*(#REF!+#REF!)/4*3,
IF(Q59=4,(11-2)*(#REF!+#REF!)/4,
IF(Q59=5,(11-2)*#REF!/4,
IF(Q59=6,0,
IF(Q59=7,(11)*#REF!))))))))))</f>
        <v>#REF!</v>
      </c>
      <c r="AV59" s="2" t="e">
        <f>AU59-AG59</f>
        <v>#REF!</v>
      </c>
      <c r="AW59" s="2">
        <f>IF(AZ59="s",
IF(Q59=0,0,
IF(Q59=1,4*5,
IF(Q59=2,4*3,
IF(Q59=3,4*4,
IF(Q59=4,4*2,
IF(Q59=5,4,
IF(Q59=6,4/2,
IF(Q59=7,4*2,)))))))),
IF(AZ59="t",
IF(Q59=0,0,
IF(Q59=1,4*5,
IF(Q59=2,4*3,
IF(Q59=3,4*4,
IF(Q59=4,4*2,
IF(Q59=5,4,
IF(Q59=6,4/2,
IF(Q59=7,4*2))))))))))</f>
        <v>12</v>
      </c>
      <c r="AX59" s="2">
        <f>AW59-AJ59</f>
        <v>6</v>
      </c>
      <c r="AY59" s="2" t="e">
        <f>AQ59+AR59+AS59+(IF(BF59=1,(AU59)*2,AU59))+AW59</f>
        <v>#REF!</v>
      </c>
      <c r="AZ59" s="2" t="s">
        <v>63</v>
      </c>
      <c r="BA59" s="2" t="e">
        <f>IF(BG59="A",0,IF(AZ59="s",14*#REF!,IF(AZ59="T",11*#REF!,"HATA")))</f>
        <v>#REF!</v>
      </c>
      <c r="BB59" s="2" t="e">
        <f>IF(BG59="Z",(BA59+AY59)*1.15,(BA59+AY59))</f>
        <v>#REF!</v>
      </c>
      <c r="BC59" s="2" t="e">
        <f>IF(AZ59="s",ROUND(BB59/30,0),IF(AZ59="T",ROUND(BB59/25,0),"HATA"))</f>
        <v>#REF!</v>
      </c>
      <c r="BD59" s="2" t="s">
        <v>83</v>
      </c>
      <c r="BE59" s="2" t="e">
        <f>#REF!-BC59</f>
        <v>#REF!</v>
      </c>
      <c r="BF59" s="2">
        <v>1</v>
      </c>
      <c r="BH59" s="2">
        <v>1</v>
      </c>
      <c r="BJ59" s="2">
        <v>2</v>
      </c>
      <c r="BL59" s="7" t="e">
        <f>#REF!*14</f>
        <v>#REF!</v>
      </c>
      <c r="BM59" s="9"/>
      <c r="BN59" s="8"/>
      <c r="BO59" s="13"/>
      <c r="BP59" s="13"/>
      <c r="BQ59" s="13"/>
      <c r="BR59" s="13"/>
      <c r="BS59" s="13"/>
      <c r="BT59" s="10"/>
      <c r="BU59" s="11"/>
      <c r="BV59" s="12"/>
      <c r="CC59" s="82"/>
      <c r="CD59" s="82"/>
      <c r="CE59" s="82" t="s">
        <v>687</v>
      </c>
      <c r="CF59" s="83">
        <v>44324</v>
      </c>
      <c r="CG59" s="82" t="s">
        <v>760</v>
      </c>
      <c r="CH59" s="83">
        <v>44338</v>
      </c>
      <c r="CI59" s="82" t="s">
        <v>760</v>
      </c>
      <c r="CJ59" s="42"/>
      <c r="CK59" s="42"/>
    </row>
    <row r="60" spans="1:89" x14ac:dyDescent="0.25">
      <c r="A60" s="80" t="s">
        <v>307</v>
      </c>
      <c r="B60" s="80" t="s">
        <v>289</v>
      </c>
      <c r="C60" s="2" t="s">
        <v>289</v>
      </c>
      <c r="D60" s="4" t="s">
        <v>60</v>
      </c>
      <c r="E60" s="4" t="s">
        <v>60</v>
      </c>
      <c r="F60" s="5" t="e">
        <f>IF(AZ60="S",
IF(#REF!+BH60=2012,
IF(#REF!=1,"12-13/1",
IF(#REF!=2,"12-13/2",
IF(#REF!=3,"13-14/1",
IF(#REF!=4,"13-14/2","Hata1")))),
IF(#REF!+BH60=2013,
IF(#REF!=1,"13-14/1",
IF(#REF!=2,"13-14/2",
IF(#REF!=3,"14-15/1",
IF(#REF!=4,"14-15/2","Hata2")))),
IF(#REF!+BH60=2014,
IF(#REF!=1,"14-15/1",
IF(#REF!=2,"14-15/2",
IF(#REF!=3,"15-16/1",
IF(#REF!=4,"15-16/2","Hata3")))),
IF(#REF!+BH60=2015,
IF(#REF!=1,"15-16/1",
IF(#REF!=2,"15-16/2",
IF(#REF!=3,"16-17/1",
IF(#REF!=4,"16-17/2","Hata4")))),
IF(#REF!+BH60=2016,
IF(#REF!=1,"16-17/1",
IF(#REF!=2,"16-17/2",
IF(#REF!=3,"17-18/1",
IF(#REF!=4,"17-18/2","Hata5")))),
IF(#REF!+BH60=2017,
IF(#REF!=1,"17-18/1",
IF(#REF!=2,"17-18/2",
IF(#REF!=3,"18-19/1",
IF(#REF!=4,"18-19/2","Hata6")))),
IF(#REF!+BH60=2018,
IF(#REF!=1,"18-19/1",
IF(#REF!=2,"18-19/2",
IF(#REF!=3,"19-20/1",
IF(#REF!=4,"19-20/2","Hata7")))),
IF(#REF!+BH60=2019,
IF(#REF!=1,"19-20/1",
IF(#REF!=2,"19-20/2",
IF(#REF!=3,"20-21/1",
IF(#REF!=4,"20-21/2","Hata8")))),
IF(#REF!+BH60=2020,
IF(#REF!=1,"20-21/1",
IF(#REF!=2,"20-21/2",
IF(#REF!=3,"21-22/1",
IF(#REF!=4,"21-22/2","Hata9")))),
IF(#REF!+BH60=2021,
IF(#REF!=1,"21-22/1",
IF(#REF!=2,"21-22/2",
IF(#REF!=3,"22-23/1",
IF(#REF!=4,"22-23/2","Hata10")))),
IF(#REF!+BH60=2022,
IF(#REF!=1,"22-23/1",
IF(#REF!=2,"22-23/2",
IF(#REF!=3,"23-24/1",
IF(#REF!=4,"23-24/2","Hata11")))),
IF(#REF!+BH60=2023,
IF(#REF!=1,"23-24/1",
IF(#REF!=2,"23-24/2",
IF(#REF!=3,"24-25/1",
IF(#REF!=4,"24-25/2","Hata12")))),
)))))))))))),
IF(AZ60="T",
IF(#REF!+BH60=2012,
IF(#REF!=1,"12-13/1",
IF(#REF!=2,"12-13/2",
IF(#REF!=3,"12-13/3",
IF(#REF!=4,"13-14/1",
IF(#REF!=5,"13-14/2",
IF(#REF!=6,"13-14/3","Hata1")))))),
IF(#REF!+BH60=2013,
IF(#REF!=1,"13-14/1",
IF(#REF!=2,"13-14/2",
IF(#REF!=3,"13-14/3",
IF(#REF!=4,"14-15/1",
IF(#REF!=5,"14-15/2",
IF(#REF!=6,"14-15/3","Hata2")))))),
IF(#REF!+BH60=2014,
IF(#REF!=1,"14-15/1",
IF(#REF!=2,"14-15/2",
IF(#REF!=3,"14-15/3",
IF(#REF!=4,"15-16/1",
IF(#REF!=5,"15-16/2",
IF(#REF!=6,"15-16/3","Hata3")))))),
IF(AND(#REF!+#REF!&gt;2014,#REF!+#REF!&lt;2015,BH60=1),
IF(#REF!=0.1,"14-15/0.1",
IF(#REF!=0.2,"14-15/0.2",
IF(#REF!=0.3,"14-15/0.3","Hata4"))),
IF(#REF!+BH60=2015,
IF(#REF!=1,"15-16/1",
IF(#REF!=2,"15-16/2",
IF(#REF!=3,"15-16/3",
IF(#REF!=4,"16-17/1",
IF(#REF!=5,"16-17/2",
IF(#REF!=6,"16-17/3","Hata5")))))),
IF(#REF!+BH60=2016,
IF(#REF!=1,"16-17/1",
IF(#REF!=2,"16-17/2",
IF(#REF!=3,"16-17/3",
IF(#REF!=4,"17-18/1",
IF(#REF!=5,"17-18/2",
IF(#REF!=6,"17-18/3","Hata6")))))),
IF(#REF!+BH60=2017,
IF(#REF!=1,"17-18/1",
IF(#REF!=2,"17-18/2",
IF(#REF!=3,"17-18/3",
IF(#REF!=4,"18-19/1",
IF(#REF!=5,"18-19/2",
IF(#REF!=6,"18-19/3","Hata7")))))),
IF(#REF!+BH60=2018,
IF(#REF!=1,"18-19/1",
IF(#REF!=2,"18-19/2",
IF(#REF!=3,"18-19/3",
IF(#REF!=4,"19-20/1",
IF(#REF!=5," 19-20/2",
IF(#REF!=6,"19-20/3","Hata8")))))),
IF(#REF!+BH60=2019,
IF(#REF!=1,"19-20/1",
IF(#REF!=2,"19-20/2",
IF(#REF!=3,"19-20/3",
IF(#REF!=4,"20-21/1",
IF(#REF!=5,"20-21/2",
IF(#REF!=6,"20-21/3","Hata9")))))),
IF(#REF!+BH60=2020,
IF(#REF!=1,"20-21/1",
IF(#REF!=2,"20-21/2",
IF(#REF!=3,"20-21/3",
IF(#REF!=4,"21-22/1",
IF(#REF!=5,"21-22/2",
IF(#REF!=6,"21-22/3","Hata10")))))),
IF(#REF!+BH60=2021,
IF(#REF!=1,"21-22/1",
IF(#REF!=2,"21-22/2",
IF(#REF!=3,"21-22/3",
IF(#REF!=4,"22-23/1",
IF(#REF!=5,"22-23/2",
IF(#REF!=6,"22-23/3","Hata11")))))),
IF(#REF!+BH60=2022,
IF(#REF!=1,"22-23/1",
IF(#REF!=2,"22-23/2",
IF(#REF!=3,"22-23/3",
IF(#REF!=4,"23-24/1",
IF(#REF!=5,"23-24/2",
IF(#REF!=6,"23-24/3","Hata12")))))),
IF(#REF!+BH60=2023,
IF(#REF!=1,"23-24/1",
IF(#REF!=2,"23-24/2",
IF(#REF!=3,"23-24/3",
IF(#REF!=4,"24-25/1",
IF(#REF!=5,"24-25/2",
IF(#REF!=6,"24-25/3","Hata13")))))),
))))))))))))))
)</f>
        <v>#REF!</v>
      </c>
      <c r="G60" s="4"/>
      <c r="H60" s="80" t="s">
        <v>161</v>
      </c>
      <c r="I60" s="2">
        <v>54678</v>
      </c>
      <c r="J60" s="2" t="s">
        <v>62</v>
      </c>
      <c r="O60" s="2" t="s">
        <v>308</v>
      </c>
      <c r="P60" s="2" t="s">
        <v>308</v>
      </c>
      <c r="Q60" s="81">
        <v>2</v>
      </c>
      <c r="R60" s="2">
        <f>VLOOKUP($Q60,[1]sistem!$I$3:$L$10,2,FALSE)</f>
        <v>0</v>
      </c>
      <c r="S60" s="2">
        <f>VLOOKUP($Q60,[1]sistem!$I$3:$L$10,3,FALSE)</f>
        <v>2</v>
      </c>
      <c r="T60" s="2">
        <f>VLOOKUP($Q60,[1]sistem!$I$3:$L$10,4,FALSE)</f>
        <v>1</v>
      </c>
      <c r="U60" s="2" t="e">
        <f>VLOOKUP($AZ60,[1]sistem!$I$13:$L$14,2,FALSE)*#REF!</f>
        <v>#REF!</v>
      </c>
      <c r="V60" s="2" t="e">
        <f>VLOOKUP($AZ60,[1]sistem!$I$13:$L$14,3,FALSE)*#REF!</f>
        <v>#REF!</v>
      </c>
      <c r="W60" s="2" t="e">
        <f>VLOOKUP($AZ60,[1]sistem!$I$13:$L$14,4,FALSE)*#REF!</f>
        <v>#REF!</v>
      </c>
      <c r="X60" s="2" t="e">
        <f t="shared" si="33"/>
        <v>#REF!</v>
      </c>
      <c r="Y60" s="2" t="e">
        <f t="shared" si="33"/>
        <v>#REF!</v>
      </c>
      <c r="Z60" s="2" t="e">
        <f t="shared" si="33"/>
        <v>#REF!</v>
      </c>
      <c r="AA60" s="2" t="e">
        <f>SUM(X60:Z60)</f>
        <v>#REF!</v>
      </c>
      <c r="AB60" s="2">
        <f>VLOOKUP(AZ60,[1]sistem!$I$18:$J$19,2,FALSE)</f>
        <v>14</v>
      </c>
      <c r="AC60" s="2">
        <v>0.25</v>
      </c>
      <c r="AD60" s="2">
        <f>VLOOKUP($Q60,[1]sistem!$I$3:$M$10,5,FALSE)</f>
        <v>2</v>
      </c>
      <c r="AG60" s="2" t="e">
        <f>(#REF!+#REF!)*AB60</f>
        <v>#REF!</v>
      </c>
      <c r="AH60" s="2">
        <f>VLOOKUP($Q60,[1]sistem!$I$3:$N$10,6,FALSE)</f>
        <v>3</v>
      </c>
      <c r="AI60" s="2">
        <v>2</v>
      </c>
      <c r="AJ60" s="2">
        <f>AH60*AI60</f>
        <v>6</v>
      </c>
      <c r="AK60" s="2">
        <f>VLOOKUP($AZ60,[1]sistem!$I$18:$K$19,3,FALSE)</f>
        <v>14</v>
      </c>
      <c r="AL60" s="2" t="e">
        <f>AK60*#REF!</f>
        <v>#REF!</v>
      </c>
      <c r="AM60" s="2" t="e">
        <f>AL60+AJ60+AG60+X60+Y60+Z60</f>
        <v>#REF!</v>
      </c>
      <c r="AN60" s="2">
        <f>IF(AZ60="s",25,25)</f>
        <v>25</v>
      </c>
      <c r="AO60" s="2" t="e">
        <f>ROUND(AM60/AN60,0)</f>
        <v>#REF!</v>
      </c>
      <c r="AP60" s="2" t="e">
        <f>ROUND(AO60-#REF!,0)</f>
        <v>#REF!</v>
      </c>
      <c r="AQ60" s="2">
        <f>IF(AZ60="s",IF(Q60=0,0,
IF(Q60=1,#REF!*4*4,
IF(Q60=2,0,
IF(Q60=3,#REF!*4*2,
IF(Q60=4,0,
IF(Q60=5,0,
IF(Q60=6,0,
IF(Q60=7,0)))))))),
IF(AZ60="t",
IF(Q60=0,0,
IF(Q60=1,#REF!*4*4*0.8,
IF(Q60=2,0,
IF(Q60=3,#REF!*4*2*0.8,
IF(Q60=4,0,
IF(Q60=5,0,
IF(Q60=6,0,
IF(Q60=7,0))))))))))</f>
        <v>0</v>
      </c>
      <c r="AR60" s="2" t="e">
        <f>IF(AZ60="s",
IF(Q60=0,0,
IF(Q60=1,0,
IF(Q60=2,#REF!*4*2,
IF(Q60=3,#REF!*4,
IF(Q60=4,#REF!*4,
IF(Q60=5,0,
IF(Q60=6,0,
IF(Q60=7,#REF!*4)))))))),
IF(AZ60="t",
IF(Q60=0,0,
IF(Q60=1,0,
IF(Q60=2,#REF!*4*2*0.8,
IF(Q60=3,#REF!*4*0.8,
IF(Q60=4,#REF!*4*0.8,
IF(Q60=5,0,
IF(Q60=6,0,
IF(Q60=7,#REF!*4))))))))))</f>
        <v>#REF!</v>
      </c>
      <c r="AS60" s="2" t="e">
        <f>IF(AZ60="s",
IF(Q60=0,0,
IF(Q60=1,#REF!*2,
IF(Q60=2,#REF!*2,
IF(Q60=3,#REF!*2,
IF(Q60=4,#REF!*2,
IF(Q60=5,#REF!*2,
IF(Q60=6,#REF!*2,
IF(Q60=7,#REF!*2)))))))),
IF(AZ60="t",
IF(Q60=0,#REF!*2*0.8,
IF(Q60=1,#REF!*2*0.8,
IF(Q60=2,#REF!*2*0.8,
IF(Q60=3,#REF!*2*0.8,
IF(Q60=4,#REF!*2*0.8,
IF(Q60=5,#REF!*2*0.8,
IF(Q60=6,#REF!*1*0.8,
IF(Q60=7,#REF!*2))))))))))</f>
        <v>#REF!</v>
      </c>
      <c r="AT60" s="2" t="e">
        <f>SUM(AQ60:AS60)-SUM(X60:Z60)</f>
        <v>#REF!</v>
      </c>
      <c r="AU60" s="2" t="e">
        <f>IF(AZ60="s",
IF(Q60=0,0,
IF(Q60=1,(14-2)*(#REF!+#REF!)/4*4,
IF(Q60=2,(14-2)*(#REF!+#REF!)/4*2,
IF(Q60=3,(14-2)*(#REF!+#REF!)/4*3,
IF(Q60=4,(14-2)*(#REF!+#REF!)/4,
IF(Q60=5,(14-2)*#REF!/4,
IF(Q60=6,0,
IF(Q60=7,(14)*#REF!)))))))),
IF(AZ60="t",
IF(Q60=0,0,
IF(Q60=1,(11-2)*(#REF!+#REF!)/4*4,
IF(Q60=2,(11-2)*(#REF!+#REF!)/4*2,
IF(Q60=3,(11-2)*(#REF!+#REF!)/4*3,
IF(Q60=4,(11-2)*(#REF!+#REF!)/4,
IF(Q60=5,(11-2)*#REF!/4,
IF(Q60=6,0,
IF(Q60=7,(11)*#REF!))))))))))</f>
        <v>#REF!</v>
      </c>
      <c r="AV60" s="2" t="e">
        <f>AU60-AG60</f>
        <v>#REF!</v>
      </c>
      <c r="AW60" s="2">
        <f>IF(AZ60="s",
IF(Q60=0,0,
IF(Q60=1,4*5,
IF(Q60=2,4*3,
IF(Q60=3,4*4,
IF(Q60=4,4*2,
IF(Q60=5,4,
IF(Q60=6,4/2,
IF(Q60=7,4*2,)))))))),
IF(AZ60="t",
IF(Q60=0,0,
IF(Q60=1,4*5,
IF(Q60=2,4*3,
IF(Q60=3,4*4,
IF(Q60=4,4*2,
IF(Q60=5,4,
IF(Q60=6,4/2,
IF(Q60=7,4*2))))))))))</f>
        <v>12</v>
      </c>
      <c r="AX60" s="2">
        <f>AW60-AJ60</f>
        <v>6</v>
      </c>
      <c r="AY60" s="2" t="e">
        <f>AQ60+AR60+AS60+(IF(BF60=1,(AU60)*2,AU60))+AW60</f>
        <v>#REF!</v>
      </c>
      <c r="AZ60" s="2" t="s">
        <v>63</v>
      </c>
      <c r="BA60" s="2" t="e">
        <f>IF(BG60="A",0,IF(AZ60="s",14*#REF!,IF(AZ60="T",11*#REF!,"HATA")))</f>
        <v>#REF!</v>
      </c>
      <c r="BB60" s="2" t="e">
        <f>IF(BG60="Z",(BA60+AY60)*1.15,(BA60+AY60))</f>
        <v>#REF!</v>
      </c>
      <c r="BC60" s="2" t="e">
        <f>IF(AZ60="s",ROUND(BB60/30,0),IF(AZ60="T",ROUND(BB60/25,0),"HATA"))</f>
        <v>#REF!</v>
      </c>
      <c r="BD60" s="2" t="e">
        <f>IF(BC60-#REF!=0,"DOĞRU","YANLIŞ")</f>
        <v>#REF!</v>
      </c>
      <c r="BE60" s="2" t="e">
        <f>#REF!-BC60</f>
        <v>#REF!</v>
      </c>
      <c r="BF60" s="2">
        <v>1</v>
      </c>
      <c r="BH60" s="2">
        <v>0</v>
      </c>
      <c r="BJ60" s="2">
        <v>2</v>
      </c>
      <c r="BL60" s="7" t="e">
        <f>#REF!*14</f>
        <v>#REF!</v>
      </c>
      <c r="BM60" s="9"/>
      <c r="BN60" s="8"/>
      <c r="BO60" s="13"/>
      <c r="BP60" s="13"/>
      <c r="BQ60" s="13"/>
      <c r="BR60" s="13"/>
      <c r="BS60" s="13"/>
      <c r="BT60" s="10"/>
      <c r="BU60" s="11"/>
      <c r="BV60" s="12"/>
      <c r="CC60" s="82"/>
      <c r="CD60" s="82"/>
      <c r="CE60" s="82" t="s">
        <v>687</v>
      </c>
      <c r="CF60" s="83">
        <v>44324</v>
      </c>
      <c r="CG60" s="82" t="s">
        <v>760</v>
      </c>
      <c r="CH60" s="83">
        <v>44338</v>
      </c>
      <c r="CI60" s="82" t="s">
        <v>760</v>
      </c>
      <c r="CJ60" s="42"/>
      <c r="CK60" s="42"/>
    </row>
    <row r="61" spans="1:89" x14ac:dyDescent="0.25">
      <c r="A61" s="80" t="s">
        <v>288</v>
      </c>
      <c r="B61" s="80" t="s">
        <v>289</v>
      </c>
      <c r="C61" s="2" t="s">
        <v>289</v>
      </c>
      <c r="D61" s="4" t="s">
        <v>60</v>
      </c>
      <c r="E61" s="4" t="s">
        <v>60</v>
      </c>
      <c r="F61" s="5" t="e">
        <f>IF(AZ61="S",
IF(#REF!+BH61=2012,
IF(#REF!=1,"12-13/1",
IF(#REF!=2,"12-13/2",
IF(#REF!=3,"13-14/1",
IF(#REF!=4,"13-14/2","Hata1")))),
IF(#REF!+BH61=2013,
IF(#REF!=1,"13-14/1",
IF(#REF!=2,"13-14/2",
IF(#REF!=3,"14-15/1",
IF(#REF!=4,"14-15/2","Hata2")))),
IF(#REF!+BH61=2014,
IF(#REF!=1,"14-15/1",
IF(#REF!=2,"14-15/2",
IF(#REF!=3,"15-16/1",
IF(#REF!=4,"15-16/2","Hata3")))),
IF(#REF!+BH61=2015,
IF(#REF!=1,"15-16/1",
IF(#REF!=2,"15-16/2",
IF(#REF!=3,"16-17/1",
IF(#REF!=4,"16-17/2","Hata4")))),
IF(#REF!+BH61=2016,
IF(#REF!=1,"16-17/1",
IF(#REF!=2,"16-17/2",
IF(#REF!=3,"17-18/1",
IF(#REF!=4,"17-18/2","Hata5")))),
IF(#REF!+BH61=2017,
IF(#REF!=1,"17-18/1",
IF(#REF!=2,"17-18/2",
IF(#REF!=3,"18-19/1",
IF(#REF!=4,"18-19/2","Hata6")))),
IF(#REF!+BH61=2018,
IF(#REF!=1,"18-19/1",
IF(#REF!=2,"18-19/2",
IF(#REF!=3,"19-20/1",
IF(#REF!=4,"19-20/2","Hata7")))),
IF(#REF!+BH61=2019,
IF(#REF!=1,"19-20/1",
IF(#REF!=2,"19-20/2",
IF(#REF!=3,"20-21/1",
IF(#REF!=4,"20-21/2","Hata8")))),
IF(#REF!+BH61=2020,
IF(#REF!=1,"20-21/1",
IF(#REF!=2,"20-21/2",
IF(#REF!=3,"21-22/1",
IF(#REF!=4,"21-22/2","Hata9")))),
IF(#REF!+BH61=2021,
IF(#REF!=1,"21-22/1",
IF(#REF!=2,"21-22/2",
IF(#REF!=3,"22-23/1",
IF(#REF!=4,"22-23/2","Hata10")))),
IF(#REF!+BH61=2022,
IF(#REF!=1,"22-23/1",
IF(#REF!=2,"22-23/2",
IF(#REF!=3,"23-24/1",
IF(#REF!=4,"23-24/2","Hata11")))),
IF(#REF!+BH61=2023,
IF(#REF!=1,"23-24/1",
IF(#REF!=2,"23-24/2",
IF(#REF!=3,"24-25/1",
IF(#REF!=4,"24-25/2","Hata12")))),
)))))))))))),
IF(AZ61="T",
IF(#REF!+BH61=2012,
IF(#REF!=1,"12-13/1",
IF(#REF!=2,"12-13/2",
IF(#REF!=3,"12-13/3",
IF(#REF!=4,"13-14/1",
IF(#REF!=5,"13-14/2",
IF(#REF!=6,"13-14/3","Hata1")))))),
IF(#REF!+BH61=2013,
IF(#REF!=1,"13-14/1",
IF(#REF!=2,"13-14/2",
IF(#REF!=3,"13-14/3",
IF(#REF!=4,"14-15/1",
IF(#REF!=5,"14-15/2",
IF(#REF!=6,"14-15/3","Hata2")))))),
IF(#REF!+BH61=2014,
IF(#REF!=1,"14-15/1",
IF(#REF!=2,"14-15/2",
IF(#REF!=3,"14-15/3",
IF(#REF!=4,"15-16/1",
IF(#REF!=5,"15-16/2",
IF(#REF!=6,"15-16/3","Hata3")))))),
IF(AND(#REF!+#REF!&gt;2014,#REF!+#REF!&lt;2015,BH61=1),
IF(#REF!=0.1,"14-15/0.1",
IF(#REF!=0.2,"14-15/0.2",
IF(#REF!=0.3,"14-15/0.3","Hata4"))),
IF(#REF!+BH61=2015,
IF(#REF!=1,"15-16/1",
IF(#REF!=2,"15-16/2",
IF(#REF!=3,"15-16/3",
IF(#REF!=4,"16-17/1",
IF(#REF!=5,"16-17/2",
IF(#REF!=6,"16-17/3","Hata5")))))),
IF(#REF!+BH61=2016,
IF(#REF!=1,"16-17/1",
IF(#REF!=2,"16-17/2",
IF(#REF!=3,"16-17/3",
IF(#REF!=4,"17-18/1",
IF(#REF!=5,"17-18/2",
IF(#REF!=6,"17-18/3","Hata6")))))),
IF(#REF!+BH61=2017,
IF(#REF!=1,"17-18/1",
IF(#REF!=2,"17-18/2",
IF(#REF!=3,"17-18/3",
IF(#REF!=4,"18-19/1",
IF(#REF!=5,"18-19/2",
IF(#REF!=6,"18-19/3","Hata7")))))),
IF(#REF!+BH61=2018,
IF(#REF!=1,"18-19/1",
IF(#REF!=2,"18-19/2",
IF(#REF!=3,"18-19/3",
IF(#REF!=4,"19-20/1",
IF(#REF!=5," 19-20/2",
IF(#REF!=6,"19-20/3","Hata8")))))),
IF(#REF!+BH61=2019,
IF(#REF!=1,"19-20/1",
IF(#REF!=2,"19-20/2",
IF(#REF!=3,"19-20/3",
IF(#REF!=4,"20-21/1",
IF(#REF!=5,"20-21/2",
IF(#REF!=6,"20-21/3","Hata9")))))),
IF(#REF!+BH61=2020,
IF(#REF!=1,"20-21/1",
IF(#REF!=2,"20-21/2",
IF(#REF!=3,"20-21/3",
IF(#REF!=4,"21-22/1",
IF(#REF!=5,"21-22/2",
IF(#REF!=6,"21-22/3","Hata10")))))),
IF(#REF!+BH61=2021,
IF(#REF!=1,"21-22/1",
IF(#REF!=2,"21-22/2",
IF(#REF!=3,"21-22/3",
IF(#REF!=4,"22-23/1",
IF(#REF!=5,"22-23/2",
IF(#REF!=6,"22-23/3","Hata11")))))),
IF(#REF!+BH61=2022,
IF(#REF!=1,"22-23/1",
IF(#REF!=2,"22-23/2",
IF(#REF!=3,"22-23/3",
IF(#REF!=4,"23-24/1",
IF(#REF!=5,"23-24/2",
IF(#REF!=6,"23-24/3","Hata12")))))),
IF(#REF!+BH61=2023,
IF(#REF!=1,"23-24/1",
IF(#REF!=2,"23-24/2",
IF(#REF!=3,"23-24/3",
IF(#REF!=4,"24-25/1",
IF(#REF!=5,"24-25/2",
IF(#REF!=6,"24-25/3","Hata13")))))),
))))))))))))))
)</f>
        <v>#REF!</v>
      </c>
      <c r="G61" s="4"/>
      <c r="H61" s="80" t="s">
        <v>162</v>
      </c>
      <c r="I61" s="2">
        <v>54713</v>
      </c>
      <c r="J61" s="2" t="s">
        <v>62</v>
      </c>
      <c r="O61" s="2" t="s">
        <v>172</v>
      </c>
      <c r="P61" s="2" t="s">
        <v>172</v>
      </c>
      <c r="Q61" s="81">
        <v>4</v>
      </c>
      <c r="R61" s="2">
        <f>VLOOKUP($Q61,[1]sistem!$I$3:$L$10,2,FALSE)</f>
        <v>0</v>
      </c>
      <c r="S61" s="2">
        <f>VLOOKUP($Q61,[1]sistem!$I$3:$L$10,3,FALSE)</f>
        <v>1</v>
      </c>
      <c r="T61" s="2">
        <f>VLOOKUP($Q61,[1]sistem!$I$3:$L$10,4,FALSE)</f>
        <v>1</v>
      </c>
      <c r="U61" s="2" t="e">
        <f>VLOOKUP($AZ61,[1]sistem!$I$13:$L$14,2,FALSE)*#REF!</f>
        <v>#REF!</v>
      </c>
      <c r="V61" s="2" t="e">
        <f>VLOOKUP($AZ61,[1]sistem!$I$13:$L$14,3,FALSE)*#REF!</f>
        <v>#REF!</v>
      </c>
      <c r="W61" s="2" t="e">
        <f>VLOOKUP($AZ61,[1]sistem!$I$13:$L$14,4,FALSE)*#REF!</f>
        <v>#REF!</v>
      </c>
      <c r="X61" s="2" t="e">
        <f t="shared" si="33"/>
        <v>#REF!</v>
      </c>
      <c r="Y61" s="2" t="e">
        <f t="shared" si="33"/>
        <v>#REF!</v>
      </c>
      <c r="Z61" s="2" t="e">
        <f t="shared" si="33"/>
        <v>#REF!</v>
      </c>
      <c r="AA61" s="2" t="e">
        <f>SUM(X61:Z61)</f>
        <v>#REF!</v>
      </c>
      <c r="AB61" s="2">
        <f>VLOOKUP(AZ61,[1]sistem!$I$18:$J$19,2,FALSE)</f>
        <v>14</v>
      </c>
      <c r="AC61" s="2">
        <v>0.25</v>
      </c>
      <c r="AD61" s="2">
        <f>VLOOKUP($Q61,[1]sistem!$I$3:$M$10,5,FALSE)</f>
        <v>1</v>
      </c>
      <c r="AG61" s="2" t="e">
        <f>(#REF!+#REF!)*AB61</f>
        <v>#REF!</v>
      </c>
      <c r="AH61" s="2">
        <f>VLOOKUP($Q61,[1]sistem!$I$3:$N$10,6,FALSE)</f>
        <v>2</v>
      </c>
      <c r="AI61" s="2">
        <v>2</v>
      </c>
      <c r="AJ61" s="2">
        <f>AH61*AI61</f>
        <v>4</v>
      </c>
      <c r="AK61" s="2">
        <f>VLOOKUP($AZ61,[1]sistem!$I$18:$K$19,3,FALSE)</f>
        <v>14</v>
      </c>
      <c r="AL61" s="2" t="e">
        <f>AK61*#REF!</f>
        <v>#REF!</v>
      </c>
      <c r="AM61" s="2" t="e">
        <f>AL61+AJ61+AG61+X61+Y61+Z61</f>
        <v>#REF!</v>
      </c>
      <c r="AN61" s="2">
        <f>IF(AZ61="s",25,25)</f>
        <v>25</v>
      </c>
      <c r="AO61" s="2" t="e">
        <f>ROUND(AM61/AN61,0)</f>
        <v>#REF!</v>
      </c>
      <c r="AP61" s="2" t="e">
        <f>ROUND(AO61-#REF!,0)</f>
        <v>#REF!</v>
      </c>
      <c r="AQ61" s="2">
        <f>IF(AZ61="s",IF(Q61=0,0,
IF(Q61=1,#REF!*4*4,
IF(Q61=2,0,
IF(Q61=3,#REF!*4*2,
IF(Q61=4,0,
IF(Q61=5,0,
IF(Q61=6,0,
IF(Q61=7,0)))))))),
IF(AZ61="t",
IF(Q61=0,0,
IF(Q61=1,#REF!*4*4*0.8,
IF(Q61=2,0,
IF(Q61=3,#REF!*4*2*0.8,
IF(Q61=4,0,
IF(Q61=5,0,
IF(Q61=6,0,
IF(Q61=7,0))))))))))</f>
        <v>0</v>
      </c>
      <c r="AR61" s="2" t="e">
        <f>IF(AZ61="s",
IF(Q61=0,0,
IF(Q61=1,0,
IF(Q61=2,#REF!*4*2,
IF(Q61=3,#REF!*4,
IF(Q61=4,#REF!*4,
IF(Q61=5,0,
IF(Q61=6,0,
IF(Q61=7,#REF!*4)))))))),
IF(AZ61="t",
IF(Q61=0,0,
IF(Q61=1,0,
IF(Q61=2,#REF!*4*2*0.8,
IF(Q61=3,#REF!*4*0.8,
IF(Q61=4,#REF!*4*0.8,
IF(Q61=5,0,
IF(Q61=6,0,
IF(Q61=7,#REF!*4))))))))))</f>
        <v>#REF!</v>
      </c>
      <c r="AS61" s="2" t="e">
        <f>IF(AZ61="s",
IF(Q61=0,0,
IF(Q61=1,#REF!*2,
IF(Q61=2,#REF!*2,
IF(Q61=3,#REF!*2,
IF(Q61=4,#REF!*2,
IF(Q61=5,#REF!*2,
IF(Q61=6,#REF!*2,
IF(Q61=7,#REF!*2)))))))),
IF(AZ61="t",
IF(Q61=0,#REF!*2*0.8,
IF(Q61=1,#REF!*2*0.8,
IF(Q61=2,#REF!*2*0.8,
IF(Q61=3,#REF!*2*0.8,
IF(Q61=4,#REF!*2*0.8,
IF(Q61=5,#REF!*2*0.8,
IF(Q61=6,#REF!*1*0.8,
IF(Q61=7,#REF!*2))))))))))</f>
        <v>#REF!</v>
      </c>
      <c r="AT61" s="2" t="e">
        <f>SUM(AQ61:AS61)-SUM(X61:Z61)</f>
        <v>#REF!</v>
      </c>
      <c r="AU61" s="2" t="e">
        <f>IF(AZ61="s",
IF(Q61=0,0,
IF(Q61=1,(14-2)*(#REF!+#REF!)/4*4,
IF(Q61=2,(14-2)*(#REF!+#REF!)/4*2,
IF(Q61=3,(14-2)*(#REF!+#REF!)/4*3,
IF(Q61=4,(14-2)*(#REF!+#REF!)/4,
IF(Q61=5,(14-2)*#REF!/4,
IF(Q61=6,0,
IF(Q61=7,(14)*#REF!)))))))),
IF(AZ61="t",
IF(Q61=0,0,
IF(Q61=1,(11-2)*(#REF!+#REF!)/4*4,
IF(Q61=2,(11-2)*(#REF!+#REF!)/4*2,
IF(Q61=3,(11-2)*(#REF!+#REF!)/4*3,
IF(Q61=4,(11-2)*(#REF!+#REF!)/4,
IF(Q61=5,(11-2)*#REF!/4,
IF(Q61=6,0,
IF(Q61=7,(11)*#REF!))))))))))</f>
        <v>#REF!</v>
      </c>
      <c r="AV61" s="2" t="e">
        <f>AU61-AG61</f>
        <v>#REF!</v>
      </c>
      <c r="AW61" s="2">
        <f>IF(AZ61="s",
IF(Q61=0,0,
IF(Q61=1,4*5,
IF(Q61=2,4*3,
IF(Q61=3,4*4,
IF(Q61=4,4*2,
IF(Q61=5,4,
IF(Q61=6,4/2,
IF(Q61=7,4*2,)))))))),
IF(AZ61="t",
IF(Q61=0,0,
IF(Q61=1,4*5,
IF(Q61=2,4*3,
IF(Q61=3,4*4,
IF(Q61=4,4*2,
IF(Q61=5,4,
IF(Q61=6,4/2,
IF(Q61=7,4*2))))))))))</f>
        <v>8</v>
      </c>
      <c r="AX61" s="2">
        <f>AW61-AJ61</f>
        <v>4</v>
      </c>
      <c r="AY61" s="2" t="e">
        <f>AQ61+AR61+AS61+(IF(BF61=1,(AU61)*2,AU61))+AW61</f>
        <v>#REF!</v>
      </c>
      <c r="AZ61" s="2" t="s">
        <v>63</v>
      </c>
      <c r="BA61" s="2" t="e">
        <f>IF(BG61="A",0,IF(AZ61="s",14*#REF!,IF(AZ61="T",11*#REF!,"HATA")))</f>
        <v>#REF!</v>
      </c>
      <c r="BB61" s="2" t="e">
        <f>IF(BG61="Z",(BA61+AY61)*1.15,(BA61+AY61))</f>
        <v>#REF!</v>
      </c>
      <c r="BC61" s="2" t="e">
        <f>IF(AZ61="s",ROUND(BB61/30,0),IF(AZ61="T",ROUND(BB61/25,0),"HATA"))</f>
        <v>#REF!</v>
      </c>
      <c r="BD61" s="2" t="e">
        <f>IF(BC61-#REF!=0,"DOĞRU","YANLIŞ")</f>
        <v>#REF!</v>
      </c>
      <c r="BE61" s="2" t="e">
        <f>#REF!-BC61</f>
        <v>#REF!</v>
      </c>
      <c r="BF61" s="2">
        <v>1</v>
      </c>
      <c r="BH61" s="2">
        <v>0</v>
      </c>
      <c r="BJ61" s="2">
        <v>4</v>
      </c>
      <c r="BL61" s="7" t="e">
        <f>#REF!*14</f>
        <v>#REF!</v>
      </c>
      <c r="BM61" s="9"/>
      <c r="BN61" s="8"/>
      <c r="BO61" s="13"/>
      <c r="BP61" s="13"/>
      <c r="BQ61" s="13"/>
      <c r="BR61" s="13"/>
      <c r="BS61" s="13"/>
      <c r="BT61" s="10"/>
      <c r="BU61" s="11"/>
      <c r="BV61" s="12"/>
      <c r="CC61" s="82"/>
      <c r="CD61" s="82"/>
      <c r="CE61" s="82" t="s">
        <v>687</v>
      </c>
      <c r="CF61" s="83">
        <v>44324</v>
      </c>
      <c r="CG61" s="82" t="s">
        <v>760</v>
      </c>
      <c r="CH61" s="52"/>
      <c r="CI61" s="52"/>
      <c r="CJ61" s="42"/>
      <c r="CK61" s="42"/>
    </row>
    <row r="62" spans="1:89" x14ac:dyDescent="0.25">
      <c r="A62" s="80" t="s">
        <v>288</v>
      </c>
      <c r="B62" s="80" t="s">
        <v>289</v>
      </c>
      <c r="C62" s="2" t="s">
        <v>289</v>
      </c>
      <c r="D62" s="4" t="s">
        <v>60</v>
      </c>
      <c r="E62" s="4" t="s">
        <v>60</v>
      </c>
      <c r="F62" s="5" t="e">
        <f>IF(AZ62="S",
IF(#REF!+BH62=2012,
IF(#REF!=1,"12-13/1",
IF(#REF!=2,"12-13/2",
IF(#REF!=3,"13-14/1",
IF(#REF!=4,"13-14/2","Hata1")))),
IF(#REF!+BH62=2013,
IF(#REF!=1,"13-14/1",
IF(#REF!=2,"13-14/2",
IF(#REF!=3,"14-15/1",
IF(#REF!=4,"14-15/2","Hata2")))),
IF(#REF!+BH62=2014,
IF(#REF!=1,"14-15/1",
IF(#REF!=2,"14-15/2",
IF(#REF!=3,"15-16/1",
IF(#REF!=4,"15-16/2","Hata3")))),
IF(#REF!+BH62=2015,
IF(#REF!=1,"15-16/1",
IF(#REF!=2,"15-16/2",
IF(#REF!=3,"16-17/1",
IF(#REF!=4,"16-17/2","Hata4")))),
IF(#REF!+BH62=2016,
IF(#REF!=1,"16-17/1",
IF(#REF!=2,"16-17/2",
IF(#REF!=3,"17-18/1",
IF(#REF!=4,"17-18/2","Hata5")))),
IF(#REF!+BH62=2017,
IF(#REF!=1,"17-18/1",
IF(#REF!=2,"17-18/2",
IF(#REF!=3,"18-19/1",
IF(#REF!=4,"18-19/2","Hata6")))),
IF(#REF!+BH62=2018,
IF(#REF!=1,"18-19/1",
IF(#REF!=2,"18-19/2",
IF(#REF!=3,"19-20/1",
IF(#REF!=4,"19-20/2","Hata7")))),
IF(#REF!+BH62=2019,
IF(#REF!=1,"19-20/1",
IF(#REF!=2,"19-20/2",
IF(#REF!=3,"20-21/1",
IF(#REF!=4,"20-21/2","Hata8")))),
IF(#REF!+BH62=2020,
IF(#REF!=1,"20-21/1",
IF(#REF!=2,"20-21/2",
IF(#REF!=3,"21-22/1",
IF(#REF!=4,"21-22/2","Hata9")))),
IF(#REF!+BH62=2021,
IF(#REF!=1,"21-22/1",
IF(#REF!=2,"21-22/2",
IF(#REF!=3,"22-23/1",
IF(#REF!=4,"22-23/2","Hata10")))),
IF(#REF!+BH62=2022,
IF(#REF!=1,"22-23/1",
IF(#REF!=2,"22-23/2",
IF(#REF!=3,"23-24/1",
IF(#REF!=4,"23-24/2","Hata11")))),
IF(#REF!+BH62=2023,
IF(#REF!=1,"23-24/1",
IF(#REF!=2,"23-24/2",
IF(#REF!=3,"24-25/1",
IF(#REF!=4,"24-25/2","Hata12")))),
)))))))))))),
IF(AZ62="T",
IF(#REF!+BH62=2012,
IF(#REF!=1,"12-13/1",
IF(#REF!=2,"12-13/2",
IF(#REF!=3,"12-13/3",
IF(#REF!=4,"13-14/1",
IF(#REF!=5,"13-14/2",
IF(#REF!=6,"13-14/3","Hata1")))))),
IF(#REF!+BH62=2013,
IF(#REF!=1,"13-14/1",
IF(#REF!=2,"13-14/2",
IF(#REF!=3,"13-14/3",
IF(#REF!=4,"14-15/1",
IF(#REF!=5,"14-15/2",
IF(#REF!=6,"14-15/3","Hata2")))))),
IF(#REF!+BH62=2014,
IF(#REF!=1,"14-15/1",
IF(#REF!=2,"14-15/2",
IF(#REF!=3,"14-15/3",
IF(#REF!=4,"15-16/1",
IF(#REF!=5,"15-16/2",
IF(#REF!=6,"15-16/3","Hata3")))))),
IF(AND(#REF!+#REF!&gt;2014,#REF!+#REF!&lt;2015,BH62=1),
IF(#REF!=0.1,"14-15/0.1",
IF(#REF!=0.2,"14-15/0.2",
IF(#REF!=0.3,"14-15/0.3","Hata4"))),
IF(#REF!+BH62=2015,
IF(#REF!=1,"15-16/1",
IF(#REF!=2,"15-16/2",
IF(#REF!=3,"15-16/3",
IF(#REF!=4,"16-17/1",
IF(#REF!=5,"16-17/2",
IF(#REF!=6,"16-17/3","Hata5")))))),
IF(#REF!+BH62=2016,
IF(#REF!=1,"16-17/1",
IF(#REF!=2,"16-17/2",
IF(#REF!=3,"16-17/3",
IF(#REF!=4,"17-18/1",
IF(#REF!=5,"17-18/2",
IF(#REF!=6,"17-18/3","Hata6")))))),
IF(#REF!+BH62=2017,
IF(#REF!=1,"17-18/1",
IF(#REF!=2,"17-18/2",
IF(#REF!=3,"17-18/3",
IF(#REF!=4,"18-19/1",
IF(#REF!=5,"18-19/2",
IF(#REF!=6,"18-19/3","Hata7")))))),
IF(#REF!+BH62=2018,
IF(#REF!=1,"18-19/1",
IF(#REF!=2,"18-19/2",
IF(#REF!=3,"18-19/3",
IF(#REF!=4,"19-20/1",
IF(#REF!=5," 19-20/2",
IF(#REF!=6,"19-20/3","Hata8")))))),
IF(#REF!+BH62=2019,
IF(#REF!=1,"19-20/1",
IF(#REF!=2,"19-20/2",
IF(#REF!=3,"19-20/3",
IF(#REF!=4,"20-21/1",
IF(#REF!=5,"20-21/2",
IF(#REF!=6,"20-21/3","Hata9")))))),
IF(#REF!+BH62=2020,
IF(#REF!=1,"20-21/1",
IF(#REF!=2,"20-21/2",
IF(#REF!=3,"20-21/3",
IF(#REF!=4,"21-22/1",
IF(#REF!=5,"21-22/2",
IF(#REF!=6,"21-22/3","Hata10")))))),
IF(#REF!+BH62=2021,
IF(#REF!=1,"21-22/1",
IF(#REF!=2,"21-22/2",
IF(#REF!=3,"21-22/3",
IF(#REF!=4,"22-23/1",
IF(#REF!=5,"22-23/2",
IF(#REF!=6,"22-23/3","Hata11")))))),
IF(#REF!+BH62=2022,
IF(#REF!=1,"22-23/1",
IF(#REF!=2,"22-23/2",
IF(#REF!=3,"22-23/3",
IF(#REF!=4,"23-24/1",
IF(#REF!=5,"23-24/2",
IF(#REF!=6,"23-24/3","Hata12")))))),
IF(#REF!+BH62=2023,
IF(#REF!=1,"23-24/1",
IF(#REF!=2,"23-24/2",
IF(#REF!=3,"23-24/3",
IF(#REF!=4,"24-25/1",
IF(#REF!=5,"24-25/2",
IF(#REF!=6,"24-25/3","Hata13")))))),
))))))))))))))
)</f>
        <v>#REF!</v>
      </c>
      <c r="G62" s="4"/>
      <c r="H62" s="80" t="s">
        <v>163</v>
      </c>
      <c r="I62" s="2">
        <v>54681</v>
      </c>
      <c r="J62" s="2" t="s">
        <v>62</v>
      </c>
      <c r="O62" s="2" t="s">
        <v>172</v>
      </c>
      <c r="P62" s="2" t="s">
        <v>172</v>
      </c>
      <c r="Q62" s="81">
        <v>4</v>
      </c>
      <c r="R62" s="2">
        <f>VLOOKUP($Q62,[1]sistem!$I$3:$L$10,2,FALSE)</f>
        <v>0</v>
      </c>
      <c r="S62" s="2">
        <f>VLOOKUP($Q62,[1]sistem!$I$3:$L$10,3,FALSE)</f>
        <v>1</v>
      </c>
      <c r="T62" s="2">
        <f>VLOOKUP($Q62,[1]sistem!$I$3:$L$10,4,FALSE)</f>
        <v>1</v>
      </c>
      <c r="U62" s="2" t="e">
        <f>VLOOKUP($AZ62,[1]sistem!$I$13:$L$14,2,FALSE)*#REF!</f>
        <v>#REF!</v>
      </c>
      <c r="V62" s="2" t="e">
        <f>VLOOKUP($AZ62,[1]sistem!$I$13:$L$14,3,FALSE)*#REF!</f>
        <v>#REF!</v>
      </c>
      <c r="W62" s="2" t="e">
        <f>VLOOKUP($AZ62,[1]sistem!$I$13:$L$14,4,FALSE)*#REF!</f>
        <v>#REF!</v>
      </c>
      <c r="X62" s="2" t="e">
        <f t="shared" si="33"/>
        <v>#REF!</v>
      </c>
      <c r="Y62" s="2" t="e">
        <f t="shared" si="33"/>
        <v>#REF!</v>
      </c>
      <c r="Z62" s="2" t="e">
        <f t="shared" si="33"/>
        <v>#REF!</v>
      </c>
      <c r="AA62" s="2" t="e">
        <f>SUM(X62:Z62)</f>
        <v>#REF!</v>
      </c>
      <c r="AB62" s="2">
        <f>VLOOKUP(AZ62,[1]sistem!$I$18:$J$19,2,FALSE)</f>
        <v>14</v>
      </c>
      <c r="AC62" s="2">
        <v>0.25</v>
      </c>
      <c r="AD62" s="2">
        <f>VLOOKUP($Q62,[1]sistem!$I$3:$M$10,5,FALSE)</f>
        <v>1</v>
      </c>
      <c r="AG62" s="2" t="e">
        <f>(#REF!+#REF!)*AB62</f>
        <v>#REF!</v>
      </c>
      <c r="AH62" s="2">
        <f>VLOOKUP($Q62,[1]sistem!$I$3:$N$10,6,FALSE)</f>
        <v>2</v>
      </c>
      <c r="AI62" s="2">
        <v>2</v>
      </c>
      <c r="AJ62" s="2">
        <f>AH62*AI62</f>
        <v>4</v>
      </c>
      <c r="AK62" s="2">
        <f>VLOOKUP($AZ62,[1]sistem!$I$18:$K$19,3,FALSE)</f>
        <v>14</v>
      </c>
      <c r="AL62" s="2" t="e">
        <f>AK62*#REF!</f>
        <v>#REF!</v>
      </c>
      <c r="AM62" s="2" t="e">
        <f>AL62+AJ62+AG62+X62+Y62+Z62</f>
        <v>#REF!</v>
      </c>
      <c r="AN62" s="2">
        <f>IF(AZ62="s",25,25)</f>
        <v>25</v>
      </c>
      <c r="AO62" s="2" t="e">
        <f>ROUND(AM62/AN62,0)</f>
        <v>#REF!</v>
      </c>
      <c r="AP62" s="2" t="e">
        <f>ROUND(AO62-#REF!,0)</f>
        <v>#REF!</v>
      </c>
      <c r="AQ62" s="2">
        <f>IF(AZ62="s",IF(Q62=0,0,
IF(Q62=1,#REF!*4*4,
IF(Q62=2,0,
IF(Q62=3,#REF!*4*2,
IF(Q62=4,0,
IF(Q62=5,0,
IF(Q62=6,0,
IF(Q62=7,0)))))))),
IF(AZ62="t",
IF(Q62=0,0,
IF(Q62=1,#REF!*4*4*0.8,
IF(Q62=2,0,
IF(Q62=3,#REF!*4*2*0.8,
IF(Q62=4,0,
IF(Q62=5,0,
IF(Q62=6,0,
IF(Q62=7,0))))))))))</f>
        <v>0</v>
      </c>
      <c r="AR62" s="2" t="e">
        <f>IF(AZ62="s",
IF(Q62=0,0,
IF(Q62=1,0,
IF(Q62=2,#REF!*4*2,
IF(Q62=3,#REF!*4,
IF(Q62=4,#REF!*4,
IF(Q62=5,0,
IF(Q62=6,0,
IF(Q62=7,#REF!*4)))))))),
IF(AZ62="t",
IF(Q62=0,0,
IF(Q62=1,0,
IF(Q62=2,#REF!*4*2*0.8,
IF(Q62=3,#REF!*4*0.8,
IF(Q62=4,#REF!*4*0.8,
IF(Q62=5,0,
IF(Q62=6,0,
IF(Q62=7,#REF!*4))))))))))</f>
        <v>#REF!</v>
      </c>
      <c r="AS62" s="2" t="e">
        <f>IF(AZ62="s",
IF(Q62=0,0,
IF(Q62=1,#REF!*2,
IF(Q62=2,#REF!*2,
IF(Q62=3,#REF!*2,
IF(Q62=4,#REF!*2,
IF(Q62=5,#REF!*2,
IF(Q62=6,#REF!*2,
IF(Q62=7,#REF!*2)))))))),
IF(AZ62="t",
IF(Q62=0,#REF!*2*0.8,
IF(Q62=1,#REF!*2*0.8,
IF(Q62=2,#REF!*2*0.8,
IF(Q62=3,#REF!*2*0.8,
IF(Q62=4,#REF!*2*0.8,
IF(Q62=5,#REF!*2*0.8,
IF(Q62=6,#REF!*1*0.8,
IF(Q62=7,#REF!*2))))))))))</f>
        <v>#REF!</v>
      </c>
      <c r="AT62" s="2" t="e">
        <f>SUM(AQ62:AS62)-SUM(X62:Z62)</f>
        <v>#REF!</v>
      </c>
      <c r="AU62" s="2" t="e">
        <f>IF(AZ62="s",
IF(Q62=0,0,
IF(Q62=1,(14-2)*(#REF!+#REF!)/4*4,
IF(Q62=2,(14-2)*(#REF!+#REF!)/4*2,
IF(Q62=3,(14-2)*(#REF!+#REF!)/4*3,
IF(Q62=4,(14-2)*(#REF!+#REF!)/4,
IF(Q62=5,(14-2)*#REF!/4,
IF(Q62=6,0,
IF(Q62=7,(14)*#REF!)))))))),
IF(AZ62="t",
IF(Q62=0,0,
IF(Q62=1,(11-2)*(#REF!+#REF!)/4*4,
IF(Q62=2,(11-2)*(#REF!+#REF!)/4*2,
IF(Q62=3,(11-2)*(#REF!+#REF!)/4*3,
IF(Q62=4,(11-2)*(#REF!+#REF!)/4,
IF(Q62=5,(11-2)*#REF!/4,
IF(Q62=6,0,
IF(Q62=7,(11)*#REF!))))))))))</f>
        <v>#REF!</v>
      </c>
      <c r="AV62" s="2" t="e">
        <f>AU62-AG62</f>
        <v>#REF!</v>
      </c>
      <c r="AW62" s="2">
        <f>IF(AZ62="s",
IF(Q62=0,0,
IF(Q62=1,4*5,
IF(Q62=2,4*3,
IF(Q62=3,4*4,
IF(Q62=4,4*2,
IF(Q62=5,4,
IF(Q62=6,4/2,
IF(Q62=7,4*2,)))))))),
IF(AZ62="t",
IF(Q62=0,0,
IF(Q62=1,4*5,
IF(Q62=2,4*3,
IF(Q62=3,4*4,
IF(Q62=4,4*2,
IF(Q62=5,4,
IF(Q62=6,4/2,
IF(Q62=7,4*2))))))))))</f>
        <v>8</v>
      </c>
      <c r="AX62" s="2">
        <f>AW62-AJ62</f>
        <v>4</v>
      </c>
      <c r="AY62" s="2" t="e">
        <f>AQ62+AR62+AS62+(IF(BF62=1,(AU62)*2,AU62))+AW62</f>
        <v>#REF!</v>
      </c>
      <c r="AZ62" s="2" t="s">
        <v>63</v>
      </c>
      <c r="BA62" s="2" t="e">
        <f>IF(BG62="A",0,IF(AZ62="s",14*#REF!,IF(AZ62="T",11*#REF!,"HATA")))</f>
        <v>#REF!</v>
      </c>
      <c r="BB62" s="2" t="e">
        <f>IF(BG62="Z",(BA62+AY62)*1.15,(BA62+AY62))</f>
        <v>#REF!</v>
      </c>
      <c r="BC62" s="2" t="e">
        <f>IF(AZ62="s",ROUND(BB62/30,0),IF(AZ62="T",ROUND(BB62/25,0),"HATA"))</f>
        <v>#REF!</v>
      </c>
      <c r="BD62" s="2" t="s">
        <v>83</v>
      </c>
      <c r="BE62" s="2" t="e">
        <f>#REF!-BC62</f>
        <v>#REF!</v>
      </c>
      <c r="BF62" s="2">
        <v>1</v>
      </c>
      <c r="BH62" s="2">
        <v>0</v>
      </c>
      <c r="BJ62" s="2">
        <v>4</v>
      </c>
      <c r="BL62" s="7" t="e">
        <f>#REF!*14</f>
        <v>#REF!</v>
      </c>
      <c r="BM62" s="9"/>
      <c r="BN62" s="8"/>
      <c r="BO62" s="13"/>
      <c r="BP62" s="13"/>
      <c r="BQ62" s="13"/>
      <c r="BR62" s="13"/>
      <c r="BS62" s="13"/>
      <c r="BT62" s="10"/>
      <c r="BU62" s="11"/>
      <c r="BV62" s="12"/>
      <c r="CC62" s="82"/>
      <c r="CD62" s="82"/>
      <c r="CE62" s="82" t="s">
        <v>687</v>
      </c>
      <c r="CF62" s="83">
        <v>44324</v>
      </c>
      <c r="CG62" s="82" t="s">
        <v>760</v>
      </c>
      <c r="CH62" s="52"/>
      <c r="CI62" s="52"/>
      <c r="CJ62" s="42"/>
      <c r="CK62" s="42"/>
    </row>
    <row r="63" spans="1:89" x14ac:dyDescent="0.25">
      <c r="A63" s="80" t="s">
        <v>707</v>
      </c>
      <c r="B63" s="80" t="s">
        <v>685</v>
      </c>
      <c r="C63" s="32" t="s">
        <v>685</v>
      </c>
      <c r="D63" s="4" t="s">
        <v>60</v>
      </c>
      <c r="E63" s="4" t="s">
        <v>60</v>
      </c>
      <c r="F63" s="5" t="s">
        <v>705</v>
      </c>
      <c r="G63" s="2"/>
      <c r="H63" s="80" t="s">
        <v>61</v>
      </c>
      <c r="I63" s="2">
        <v>206096</v>
      </c>
      <c r="J63" s="2" t="s">
        <v>62</v>
      </c>
      <c r="L63" s="4">
        <v>3894</v>
      </c>
      <c r="O63" s="2" t="s">
        <v>685</v>
      </c>
      <c r="P63" s="2" t="s">
        <v>685</v>
      </c>
      <c r="Q63" s="81">
        <v>2</v>
      </c>
      <c r="R63" s="2">
        <v>0</v>
      </c>
      <c r="S63" s="2">
        <v>2</v>
      </c>
      <c r="T63" s="2">
        <v>1</v>
      </c>
      <c r="U63" s="2">
        <v>6</v>
      </c>
      <c r="V63" s="2">
        <v>12</v>
      </c>
      <c r="W63" s="2">
        <v>18</v>
      </c>
      <c r="X63" s="2">
        <v>0</v>
      </c>
      <c r="Y63" s="2">
        <v>24</v>
      </c>
      <c r="Z63" s="2">
        <v>18</v>
      </c>
      <c r="AA63" s="2">
        <v>42</v>
      </c>
      <c r="AB63" s="2">
        <v>14</v>
      </c>
      <c r="AC63" s="2">
        <v>0.25</v>
      </c>
      <c r="AD63" s="2">
        <v>2</v>
      </c>
      <c r="AE63" s="2">
        <v>1</v>
      </c>
      <c r="AG63" s="2">
        <v>14</v>
      </c>
      <c r="AH63" s="2">
        <v>3</v>
      </c>
      <c r="AI63" s="2">
        <v>2</v>
      </c>
      <c r="AJ63" s="2">
        <v>6</v>
      </c>
      <c r="AK63" s="2">
        <v>14</v>
      </c>
      <c r="AL63" s="2">
        <v>84</v>
      </c>
      <c r="AM63" s="2">
        <v>146</v>
      </c>
      <c r="AN63" s="2">
        <v>25</v>
      </c>
      <c r="AO63" s="2">
        <v>6</v>
      </c>
      <c r="AP63" s="4">
        <v>0</v>
      </c>
      <c r="AQ63" s="2">
        <v>0</v>
      </c>
      <c r="AR63" s="2">
        <v>48</v>
      </c>
      <c r="AS63" s="2">
        <v>12</v>
      </c>
      <c r="AT63" s="2">
        <v>18</v>
      </c>
      <c r="AU63" s="2">
        <v>36</v>
      </c>
      <c r="AV63" s="2">
        <v>22</v>
      </c>
      <c r="AW63" s="2">
        <v>12</v>
      </c>
      <c r="AX63" s="2">
        <v>6</v>
      </c>
      <c r="AY63" s="2">
        <v>144</v>
      </c>
      <c r="AZ63" s="2" t="s">
        <v>63</v>
      </c>
      <c r="BA63" s="2">
        <v>84</v>
      </c>
      <c r="BB63" s="2">
        <v>228</v>
      </c>
      <c r="BC63" s="2">
        <v>8</v>
      </c>
      <c r="BD63" s="2" t="s">
        <v>706</v>
      </c>
      <c r="BE63" s="2">
        <v>-2</v>
      </c>
      <c r="BF63" s="2">
        <v>1</v>
      </c>
      <c r="BH63" s="2">
        <v>1</v>
      </c>
      <c r="BJ63" s="2">
        <v>2</v>
      </c>
      <c r="BL63" s="34">
        <v>0</v>
      </c>
      <c r="BM63" s="35"/>
      <c r="BN63" s="36">
        <v>0</v>
      </c>
      <c r="BO63" s="37"/>
      <c r="BP63" s="38"/>
      <c r="BQ63" s="38"/>
      <c r="BR63" s="38"/>
      <c r="BS63" s="38"/>
      <c r="BT63" s="39"/>
      <c r="BU63" s="40"/>
      <c r="BV63" s="15"/>
      <c r="BW63" s="41"/>
      <c r="BX63" s="41"/>
      <c r="BY63" s="41"/>
      <c r="BZ63" s="41"/>
      <c r="CA63" s="41"/>
      <c r="CC63" s="82"/>
      <c r="CD63" s="82"/>
      <c r="CE63" s="82" t="s">
        <v>687</v>
      </c>
      <c r="CF63" s="83">
        <v>44324</v>
      </c>
      <c r="CG63" s="82" t="s">
        <v>771</v>
      </c>
      <c r="CH63" s="83">
        <v>44338</v>
      </c>
      <c r="CI63" s="82" t="s">
        <v>771</v>
      </c>
      <c r="CJ63" s="42"/>
      <c r="CK63" s="42"/>
    </row>
    <row r="64" spans="1:89" x14ac:dyDescent="0.25">
      <c r="A64" s="80" t="s">
        <v>70</v>
      </c>
      <c r="B64" s="80" t="s">
        <v>71</v>
      </c>
      <c r="C64" s="2" t="s">
        <v>71</v>
      </c>
      <c r="D64" s="4" t="s">
        <v>60</v>
      </c>
      <c r="E64" s="4" t="s">
        <v>60</v>
      </c>
      <c r="F64" s="5" t="e">
        <f>IF(AZ64="S",
IF(#REF!+BH64=2012,
IF(#REF!=1,"12-13/1",
IF(#REF!=2,"12-13/2",
IF(#REF!=3,"13-14/1",
IF(#REF!=4,"13-14/2","Hata1")))),
IF(#REF!+BH64=2013,
IF(#REF!=1,"13-14/1",
IF(#REF!=2,"13-14/2",
IF(#REF!=3,"14-15/1",
IF(#REF!=4,"14-15/2","Hata2")))),
IF(#REF!+BH64=2014,
IF(#REF!=1,"14-15/1",
IF(#REF!=2,"14-15/2",
IF(#REF!=3,"15-16/1",
IF(#REF!=4,"15-16/2","Hata3")))),
IF(#REF!+BH64=2015,
IF(#REF!=1,"15-16/1",
IF(#REF!=2,"15-16/2",
IF(#REF!=3,"16-17/1",
IF(#REF!=4,"16-17/2","Hata4")))),
IF(#REF!+BH64=2016,
IF(#REF!=1,"16-17/1",
IF(#REF!=2,"16-17/2",
IF(#REF!=3,"17-18/1",
IF(#REF!=4,"17-18/2","Hata5")))),
IF(#REF!+BH64=2017,
IF(#REF!=1,"17-18/1",
IF(#REF!=2,"17-18/2",
IF(#REF!=3,"18-19/1",
IF(#REF!=4,"18-19/2","Hata6")))),
IF(#REF!+BH64=2018,
IF(#REF!=1,"18-19/1",
IF(#REF!=2,"18-19/2",
IF(#REF!=3,"19-20/1",
IF(#REF!=4,"19-20/2","Hata7")))),
IF(#REF!+BH64=2019,
IF(#REF!=1,"19-20/1",
IF(#REF!=2,"19-20/2",
IF(#REF!=3,"20-21/1",
IF(#REF!=4,"20-21/2","Hata8")))),
IF(#REF!+BH64=2020,
IF(#REF!=1,"20-21/1",
IF(#REF!=2,"20-21/2",
IF(#REF!=3,"21-22/1",
IF(#REF!=4,"21-22/2","Hata9")))),
IF(#REF!+BH64=2021,
IF(#REF!=1,"21-22/1",
IF(#REF!=2,"21-22/2",
IF(#REF!=3,"22-23/1",
IF(#REF!=4,"22-23/2","Hata10")))),
IF(#REF!+BH64=2022,
IF(#REF!=1,"22-23/1",
IF(#REF!=2,"22-23/2",
IF(#REF!=3,"23-24/1",
IF(#REF!=4,"23-24/2","Hata11")))),
IF(#REF!+BH64=2023,
IF(#REF!=1,"23-24/1",
IF(#REF!=2,"23-24/2",
IF(#REF!=3,"24-25/1",
IF(#REF!=4,"24-25/2","Hata12")))),
)))))))))))),
IF(AZ64="T",
IF(#REF!+BH64=2012,
IF(#REF!=1,"12-13/1",
IF(#REF!=2,"12-13/2",
IF(#REF!=3,"12-13/3",
IF(#REF!=4,"13-14/1",
IF(#REF!=5,"13-14/2",
IF(#REF!=6,"13-14/3","Hata1")))))),
IF(#REF!+BH64=2013,
IF(#REF!=1,"13-14/1",
IF(#REF!=2,"13-14/2",
IF(#REF!=3,"13-14/3",
IF(#REF!=4,"14-15/1",
IF(#REF!=5,"14-15/2",
IF(#REF!=6,"14-15/3","Hata2")))))),
IF(#REF!+BH64=2014,
IF(#REF!=1,"14-15/1",
IF(#REF!=2,"14-15/2",
IF(#REF!=3,"14-15/3",
IF(#REF!=4,"15-16/1",
IF(#REF!=5,"15-16/2",
IF(#REF!=6,"15-16/3","Hata3")))))),
IF(AND(#REF!+#REF!&gt;2014,#REF!+#REF!&lt;2015,BH64=1),
IF(#REF!=0.1,"14-15/0.1",
IF(#REF!=0.2,"14-15/0.2",
IF(#REF!=0.3,"14-15/0.3","Hata4"))),
IF(#REF!+BH64=2015,
IF(#REF!=1,"15-16/1",
IF(#REF!=2,"15-16/2",
IF(#REF!=3,"15-16/3",
IF(#REF!=4,"16-17/1",
IF(#REF!=5,"16-17/2",
IF(#REF!=6,"16-17/3","Hata5")))))),
IF(#REF!+BH64=2016,
IF(#REF!=1,"16-17/1",
IF(#REF!=2,"16-17/2",
IF(#REF!=3,"16-17/3",
IF(#REF!=4,"17-18/1",
IF(#REF!=5,"17-18/2",
IF(#REF!=6,"17-18/3","Hata6")))))),
IF(#REF!+BH64=2017,
IF(#REF!=1,"17-18/1",
IF(#REF!=2,"17-18/2",
IF(#REF!=3,"17-18/3",
IF(#REF!=4,"18-19/1",
IF(#REF!=5,"18-19/2",
IF(#REF!=6,"18-19/3","Hata7")))))),
IF(#REF!+BH64=2018,
IF(#REF!=1,"18-19/1",
IF(#REF!=2,"18-19/2",
IF(#REF!=3,"18-19/3",
IF(#REF!=4,"19-20/1",
IF(#REF!=5," 19-20/2",
IF(#REF!=6,"19-20/3","Hata8")))))),
IF(#REF!+BH64=2019,
IF(#REF!=1,"19-20/1",
IF(#REF!=2,"19-20/2",
IF(#REF!=3,"19-20/3",
IF(#REF!=4,"20-21/1",
IF(#REF!=5,"20-21/2",
IF(#REF!=6,"20-21/3","Hata9")))))),
IF(#REF!+BH64=2020,
IF(#REF!=1,"20-21/1",
IF(#REF!=2,"20-21/2",
IF(#REF!=3,"20-21/3",
IF(#REF!=4,"21-22/1",
IF(#REF!=5,"21-22/2",
IF(#REF!=6,"21-22/3","Hata10")))))),
IF(#REF!+BH64=2021,
IF(#REF!=1,"21-22/1",
IF(#REF!=2,"21-22/2",
IF(#REF!=3,"21-22/3",
IF(#REF!=4,"22-23/1",
IF(#REF!=5,"22-23/2",
IF(#REF!=6,"22-23/3","Hata11")))))),
IF(#REF!+BH64=2022,
IF(#REF!=1,"22-23/1",
IF(#REF!=2,"22-23/2",
IF(#REF!=3,"22-23/3",
IF(#REF!=4,"23-24/1",
IF(#REF!=5,"23-24/2",
IF(#REF!=6,"23-24/3","Hata12")))))),
IF(#REF!+BH64=2023,
IF(#REF!=1,"23-24/1",
IF(#REF!=2,"23-24/2",
IF(#REF!=3,"23-24/3",
IF(#REF!=4,"24-25/1",
IF(#REF!=5,"24-25/2",
IF(#REF!=6,"24-25/3","Hata13")))))),
))))))))))))))
)</f>
        <v>#REF!</v>
      </c>
      <c r="G64" s="4"/>
      <c r="H64" s="80" t="s">
        <v>61</v>
      </c>
      <c r="I64" s="2">
        <v>206032</v>
      </c>
      <c r="J64" s="2" t="s">
        <v>62</v>
      </c>
      <c r="O64" s="2" t="s">
        <v>71</v>
      </c>
      <c r="P64" s="2" t="s">
        <v>71</v>
      </c>
      <c r="Q64" s="81">
        <v>2</v>
      </c>
      <c r="R64" s="2">
        <f>VLOOKUP($Q64,[1]sistem!$I$3:$L$10,2,FALSE)</f>
        <v>0</v>
      </c>
      <c r="S64" s="2">
        <f>VLOOKUP($Q64,[1]sistem!$I$3:$L$10,3,FALSE)</f>
        <v>2</v>
      </c>
      <c r="T64" s="2">
        <f>VLOOKUP($Q64,[1]sistem!$I$3:$L$10,4,FALSE)</f>
        <v>1</v>
      </c>
      <c r="U64" s="2" t="e">
        <f>VLOOKUP($AZ64,[1]sistem!$I$13:$L$14,2,FALSE)*#REF!</f>
        <v>#REF!</v>
      </c>
      <c r="V64" s="2" t="e">
        <f>VLOOKUP($AZ64,[1]sistem!$I$13:$L$14,3,FALSE)*#REF!</f>
        <v>#REF!</v>
      </c>
      <c r="W64" s="2" t="e">
        <f>VLOOKUP($AZ64,[1]sistem!$I$13:$L$14,4,FALSE)*#REF!</f>
        <v>#REF!</v>
      </c>
      <c r="X64" s="2" t="e">
        <f t="shared" ref="X64:Z69" si="34">R64*U64</f>
        <v>#REF!</v>
      </c>
      <c r="Y64" s="2" t="e">
        <f t="shared" si="34"/>
        <v>#REF!</v>
      </c>
      <c r="Z64" s="2" t="e">
        <f t="shared" si="34"/>
        <v>#REF!</v>
      </c>
      <c r="AA64" s="2" t="e">
        <f t="shared" ref="AA64:AA69" si="35">SUM(X64:Z64)</f>
        <v>#REF!</v>
      </c>
      <c r="AB64" s="2">
        <f>VLOOKUP(AZ64,[1]sistem!$I$18:$J$19,2,FALSE)</f>
        <v>14</v>
      </c>
      <c r="AC64" s="2">
        <v>0.25</v>
      </c>
      <c r="AD64" s="2">
        <f>VLOOKUP($Q64,[1]sistem!$I$3:$M$10,5,FALSE)</f>
        <v>2</v>
      </c>
      <c r="AE64" s="2">
        <v>1</v>
      </c>
      <c r="AG64" s="2">
        <f>AE64*AK64</f>
        <v>14</v>
      </c>
      <c r="AH64" s="2">
        <f>VLOOKUP($Q64,[1]sistem!$I$3:$N$10,6,FALSE)</f>
        <v>3</v>
      </c>
      <c r="AI64" s="2">
        <v>2</v>
      </c>
      <c r="AJ64" s="2">
        <f t="shared" ref="AJ64:AJ69" si="36">AH64*AI64</f>
        <v>6</v>
      </c>
      <c r="AK64" s="2">
        <f>VLOOKUP($AZ64,[1]sistem!$I$18:$K$19,3,FALSE)</f>
        <v>14</v>
      </c>
      <c r="AL64" s="2" t="e">
        <f>AK64*#REF!</f>
        <v>#REF!</v>
      </c>
      <c r="AM64" s="2" t="e">
        <f t="shared" ref="AM64:AM69" si="37">AL64+AJ64+AG64+X64+Y64+Z64</f>
        <v>#REF!</v>
      </c>
      <c r="AN64" s="2">
        <f t="shared" ref="AN64:AN69" si="38">IF(AZ64="s",25,25)</f>
        <v>25</v>
      </c>
      <c r="AO64" s="2" t="e">
        <f t="shared" ref="AO64:AO69" si="39">ROUND(AM64/AN64,0)</f>
        <v>#REF!</v>
      </c>
      <c r="AP64" s="2" t="e">
        <f>ROUND(AO64-#REF!,0)</f>
        <v>#REF!</v>
      </c>
      <c r="AQ64" s="2">
        <f>IF(AZ64="s",IF(Q64=0,0,
IF(Q64=1,#REF!*4*4,
IF(Q64=2,0,
IF(Q64=3,#REF!*4*2,
IF(Q64=4,0,
IF(Q64=5,0,
IF(Q64=6,0,
IF(Q64=7,0)))))))),
IF(AZ64="t",
IF(Q64=0,0,
IF(Q64=1,#REF!*4*4*0.8,
IF(Q64=2,0,
IF(Q64=3,#REF!*4*2*0.8,
IF(Q64=4,0,
IF(Q64=5,0,
IF(Q64=6,0,
IF(Q64=7,0))))))))))</f>
        <v>0</v>
      </c>
      <c r="AR64" s="2" t="e">
        <f>IF(AZ64="s",
IF(Q64=0,0,
IF(Q64=1,0,
IF(Q64=2,#REF!*4*2,
IF(Q64=3,#REF!*4,
IF(Q64=4,#REF!*4,
IF(Q64=5,0,
IF(Q64=6,0,
IF(Q64=7,#REF!*4)))))))),
IF(AZ64="t",
IF(Q64=0,0,
IF(Q64=1,0,
IF(Q64=2,#REF!*4*2*0.8,
IF(Q64=3,#REF!*4*0.8,
IF(Q64=4,#REF!*4*0.8,
IF(Q64=5,0,
IF(Q64=6,0,
IF(Q64=7,#REF!*4))))))))))</f>
        <v>#REF!</v>
      </c>
      <c r="AS64" s="2" t="e">
        <f>IF(AZ64="s",
IF(Q64=0,0,
IF(Q64=1,#REF!*2,
IF(Q64=2,#REF!*2,
IF(Q64=3,#REF!*2,
IF(Q64=4,#REF!*2,
IF(Q64=5,#REF!*2,
IF(Q64=6,#REF!*2,
IF(Q64=7,#REF!*2)))))))),
IF(AZ64="t",
IF(Q64=0,#REF!*2*0.8,
IF(Q64=1,#REF!*2*0.8,
IF(Q64=2,#REF!*2*0.8,
IF(Q64=3,#REF!*2*0.8,
IF(Q64=4,#REF!*2*0.8,
IF(Q64=5,#REF!*2*0.8,
IF(Q64=6,#REF!*1*0.8,
IF(Q64=7,#REF!*2))))))))))</f>
        <v>#REF!</v>
      </c>
      <c r="AT64" s="2" t="e">
        <f t="shared" ref="AT64:AT69" si="40">SUM(AQ64:AS64)-SUM(X64:Z64)</f>
        <v>#REF!</v>
      </c>
      <c r="AU64" s="2" t="e">
        <f>IF(AZ64="s",
IF(Q64=0,0,
IF(Q64=1,(14-2)*(#REF!+#REF!)/4*4,
IF(Q64=2,(14-2)*(#REF!+#REF!)/4*2,
IF(Q64=3,(14-2)*(#REF!+#REF!)/4*3,
IF(Q64=4,(14-2)*(#REF!+#REF!)/4,
IF(Q64=5,(14-2)*#REF!/4,
IF(Q64=6,0,
IF(Q64=7,(14)*#REF!)))))))),
IF(AZ64="t",
IF(Q64=0,0,
IF(Q64=1,(11-2)*(#REF!+#REF!)/4*4,
IF(Q64=2,(11-2)*(#REF!+#REF!)/4*2,
IF(Q64=3,(11-2)*(#REF!+#REF!)/4*3,
IF(Q64=4,(11-2)*(#REF!+#REF!)/4,
IF(Q64=5,(11-2)*#REF!/4,
IF(Q64=6,0,
IF(Q64=7,(11)*#REF!))))))))))</f>
        <v>#REF!</v>
      </c>
      <c r="AV64" s="2" t="e">
        <f t="shared" ref="AV64:AV69" si="41">AU64-AG64</f>
        <v>#REF!</v>
      </c>
      <c r="AW64" s="2">
        <f t="shared" ref="AW64:AW69" si="42">IF(AZ64="s",
IF(Q64=0,0,
IF(Q64=1,4*5,
IF(Q64=2,4*3,
IF(Q64=3,4*4,
IF(Q64=4,4*2,
IF(Q64=5,4,
IF(Q64=6,4/2,
IF(Q64=7,4*2,)))))))),
IF(AZ64="t",
IF(Q64=0,0,
IF(Q64=1,4*5,
IF(Q64=2,4*3,
IF(Q64=3,4*4,
IF(Q64=4,4*2,
IF(Q64=5,4,
IF(Q64=6,4/2,
IF(Q64=7,4*2))))))))))</f>
        <v>12</v>
      </c>
      <c r="AX64" s="2">
        <f t="shared" ref="AX64:AX69" si="43">AW64-AJ64</f>
        <v>6</v>
      </c>
      <c r="AY64" s="2" t="e">
        <f t="shared" ref="AY64:AY69" si="44">AQ64+AR64+AS64+(IF(BF64=1,(AU64)*2,AU64))+AW64</f>
        <v>#REF!</v>
      </c>
      <c r="AZ64" s="2" t="s">
        <v>63</v>
      </c>
      <c r="BA64" s="2" t="e">
        <f>IF(BG64="A",0,IF(AZ64="s",14*#REF!,IF(AZ64="T",11*#REF!,"HATA")))</f>
        <v>#REF!</v>
      </c>
      <c r="BB64" s="2" t="e">
        <f t="shared" ref="BB64:BB69" si="45">IF(BG64="Z",(BA64+AY64)*1.15,(BA64+AY64))</f>
        <v>#REF!</v>
      </c>
      <c r="BC64" s="2" t="e">
        <f t="shared" ref="BC64:BC69" si="46">IF(AZ64="s",ROUND(BB64/30,0),IF(AZ64="T",ROUND(BB64/25,0),"HATA"))</f>
        <v>#REF!</v>
      </c>
      <c r="BD64" s="2" t="e">
        <f>IF(BC64-#REF!=0,"DOĞRU","YANLIŞ")</f>
        <v>#REF!</v>
      </c>
      <c r="BE64" s="2" t="e">
        <f>#REF!-BC64</f>
        <v>#REF!</v>
      </c>
      <c r="BF64" s="2">
        <v>1</v>
      </c>
      <c r="BH64" s="2">
        <v>1</v>
      </c>
      <c r="BJ64" s="2">
        <v>2</v>
      </c>
      <c r="BL64" s="7" t="e">
        <f>#REF!*14</f>
        <v>#REF!</v>
      </c>
      <c r="BM64" s="9"/>
      <c r="BN64" s="8"/>
      <c r="BO64" s="13"/>
      <c r="BP64" s="13"/>
      <c r="BQ64" s="13"/>
      <c r="BR64" s="13"/>
      <c r="BS64" s="13"/>
      <c r="BT64" s="10"/>
      <c r="BU64" s="11"/>
      <c r="BV64" s="12"/>
      <c r="CC64" s="82"/>
      <c r="CD64" s="82"/>
      <c r="CE64" s="82" t="s">
        <v>687</v>
      </c>
      <c r="CF64" s="83">
        <v>44324</v>
      </c>
      <c r="CG64" s="82" t="s">
        <v>771</v>
      </c>
      <c r="CH64" s="83">
        <v>44338</v>
      </c>
      <c r="CI64" s="82" t="s">
        <v>771</v>
      </c>
      <c r="CJ64" s="42"/>
      <c r="CK64" s="42"/>
    </row>
    <row r="65" spans="1:89" x14ac:dyDescent="0.25">
      <c r="A65" s="80" t="s">
        <v>321</v>
      </c>
      <c r="B65" s="80" t="s">
        <v>308</v>
      </c>
      <c r="C65" s="2" t="s">
        <v>308</v>
      </c>
      <c r="D65" s="4" t="s">
        <v>60</v>
      </c>
      <c r="E65" s="4" t="s">
        <v>60</v>
      </c>
      <c r="F65" s="5" t="e">
        <f>IF(AZ65="S",
IF(#REF!+BH65=2012,
IF(#REF!=1,"12-13/1",
IF(#REF!=2,"12-13/2",
IF(#REF!=3,"13-14/1",
IF(#REF!=4,"13-14/2","Hata1")))),
IF(#REF!+BH65=2013,
IF(#REF!=1,"13-14/1",
IF(#REF!=2,"13-14/2",
IF(#REF!=3,"14-15/1",
IF(#REF!=4,"14-15/2","Hata2")))),
IF(#REF!+BH65=2014,
IF(#REF!=1,"14-15/1",
IF(#REF!=2,"14-15/2",
IF(#REF!=3,"15-16/1",
IF(#REF!=4,"15-16/2","Hata3")))),
IF(#REF!+BH65=2015,
IF(#REF!=1,"15-16/1",
IF(#REF!=2,"15-16/2",
IF(#REF!=3,"16-17/1",
IF(#REF!=4,"16-17/2","Hata4")))),
IF(#REF!+BH65=2016,
IF(#REF!=1,"16-17/1",
IF(#REF!=2,"16-17/2",
IF(#REF!=3,"17-18/1",
IF(#REF!=4,"17-18/2","Hata5")))),
IF(#REF!+BH65=2017,
IF(#REF!=1,"17-18/1",
IF(#REF!=2,"17-18/2",
IF(#REF!=3,"18-19/1",
IF(#REF!=4,"18-19/2","Hata6")))),
IF(#REF!+BH65=2018,
IF(#REF!=1,"18-19/1",
IF(#REF!=2,"18-19/2",
IF(#REF!=3,"19-20/1",
IF(#REF!=4,"19-20/2","Hata7")))),
IF(#REF!+BH65=2019,
IF(#REF!=1,"19-20/1",
IF(#REF!=2,"19-20/2",
IF(#REF!=3,"20-21/1",
IF(#REF!=4,"20-21/2","Hata8")))),
IF(#REF!+BH65=2020,
IF(#REF!=1,"20-21/1",
IF(#REF!=2,"20-21/2",
IF(#REF!=3,"21-22/1",
IF(#REF!=4,"21-22/2","Hata9")))),
IF(#REF!+BH65=2021,
IF(#REF!=1,"21-22/1",
IF(#REF!=2,"21-22/2",
IF(#REF!=3,"22-23/1",
IF(#REF!=4,"22-23/2","Hata10")))),
IF(#REF!+BH65=2022,
IF(#REF!=1,"22-23/1",
IF(#REF!=2,"22-23/2",
IF(#REF!=3,"23-24/1",
IF(#REF!=4,"23-24/2","Hata11")))),
IF(#REF!+BH65=2023,
IF(#REF!=1,"23-24/1",
IF(#REF!=2,"23-24/2",
IF(#REF!=3,"24-25/1",
IF(#REF!=4,"24-25/2","Hata12")))),
)))))))))))),
IF(AZ65="T",
IF(#REF!+BH65=2012,
IF(#REF!=1,"12-13/1",
IF(#REF!=2,"12-13/2",
IF(#REF!=3,"12-13/3",
IF(#REF!=4,"13-14/1",
IF(#REF!=5,"13-14/2",
IF(#REF!=6,"13-14/3","Hata1")))))),
IF(#REF!+BH65=2013,
IF(#REF!=1,"13-14/1",
IF(#REF!=2,"13-14/2",
IF(#REF!=3,"13-14/3",
IF(#REF!=4,"14-15/1",
IF(#REF!=5,"14-15/2",
IF(#REF!=6,"14-15/3","Hata2")))))),
IF(#REF!+BH65=2014,
IF(#REF!=1,"14-15/1",
IF(#REF!=2,"14-15/2",
IF(#REF!=3,"14-15/3",
IF(#REF!=4,"15-16/1",
IF(#REF!=5,"15-16/2",
IF(#REF!=6,"15-16/3","Hata3")))))),
IF(AND(#REF!+#REF!&gt;2014,#REF!+#REF!&lt;2015,BH65=1),
IF(#REF!=0.1,"14-15/0.1",
IF(#REF!=0.2,"14-15/0.2",
IF(#REF!=0.3,"14-15/0.3","Hata4"))),
IF(#REF!+BH65=2015,
IF(#REF!=1,"15-16/1",
IF(#REF!=2,"15-16/2",
IF(#REF!=3,"15-16/3",
IF(#REF!=4,"16-17/1",
IF(#REF!=5,"16-17/2",
IF(#REF!=6,"16-17/3","Hata5")))))),
IF(#REF!+BH65=2016,
IF(#REF!=1,"16-17/1",
IF(#REF!=2,"16-17/2",
IF(#REF!=3,"16-17/3",
IF(#REF!=4,"17-18/1",
IF(#REF!=5,"17-18/2",
IF(#REF!=6,"17-18/3","Hata6")))))),
IF(#REF!+BH65=2017,
IF(#REF!=1,"17-18/1",
IF(#REF!=2,"17-18/2",
IF(#REF!=3,"17-18/3",
IF(#REF!=4,"18-19/1",
IF(#REF!=5,"18-19/2",
IF(#REF!=6,"18-19/3","Hata7")))))),
IF(#REF!+BH65=2018,
IF(#REF!=1,"18-19/1",
IF(#REF!=2,"18-19/2",
IF(#REF!=3,"18-19/3",
IF(#REF!=4,"19-20/1",
IF(#REF!=5," 19-20/2",
IF(#REF!=6,"19-20/3","Hata8")))))),
IF(#REF!+BH65=2019,
IF(#REF!=1,"19-20/1",
IF(#REF!=2,"19-20/2",
IF(#REF!=3,"19-20/3",
IF(#REF!=4,"20-21/1",
IF(#REF!=5,"20-21/2",
IF(#REF!=6,"20-21/3","Hata9")))))),
IF(#REF!+BH65=2020,
IF(#REF!=1,"20-21/1",
IF(#REF!=2,"20-21/2",
IF(#REF!=3,"20-21/3",
IF(#REF!=4,"21-22/1",
IF(#REF!=5,"21-22/2",
IF(#REF!=6,"21-22/3","Hata10")))))),
IF(#REF!+BH65=2021,
IF(#REF!=1,"21-22/1",
IF(#REF!=2,"21-22/2",
IF(#REF!=3,"21-22/3",
IF(#REF!=4,"22-23/1",
IF(#REF!=5,"22-23/2",
IF(#REF!=6,"22-23/3","Hata11")))))),
IF(#REF!+BH65=2022,
IF(#REF!=1,"22-23/1",
IF(#REF!=2,"22-23/2",
IF(#REF!=3,"22-23/3",
IF(#REF!=4,"23-24/1",
IF(#REF!=5,"23-24/2",
IF(#REF!=6,"23-24/3","Hata12")))))),
IF(#REF!+BH65=2023,
IF(#REF!=1,"23-24/1",
IF(#REF!=2,"23-24/2",
IF(#REF!=3,"23-24/3",
IF(#REF!=4,"24-25/1",
IF(#REF!=5,"24-25/2",
IF(#REF!=6,"24-25/3","Hata13")))))),
))))))))))))))
)</f>
        <v>#REF!</v>
      </c>
      <c r="G65" s="4"/>
      <c r="H65" s="80" t="s">
        <v>61</v>
      </c>
      <c r="I65" s="2">
        <v>206032</v>
      </c>
      <c r="J65" s="2" t="s">
        <v>62</v>
      </c>
      <c r="M65" s="2">
        <v>4236909</v>
      </c>
      <c r="O65" s="2" t="s">
        <v>308</v>
      </c>
      <c r="P65" s="2" t="s">
        <v>308</v>
      </c>
      <c r="Q65" s="81">
        <v>2</v>
      </c>
      <c r="R65" s="2">
        <f>VLOOKUP($Q65,[1]sistem!$I$3:$L$10,2,FALSE)</f>
        <v>0</v>
      </c>
      <c r="S65" s="2">
        <f>VLOOKUP($Q65,[1]sistem!$I$3:$L$10,3,FALSE)</f>
        <v>2</v>
      </c>
      <c r="T65" s="2">
        <f>VLOOKUP($Q65,[1]sistem!$I$3:$L$10,4,FALSE)</f>
        <v>1</v>
      </c>
      <c r="U65" s="2" t="e">
        <f>VLOOKUP($AZ65,[1]sistem!$I$13:$L$14,2,FALSE)*#REF!</f>
        <v>#REF!</v>
      </c>
      <c r="V65" s="2" t="e">
        <f>VLOOKUP($AZ65,[1]sistem!$I$13:$L$14,3,FALSE)*#REF!</f>
        <v>#REF!</v>
      </c>
      <c r="W65" s="2" t="e">
        <f>VLOOKUP($AZ65,[1]sistem!$I$13:$L$14,4,FALSE)*#REF!</f>
        <v>#REF!</v>
      </c>
      <c r="X65" s="2" t="e">
        <f t="shared" si="34"/>
        <v>#REF!</v>
      </c>
      <c r="Y65" s="2" t="e">
        <f t="shared" si="34"/>
        <v>#REF!</v>
      </c>
      <c r="Z65" s="2" t="e">
        <f t="shared" si="34"/>
        <v>#REF!</v>
      </c>
      <c r="AA65" s="2" t="e">
        <f t="shared" si="35"/>
        <v>#REF!</v>
      </c>
      <c r="AB65" s="2">
        <f>VLOOKUP(AZ65,[1]sistem!$I$18:$J$19,2,FALSE)</f>
        <v>14</v>
      </c>
      <c r="AC65" s="2">
        <v>0.25</v>
      </c>
      <c r="AD65" s="2">
        <f>VLOOKUP($Q65,[1]sistem!$I$3:$M$10,5,FALSE)</f>
        <v>2</v>
      </c>
      <c r="AG65" s="2" t="e">
        <f>(#REF!+#REF!)*AB65</f>
        <v>#REF!</v>
      </c>
      <c r="AH65" s="2">
        <f>VLOOKUP($Q65,[1]sistem!$I$3:$N$10,6,FALSE)</f>
        <v>3</v>
      </c>
      <c r="AI65" s="2">
        <v>2</v>
      </c>
      <c r="AJ65" s="2">
        <f t="shared" si="36"/>
        <v>6</v>
      </c>
      <c r="AK65" s="2">
        <f>VLOOKUP($AZ65,[1]sistem!$I$18:$K$19,3,FALSE)</f>
        <v>14</v>
      </c>
      <c r="AL65" s="2" t="e">
        <f>AK65*#REF!</f>
        <v>#REF!</v>
      </c>
      <c r="AM65" s="2" t="e">
        <f t="shared" si="37"/>
        <v>#REF!</v>
      </c>
      <c r="AN65" s="2">
        <f t="shared" si="38"/>
        <v>25</v>
      </c>
      <c r="AO65" s="2" t="e">
        <f t="shared" si="39"/>
        <v>#REF!</v>
      </c>
      <c r="AP65" s="2" t="e">
        <f>ROUND(AO65-#REF!,0)</f>
        <v>#REF!</v>
      </c>
      <c r="AQ65" s="2">
        <f>IF(AZ65="s",IF(Q65=0,0,
IF(Q65=1,#REF!*4*4,
IF(Q65=2,0,
IF(Q65=3,#REF!*4*2,
IF(Q65=4,0,
IF(Q65=5,0,
IF(Q65=6,0,
IF(Q65=7,0)))))))),
IF(AZ65="t",
IF(Q65=0,0,
IF(Q65=1,#REF!*4*4*0.8,
IF(Q65=2,0,
IF(Q65=3,#REF!*4*2*0.8,
IF(Q65=4,0,
IF(Q65=5,0,
IF(Q65=6,0,
IF(Q65=7,0))))))))))</f>
        <v>0</v>
      </c>
      <c r="AR65" s="2" t="e">
        <f>IF(AZ65="s",
IF(Q65=0,0,
IF(Q65=1,0,
IF(Q65=2,#REF!*4*2,
IF(Q65=3,#REF!*4,
IF(Q65=4,#REF!*4,
IF(Q65=5,0,
IF(Q65=6,0,
IF(Q65=7,#REF!*4)))))))),
IF(AZ65="t",
IF(Q65=0,0,
IF(Q65=1,0,
IF(Q65=2,#REF!*4*2*0.8,
IF(Q65=3,#REF!*4*0.8,
IF(Q65=4,#REF!*4*0.8,
IF(Q65=5,0,
IF(Q65=6,0,
IF(Q65=7,#REF!*4))))))))))</f>
        <v>#REF!</v>
      </c>
      <c r="AS65" s="2" t="e">
        <f>IF(AZ65="s",
IF(Q65=0,0,
IF(Q65=1,#REF!*2,
IF(Q65=2,#REF!*2,
IF(Q65=3,#REF!*2,
IF(Q65=4,#REF!*2,
IF(Q65=5,#REF!*2,
IF(Q65=6,#REF!*2,
IF(Q65=7,#REF!*2)))))))),
IF(AZ65="t",
IF(Q65=0,#REF!*2*0.8,
IF(Q65=1,#REF!*2*0.8,
IF(Q65=2,#REF!*2*0.8,
IF(Q65=3,#REF!*2*0.8,
IF(Q65=4,#REF!*2*0.8,
IF(Q65=5,#REF!*2*0.8,
IF(Q65=6,#REF!*1*0.8,
IF(Q65=7,#REF!*2))))))))))</f>
        <v>#REF!</v>
      </c>
      <c r="AT65" s="2" t="e">
        <f t="shared" si="40"/>
        <v>#REF!</v>
      </c>
      <c r="AU65" s="2" t="e">
        <f>IF(AZ65="s",
IF(Q65=0,0,
IF(Q65=1,(14-2)*(#REF!+#REF!)/4*4,
IF(Q65=2,(14-2)*(#REF!+#REF!)/4*2,
IF(Q65=3,(14-2)*(#REF!+#REF!)/4*3,
IF(Q65=4,(14-2)*(#REF!+#REF!)/4,
IF(Q65=5,(14-2)*#REF!/4,
IF(Q65=6,0,
IF(Q65=7,(14)*#REF!)))))))),
IF(AZ65="t",
IF(Q65=0,0,
IF(Q65=1,(11-2)*(#REF!+#REF!)/4*4,
IF(Q65=2,(11-2)*(#REF!+#REF!)/4*2,
IF(Q65=3,(11-2)*(#REF!+#REF!)/4*3,
IF(Q65=4,(11-2)*(#REF!+#REF!)/4,
IF(Q65=5,(11-2)*#REF!/4,
IF(Q65=6,0,
IF(Q65=7,(11)*#REF!))))))))))</f>
        <v>#REF!</v>
      </c>
      <c r="AV65" s="2" t="e">
        <f t="shared" si="41"/>
        <v>#REF!</v>
      </c>
      <c r="AW65" s="2">
        <f t="shared" si="42"/>
        <v>12</v>
      </c>
      <c r="AX65" s="2">
        <f t="shared" si="43"/>
        <v>6</v>
      </c>
      <c r="AY65" s="2" t="e">
        <f t="shared" si="44"/>
        <v>#REF!</v>
      </c>
      <c r="AZ65" s="2" t="s">
        <v>63</v>
      </c>
      <c r="BA65" s="2" t="e">
        <f>IF(BG65="A",0,IF(AZ65="s",14*#REF!,IF(AZ65="T",11*#REF!,"HATA")))</f>
        <v>#REF!</v>
      </c>
      <c r="BB65" s="2" t="e">
        <f t="shared" si="45"/>
        <v>#REF!</v>
      </c>
      <c r="BC65" s="2" t="e">
        <f t="shared" si="46"/>
        <v>#REF!</v>
      </c>
      <c r="BD65" s="2" t="e">
        <f>IF(BC65-#REF!=0,"DOĞRU","YANLIŞ")</f>
        <v>#REF!</v>
      </c>
      <c r="BE65" s="2" t="e">
        <f>#REF!-BC65</f>
        <v>#REF!</v>
      </c>
      <c r="BF65" s="2">
        <v>1</v>
      </c>
      <c r="BH65" s="2">
        <v>1</v>
      </c>
      <c r="BJ65" s="2">
        <v>2</v>
      </c>
      <c r="BL65" s="7" t="e">
        <f>#REF!*14</f>
        <v>#REF!</v>
      </c>
      <c r="BM65" s="9"/>
      <c r="BN65" s="8"/>
      <c r="BO65" s="13"/>
      <c r="BP65" s="13"/>
      <c r="BQ65" s="13"/>
      <c r="BR65" s="13"/>
      <c r="BS65" s="13"/>
      <c r="BT65" s="10"/>
      <c r="BU65" s="11"/>
      <c r="BV65" s="12"/>
      <c r="CC65" s="82"/>
      <c r="CD65" s="82"/>
      <c r="CE65" s="82" t="s">
        <v>687</v>
      </c>
      <c r="CF65" s="83">
        <v>44324</v>
      </c>
      <c r="CG65" s="82" t="s">
        <v>760</v>
      </c>
      <c r="CH65" s="83">
        <v>44338</v>
      </c>
      <c r="CI65" s="82" t="s">
        <v>760</v>
      </c>
      <c r="CJ65" s="42"/>
      <c r="CK65" s="42"/>
    </row>
    <row r="66" spans="1:89" x14ac:dyDescent="0.25">
      <c r="A66" s="54" t="s">
        <v>169</v>
      </c>
      <c r="B66" s="54" t="s">
        <v>170</v>
      </c>
      <c r="C66" s="2" t="s">
        <v>170</v>
      </c>
      <c r="D66" s="4" t="s">
        <v>171</v>
      </c>
      <c r="E66" s="4" t="s">
        <v>171</v>
      </c>
      <c r="F66" s="5" t="e">
        <f>IF(AZ66="S",
IF(#REF!+BH66=2012,
IF(#REF!=1,"12-13/1",
IF(#REF!=2,"12-13/2",
IF(#REF!=3,"13-14/1",
IF(#REF!=4,"13-14/2","Hata1")))),
IF(#REF!+BH66=2013,
IF(#REF!=1,"13-14/1",
IF(#REF!=2,"13-14/2",
IF(#REF!=3,"14-15/1",
IF(#REF!=4,"14-15/2","Hata2")))),
IF(#REF!+BH66=2014,
IF(#REF!=1,"14-15/1",
IF(#REF!=2,"14-15/2",
IF(#REF!=3,"15-16/1",
IF(#REF!=4,"15-16/2","Hata3")))),
IF(#REF!+BH66=2015,
IF(#REF!=1,"15-16/1",
IF(#REF!=2,"15-16/2",
IF(#REF!=3,"16-17/1",
IF(#REF!=4,"16-17/2","Hata4")))),
IF(#REF!+BH66=2016,
IF(#REF!=1,"16-17/1",
IF(#REF!=2,"16-17/2",
IF(#REF!=3,"17-18/1",
IF(#REF!=4,"17-18/2","Hata5")))),
IF(#REF!+BH66=2017,
IF(#REF!=1,"17-18/1",
IF(#REF!=2,"17-18/2",
IF(#REF!=3,"18-19/1",
IF(#REF!=4,"18-19/2","Hata6")))),
IF(#REF!+BH66=2018,
IF(#REF!=1,"18-19/1",
IF(#REF!=2,"18-19/2",
IF(#REF!=3,"19-20/1",
IF(#REF!=4,"19-20/2","Hata7")))),
IF(#REF!+BH66=2019,
IF(#REF!=1,"19-20/1",
IF(#REF!=2,"19-20/2",
IF(#REF!=3,"20-21/1",
IF(#REF!=4,"20-21/2","Hata8")))),
IF(#REF!+BH66=2020,
IF(#REF!=1,"20-21/1",
IF(#REF!=2,"20-21/2",
IF(#REF!=3,"21-22/1",
IF(#REF!=4,"21-22/2","Hata9")))),
IF(#REF!+BH66=2021,
IF(#REF!=1,"21-22/1",
IF(#REF!=2,"21-22/2",
IF(#REF!=3,"22-23/1",
IF(#REF!=4,"22-23/2","Hata10")))),
IF(#REF!+BH66=2022,
IF(#REF!=1,"22-23/1",
IF(#REF!=2,"22-23/2",
IF(#REF!=3,"23-24/1",
IF(#REF!=4,"23-24/2","Hata11")))),
IF(#REF!+BH66=2023,
IF(#REF!=1,"23-24/1",
IF(#REF!=2,"23-24/2",
IF(#REF!=3,"24-25/1",
IF(#REF!=4,"24-25/2","Hata12")))),
)))))))))))),
IF(AZ66="T",
IF(#REF!+BH66=2012,
IF(#REF!=1,"12-13/1",
IF(#REF!=2,"12-13/2",
IF(#REF!=3,"12-13/3",
IF(#REF!=4,"13-14/1",
IF(#REF!=5,"13-14/2",
IF(#REF!=6,"13-14/3","Hata1")))))),
IF(#REF!+BH66=2013,
IF(#REF!=1,"13-14/1",
IF(#REF!=2,"13-14/2",
IF(#REF!=3,"13-14/3",
IF(#REF!=4,"14-15/1",
IF(#REF!=5,"14-15/2",
IF(#REF!=6,"14-15/3","Hata2")))))),
IF(#REF!+BH66=2014,
IF(#REF!=1,"14-15/1",
IF(#REF!=2,"14-15/2",
IF(#REF!=3,"14-15/3",
IF(#REF!=4,"15-16/1",
IF(#REF!=5,"15-16/2",
IF(#REF!=6,"15-16/3","Hata3")))))),
IF(AND(#REF!+#REF!&gt;2014,#REF!+#REF!&lt;2015,BH66=1),
IF(#REF!=0.1,"14-15/0.1",
IF(#REF!=0.2,"14-15/0.2",
IF(#REF!=0.3,"14-15/0.3","Hata4"))),
IF(#REF!+BH66=2015,
IF(#REF!=1,"15-16/1",
IF(#REF!=2,"15-16/2",
IF(#REF!=3,"15-16/3",
IF(#REF!=4,"16-17/1",
IF(#REF!=5,"16-17/2",
IF(#REF!=6,"16-17/3","Hata5")))))),
IF(#REF!+BH66=2016,
IF(#REF!=1,"16-17/1",
IF(#REF!=2,"16-17/2",
IF(#REF!=3,"16-17/3",
IF(#REF!=4,"17-18/1",
IF(#REF!=5,"17-18/2",
IF(#REF!=6,"17-18/3","Hata6")))))),
IF(#REF!+BH66=2017,
IF(#REF!=1,"17-18/1",
IF(#REF!=2,"17-18/2",
IF(#REF!=3,"17-18/3",
IF(#REF!=4,"18-19/1",
IF(#REF!=5,"18-19/2",
IF(#REF!=6,"18-19/3","Hata7")))))),
IF(#REF!+BH66=2018,
IF(#REF!=1,"18-19/1",
IF(#REF!=2,"18-19/2",
IF(#REF!=3,"18-19/3",
IF(#REF!=4,"19-20/1",
IF(#REF!=5," 19-20/2",
IF(#REF!=6,"19-20/3","Hata8")))))),
IF(#REF!+BH66=2019,
IF(#REF!=1,"19-20/1",
IF(#REF!=2,"19-20/2",
IF(#REF!=3,"19-20/3",
IF(#REF!=4,"20-21/1",
IF(#REF!=5,"20-21/2",
IF(#REF!=6,"20-21/3","Hata9")))))),
IF(#REF!+BH66=2020,
IF(#REF!=1,"20-21/1",
IF(#REF!=2,"20-21/2",
IF(#REF!=3,"20-21/3",
IF(#REF!=4,"21-22/1",
IF(#REF!=5,"21-22/2",
IF(#REF!=6,"21-22/3","Hata10")))))),
IF(#REF!+BH66=2021,
IF(#REF!=1,"21-22/1",
IF(#REF!=2,"21-22/2",
IF(#REF!=3,"21-22/3",
IF(#REF!=4,"22-23/1",
IF(#REF!=5,"22-23/2",
IF(#REF!=6,"22-23/3","Hata11")))))),
IF(#REF!+BH66=2022,
IF(#REF!=1,"22-23/1",
IF(#REF!=2,"22-23/2",
IF(#REF!=3,"22-23/3",
IF(#REF!=4,"23-24/1",
IF(#REF!=5,"23-24/2",
IF(#REF!=6,"23-24/3","Hata12")))))),
IF(#REF!+BH66=2023,
IF(#REF!=1,"23-24/1",
IF(#REF!=2,"23-24/2",
IF(#REF!=3,"23-24/3",
IF(#REF!=4,"24-25/1",
IF(#REF!=5,"24-25/2",
IF(#REF!=6,"24-25/3","Hata13")))))),
))))))))))))))
)</f>
        <v>#REF!</v>
      </c>
      <c r="G66" s="4"/>
      <c r="H66" s="54" t="s">
        <v>168</v>
      </c>
      <c r="I66" s="2">
        <v>54710</v>
      </c>
      <c r="J66" s="2" t="s">
        <v>117</v>
      </c>
      <c r="O66" s="2" t="s">
        <v>172</v>
      </c>
      <c r="P66" s="2" t="s">
        <v>172</v>
      </c>
      <c r="Q66" s="55">
        <v>4</v>
      </c>
      <c r="R66" s="2">
        <f>VLOOKUP($Q66,[1]sistem!$I$3:$L$10,2,FALSE)</f>
        <v>0</v>
      </c>
      <c r="S66" s="2">
        <f>VLOOKUP($Q66,[1]sistem!$I$3:$L$10,3,FALSE)</f>
        <v>1</v>
      </c>
      <c r="T66" s="2">
        <f>VLOOKUP($Q66,[1]sistem!$I$3:$L$10,4,FALSE)</f>
        <v>1</v>
      </c>
      <c r="U66" s="2" t="e">
        <f>VLOOKUP($AZ66,[1]sistem!$I$13:$L$14,2,FALSE)*#REF!</f>
        <v>#REF!</v>
      </c>
      <c r="V66" s="2" t="e">
        <f>VLOOKUP($AZ66,[1]sistem!$I$13:$L$14,3,FALSE)*#REF!</f>
        <v>#REF!</v>
      </c>
      <c r="W66" s="2" t="e">
        <f>VLOOKUP($AZ66,[1]sistem!$I$13:$L$14,4,FALSE)*#REF!</f>
        <v>#REF!</v>
      </c>
      <c r="X66" s="2" t="e">
        <f t="shared" si="34"/>
        <v>#REF!</v>
      </c>
      <c r="Y66" s="2" t="e">
        <f t="shared" si="34"/>
        <v>#REF!</v>
      </c>
      <c r="Z66" s="2" t="e">
        <f t="shared" si="34"/>
        <v>#REF!</v>
      </c>
      <c r="AA66" s="2" t="e">
        <f t="shared" si="35"/>
        <v>#REF!</v>
      </c>
      <c r="AB66" s="2">
        <f>VLOOKUP(AZ66,[1]sistem!$I$18:$J$19,2,FALSE)</f>
        <v>14</v>
      </c>
      <c r="AC66" s="2">
        <v>0.25</v>
      </c>
      <c r="AD66" s="2">
        <f>VLOOKUP($Q66,[1]sistem!$I$3:$M$10,5,FALSE)</f>
        <v>1</v>
      </c>
      <c r="AE66" s="2">
        <v>4</v>
      </c>
      <c r="AG66" s="2">
        <f>AE66*AK66</f>
        <v>56</v>
      </c>
      <c r="AH66" s="2">
        <f>VLOOKUP($Q66,[1]sistem!$I$3:$N$10,6,FALSE)</f>
        <v>2</v>
      </c>
      <c r="AI66" s="2">
        <v>2</v>
      </c>
      <c r="AJ66" s="2">
        <f t="shared" si="36"/>
        <v>4</v>
      </c>
      <c r="AK66" s="2">
        <f>VLOOKUP($AZ66,[1]sistem!$I$18:$K$19,3,FALSE)</f>
        <v>14</v>
      </c>
      <c r="AL66" s="2" t="e">
        <f>AK66*#REF!</f>
        <v>#REF!</v>
      </c>
      <c r="AM66" s="2" t="e">
        <f t="shared" si="37"/>
        <v>#REF!</v>
      </c>
      <c r="AN66" s="2">
        <f t="shared" si="38"/>
        <v>25</v>
      </c>
      <c r="AO66" s="2" t="e">
        <f t="shared" si="39"/>
        <v>#REF!</v>
      </c>
      <c r="AP66" s="2" t="e">
        <f>ROUND(AO66-#REF!,0)</f>
        <v>#REF!</v>
      </c>
      <c r="AQ66" s="2">
        <f>IF(AZ66="s",IF(Q66=0,0,
IF(Q66=1,#REF!*4*4,
IF(Q66=2,0,
IF(Q66=3,#REF!*4*2,
IF(Q66=4,0,
IF(Q66=5,0,
IF(Q66=6,0,
IF(Q66=7,0)))))))),
IF(AZ66="t",
IF(Q66=0,0,
IF(Q66=1,#REF!*4*4*0.8,
IF(Q66=2,0,
IF(Q66=3,#REF!*4*2*0.8,
IF(Q66=4,0,
IF(Q66=5,0,
IF(Q66=6,0,
IF(Q66=7,0))))))))))</f>
        <v>0</v>
      </c>
      <c r="AR66" s="2" t="e">
        <f>IF(AZ66="s",
IF(Q66=0,0,
IF(Q66=1,0,
IF(Q66=2,#REF!*4*2,
IF(Q66=3,#REF!*4,
IF(Q66=4,#REF!*4,
IF(Q66=5,0,
IF(Q66=6,0,
IF(Q66=7,#REF!*4)))))))),
IF(AZ66="t",
IF(Q66=0,0,
IF(Q66=1,0,
IF(Q66=2,#REF!*4*2*0.8,
IF(Q66=3,#REF!*4*0.8,
IF(Q66=4,#REF!*4*0.8,
IF(Q66=5,0,
IF(Q66=6,0,
IF(Q66=7,#REF!*4))))))))))</f>
        <v>#REF!</v>
      </c>
      <c r="AS66" s="2" t="e">
        <f>IF(AZ66="s",
IF(Q66=0,0,
IF(Q66=1,#REF!*2,
IF(Q66=2,#REF!*2,
IF(Q66=3,#REF!*2,
IF(Q66=4,#REF!*2,
IF(Q66=5,#REF!*2,
IF(Q66=6,#REF!*2,
IF(Q66=7,#REF!*2)))))))),
IF(AZ66="t",
IF(Q66=0,#REF!*2*0.8,
IF(Q66=1,#REF!*2*0.8,
IF(Q66=2,#REF!*2*0.8,
IF(Q66=3,#REF!*2*0.8,
IF(Q66=4,#REF!*2*0.8,
IF(Q66=5,#REF!*2*0.8,
IF(Q66=6,#REF!*1*0.8,
IF(Q66=7,#REF!*2))))))))))</f>
        <v>#REF!</v>
      </c>
      <c r="AT66" s="2" t="e">
        <f t="shared" si="40"/>
        <v>#REF!</v>
      </c>
      <c r="AU66" s="2" t="e">
        <f>IF(AZ66="s",
IF(Q66=0,0,
IF(Q66=1,(14-2)*(#REF!+#REF!)/4*4,
IF(Q66=2,(14-2)*(#REF!+#REF!)/4*2,
IF(Q66=3,(14-2)*(#REF!+#REF!)/4*3,
IF(Q66=4,(14-2)*(#REF!+#REF!)/4,
IF(Q66=5,(14-2)*#REF!/4,
IF(Q66=6,0,
IF(Q66=7,(14)*#REF!)))))))),
IF(AZ66="t",
IF(Q66=0,0,
IF(Q66=1,(11-2)*(#REF!+#REF!)/4*4,
IF(Q66=2,(11-2)*(#REF!+#REF!)/4*2,
IF(Q66=3,(11-2)*(#REF!+#REF!)/4*3,
IF(Q66=4,(11-2)*(#REF!+#REF!)/4,
IF(Q66=5,(11-2)*#REF!/4,
IF(Q66=6,0,
IF(Q66=7,(11)*#REF!))))))))))</f>
        <v>#REF!</v>
      </c>
      <c r="AV66" s="2" t="e">
        <f t="shared" si="41"/>
        <v>#REF!</v>
      </c>
      <c r="AW66" s="2">
        <f t="shared" si="42"/>
        <v>8</v>
      </c>
      <c r="AX66" s="2">
        <f t="shared" si="43"/>
        <v>4</v>
      </c>
      <c r="AY66" s="2" t="e">
        <f t="shared" si="44"/>
        <v>#REF!</v>
      </c>
      <c r="AZ66" s="2" t="s">
        <v>63</v>
      </c>
      <c r="BA66" s="2" t="e">
        <f>IF(BG66="A",0,IF(AZ66="s",14*#REF!,IF(AZ66="T",11*#REF!,"HATA")))</f>
        <v>#REF!</v>
      </c>
      <c r="BB66" s="2" t="e">
        <f t="shared" si="45"/>
        <v>#REF!</v>
      </c>
      <c r="BC66" s="2" t="e">
        <f t="shared" si="46"/>
        <v>#REF!</v>
      </c>
      <c r="BD66" s="2" t="e">
        <f>IF(BC66-#REF!=0,"DOĞRU","YANLIŞ")</f>
        <v>#REF!</v>
      </c>
      <c r="BE66" s="2" t="e">
        <f>#REF!-BC66</f>
        <v>#REF!</v>
      </c>
      <c r="BF66" s="2">
        <v>1</v>
      </c>
      <c r="BH66" s="2">
        <v>0</v>
      </c>
      <c r="BJ66" s="2">
        <v>4</v>
      </c>
      <c r="BL66" s="7" t="e">
        <f>#REF!*14</f>
        <v>#REF!</v>
      </c>
      <c r="BM66" s="9"/>
      <c r="BN66" s="8"/>
      <c r="BO66" s="13"/>
      <c r="BP66" s="13"/>
      <c r="BQ66" s="13"/>
      <c r="BR66" s="13"/>
      <c r="BS66" s="13"/>
      <c r="BT66" s="10"/>
      <c r="BU66" s="11"/>
      <c r="BV66" s="12"/>
      <c r="CC66" s="51"/>
      <c r="CD66" s="51"/>
      <c r="CE66" s="51" t="s">
        <v>687</v>
      </c>
      <c r="CF66" s="53">
        <v>44323</v>
      </c>
      <c r="CG66" s="52" t="s">
        <v>762</v>
      </c>
      <c r="CH66" s="52"/>
      <c r="CI66" s="52"/>
      <c r="CJ66" s="42"/>
      <c r="CK66" s="42"/>
    </row>
    <row r="67" spans="1:89" x14ac:dyDescent="0.25">
      <c r="A67" s="54" t="s">
        <v>177</v>
      </c>
      <c r="B67" s="54" t="s">
        <v>178</v>
      </c>
      <c r="C67" s="2" t="s">
        <v>178</v>
      </c>
      <c r="D67" s="4" t="s">
        <v>171</v>
      </c>
      <c r="E67" s="4" t="s">
        <v>171</v>
      </c>
      <c r="F67" s="5" t="e">
        <f>IF(AZ67="S",
IF(#REF!+BH67=2012,
IF(#REF!=1,"12-13/1",
IF(#REF!=2,"12-13/2",
IF(#REF!=3,"13-14/1",
IF(#REF!=4,"13-14/2","Hata1")))),
IF(#REF!+BH67=2013,
IF(#REF!=1,"13-14/1",
IF(#REF!=2,"13-14/2",
IF(#REF!=3,"14-15/1",
IF(#REF!=4,"14-15/2","Hata2")))),
IF(#REF!+BH67=2014,
IF(#REF!=1,"14-15/1",
IF(#REF!=2,"14-15/2",
IF(#REF!=3,"15-16/1",
IF(#REF!=4,"15-16/2","Hata3")))),
IF(#REF!+BH67=2015,
IF(#REF!=1,"15-16/1",
IF(#REF!=2,"15-16/2",
IF(#REF!=3,"16-17/1",
IF(#REF!=4,"16-17/2","Hata4")))),
IF(#REF!+BH67=2016,
IF(#REF!=1,"16-17/1",
IF(#REF!=2,"16-17/2",
IF(#REF!=3,"17-18/1",
IF(#REF!=4,"17-18/2","Hata5")))),
IF(#REF!+BH67=2017,
IF(#REF!=1,"17-18/1",
IF(#REF!=2,"17-18/2",
IF(#REF!=3,"18-19/1",
IF(#REF!=4,"18-19/2","Hata6")))),
IF(#REF!+BH67=2018,
IF(#REF!=1,"18-19/1",
IF(#REF!=2,"18-19/2",
IF(#REF!=3,"19-20/1",
IF(#REF!=4,"19-20/2","Hata7")))),
IF(#REF!+BH67=2019,
IF(#REF!=1,"19-20/1",
IF(#REF!=2,"19-20/2",
IF(#REF!=3,"20-21/1",
IF(#REF!=4,"20-21/2","Hata8")))),
IF(#REF!+BH67=2020,
IF(#REF!=1,"20-21/1",
IF(#REF!=2,"20-21/2",
IF(#REF!=3,"21-22/1",
IF(#REF!=4,"21-22/2","Hata9")))),
IF(#REF!+BH67=2021,
IF(#REF!=1,"21-22/1",
IF(#REF!=2,"21-22/2",
IF(#REF!=3,"22-23/1",
IF(#REF!=4,"22-23/2","Hata10")))),
IF(#REF!+BH67=2022,
IF(#REF!=1,"22-23/1",
IF(#REF!=2,"22-23/2",
IF(#REF!=3,"23-24/1",
IF(#REF!=4,"23-24/2","Hata11")))),
IF(#REF!+BH67=2023,
IF(#REF!=1,"23-24/1",
IF(#REF!=2,"23-24/2",
IF(#REF!=3,"24-25/1",
IF(#REF!=4,"24-25/2","Hata12")))),
)))))))))))),
IF(AZ67="T",
IF(#REF!+BH67=2012,
IF(#REF!=1,"12-13/1",
IF(#REF!=2,"12-13/2",
IF(#REF!=3,"12-13/3",
IF(#REF!=4,"13-14/1",
IF(#REF!=5,"13-14/2",
IF(#REF!=6,"13-14/3","Hata1")))))),
IF(#REF!+BH67=2013,
IF(#REF!=1,"13-14/1",
IF(#REF!=2,"13-14/2",
IF(#REF!=3,"13-14/3",
IF(#REF!=4,"14-15/1",
IF(#REF!=5,"14-15/2",
IF(#REF!=6,"14-15/3","Hata2")))))),
IF(#REF!+BH67=2014,
IF(#REF!=1,"14-15/1",
IF(#REF!=2,"14-15/2",
IF(#REF!=3,"14-15/3",
IF(#REF!=4,"15-16/1",
IF(#REF!=5,"15-16/2",
IF(#REF!=6,"15-16/3","Hata3")))))),
IF(AND(#REF!+#REF!&gt;2014,#REF!+#REF!&lt;2015,BH67=1),
IF(#REF!=0.1,"14-15/0.1",
IF(#REF!=0.2,"14-15/0.2",
IF(#REF!=0.3,"14-15/0.3","Hata4"))),
IF(#REF!+BH67=2015,
IF(#REF!=1,"15-16/1",
IF(#REF!=2,"15-16/2",
IF(#REF!=3,"15-16/3",
IF(#REF!=4,"16-17/1",
IF(#REF!=5,"16-17/2",
IF(#REF!=6,"16-17/3","Hata5")))))),
IF(#REF!+BH67=2016,
IF(#REF!=1,"16-17/1",
IF(#REF!=2,"16-17/2",
IF(#REF!=3,"16-17/3",
IF(#REF!=4,"17-18/1",
IF(#REF!=5,"17-18/2",
IF(#REF!=6,"17-18/3","Hata6")))))),
IF(#REF!+BH67=2017,
IF(#REF!=1,"17-18/1",
IF(#REF!=2,"17-18/2",
IF(#REF!=3,"17-18/3",
IF(#REF!=4,"18-19/1",
IF(#REF!=5,"18-19/2",
IF(#REF!=6,"18-19/3","Hata7")))))),
IF(#REF!+BH67=2018,
IF(#REF!=1,"18-19/1",
IF(#REF!=2,"18-19/2",
IF(#REF!=3,"18-19/3",
IF(#REF!=4,"19-20/1",
IF(#REF!=5," 19-20/2",
IF(#REF!=6,"19-20/3","Hata8")))))),
IF(#REF!+BH67=2019,
IF(#REF!=1,"19-20/1",
IF(#REF!=2,"19-20/2",
IF(#REF!=3,"19-20/3",
IF(#REF!=4,"20-21/1",
IF(#REF!=5,"20-21/2",
IF(#REF!=6,"20-21/3","Hata9")))))),
IF(#REF!+BH67=2020,
IF(#REF!=1,"20-21/1",
IF(#REF!=2,"20-21/2",
IF(#REF!=3,"20-21/3",
IF(#REF!=4,"21-22/1",
IF(#REF!=5,"21-22/2",
IF(#REF!=6,"21-22/3","Hata10")))))),
IF(#REF!+BH67=2021,
IF(#REF!=1,"21-22/1",
IF(#REF!=2,"21-22/2",
IF(#REF!=3,"21-22/3",
IF(#REF!=4,"22-23/1",
IF(#REF!=5,"22-23/2",
IF(#REF!=6,"22-23/3","Hata11")))))),
IF(#REF!+BH67=2022,
IF(#REF!=1,"22-23/1",
IF(#REF!=2,"22-23/2",
IF(#REF!=3,"22-23/3",
IF(#REF!=4,"23-24/1",
IF(#REF!=5,"23-24/2",
IF(#REF!=6,"23-24/3","Hata12")))))),
IF(#REF!+BH67=2023,
IF(#REF!=1,"23-24/1",
IF(#REF!=2,"23-24/2",
IF(#REF!=3,"23-24/3",
IF(#REF!=4,"24-25/1",
IF(#REF!=5,"24-25/2",
IF(#REF!=6,"24-25/3","Hata13")))))),
))))))))))))))
)</f>
        <v>#REF!</v>
      </c>
      <c r="G67" s="4"/>
      <c r="H67" s="54" t="s">
        <v>168</v>
      </c>
      <c r="I67" s="2">
        <v>54710</v>
      </c>
      <c r="J67" s="2" t="s">
        <v>117</v>
      </c>
      <c r="Q67" s="55">
        <v>4</v>
      </c>
      <c r="R67" s="2">
        <f>VLOOKUP($Q67,[1]sistem!$I$3:$L$10,2,FALSE)</f>
        <v>0</v>
      </c>
      <c r="S67" s="2">
        <f>VLOOKUP($Q67,[1]sistem!$I$3:$L$10,3,FALSE)</f>
        <v>1</v>
      </c>
      <c r="T67" s="2">
        <f>VLOOKUP($Q67,[1]sistem!$I$3:$L$10,4,FALSE)</f>
        <v>1</v>
      </c>
      <c r="U67" s="2" t="e">
        <f>VLOOKUP($AZ67,[1]sistem!$I$13:$L$14,2,FALSE)*#REF!</f>
        <v>#REF!</v>
      </c>
      <c r="V67" s="2" t="e">
        <f>VLOOKUP($AZ67,[1]sistem!$I$13:$L$14,3,FALSE)*#REF!</f>
        <v>#REF!</v>
      </c>
      <c r="W67" s="2" t="e">
        <f>VLOOKUP($AZ67,[1]sistem!$I$13:$L$14,4,FALSE)*#REF!</f>
        <v>#REF!</v>
      </c>
      <c r="X67" s="2" t="e">
        <f t="shared" si="34"/>
        <v>#REF!</v>
      </c>
      <c r="Y67" s="2" t="e">
        <f t="shared" si="34"/>
        <v>#REF!</v>
      </c>
      <c r="Z67" s="2" t="e">
        <f t="shared" si="34"/>
        <v>#REF!</v>
      </c>
      <c r="AA67" s="2" t="e">
        <f t="shared" si="35"/>
        <v>#REF!</v>
      </c>
      <c r="AB67" s="2">
        <f>VLOOKUP(AZ67,[1]sistem!$I$18:$J$19,2,FALSE)</f>
        <v>14</v>
      </c>
      <c r="AC67" s="2">
        <v>0.25</v>
      </c>
      <c r="AD67" s="2">
        <f>VLOOKUP($Q67,[1]sistem!$I$3:$M$10,5,FALSE)</f>
        <v>1</v>
      </c>
      <c r="AE67" s="2">
        <v>4</v>
      </c>
      <c r="AG67" s="2">
        <f>AE67*AK67</f>
        <v>56</v>
      </c>
      <c r="AH67" s="2">
        <f>VLOOKUP($Q67,[1]sistem!$I$3:$N$10,6,FALSE)</f>
        <v>2</v>
      </c>
      <c r="AI67" s="2">
        <v>2</v>
      </c>
      <c r="AJ67" s="2">
        <f t="shared" si="36"/>
        <v>4</v>
      </c>
      <c r="AK67" s="2">
        <f>VLOOKUP($AZ67,[1]sistem!$I$18:$K$19,3,FALSE)</f>
        <v>14</v>
      </c>
      <c r="AL67" s="2" t="e">
        <f>AK67*#REF!</f>
        <v>#REF!</v>
      </c>
      <c r="AM67" s="2" t="e">
        <f t="shared" si="37"/>
        <v>#REF!</v>
      </c>
      <c r="AN67" s="2">
        <f t="shared" si="38"/>
        <v>25</v>
      </c>
      <c r="AO67" s="2" t="e">
        <f t="shared" si="39"/>
        <v>#REF!</v>
      </c>
      <c r="AP67" s="2" t="e">
        <f>ROUND(AO67-#REF!,0)</f>
        <v>#REF!</v>
      </c>
      <c r="AQ67" s="2">
        <f>IF(AZ67="s",IF(Q67=0,0,
IF(Q67=1,#REF!*4*4,
IF(Q67=2,0,
IF(Q67=3,#REF!*4*2,
IF(Q67=4,0,
IF(Q67=5,0,
IF(Q67=6,0,
IF(Q67=7,0)))))))),
IF(AZ67="t",
IF(Q67=0,0,
IF(Q67=1,#REF!*4*4*0.8,
IF(Q67=2,0,
IF(Q67=3,#REF!*4*2*0.8,
IF(Q67=4,0,
IF(Q67=5,0,
IF(Q67=6,0,
IF(Q67=7,0))))))))))</f>
        <v>0</v>
      </c>
      <c r="AR67" s="2" t="e">
        <f>IF(AZ67="s",
IF(Q67=0,0,
IF(Q67=1,0,
IF(Q67=2,#REF!*4*2,
IF(Q67=3,#REF!*4,
IF(Q67=4,#REF!*4,
IF(Q67=5,0,
IF(Q67=6,0,
IF(Q67=7,#REF!*4)))))))),
IF(AZ67="t",
IF(Q67=0,0,
IF(Q67=1,0,
IF(Q67=2,#REF!*4*2*0.8,
IF(Q67=3,#REF!*4*0.8,
IF(Q67=4,#REF!*4*0.8,
IF(Q67=5,0,
IF(Q67=6,0,
IF(Q67=7,#REF!*4))))))))))</f>
        <v>#REF!</v>
      </c>
      <c r="AS67" s="2" t="e">
        <f>IF(AZ67="s",
IF(Q67=0,0,
IF(Q67=1,#REF!*2,
IF(Q67=2,#REF!*2,
IF(Q67=3,#REF!*2,
IF(Q67=4,#REF!*2,
IF(Q67=5,#REF!*2,
IF(Q67=6,#REF!*2,
IF(Q67=7,#REF!*2)))))))),
IF(AZ67="t",
IF(Q67=0,#REF!*2*0.8,
IF(Q67=1,#REF!*2*0.8,
IF(Q67=2,#REF!*2*0.8,
IF(Q67=3,#REF!*2*0.8,
IF(Q67=4,#REF!*2*0.8,
IF(Q67=5,#REF!*2*0.8,
IF(Q67=6,#REF!*1*0.8,
IF(Q67=7,#REF!*2))))))))))</f>
        <v>#REF!</v>
      </c>
      <c r="AT67" s="2" t="e">
        <f t="shared" si="40"/>
        <v>#REF!</v>
      </c>
      <c r="AU67" s="2" t="e">
        <f>IF(AZ67="s",
IF(Q67=0,0,
IF(Q67=1,(14-2)*(#REF!+#REF!)/4*4,
IF(Q67=2,(14-2)*(#REF!+#REF!)/4*2,
IF(Q67=3,(14-2)*(#REF!+#REF!)/4*3,
IF(Q67=4,(14-2)*(#REF!+#REF!)/4,
IF(Q67=5,(14-2)*#REF!/4,
IF(Q67=6,0,
IF(Q67=7,(14)*#REF!)))))))),
IF(AZ67="t",
IF(Q67=0,0,
IF(Q67=1,(11-2)*(#REF!+#REF!)/4*4,
IF(Q67=2,(11-2)*(#REF!+#REF!)/4*2,
IF(Q67=3,(11-2)*(#REF!+#REF!)/4*3,
IF(Q67=4,(11-2)*(#REF!+#REF!)/4,
IF(Q67=5,(11-2)*#REF!/4,
IF(Q67=6,0,
IF(Q67=7,(11)*#REF!))))))))))</f>
        <v>#REF!</v>
      </c>
      <c r="AV67" s="2" t="e">
        <f t="shared" si="41"/>
        <v>#REF!</v>
      </c>
      <c r="AW67" s="2">
        <f t="shared" si="42"/>
        <v>8</v>
      </c>
      <c r="AX67" s="2">
        <f t="shared" si="43"/>
        <v>4</v>
      </c>
      <c r="AY67" s="2" t="e">
        <f t="shared" si="44"/>
        <v>#REF!</v>
      </c>
      <c r="AZ67" s="2" t="s">
        <v>63</v>
      </c>
      <c r="BA67" s="2" t="e">
        <f>IF(BG67="A",0,IF(AZ67="s",14*#REF!,IF(AZ67="T",11*#REF!,"HATA")))</f>
        <v>#REF!</v>
      </c>
      <c r="BB67" s="2" t="e">
        <f t="shared" si="45"/>
        <v>#REF!</v>
      </c>
      <c r="BC67" s="2" t="e">
        <f t="shared" si="46"/>
        <v>#REF!</v>
      </c>
      <c r="BD67" s="2" t="e">
        <f>IF(BC67-#REF!=0,"DOĞRU","YANLIŞ")</f>
        <v>#REF!</v>
      </c>
      <c r="BE67" s="2" t="e">
        <f>#REF!-BC67</f>
        <v>#REF!</v>
      </c>
      <c r="BF67" s="2">
        <v>1</v>
      </c>
      <c r="BH67" s="2">
        <v>0</v>
      </c>
      <c r="BJ67" s="2">
        <v>4</v>
      </c>
      <c r="BL67" s="7" t="e">
        <f>#REF!*14</f>
        <v>#REF!</v>
      </c>
      <c r="BM67" s="9"/>
      <c r="BN67" s="8"/>
      <c r="BO67" s="13"/>
      <c r="BP67" s="13"/>
      <c r="BQ67" s="13"/>
      <c r="BR67" s="13"/>
      <c r="BS67" s="13"/>
      <c r="BT67" s="10"/>
      <c r="BU67" s="11"/>
      <c r="BV67" s="12"/>
      <c r="CC67" s="51"/>
      <c r="CD67" s="51"/>
      <c r="CE67" s="51" t="s">
        <v>687</v>
      </c>
      <c r="CF67" s="53">
        <v>44323</v>
      </c>
      <c r="CG67" s="52" t="s">
        <v>763</v>
      </c>
      <c r="CH67" s="52"/>
      <c r="CI67" s="52"/>
      <c r="CJ67" s="42"/>
      <c r="CK67" s="42"/>
    </row>
    <row r="68" spans="1:89" x14ac:dyDescent="0.25">
      <c r="A68" s="54" t="s">
        <v>169</v>
      </c>
      <c r="B68" s="54" t="s">
        <v>170</v>
      </c>
      <c r="C68" s="2" t="s">
        <v>170</v>
      </c>
      <c r="D68" s="4" t="s">
        <v>171</v>
      </c>
      <c r="E68" s="4" t="s">
        <v>171</v>
      </c>
      <c r="F68" s="5" t="e">
        <f>IF(AZ68="S",
IF(#REF!+BH68=2012,
IF(#REF!=1,"12-13/1",
IF(#REF!=2,"12-13/2",
IF(#REF!=3,"13-14/1",
IF(#REF!=4,"13-14/2","Hata1")))),
IF(#REF!+BH68=2013,
IF(#REF!=1,"13-14/1",
IF(#REF!=2,"13-14/2",
IF(#REF!=3,"14-15/1",
IF(#REF!=4,"14-15/2","Hata2")))),
IF(#REF!+BH68=2014,
IF(#REF!=1,"14-15/1",
IF(#REF!=2,"14-15/2",
IF(#REF!=3,"15-16/1",
IF(#REF!=4,"15-16/2","Hata3")))),
IF(#REF!+BH68=2015,
IF(#REF!=1,"15-16/1",
IF(#REF!=2,"15-16/2",
IF(#REF!=3,"16-17/1",
IF(#REF!=4,"16-17/2","Hata4")))),
IF(#REF!+BH68=2016,
IF(#REF!=1,"16-17/1",
IF(#REF!=2,"16-17/2",
IF(#REF!=3,"17-18/1",
IF(#REF!=4,"17-18/2","Hata5")))),
IF(#REF!+BH68=2017,
IF(#REF!=1,"17-18/1",
IF(#REF!=2,"17-18/2",
IF(#REF!=3,"18-19/1",
IF(#REF!=4,"18-19/2","Hata6")))),
IF(#REF!+BH68=2018,
IF(#REF!=1,"18-19/1",
IF(#REF!=2,"18-19/2",
IF(#REF!=3,"19-20/1",
IF(#REF!=4,"19-20/2","Hata7")))),
IF(#REF!+BH68=2019,
IF(#REF!=1,"19-20/1",
IF(#REF!=2,"19-20/2",
IF(#REF!=3,"20-21/1",
IF(#REF!=4,"20-21/2","Hata8")))),
IF(#REF!+BH68=2020,
IF(#REF!=1,"20-21/1",
IF(#REF!=2,"20-21/2",
IF(#REF!=3,"21-22/1",
IF(#REF!=4,"21-22/2","Hata9")))),
IF(#REF!+BH68=2021,
IF(#REF!=1,"21-22/1",
IF(#REF!=2,"21-22/2",
IF(#REF!=3,"22-23/1",
IF(#REF!=4,"22-23/2","Hata10")))),
IF(#REF!+BH68=2022,
IF(#REF!=1,"22-23/1",
IF(#REF!=2,"22-23/2",
IF(#REF!=3,"23-24/1",
IF(#REF!=4,"23-24/2","Hata11")))),
IF(#REF!+BH68=2023,
IF(#REF!=1,"23-24/1",
IF(#REF!=2,"23-24/2",
IF(#REF!=3,"24-25/1",
IF(#REF!=4,"24-25/2","Hata12")))),
)))))))))))),
IF(AZ68="T",
IF(#REF!+BH68=2012,
IF(#REF!=1,"12-13/1",
IF(#REF!=2,"12-13/2",
IF(#REF!=3,"12-13/3",
IF(#REF!=4,"13-14/1",
IF(#REF!=5,"13-14/2",
IF(#REF!=6,"13-14/3","Hata1")))))),
IF(#REF!+BH68=2013,
IF(#REF!=1,"13-14/1",
IF(#REF!=2,"13-14/2",
IF(#REF!=3,"13-14/3",
IF(#REF!=4,"14-15/1",
IF(#REF!=5,"14-15/2",
IF(#REF!=6,"14-15/3","Hata2")))))),
IF(#REF!+BH68=2014,
IF(#REF!=1,"14-15/1",
IF(#REF!=2,"14-15/2",
IF(#REF!=3,"14-15/3",
IF(#REF!=4,"15-16/1",
IF(#REF!=5,"15-16/2",
IF(#REF!=6,"15-16/3","Hata3")))))),
IF(AND(#REF!+#REF!&gt;2014,#REF!+#REF!&lt;2015,BH68=1),
IF(#REF!=0.1,"14-15/0.1",
IF(#REF!=0.2,"14-15/0.2",
IF(#REF!=0.3,"14-15/0.3","Hata4"))),
IF(#REF!+BH68=2015,
IF(#REF!=1,"15-16/1",
IF(#REF!=2,"15-16/2",
IF(#REF!=3,"15-16/3",
IF(#REF!=4,"16-17/1",
IF(#REF!=5,"16-17/2",
IF(#REF!=6,"16-17/3","Hata5")))))),
IF(#REF!+BH68=2016,
IF(#REF!=1,"16-17/1",
IF(#REF!=2,"16-17/2",
IF(#REF!=3,"16-17/3",
IF(#REF!=4,"17-18/1",
IF(#REF!=5,"17-18/2",
IF(#REF!=6,"17-18/3","Hata6")))))),
IF(#REF!+BH68=2017,
IF(#REF!=1,"17-18/1",
IF(#REF!=2,"17-18/2",
IF(#REF!=3,"17-18/3",
IF(#REF!=4,"18-19/1",
IF(#REF!=5,"18-19/2",
IF(#REF!=6,"18-19/3","Hata7")))))),
IF(#REF!+BH68=2018,
IF(#REF!=1,"18-19/1",
IF(#REF!=2,"18-19/2",
IF(#REF!=3,"18-19/3",
IF(#REF!=4,"19-20/1",
IF(#REF!=5," 19-20/2",
IF(#REF!=6,"19-20/3","Hata8")))))),
IF(#REF!+BH68=2019,
IF(#REF!=1,"19-20/1",
IF(#REF!=2,"19-20/2",
IF(#REF!=3,"19-20/3",
IF(#REF!=4,"20-21/1",
IF(#REF!=5,"20-21/2",
IF(#REF!=6,"20-21/3","Hata9")))))),
IF(#REF!+BH68=2020,
IF(#REF!=1,"20-21/1",
IF(#REF!=2,"20-21/2",
IF(#REF!=3,"20-21/3",
IF(#REF!=4,"21-22/1",
IF(#REF!=5,"21-22/2",
IF(#REF!=6,"21-22/3","Hata10")))))),
IF(#REF!+BH68=2021,
IF(#REF!=1,"21-22/1",
IF(#REF!=2,"21-22/2",
IF(#REF!=3,"21-22/3",
IF(#REF!=4,"22-23/1",
IF(#REF!=5,"22-23/2",
IF(#REF!=6,"22-23/3","Hata11")))))),
IF(#REF!+BH68=2022,
IF(#REF!=1,"22-23/1",
IF(#REF!=2,"22-23/2",
IF(#REF!=3,"22-23/3",
IF(#REF!=4,"23-24/1",
IF(#REF!=5,"23-24/2",
IF(#REF!=6,"23-24/3","Hata12")))))),
IF(#REF!+BH68=2023,
IF(#REF!=1,"23-24/1",
IF(#REF!=2,"23-24/2",
IF(#REF!=3,"23-24/3",
IF(#REF!=4,"24-25/1",
IF(#REF!=5,"24-25/2",
IF(#REF!=6,"24-25/3","Hata13")))))),
))))))))))))))
)</f>
        <v>#REF!</v>
      </c>
      <c r="G68" s="4"/>
      <c r="H68" s="54" t="s">
        <v>116</v>
      </c>
      <c r="I68" s="2">
        <v>54711</v>
      </c>
      <c r="J68" s="2" t="s">
        <v>117</v>
      </c>
      <c r="O68" s="2" t="s">
        <v>172</v>
      </c>
      <c r="P68" s="2" t="s">
        <v>172</v>
      </c>
      <c r="Q68" s="55">
        <v>4</v>
      </c>
      <c r="R68" s="2">
        <f>VLOOKUP($Q68,[1]sistem!$I$3:$L$10,2,FALSE)</f>
        <v>0</v>
      </c>
      <c r="S68" s="2">
        <f>VLOOKUP($Q68,[1]sistem!$I$3:$L$10,3,FALSE)</f>
        <v>1</v>
      </c>
      <c r="T68" s="2">
        <f>VLOOKUP($Q68,[1]sistem!$I$3:$L$10,4,FALSE)</f>
        <v>1</v>
      </c>
      <c r="U68" s="2" t="e">
        <f>VLOOKUP($AZ68,[1]sistem!$I$13:$L$14,2,FALSE)*#REF!</f>
        <v>#REF!</v>
      </c>
      <c r="V68" s="2" t="e">
        <f>VLOOKUP($AZ68,[1]sistem!$I$13:$L$14,3,FALSE)*#REF!</f>
        <v>#REF!</v>
      </c>
      <c r="W68" s="2" t="e">
        <f>VLOOKUP($AZ68,[1]sistem!$I$13:$L$14,4,FALSE)*#REF!</f>
        <v>#REF!</v>
      </c>
      <c r="X68" s="2" t="e">
        <f t="shared" si="34"/>
        <v>#REF!</v>
      </c>
      <c r="Y68" s="2" t="e">
        <f t="shared" si="34"/>
        <v>#REF!</v>
      </c>
      <c r="Z68" s="2" t="e">
        <f t="shared" si="34"/>
        <v>#REF!</v>
      </c>
      <c r="AA68" s="2" t="e">
        <f t="shared" si="35"/>
        <v>#REF!</v>
      </c>
      <c r="AB68" s="2">
        <f>VLOOKUP(AZ68,[1]sistem!$I$18:$J$19,2,FALSE)</f>
        <v>14</v>
      </c>
      <c r="AC68" s="2">
        <v>0.25</v>
      </c>
      <c r="AD68" s="2">
        <f>VLOOKUP($Q68,[1]sistem!$I$3:$M$10,5,FALSE)</f>
        <v>1</v>
      </c>
      <c r="AE68" s="2">
        <v>4</v>
      </c>
      <c r="AG68" s="2">
        <f>AE68*AK68</f>
        <v>56</v>
      </c>
      <c r="AH68" s="2">
        <f>VLOOKUP($Q68,[1]sistem!$I$3:$N$10,6,FALSE)</f>
        <v>2</v>
      </c>
      <c r="AI68" s="2">
        <v>2</v>
      </c>
      <c r="AJ68" s="2">
        <f t="shared" si="36"/>
        <v>4</v>
      </c>
      <c r="AK68" s="2">
        <f>VLOOKUP($AZ68,[1]sistem!$I$18:$K$19,3,FALSE)</f>
        <v>14</v>
      </c>
      <c r="AL68" s="2" t="e">
        <f>AK68*#REF!</f>
        <v>#REF!</v>
      </c>
      <c r="AM68" s="2" t="e">
        <f t="shared" si="37"/>
        <v>#REF!</v>
      </c>
      <c r="AN68" s="2">
        <f t="shared" si="38"/>
        <v>25</v>
      </c>
      <c r="AO68" s="2" t="e">
        <f t="shared" si="39"/>
        <v>#REF!</v>
      </c>
      <c r="AP68" s="2" t="e">
        <f>ROUND(AO68-#REF!,0)</f>
        <v>#REF!</v>
      </c>
      <c r="AQ68" s="2">
        <f>IF(AZ68="s",IF(Q68=0,0,
IF(Q68=1,#REF!*4*4,
IF(Q68=2,0,
IF(Q68=3,#REF!*4*2,
IF(Q68=4,0,
IF(Q68=5,0,
IF(Q68=6,0,
IF(Q68=7,0)))))))),
IF(AZ68="t",
IF(Q68=0,0,
IF(Q68=1,#REF!*4*4*0.8,
IF(Q68=2,0,
IF(Q68=3,#REF!*4*2*0.8,
IF(Q68=4,0,
IF(Q68=5,0,
IF(Q68=6,0,
IF(Q68=7,0))))))))))</f>
        <v>0</v>
      </c>
      <c r="AR68" s="2" t="e">
        <f>IF(AZ68="s",
IF(Q68=0,0,
IF(Q68=1,0,
IF(Q68=2,#REF!*4*2,
IF(Q68=3,#REF!*4,
IF(Q68=4,#REF!*4,
IF(Q68=5,0,
IF(Q68=6,0,
IF(Q68=7,#REF!*4)))))))),
IF(AZ68="t",
IF(Q68=0,0,
IF(Q68=1,0,
IF(Q68=2,#REF!*4*2*0.8,
IF(Q68=3,#REF!*4*0.8,
IF(Q68=4,#REF!*4*0.8,
IF(Q68=5,0,
IF(Q68=6,0,
IF(Q68=7,#REF!*4))))))))))</f>
        <v>#REF!</v>
      </c>
      <c r="AS68" s="2" t="e">
        <f>IF(AZ68="s",
IF(Q68=0,0,
IF(Q68=1,#REF!*2,
IF(Q68=2,#REF!*2,
IF(Q68=3,#REF!*2,
IF(Q68=4,#REF!*2,
IF(Q68=5,#REF!*2,
IF(Q68=6,#REF!*2,
IF(Q68=7,#REF!*2)))))))),
IF(AZ68="t",
IF(Q68=0,#REF!*2*0.8,
IF(Q68=1,#REF!*2*0.8,
IF(Q68=2,#REF!*2*0.8,
IF(Q68=3,#REF!*2*0.8,
IF(Q68=4,#REF!*2*0.8,
IF(Q68=5,#REF!*2*0.8,
IF(Q68=6,#REF!*1*0.8,
IF(Q68=7,#REF!*2))))))))))</f>
        <v>#REF!</v>
      </c>
      <c r="AT68" s="2" t="e">
        <f t="shared" si="40"/>
        <v>#REF!</v>
      </c>
      <c r="AU68" s="2" t="e">
        <f>IF(AZ68="s",
IF(Q68=0,0,
IF(Q68=1,(14-2)*(#REF!+#REF!)/4*4,
IF(Q68=2,(14-2)*(#REF!+#REF!)/4*2,
IF(Q68=3,(14-2)*(#REF!+#REF!)/4*3,
IF(Q68=4,(14-2)*(#REF!+#REF!)/4,
IF(Q68=5,(14-2)*#REF!/4,
IF(Q68=6,0,
IF(Q68=7,(14)*#REF!)))))))),
IF(AZ68="t",
IF(Q68=0,0,
IF(Q68=1,(11-2)*(#REF!+#REF!)/4*4,
IF(Q68=2,(11-2)*(#REF!+#REF!)/4*2,
IF(Q68=3,(11-2)*(#REF!+#REF!)/4*3,
IF(Q68=4,(11-2)*(#REF!+#REF!)/4,
IF(Q68=5,(11-2)*#REF!/4,
IF(Q68=6,0,
IF(Q68=7,(11)*#REF!))))))))))</f>
        <v>#REF!</v>
      </c>
      <c r="AV68" s="2" t="e">
        <f t="shared" si="41"/>
        <v>#REF!</v>
      </c>
      <c r="AW68" s="2">
        <f t="shared" si="42"/>
        <v>8</v>
      </c>
      <c r="AX68" s="2">
        <f t="shared" si="43"/>
        <v>4</v>
      </c>
      <c r="AY68" s="2" t="e">
        <f t="shared" si="44"/>
        <v>#REF!</v>
      </c>
      <c r="AZ68" s="2" t="s">
        <v>63</v>
      </c>
      <c r="BA68" s="2" t="e">
        <f>IF(BG68="A",0,IF(AZ68="s",14*#REF!,IF(AZ68="T",11*#REF!,"HATA")))</f>
        <v>#REF!</v>
      </c>
      <c r="BB68" s="2" t="e">
        <f t="shared" si="45"/>
        <v>#REF!</v>
      </c>
      <c r="BC68" s="2" t="e">
        <f t="shared" si="46"/>
        <v>#REF!</v>
      </c>
      <c r="BD68" s="2" t="e">
        <f>IF(BC68-#REF!=0,"DOĞRU","YANLIŞ")</f>
        <v>#REF!</v>
      </c>
      <c r="BE68" s="2" t="e">
        <f>#REF!-BC68</f>
        <v>#REF!</v>
      </c>
      <c r="BF68" s="2">
        <v>1</v>
      </c>
      <c r="BH68" s="2">
        <v>0</v>
      </c>
      <c r="BJ68" s="2">
        <v>4</v>
      </c>
      <c r="BL68" s="7" t="e">
        <f>#REF!*14</f>
        <v>#REF!</v>
      </c>
      <c r="BM68" s="9"/>
      <c r="BN68" s="8"/>
      <c r="BO68" s="13"/>
      <c r="BP68" s="13"/>
      <c r="BQ68" s="13"/>
      <c r="BR68" s="13"/>
      <c r="BS68" s="13"/>
      <c r="BT68" s="10"/>
      <c r="BU68" s="11"/>
      <c r="BV68" s="12"/>
      <c r="CC68" s="51"/>
      <c r="CD68" s="51"/>
      <c r="CE68" s="51" t="s">
        <v>687</v>
      </c>
      <c r="CF68" s="53">
        <v>44323</v>
      </c>
      <c r="CG68" s="52" t="s">
        <v>762</v>
      </c>
      <c r="CH68" s="52"/>
      <c r="CI68" s="52"/>
      <c r="CJ68" s="42"/>
      <c r="CK68" s="42"/>
    </row>
    <row r="69" spans="1:89" x14ac:dyDescent="0.25">
      <c r="A69" s="54" t="s">
        <v>177</v>
      </c>
      <c r="B69" s="54" t="s">
        <v>178</v>
      </c>
      <c r="C69" s="2" t="s">
        <v>178</v>
      </c>
      <c r="D69" s="4" t="s">
        <v>171</v>
      </c>
      <c r="E69" s="4" t="s">
        <v>171</v>
      </c>
      <c r="F69" s="5" t="e">
        <f>IF(AZ69="S",
IF(#REF!+BH69=2012,
IF(#REF!=1,"12-13/1",
IF(#REF!=2,"12-13/2",
IF(#REF!=3,"13-14/1",
IF(#REF!=4,"13-14/2","Hata1")))),
IF(#REF!+BH69=2013,
IF(#REF!=1,"13-14/1",
IF(#REF!=2,"13-14/2",
IF(#REF!=3,"14-15/1",
IF(#REF!=4,"14-15/2","Hata2")))),
IF(#REF!+BH69=2014,
IF(#REF!=1,"14-15/1",
IF(#REF!=2,"14-15/2",
IF(#REF!=3,"15-16/1",
IF(#REF!=4,"15-16/2","Hata3")))),
IF(#REF!+BH69=2015,
IF(#REF!=1,"15-16/1",
IF(#REF!=2,"15-16/2",
IF(#REF!=3,"16-17/1",
IF(#REF!=4,"16-17/2","Hata4")))),
IF(#REF!+BH69=2016,
IF(#REF!=1,"16-17/1",
IF(#REF!=2,"16-17/2",
IF(#REF!=3,"17-18/1",
IF(#REF!=4,"17-18/2","Hata5")))),
IF(#REF!+BH69=2017,
IF(#REF!=1,"17-18/1",
IF(#REF!=2,"17-18/2",
IF(#REF!=3,"18-19/1",
IF(#REF!=4,"18-19/2","Hata6")))),
IF(#REF!+BH69=2018,
IF(#REF!=1,"18-19/1",
IF(#REF!=2,"18-19/2",
IF(#REF!=3,"19-20/1",
IF(#REF!=4,"19-20/2","Hata7")))),
IF(#REF!+BH69=2019,
IF(#REF!=1,"19-20/1",
IF(#REF!=2,"19-20/2",
IF(#REF!=3,"20-21/1",
IF(#REF!=4,"20-21/2","Hata8")))),
IF(#REF!+BH69=2020,
IF(#REF!=1,"20-21/1",
IF(#REF!=2,"20-21/2",
IF(#REF!=3,"21-22/1",
IF(#REF!=4,"21-22/2","Hata9")))),
IF(#REF!+BH69=2021,
IF(#REF!=1,"21-22/1",
IF(#REF!=2,"21-22/2",
IF(#REF!=3,"22-23/1",
IF(#REF!=4,"22-23/2","Hata10")))),
IF(#REF!+BH69=2022,
IF(#REF!=1,"22-23/1",
IF(#REF!=2,"22-23/2",
IF(#REF!=3,"23-24/1",
IF(#REF!=4,"23-24/2","Hata11")))),
IF(#REF!+BH69=2023,
IF(#REF!=1,"23-24/1",
IF(#REF!=2,"23-24/2",
IF(#REF!=3,"24-25/1",
IF(#REF!=4,"24-25/2","Hata12")))),
)))))))))))),
IF(AZ69="T",
IF(#REF!+BH69=2012,
IF(#REF!=1,"12-13/1",
IF(#REF!=2,"12-13/2",
IF(#REF!=3,"12-13/3",
IF(#REF!=4,"13-14/1",
IF(#REF!=5,"13-14/2",
IF(#REF!=6,"13-14/3","Hata1")))))),
IF(#REF!+BH69=2013,
IF(#REF!=1,"13-14/1",
IF(#REF!=2,"13-14/2",
IF(#REF!=3,"13-14/3",
IF(#REF!=4,"14-15/1",
IF(#REF!=5,"14-15/2",
IF(#REF!=6,"14-15/3","Hata2")))))),
IF(#REF!+BH69=2014,
IF(#REF!=1,"14-15/1",
IF(#REF!=2,"14-15/2",
IF(#REF!=3,"14-15/3",
IF(#REF!=4,"15-16/1",
IF(#REF!=5,"15-16/2",
IF(#REF!=6,"15-16/3","Hata3")))))),
IF(AND(#REF!+#REF!&gt;2014,#REF!+#REF!&lt;2015,BH69=1),
IF(#REF!=0.1,"14-15/0.1",
IF(#REF!=0.2,"14-15/0.2",
IF(#REF!=0.3,"14-15/0.3","Hata4"))),
IF(#REF!+BH69=2015,
IF(#REF!=1,"15-16/1",
IF(#REF!=2,"15-16/2",
IF(#REF!=3,"15-16/3",
IF(#REF!=4,"16-17/1",
IF(#REF!=5,"16-17/2",
IF(#REF!=6,"16-17/3","Hata5")))))),
IF(#REF!+BH69=2016,
IF(#REF!=1,"16-17/1",
IF(#REF!=2,"16-17/2",
IF(#REF!=3,"16-17/3",
IF(#REF!=4,"17-18/1",
IF(#REF!=5,"17-18/2",
IF(#REF!=6,"17-18/3","Hata6")))))),
IF(#REF!+BH69=2017,
IF(#REF!=1,"17-18/1",
IF(#REF!=2,"17-18/2",
IF(#REF!=3,"17-18/3",
IF(#REF!=4,"18-19/1",
IF(#REF!=5,"18-19/2",
IF(#REF!=6,"18-19/3","Hata7")))))),
IF(#REF!+BH69=2018,
IF(#REF!=1,"18-19/1",
IF(#REF!=2,"18-19/2",
IF(#REF!=3,"18-19/3",
IF(#REF!=4,"19-20/1",
IF(#REF!=5," 19-20/2",
IF(#REF!=6,"19-20/3","Hata8")))))),
IF(#REF!+BH69=2019,
IF(#REF!=1,"19-20/1",
IF(#REF!=2,"19-20/2",
IF(#REF!=3,"19-20/3",
IF(#REF!=4,"20-21/1",
IF(#REF!=5,"20-21/2",
IF(#REF!=6,"20-21/3","Hata9")))))),
IF(#REF!+BH69=2020,
IF(#REF!=1,"20-21/1",
IF(#REF!=2,"20-21/2",
IF(#REF!=3,"20-21/3",
IF(#REF!=4,"21-22/1",
IF(#REF!=5,"21-22/2",
IF(#REF!=6,"21-22/3","Hata10")))))),
IF(#REF!+BH69=2021,
IF(#REF!=1,"21-22/1",
IF(#REF!=2,"21-22/2",
IF(#REF!=3,"21-22/3",
IF(#REF!=4,"22-23/1",
IF(#REF!=5,"22-23/2",
IF(#REF!=6,"22-23/3","Hata11")))))),
IF(#REF!+BH69=2022,
IF(#REF!=1,"22-23/1",
IF(#REF!=2,"22-23/2",
IF(#REF!=3,"22-23/3",
IF(#REF!=4,"23-24/1",
IF(#REF!=5,"23-24/2",
IF(#REF!=6,"23-24/3","Hata12")))))),
IF(#REF!+BH69=2023,
IF(#REF!=1,"23-24/1",
IF(#REF!=2,"23-24/2",
IF(#REF!=3,"23-24/3",
IF(#REF!=4,"24-25/1",
IF(#REF!=5,"24-25/2",
IF(#REF!=6,"24-25/3","Hata13")))))),
))))))))))))))
)</f>
        <v>#REF!</v>
      </c>
      <c r="G69" s="4"/>
      <c r="H69" s="54" t="s">
        <v>116</v>
      </c>
      <c r="I69" s="2">
        <v>54711</v>
      </c>
      <c r="J69" s="2" t="s">
        <v>117</v>
      </c>
      <c r="Q69" s="55">
        <v>4</v>
      </c>
      <c r="R69" s="2">
        <f>VLOOKUP($Q69,[1]sistem!$I$3:$L$10,2,FALSE)</f>
        <v>0</v>
      </c>
      <c r="S69" s="2">
        <f>VLOOKUP($Q69,[1]sistem!$I$3:$L$10,3,FALSE)</f>
        <v>1</v>
      </c>
      <c r="T69" s="2">
        <f>VLOOKUP($Q69,[1]sistem!$I$3:$L$10,4,FALSE)</f>
        <v>1</v>
      </c>
      <c r="U69" s="2" t="e">
        <f>VLOOKUP($AZ69,[1]sistem!$I$13:$L$14,2,FALSE)*#REF!</f>
        <v>#REF!</v>
      </c>
      <c r="V69" s="2" t="e">
        <f>VLOOKUP($AZ69,[1]sistem!$I$13:$L$14,3,FALSE)*#REF!</f>
        <v>#REF!</v>
      </c>
      <c r="W69" s="2" t="e">
        <f>VLOOKUP($AZ69,[1]sistem!$I$13:$L$14,4,FALSE)*#REF!</f>
        <v>#REF!</v>
      </c>
      <c r="X69" s="2" t="e">
        <f t="shared" si="34"/>
        <v>#REF!</v>
      </c>
      <c r="Y69" s="2" t="e">
        <f t="shared" si="34"/>
        <v>#REF!</v>
      </c>
      <c r="Z69" s="2" t="e">
        <f t="shared" si="34"/>
        <v>#REF!</v>
      </c>
      <c r="AA69" s="2" t="e">
        <f t="shared" si="35"/>
        <v>#REF!</v>
      </c>
      <c r="AB69" s="2">
        <f>VLOOKUP(AZ69,[1]sistem!$I$18:$J$19,2,FALSE)</f>
        <v>14</v>
      </c>
      <c r="AC69" s="2">
        <v>0.25</v>
      </c>
      <c r="AD69" s="2">
        <f>VLOOKUP($Q69,[1]sistem!$I$3:$M$10,5,FALSE)</f>
        <v>1</v>
      </c>
      <c r="AE69" s="2">
        <v>4</v>
      </c>
      <c r="AG69" s="2">
        <f>AE69*AK69</f>
        <v>56</v>
      </c>
      <c r="AH69" s="2">
        <f>VLOOKUP($Q69,[1]sistem!$I$3:$N$10,6,FALSE)</f>
        <v>2</v>
      </c>
      <c r="AI69" s="2">
        <v>2</v>
      </c>
      <c r="AJ69" s="2">
        <f t="shared" si="36"/>
        <v>4</v>
      </c>
      <c r="AK69" s="2">
        <f>VLOOKUP($AZ69,[1]sistem!$I$18:$K$19,3,FALSE)</f>
        <v>14</v>
      </c>
      <c r="AL69" s="2" t="e">
        <f>AK69*#REF!</f>
        <v>#REF!</v>
      </c>
      <c r="AM69" s="2" t="e">
        <f t="shared" si="37"/>
        <v>#REF!</v>
      </c>
      <c r="AN69" s="2">
        <f t="shared" si="38"/>
        <v>25</v>
      </c>
      <c r="AO69" s="2" t="e">
        <f t="shared" si="39"/>
        <v>#REF!</v>
      </c>
      <c r="AP69" s="2" t="e">
        <f>ROUND(AO69-#REF!,0)</f>
        <v>#REF!</v>
      </c>
      <c r="AQ69" s="2">
        <f>IF(AZ69="s",IF(Q69=0,0,
IF(Q69=1,#REF!*4*4,
IF(Q69=2,0,
IF(Q69=3,#REF!*4*2,
IF(Q69=4,0,
IF(Q69=5,0,
IF(Q69=6,0,
IF(Q69=7,0)))))))),
IF(AZ69="t",
IF(Q69=0,0,
IF(Q69=1,#REF!*4*4*0.8,
IF(Q69=2,0,
IF(Q69=3,#REF!*4*2*0.8,
IF(Q69=4,0,
IF(Q69=5,0,
IF(Q69=6,0,
IF(Q69=7,0))))))))))</f>
        <v>0</v>
      </c>
      <c r="AR69" s="2" t="e">
        <f>IF(AZ69="s",
IF(Q69=0,0,
IF(Q69=1,0,
IF(Q69=2,#REF!*4*2,
IF(Q69=3,#REF!*4,
IF(Q69=4,#REF!*4,
IF(Q69=5,0,
IF(Q69=6,0,
IF(Q69=7,#REF!*4)))))))),
IF(AZ69="t",
IF(Q69=0,0,
IF(Q69=1,0,
IF(Q69=2,#REF!*4*2*0.8,
IF(Q69=3,#REF!*4*0.8,
IF(Q69=4,#REF!*4*0.8,
IF(Q69=5,0,
IF(Q69=6,0,
IF(Q69=7,#REF!*4))))))))))</f>
        <v>#REF!</v>
      </c>
      <c r="AS69" s="2" t="e">
        <f>IF(AZ69="s",
IF(Q69=0,0,
IF(Q69=1,#REF!*2,
IF(Q69=2,#REF!*2,
IF(Q69=3,#REF!*2,
IF(Q69=4,#REF!*2,
IF(Q69=5,#REF!*2,
IF(Q69=6,#REF!*2,
IF(Q69=7,#REF!*2)))))))),
IF(AZ69="t",
IF(Q69=0,#REF!*2*0.8,
IF(Q69=1,#REF!*2*0.8,
IF(Q69=2,#REF!*2*0.8,
IF(Q69=3,#REF!*2*0.8,
IF(Q69=4,#REF!*2*0.8,
IF(Q69=5,#REF!*2*0.8,
IF(Q69=6,#REF!*1*0.8,
IF(Q69=7,#REF!*2))))))))))</f>
        <v>#REF!</v>
      </c>
      <c r="AT69" s="2" t="e">
        <f t="shared" si="40"/>
        <v>#REF!</v>
      </c>
      <c r="AU69" s="2" t="e">
        <f>IF(AZ69="s",
IF(Q69=0,0,
IF(Q69=1,(14-2)*(#REF!+#REF!)/4*4,
IF(Q69=2,(14-2)*(#REF!+#REF!)/4*2,
IF(Q69=3,(14-2)*(#REF!+#REF!)/4*3,
IF(Q69=4,(14-2)*(#REF!+#REF!)/4,
IF(Q69=5,(14-2)*#REF!/4,
IF(Q69=6,0,
IF(Q69=7,(14)*#REF!)))))))),
IF(AZ69="t",
IF(Q69=0,0,
IF(Q69=1,(11-2)*(#REF!+#REF!)/4*4,
IF(Q69=2,(11-2)*(#REF!+#REF!)/4*2,
IF(Q69=3,(11-2)*(#REF!+#REF!)/4*3,
IF(Q69=4,(11-2)*(#REF!+#REF!)/4,
IF(Q69=5,(11-2)*#REF!/4,
IF(Q69=6,0,
IF(Q69=7,(11)*#REF!))))))))))</f>
        <v>#REF!</v>
      </c>
      <c r="AV69" s="2" t="e">
        <f t="shared" si="41"/>
        <v>#REF!</v>
      </c>
      <c r="AW69" s="2">
        <f t="shared" si="42"/>
        <v>8</v>
      </c>
      <c r="AX69" s="2">
        <f t="shared" si="43"/>
        <v>4</v>
      </c>
      <c r="AY69" s="2" t="e">
        <f t="shared" si="44"/>
        <v>#REF!</v>
      </c>
      <c r="AZ69" s="2" t="s">
        <v>63</v>
      </c>
      <c r="BA69" s="2" t="e">
        <f>IF(BG69="A",0,IF(AZ69="s",14*#REF!,IF(AZ69="T",11*#REF!,"HATA")))</f>
        <v>#REF!</v>
      </c>
      <c r="BB69" s="2" t="e">
        <f t="shared" si="45"/>
        <v>#REF!</v>
      </c>
      <c r="BC69" s="2" t="e">
        <f t="shared" si="46"/>
        <v>#REF!</v>
      </c>
      <c r="BD69" s="2" t="e">
        <f>IF(BC69-#REF!=0,"DOĞRU","YANLIŞ")</f>
        <v>#REF!</v>
      </c>
      <c r="BE69" s="2" t="e">
        <f>#REF!-BC69</f>
        <v>#REF!</v>
      </c>
      <c r="BF69" s="2">
        <v>1</v>
      </c>
      <c r="BH69" s="2">
        <v>0</v>
      </c>
      <c r="BJ69" s="2">
        <v>4</v>
      </c>
      <c r="BL69" s="7" t="e">
        <f>#REF!*14</f>
        <v>#REF!</v>
      </c>
      <c r="BM69" s="9"/>
      <c r="BN69" s="8"/>
      <c r="BO69" s="13"/>
      <c r="BP69" s="13"/>
      <c r="BQ69" s="13"/>
      <c r="BR69" s="13"/>
      <c r="BS69" s="13"/>
      <c r="BT69" s="10"/>
      <c r="BU69" s="11"/>
      <c r="BV69" s="12"/>
      <c r="CC69" s="51"/>
      <c r="CD69" s="51"/>
      <c r="CE69" s="51" t="s">
        <v>687</v>
      </c>
      <c r="CF69" s="53">
        <v>44323</v>
      </c>
      <c r="CG69" s="52" t="s">
        <v>763</v>
      </c>
      <c r="CH69" s="52"/>
      <c r="CI69" s="52"/>
      <c r="CJ69" s="42"/>
      <c r="CK69" s="42"/>
    </row>
    <row r="70" spans="1:89" x14ac:dyDescent="0.25">
      <c r="A70" s="56" t="s">
        <v>769</v>
      </c>
      <c r="B70" s="56" t="s">
        <v>770</v>
      </c>
      <c r="H70" s="56" t="s">
        <v>116</v>
      </c>
      <c r="Q70" s="73">
        <v>2</v>
      </c>
      <c r="CC70" s="74"/>
      <c r="CD70" s="74"/>
      <c r="CE70" s="75" t="s">
        <v>687</v>
      </c>
      <c r="CF70" s="76">
        <v>44323</v>
      </c>
      <c r="CG70" s="72" t="s">
        <v>763</v>
      </c>
      <c r="CH70" s="71">
        <v>44344</v>
      </c>
      <c r="CI70" s="72" t="s">
        <v>763</v>
      </c>
      <c r="CJ70" s="79"/>
      <c r="CK70" s="79"/>
    </row>
    <row r="71" spans="1:89" x14ac:dyDescent="0.25">
      <c r="A71" s="54" t="s">
        <v>175</v>
      </c>
      <c r="B71" s="54" t="s">
        <v>176</v>
      </c>
      <c r="C71" s="2" t="s">
        <v>176</v>
      </c>
      <c r="D71" s="4" t="s">
        <v>171</v>
      </c>
      <c r="E71" s="4" t="s">
        <v>171</v>
      </c>
      <c r="F71" s="5" t="e">
        <f>IF(AZ71="S",
IF(#REF!+BH71=2012,
IF(#REF!=1,"12-13/1",
IF(#REF!=2,"12-13/2",
IF(#REF!=3,"13-14/1",
IF(#REF!=4,"13-14/2","Hata1")))),
IF(#REF!+BH71=2013,
IF(#REF!=1,"13-14/1",
IF(#REF!=2,"13-14/2",
IF(#REF!=3,"14-15/1",
IF(#REF!=4,"14-15/2","Hata2")))),
IF(#REF!+BH71=2014,
IF(#REF!=1,"14-15/1",
IF(#REF!=2,"14-15/2",
IF(#REF!=3,"15-16/1",
IF(#REF!=4,"15-16/2","Hata3")))),
IF(#REF!+BH71=2015,
IF(#REF!=1,"15-16/1",
IF(#REF!=2,"15-16/2",
IF(#REF!=3,"16-17/1",
IF(#REF!=4,"16-17/2","Hata4")))),
IF(#REF!+BH71=2016,
IF(#REF!=1,"16-17/1",
IF(#REF!=2,"16-17/2",
IF(#REF!=3,"17-18/1",
IF(#REF!=4,"17-18/2","Hata5")))),
IF(#REF!+BH71=2017,
IF(#REF!=1,"17-18/1",
IF(#REF!=2,"17-18/2",
IF(#REF!=3,"18-19/1",
IF(#REF!=4,"18-19/2","Hata6")))),
IF(#REF!+BH71=2018,
IF(#REF!=1,"18-19/1",
IF(#REF!=2,"18-19/2",
IF(#REF!=3,"19-20/1",
IF(#REF!=4,"19-20/2","Hata7")))),
IF(#REF!+BH71=2019,
IF(#REF!=1,"19-20/1",
IF(#REF!=2,"19-20/2",
IF(#REF!=3,"20-21/1",
IF(#REF!=4,"20-21/2","Hata8")))),
IF(#REF!+BH71=2020,
IF(#REF!=1,"20-21/1",
IF(#REF!=2,"20-21/2",
IF(#REF!=3,"21-22/1",
IF(#REF!=4,"21-22/2","Hata9")))),
IF(#REF!+BH71=2021,
IF(#REF!=1,"21-22/1",
IF(#REF!=2,"21-22/2",
IF(#REF!=3,"22-23/1",
IF(#REF!=4,"22-23/2","Hata10")))),
IF(#REF!+BH71=2022,
IF(#REF!=1,"22-23/1",
IF(#REF!=2,"22-23/2",
IF(#REF!=3,"23-24/1",
IF(#REF!=4,"23-24/2","Hata11")))),
IF(#REF!+BH71=2023,
IF(#REF!=1,"23-24/1",
IF(#REF!=2,"23-24/2",
IF(#REF!=3,"24-25/1",
IF(#REF!=4,"24-25/2","Hata12")))),
)))))))))))),
IF(AZ71="T",
IF(#REF!+BH71=2012,
IF(#REF!=1,"12-13/1",
IF(#REF!=2,"12-13/2",
IF(#REF!=3,"12-13/3",
IF(#REF!=4,"13-14/1",
IF(#REF!=5,"13-14/2",
IF(#REF!=6,"13-14/3","Hata1")))))),
IF(#REF!+BH71=2013,
IF(#REF!=1,"13-14/1",
IF(#REF!=2,"13-14/2",
IF(#REF!=3,"13-14/3",
IF(#REF!=4,"14-15/1",
IF(#REF!=5,"14-15/2",
IF(#REF!=6,"14-15/3","Hata2")))))),
IF(#REF!+BH71=2014,
IF(#REF!=1,"14-15/1",
IF(#REF!=2,"14-15/2",
IF(#REF!=3,"14-15/3",
IF(#REF!=4,"15-16/1",
IF(#REF!=5,"15-16/2",
IF(#REF!=6,"15-16/3","Hata3")))))),
IF(AND(#REF!+#REF!&gt;2014,#REF!+#REF!&lt;2015,BH71=1),
IF(#REF!=0.1,"14-15/0.1",
IF(#REF!=0.2,"14-15/0.2",
IF(#REF!=0.3,"14-15/0.3","Hata4"))),
IF(#REF!+BH71=2015,
IF(#REF!=1,"15-16/1",
IF(#REF!=2,"15-16/2",
IF(#REF!=3,"15-16/3",
IF(#REF!=4,"16-17/1",
IF(#REF!=5,"16-17/2",
IF(#REF!=6,"16-17/3","Hata5")))))),
IF(#REF!+BH71=2016,
IF(#REF!=1,"16-17/1",
IF(#REF!=2,"16-17/2",
IF(#REF!=3,"16-17/3",
IF(#REF!=4,"17-18/1",
IF(#REF!=5,"17-18/2",
IF(#REF!=6,"17-18/3","Hata6")))))),
IF(#REF!+BH71=2017,
IF(#REF!=1,"17-18/1",
IF(#REF!=2,"17-18/2",
IF(#REF!=3,"17-18/3",
IF(#REF!=4,"18-19/1",
IF(#REF!=5,"18-19/2",
IF(#REF!=6,"18-19/3","Hata7")))))),
IF(#REF!+BH71=2018,
IF(#REF!=1,"18-19/1",
IF(#REF!=2,"18-19/2",
IF(#REF!=3,"18-19/3",
IF(#REF!=4,"19-20/1",
IF(#REF!=5," 19-20/2",
IF(#REF!=6,"19-20/3","Hata8")))))),
IF(#REF!+BH71=2019,
IF(#REF!=1,"19-20/1",
IF(#REF!=2,"19-20/2",
IF(#REF!=3,"19-20/3",
IF(#REF!=4,"20-21/1",
IF(#REF!=5,"20-21/2",
IF(#REF!=6,"20-21/3","Hata9")))))),
IF(#REF!+BH71=2020,
IF(#REF!=1,"20-21/1",
IF(#REF!=2,"20-21/2",
IF(#REF!=3,"20-21/3",
IF(#REF!=4,"21-22/1",
IF(#REF!=5,"21-22/2",
IF(#REF!=6,"21-22/3","Hata10")))))),
IF(#REF!+BH71=2021,
IF(#REF!=1,"21-22/1",
IF(#REF!=2,"21-22/2",
IF(#REF!=3,"21-22/3",
IF(#REF!=4,"22-23/1",
IF(#REF!=5,"22-23/2",
IF(#REF!=6,"22-23/3","Hata11")))))),
IF(#REF!+BH71=2022,
IF(#REF!=1,"22-23/1",
IF(#REF!=2,"22-23/2",
IF(#REF!=3,"22-23/3",
IF(#REF!=4,"23-24/1",
IF(#REF!=5,"23-24/2",
IF(#REF!=6,"23-24/3","Hata12")))))),
IF(#REF!+BH71=2023,
IF(#REF!=1,"23-24/1",
IF(#REF!=2,"23-24/2",
IF(#REF!=3,"23-24/3",
IF(#REF!=4,"24-25/1",
IF(#REF!=5,"24-25/2",
IF(#REF!=6,"24-25/3","Hata13")))))),
))))))))))))))
)</f>
        <v>#REF!</v>
      </c>
      <c r="G71" s="4"/>
      <c r="H71" s="54" t="s">
        <v>168</v>
      </c>
      <c r="I71" s="2">
        <v>54710</v>
      </c>
      <c r="J71" s="2" t="s">
        <v>117</v>
      </c>
      <c r="Q71" s="55">
        <v>4</v>
      </c>
      <c r="R71" s="2">
        <f>VLOOKUP($Q71,[1]sistem!$I$3:$L$10,2,FALSE)</f>
        <v>0</v>
      </c>
      <c r="S71" s="2">
        <f>VLOOKUP($Q71,[1]sistem!$I$3:$L$10,3,FALSE)</f>
        <v>1</v>
      </c>
      <c r="T71" s="2">
        <f>VLOOKUP($Q71,[1]sistem!$I$3:$L$10,4,FALSE)</f>
        <v>1</v>
      </c>
      <c r="U71" s="2" t="e">
        <f>VLOOKUP($AZ71,[1]sistem!$I$13:$L$14,2,FALSE)*#REF!</f>
        <v>#REF!</v>
      </c>
      <c r="V71" s="2" t="e">
        <f>VLOOKUP($AZ71,[1]sistem!$I$13:$L$14,3,FALSE)*#REF!</f>
        <v>#REF!</v>
      </c>
      <c r="W71" s="2" t="e">
        <f>VLOOKUP($AZ71,[1]sistem!$I$13:$L$14,4,FALSE)*#REF!</f>
        <v>#REF!</v>
      </c>
      <c r="X71" s="2" t="e">
        <f t="shared" ref="X71:X130" si="47">R71*U71</f>
        <v>#REF!</v>
      </c>
      <c r="Y71" s="2" t="e">
        <f t="shared" ref="Y71:Y130" si="48">S71*V71</f>
        <v>#REF!</v>
      </c>
      <c r="Z71" s="2" t="e">
        <f t="shared" ref="Z71:Z130" si="49">T71*W71</f>
        <v>#REF!</v>
      </c>
      <c r="AA71" s="2" t="e">
        <f t="shared" ref="AA71:AA130" si="50">SUM(X71:Z71)</f>
        <v>#REF!</v>
      </c>
      <c r="AB71" s="2">
        <f>VLOOKUP(AZ71,[1]sistem!$I$18:$J$19,2,FALSE)</f>
        <v>14</v>
      </c>
      <c r="AC71" s="2">
        <v>0.25</v>
      </c>
      <c r="AD71" s="2">
        <f>VLOOKUP($Q71,[1]sistem!$I$3:$M$10,5,FALSE)</f>
        <v>1</v>
      </c>
      <c r="AE71" s="2">
        <v>4</v>
      </c>
      <c r="AG71" s="2">
        <f>AE71*AK71</f>
        <v>56</v>
      </c>
      <c r="AH71" s="2">
        <f>VLOOKUP($Q71,[1]sistem!$I$3:$N$10,6,FALSE)</f>
        <v>2</v>
      </c>
      <c r="AI71" s="2">
        <v>2</v>
      </c>
      <c r="AJ71" s="2">
        <f t="shared" ref="AJ71:AJ130" si="51">AH71*AI71</f>
        <v>4</v>
      </c>
      <c r="AK71" s="2">
        <f>VLOOKUP($AZ71,[1]sistem!$I$18:$K$19,3,FALSE)</f>
        <v>14</v>
      </c>
      <c r="AL71" s="2" t="e">
        <f>AK71*#REF!</f>
        <v>#REF!</v>
      </c>
      <c r="AM71" s="2" t="e">
        <f t="shared" ref="AM71:AM130" si="52">AL71+AJ71+AG71+X71+Y71+Z71</f>
        <v>#REF!</v>
      </c>
      <c r="AN71" s="2">
        <f t="shared" ref="AN71:AN100" si="53">IF(AZ71="s",25,25)</f>
        <v>25</v>
      </c>
      <c r="AO71" s="2" t="e">
        <f t="shared" ref="AO71:AO130" si="54">ROUND(AM71/AN71,0)</f>
        <v>#REF!</v>
      </c>
      <c r="AP71" s="2" t="e">
        <f>ROUND(AO71-#REF!,0)</f>
        <v>#REF!</v>
      </c>
      <c r="AQ71" s="2">
        <f>IF(AZ71="s",IF(Q71=0,0,
IF(Q71=1,#REF!*4*4,
IF(Q71=2,0,
IF(Q71=3,#REF!*4*2,
IF(Q71=4,0,
IF(Q71=5,0,
IF(Q71=6,0,
IF(Q71=7,0)))))))),
IF(AZ71="t",
IF(Q71=0,0,
IF(Q71=1,#REF!*4*4*0.8,
IF(Q71=2,0,
IF(Q71=3,#REF!*4*2*0.8,
IF(Q71=4,0,
IF(Q71=5,0,
IF(Q71=6,0,
IF(Q71=7,0))))))))))</f>
        <v>0</v>
      </c>
      <c r="AR71" s="2" t="e">
        <f>IF(AZ71="s",
IF(Q71=0,0,
IF(Q71=1,0,
IF(Q71=2,#REF!*4*2,
IF(Q71=3,#REF!*4,
IF(Q71=4,#REF!*4,
IF(Q71=5,0,
IF(Q71=6,0,
IF(Q71=7,#REF!*4)))))))),
IF(AZ71="t",
IF(Q71=0,0,
IF(Q71=1,0,
IF(Q71=2,#REF!*4*2*0.8,
IF(Q71=3,#REF!*4*0.8,
IF(Q71=4,#REF!*4*0.8,
IF(Q71=5,0,
IF(Q71=6,0,
IF(Q71=7,#REF!*4))))))))))</f>
        <v>#REF!</v>
      </c>
      <c r="AS71" s="2" t="e">
        <f>IF(AZ71="s",
IF(Q71=0,0,
IF(Q71=1,#REF!*2,
IF(Q71=2,#REF!*2,
IF(Q71=3,#REF!*2,
IF(Q71=4,#REF!*2,
IF(Q71=5,#REF!*2,
IF(Q71=6,#REF!*2,
IF(Q71=7,#REF!*2)))))))),
IF(AZ71="t",
IF(Q71=0,#REF!*2*0.8,
IF(Q71=1,#REF!*2*0.8,
IF(Q71=2,#REF!*2*0.8,
IF(Q71=3,#REF!*2*0.8,
IF(Q71=4,#REF!*2*0.8,
IF(Q71=5,#REF!*2*0.8,
IF(Q71=6,#REF!*1*0.8,
IF(Q71=7,#REF!*2))))))))))</f>
        <v>#REF!</v>
      </c>
      <c r="AT71" s="2" t="e">
        <f t="shared" ref="AT71:AT130" si="55">SUM(AQ71:AS71)-SUM(X71:Z71)</f>
        <v>#REF!</v>
      </c>
      <c r="AU71" s="2" t="e">
        <f>IF(AZ71="s",
IF(Q71=0,0,
IF(Q71=1,(14-2)*(#REF!+#REF!)/4*4,
IF(Q71=2,(14-2)*(#REF!+#REF!)/4*2,
IF(Q71=3,(14-2)*(#REF!+#REF!)/4*3,
IF(Q71=4,(14-2)*(#REF!+#REF!)/4,
IF(Q71=5,(14-2)*#REF!/4,
IF(Q71=6,0,
IF(Q71=7,(14)*#REF!)))))))),
IF(AZ71="t",
IF(Q71=0,0,
IF(Q71=1,(11-2)*(#REF!+#REF!)/4*4,
IF(Q71=2,(11-2)*(#REF!+#REF!)/4*2,
IF(Q71=3,(11-2)*(#REF!+#REF!)/4*3,
IF(Q71=4,(11-2)*(#REF!+#REF!)/4,
IF(Q71=5,(11-2)*#REF!/4,
IF(Q71=6,0,
IF(Q71=7,(11)*#REF!))))))))))</f>
        <v>#REF!</v>
      </c>
      <c r="AV71" s="2" t="e">
        <f t="shared" ref="AV71:AV130" si="56">AU71-AG71</f>
        <v>#REF!</v>
      </c>
      <c r="AW71" s="2">
        <f t="shared" ref="AW71:AW130" si="57">IF(AZ71="s",
IF(Q71=0,0,
IF(Q71=1,4*5,
IF(Q71=2,4*3,
IF(Q71=3,4*4,
IF(Q71=4,4*2,
IF(Q71=5,4,
IF(Q71=6,4/2,
IF(Q71=7,4*2,)))))))),
IF(AZ71="t",
IF(Q71=0,0,
IF(Q71=1,4*5,
IF(Q71=2,4*3,
IF(Q71=3,4*4,
IF(Q71=4,4*2,
IF(Q71=5,4,
IF(Q71=6,4/2,
IF(Q71=7,4*2))))))))))</f>
        <v>8</v>
      </c>
      <c r="AX71" s="2">
        <f t="shared" ref="AX71:AX130" si="58">AW71-AJ71</f>
        <v>4</v>
      </c>
      <c r="AY71" s="2" t="e">
        <f t="shared" ref="AY71:AY130" si="59">AQ71+AR71+AS71+(IF(BF71=1,(AU71)*2,AU71))+AW71</f>
        <v>#REF!</v>
      </c>
      <c r="AZ71" s="2" t="s">
        <v>63</v>
      </c>
      <c r="BA71" s="2" t="e">
        <f>IF(BG71="A",0,IF(AZ71="s",14*#REF!,IF(AZ71="T",11*#REF!,"HATA")))</f>
        <v>#REF!</v>
      </c>
      <c r="BB71" s="2" t="e">
        <f t="shared" ref="BB71:BB130" si="60">IF(BG71="Z",(BA71+AY71)*1.15,(BA71+AY71))</f>
        <v>#REF!</v>
      </c>
      <c r="BC71" s="2" t="e">
        <f t="shared" ref="BC71:BC130" si="61">IF(AZ71="s",ROUND(BB71/30,0),IF(AZ71="T",ROUND(BB71/25,0),"HATA"))</f>
        <v>#REF!</v>
      </c>
      <c r="BD71" s="2" t="e">
        <f>IF(BC71-#REF!=0,"DOĞRU","YANLIŞ")</f>
        <v>#REF!</v>
      </c>
      <c r="BE71" s="2" t="e">
        <f>#REF!-BC71</f>
        <v>#REF!</v>
      </c>
      <c r="BF71" s="2">
        <v>1</v>
      </c>
      <c r="BH71" s="2">
        <v>0</v>
      </c>
      <c r="BJ71" s="2">
        <v>4</v>
      </c>
      <c r="BL71" s="7" t="e">
        <f>#REF!*14</f>
        <v>#REF!</v>
      </c>
      <c r="BM71" s="9"/>
      <c r="BN71" s="8"/>
      <c r="BO71" s="13"/>
      <c r="BP71" s="13"/>
      <c r="BQ71" s="13"/>
      <c r="BR71" s="13"/>
      <c r="BS71" s="13"/>
      <c r="BT71" s="10"/>
      <c r="BU71" s="11"/>
      <c r="BV71" s="12"/>
      <c r="CC71" s="51"/>
      <c r="CD71" s="51"/>
      <c r="CE71" s="51" t="s">
        <v>687</v>
      </c>
      <c r="CF71" s="53">
        <v>44324</v>
      </c>
      <c r="CG71" s="52" t="s">
        <v>761</v>
      </c>
      <c r="CH71" s="52"/>
      <c r="CI71" s="52"/>
      <c r="CJ71" s="42"/>
      <c r="CK71" s="42"/>
    </row>
    <row r="72" spans="1:89" x14ac:dyDescent="0.25">
      <c r="A72" s="54" t="s">
        <v>173</v>
      </c>
      <c r="B72" s="54" t="s">
        <v>174</v>
      </c>
      <c r="C72" s="2" t="s">
        <v>174</v>
      </c>
      <c r="D72" s="4" t="s">
        <v>171</v>
      </c>
      <c r="E72" s="4" t="s">
        <v>171</v>
      </c>
      <c r="F72" s="5" t="e">
        <f>IF(AZ72="S",
IF(#REF!+BH72=2012,
IF(#REF!=1,"12-13/1",
IF(#REF!=2,"12-13/2",
IF(#REF!=3,"13-14/1",
IF(#REF!=4,"13-14/2","Hata1")))),
IF(#REF!+BH72=2013,
IF(#REF!=1,"13-14/1",
IF(#REF!=2,"13-14/2",
IF(#REF!=3,"14-15/1",
IF(#REF!=4,"14-15/2","Hata2")))),
IF(#REF!+BH72=2014,
IF(#REF!=1,"14-15/1",
IF(#REF!=2,"14-15/2",
IF(#REF!=3,"15-16/1",
IF(#REF!=4,"15-16/2","Hata3")))),
IF(#REF!+BH72=2015,
IF(#REF!=1,"15-16/1",
IF(#REF!=2,"15-16/2",
IF(#REF!=3,"16-17/1",
IF(#REF!=4,"16-17/2","Hata4")))),
IF(#REF!+BH72=2016,
IF(#REF!=1,"16-17/1",
IF(#REF!=2,"16-17/2",
IF(#REF!=3,"17-18/1",
IF(#REF!=4,"17-18/2","Hata5")))),
IF(#REF!+BH72=2017,
IF(#REF!=1,"17-18/1",
IF(#REF!=2,"17-18/2",
IF(#REF!=3,"18-19/1",
IF(#REF!=4,"18-19/2","Hata6")))),
IF(#REF!+BH72=2018,
IF(#REF!=1,"18-19/1",
IF(#REF!=2,"18-19/2",
IF(#REF!=3,"19-20/1",
IF(#REF!=4,"19-20/2","Hata7")))),
IF(#REF!+BH72=2019,
IF(#REF!=1,"19-20/1",
IF(#REF!=2,"19-20/2",
IF(#REF!=3,"20-21/1",
IF(#REF!=4,"20-21/2","Hata8")))),
IF(#REF!+BH72=2020,
IF(#REF!=1,"20-21/1",
IF(#REF!=2,"20-21/2",
IF(#REF!=3,"21-22/1",
IF(#REF!=4,"21-22/2","Hata9")))),
IF(#REF!+BH72=2021,
IF(#REF!=1,"21-22/1",
IF(#REF!=2,"21-22/2",
IF(#REF!=3,"22-23/1",
IF(#REF!=4,"22-23/2","Hata10")))),
IF(#REF!+BH72=2022,
IF(#REF!=1,"22-23/1",
IF(#REF!=2,"22-23/2",
IF(#REF!=3,"23-24/1",
IF(#REF!=4,"23-24/2","Hata11")))),
IF(#REF!+BH72=2023,
IF(#REF!=1,"23-24/1",
IF(#REF!=2,"23-24/2",
IF(#REF!=3,"24-25/1",
IF(#REF!=4,"24-25/2","Hata12")))),
)))))))))))),
IF(AZ72="T",
IF(#REF!+BH72=2012,
IF(#REF!=1,"12-13/1",
IF(#REF!=2,"12-13/2",
IF(#REF!=3,"12-13/3",
IF(#REF!=4,"13-14/1",
IF(#REF!=5,"13-14/2",
IF(#REF!=6,"13-14/3","Hata1")))))),
IF(#REF!+BH72=2013,
IF(#REF!=1,"13-14/1",
IF(#REF!=2,"13-14/2",
IF(#REF!=3,"13-14/3",
IF(#REF!=4,"14-15/1",
IF(#REF!=5,"14-15/2",
IF(#REF!=6,"14-15/3","Hata2")))))),
IF(#REF!+BH72=2014,
IF(#REF!=1,"14-15/1",
IF(#REF!=2,"14-15/2",
IF(#REF!=3,"14-15/3",
IF(#REF!=4,"15-16/1",
IF(#REF!=5,"15-16/2",
IF(#REF!=6,"15-16/3","Hata3")))))),
IF(AND(#REF!+#REF!&gt;2014,#REF!+#REF!&lt;2015,BH72=1),
IF(#REF!=0.1,"14-15/0.1",
IF(#REF!=0.2,"14-15/0.2",
IF(#REF!=0.3,"14-15/0.3","Hata4"))),
IF(#REF!+BH72=2015,
IF(#REF!=1,"15-16/1",
IF(#REF!=2,"15-16/2",
IF(#REF!=3,"15-16/3",
IF(#REF!=4,"16-17/1",
IF(#REF!=5,"16-17/2",
IF(#REF!=6,"16-17/3","Hata5")))))),
IF(#REF!+BH72=2016,
IF(#REF!=1,"16-17/1",
IF(#REF!=2,"16-17/2",
IF(#REF!=3,"16-17/3",
IF(#REF!=4,"17-18/1",
IF(#REF!=5,"17-18/2",
IF(#REF!=6,"17-18/3","Hata6")))))),
IF(#REF!+BH72=2017,
IF(#REF!=1,"17-18/1",
IF(#REF!=2,"17-18/2",
IF(#REF!=3,"17-18/3",
IF(#REF!=4,"18-19/1",
IF(#REF!=5,"18-19/2",
IF(#REF!=6,"18-19/3","Hata7")))))),
IF(#REF!+BH72=2018,
IF(#REF!=1,"18-19/1",
IF(#REF!=2,"18-19/2",
IF(#REF!=3,"18-19/3",
IF(#REF!=4,"19-20/1",
IF(#REF!=5," 19-20/2",
IF(#REF!=6,"19-20/3","Hata8")))))),
IF(#REF!+BH72=2019,
IF(#REF!=1,"19-20/1",
IF(#REF!=2,"19-20/2",
IF(#REF!=3,"19-20/3",
IF(#REF!=4,"20-21/1",
IF(#REF!=5,"20-21/2",
IF(#REF!=6,"20-21/3","Hata9")))))),
IF(#REF!+BH72=2020,
IF(#REF!=1,"20-21/1",
IF(#REF!=2,"20-21/2",
IF(#REF!=3,"20-21/3",
IF(#REF!=4,"21-22/1",
IF(#REF!=5,"21-22/2",
IF(#REF!=6,"21-22/3","Hata10")))))),
IF(#REF!+BH72=2021,
IF(#REF!=1,"21-22/1",
IF(#REF!=2,"21-22/2",
IF(#REF!=3,"21-22/3",
IF(#REF!=4,"22-23/1",
IF(#REF!=5,"22-23/2",
IF(#REF!=6,"22-23/3","Hata11")))))),
IF(#REF!+BH72=2022,
IF(#REF!=1,"22-23/1",
IF(#REF!=2,"22-23/2",
IF(#REF!=3,"22-23/3",
IF(#REF!=4,"23-24/1",
IF(#REF!=5,"23-24/2",
IF(#REF!=6,"23-24/3","Hata12")))))),
IF(#REF!+BH72=2023,
IF(#REF!=1,"23-24/1",
IF(#REF!=2,"23-24/2",
IF(#REF!=3,"23-24/3",
IF(#REF!=4,"24-25/1",
IF(#REF!=5,"24-25/2",
IF(#REF!=6,"24-25/3","Hata13")))))),
))))))))))))))
)</f>
        <v>#REF!</v>
      </c>
      <c r="G72" s="4"/>
      <c r="H72" s="54" t="s">
        <v>168</v>
      </c>
      <c r="I72" s="2">
        <v>54710</v>
      </c>
      <c r="J72" s="2" t="s">
        <v>117</v>
      </c>
      <c r="Q72" s="55">
        <v>4</v>
      </c>
      <c r="R72" s="2">
        <f>VLOOKUP($Q72,[1]sistem!$I$3:$L$10,2,FALSE)</f>
        <v>0</v>
      </c>
      <c r="S72" s="2">
        <f>VLOOKUP($Q72,[1]sistem!$I$3:$L$10,3,FALSE)</f>
        <v>1</v>
      </c>
      <c r="T72" s="2">
        <f>VLOOKUP($Q72,[1]sistem!$I$3:$L$10,4,FALSE)</f>
        <v>1</v>
      </c>
      <c r="U72" s="2" t="e">
        <f>VLOOKUP($AZ72,[1]sistem!$I$13:$L$14,2,FALSE)*#REF!</f>
        <v>#REF!</v>
      </c>
      <c r="V72" s="2" t="e">
        <f>VLOOKUP($AZ72,[1]sistem!$I$13:$L$14,3,FALSE)*#REF!</f>
        <v>#REF!</v>
      </c>
      <c r="W72" s="2" t="e">
        <f>VLOOKUP($AZ72,[1]sistem!$I$13:$L$14,4,FALSE)*#REF!</f>
        <v>#REF!</v>
      </c>
      <c r="X72" s="2" t="e">
        <f t="shared" si="47"/>
        <v>#REF!</v>
      </c>
      <c r="Y72" s="2" t="e">
        <f t="shared" si="48"/>
        <v>#REF!</v>
      </c>
      <c r="Z72" s="2" t="e">
        <f t="shared" si="49"/>
        <v>#REF!</v>
      </c>
      <c r="AA72" s="2" t="e">
        <f t="shared" si="50"/>
        <v>#REF!</v>
      </c>
      <c r="AB72" s="2">
        <f>VLOOKUP(AZ72,[1]sistem!$I$18:$J$19,2,FALSE)</f>
        <v>14</v>
      </c>
      <c r="AC72" s="2">
        <v>0.25</v>
      </c>
      <c r="AD72" s="2">
        <f>VLOOKUP($Q72,[1]sistem!$I$3:$M$10,5,FALSE)</f>
        <v>1</v>
      </c>
      <c r="AE72" s="2">
        <v>4</v>
      </c>
      <c r="AG72" s="2">
        <f>AE72*AK72</f>
        <v>56</v>
      </c>
      <c r="AH72" s="2">
        <f>VLOOKUP($Q72,[1]sistem!$I$3:$N$10,6,FALSE)</f>
        <v>2</v>
      </c>
      <c r="AI72" s="2">
        <v>2</v>
      </c>
      <c r="AJ72" s="2">
        <f t="shared" si="51"/>
        <v>4</v>
      </c>
      <c r="AK72" s="2">
        <f>VLOOKUP($AZ72,[1]sistem!$I$18:$K$19,3,FALSE)</f>
        <v>14</v>
      </c>
      <c r="AL72" s="2" t="e">
        <f>AK72*#REF!</f>
        <v>#REF!</v>
      </c>
      <c r="AM72" s="2" t="e">
        <f t="shared" si="52"/>
        <v>#REF!</v>
      </c>
      <c r="AN72" s="2">
        <f t="shared" si="53"/>
        <v>25</v>
      </c>
      <c r="AO72" s="2" t="e">
        <f t="shared" si="54"/>
        <v>#REF!</v>
      </c>
      <c r="AP72" s="2" t="e">
        <f>ROUND(AO72-#REF!,0)</f>
        <v>#REF!</v>
      </c>
      <c r="AQ72" s="2">
        <f>IF(AZ72="s",IF(Q72=0,0,
IF(Q72=1,#REF!*4*4,
IF(Q72=2,0,
IF(Q72=3,#REF!*4*2,
IF(Q72=4,0,
IF(Q72=5,0,
IF(Q72=6,0,
IF(Q72=7,0)))))))),
IF(AZ72="t",
IF(Q72=0,0,
IF(Q72=1,#REF!*4*4*0.8,
IF(Q72=2,0,
IF(Q72=3,#REF!*4*2*0.8,
IF(Q72=4,0,
IF(Q72=5,0,
IF(Q72=6,0,
IF(Q72=7,0))))))))))</f>
        <v>0</v>
      </c>
      <c r="AR72" s="2" t="e">
        <f>IF(AZ72="s",
IF(Q72=0,0,
IF(Q72=1,0,
IF(Q72=2,#REF!*4*2,
IF(Q72=3,#REF!*4,
IF(Q72=4,#REF!*4,
IF(Q72=5,0,
IF(Q72=6,0,
IF(Q72=7,#REF!*4)))))))),
IF(AZ72="t",
IF(Q72=0,0,
IF(Q72=1,0,
IF(Q72=2,#REF!*4*2*0.8,
IF(Q72=3,#REF!*4*0.8,
IF(Q72=4,#REF!*4*0.8,
IF(Q72=5,0,
IF(Q72=6,0,
IF(Q72=7,#REF!*4))))))))))</f>
        <v>#REF!</v>
      </c>
      <c r="AS72" s="2" t="e">
        <f>IF(AZ72="s",
IF(Q72=0,0,
IF(Q72=1,#REF!*2,
IF(Q72=2,#REF!*2,
IF(Q72=3,#REF!*2,
IF(Q72=4,#REF!*2,
IF(Q72=5,#REF!*2,
IF(Q72=6,#REF!*2,
IF(Q72=7,#REF!*2)))))))),
IF(AZ72="t",
IF(Q72=0,#REF!*2*0.8,
IF(Q72=1,#REF!*2*0.8,
IF(Q72=2,#REF!*2*0.8,
IF(Q72=3,#REF!*2*0.8,
IF(Q72=4,#REF!*2*0.8,
IF(Q72=5,#REF!*2*0.8,
IF(Q72=6,#REF!*1*0.8,
IF(Q72=7,#REF!*2))))))))))</f>
        <v>#REF!</v>
      </c>
      <c r="AT72" s="2" t="e">
        <f t="shared" si="55"/>
        <v>#REF!</v>
      </c>
      <c r="AU72" s="2" t="e">
        <f>IF(AZ72="s",
IF(Q72=0,0,
IF(Q72=1,(14-2)*(#REF!+#REF!)/4*4,
IF(Q72=2,(14-2)*(#REF!+#REF!)/4*2,
IF(Q72=3,(14-2)*(#REF!+#REF!)/4*3,
IF(Q72=4,(14-2)*(#REF!+#REF!)/4,
IF(Q72=5,(14-2)*#REF!/4,
IF(Q72=6,0,
IF(Q72=7,(14)*#REF!)))))))),
IF(AZ72="t",
IF(Q72=0,0,
IF(Q72=1,(11-2)*(#REF!+#REF!)/4*4,
IF(Q72=2,(11-2)*(#REF!+#REF!)/4*2,
IF(Q72=3,(11-2)*(#REF!+#REF!)/4*3,
IF(Q72=4,(11-2)*(#REF!+#REF!)/4,
IF(Q72=5,(11-2)*#REF!/4,
IF(Q72=6,0,
IF(Q72=7,(11)*#REF!))))))))))</f>
        <v>#REF!</v>
      </c>
      <c r="AV72" s="2" t="e">
        <f t="shared" si="56"/>
        <v>#REF!</v>
      </c>
      <c r="AW72" s="2">
        <f t="shared" si="57"/>
        <v>8</v>
      </c>
      <c r="AX72" s="2">
        <f t="shared" si="58"/>
        <v>4</v>
      </c>
      <c r="AY72" s="2" t="e">
        <f t="shared" si="59"/>
        <v>#REF!</v>
      </c>
      <c r="AZ72" s="2" t="s">
        <v>63</v>
      </c>
      <c r="BA72" s="2" t="e">
        <f>IF(BG72="A",0,IF(AZ72="s",14*#REF!,IF(AZ72="T",11*#REF!,"HATA")))</f>
        <v>#REF!</v>
      </c>
      <c r="BB72" s="2" t="e">
        <f t="shared" si="60"/>
        <v>#REF!</v>
      </c>
      <c r="BC72" s="2" t="e">
        <f t="shared" si="61"/>
        <v>#REF!</v>
      </c>
      <c r="BD72" s="2" t="e">
        <f>IF(BC72-#REF!=0,"DOĞRU","YANLIŞ")</f>
        <v>#REF!</v>
      </c>
      <c r="BE72" s="2" t="e">
        <f>#REF!-BC72</f>
        <v>#REF!</v>
      </c>
      <c r="BF72" s="2">
        <v>1</v>
      </c>
      <c r="BH72" s="2">
        <v>0</v>
      </c>
      <c r="BJ72" s="2">
        <v>4</v>
      </c>
      <c r="BL72" s="7" t="e">
        <f>#REF!*14</f>
        <v>#REF!</v>
      </c>
      <c r="BM72" s="9"/>
      <c r="BN72" s="8"/>
      <c r="BO72" s="13"/>
      <c r="BP72" s="13"/>
      <c r="BQ72" s="13"/>
      <c r="BR72" s="13"/>
      <c r="BS72" s="13"/>
      <c r="BT72" s="10"/>
      <c r="BU72" s="11"/>
      <c r="BV72" s="12"/>
      <c r="CC72" s="51"/>
      <c r="CD72" s="51"/>
      <c r="CE72" s="51" t="s">
        <v>687</v>
      </c>
      <c r="CF72" s="53">
        <v>44324</v>
      </c>
      <c r="CG72" s="52" t="s">
        <v>760</v>
      </c>
      <c r="CH72" s="52"/>
      <c r="CI72" s="52"/>
      <c r="CJ72" s="42"/>
      <c r="CK72" s="42"/>
    </row>
    <row r="73" spans="1:89" x14ac:dyDescent="0.25">
      <c r="A73" s="54" t="s">
        <v>175</v>
      </c>
      <c r="B73" s="54" t="s">
        <v>176</v>
      </c>
      <c r="C73" s="2" t="s">
        <v>176</v>
      </c>
      <c r="D73" s="4" t="s">
        <v>171</v>
      </c>
      <c r="E73" s="4" t="s">
        <v>171</v>
      </c>
      <c r="F73" s="5" t="e">
        <f>IF(AZ73="S",
IF(#REF!+BH73=2012,
IF(#REF!=1,"12-13/1",
IF(#REF!=2,"12-13/2",
IF(#REF!=3,"13-14/1",
IF(#REF!=4,"13-14/2","Hata1")))),
IF(#REF!+BH73=2013,
IF(#REF!=1,"13-14/1",
IF(#REF!=2,"13-14/2",
IF(#REF!=3,"14-15/1",
IF(#REF!=4,"14-15/2","Hata2")))),
IF(#REF!+BH73=2014,
IF(#REF!=1,"14-15/1",
IF(#REF!=2,"14-15/2",
IF(#REF!=3,"15-16/1",
IF(#REF!=4,"15-16/2","Hata3")))),
IF(#REF!+BH73=2015,
IF(#REF!=1,"15-16/1",
IF(#REF!=2,"15-16/2",
IF(#REF!=3,"16-17/1",
IF(#REF!=4,"16-17/2","Hata4")))),
IF(#REF!+BH73=2016,
IF(#REF!=1,"16-17/1",
IF(#REF!=2,"16-17/2",
IF(#REF!=3,"17-18/1",
IF(#REF!=4,"17-18/2","Hata5")))),
IF(#REF!+BH73=2017,
IF(#REF!=1,"17-18/1",
IF(#REF!=2,"17-18/2",
IF(#REF!=3,"18-19/1",
IF(#REF!=4,"18-19/2","Hata6")))),
IF(#REF!+BH73=2018,
IF(#REF!=1,"18-19/1",
IF(#REF!=2,"18-19/2",
IF(#REF!=3,"19-20/1",
IF(#REF!=4,"19-20/2","Hata7")))),
IF(#REF!+BH73=2019,
IF(#REF!=1,"19-20/1",
IF(#REF!=2,"19-20/2",
IF(#REF!=3,"20-21/1",
IF(#REF!=4,"20-21/2","Hata8")))),
IF(#REF!+BH73=2020,
IF(#REF!=1,"20-21/1",
IF(#REF!=2,"20-21/2",
IF(#REF!=3,"21-22/1",
IF(#REF!=4,"21-22/2","Hata9")))),
IF(#REF!+BH73=2021,
IF(#REF!=1,"21-22/1",
IF(#REF!=2,"21-22/2",
IF(#REF!=3,"22-23/1",
IF(#REF!=4,"22-23/2","Hata10")))),
IF(#REF!+BH73=2022,
IF(#REF!=1,"22-23/1",
IF(#REF!=2,"22-23/2",
IF(#REF!=3,"23-24/1",
IF(#REF!=4,"23-24/2","Hata11")))),
IF(#REF!+BH73=2023,
IF(#REF!=1,"23-24/1",
IF(#REF!=2,"23-24/2",
IF(#REF!=3,"24-25/1",
IF(#REF!=4,"24-25/2","Hata12")))),
)))))))))))),
IF(AZ73="T",
IF(#REF!+BH73=2012,
IF(#REF!=1,"12-13/1",
IF(#REF!=2,"12-13/2",
IF(#REF!=3,"12-13/3",
IF(#REF!=4,"13-14/1",
IF(#REF!=5,"13-14/2",
IF(#REF!=6,"13-14/3","Hata1")))))),
IF(#REF!+BH73=2013,
IF(#REF!=1,"13-14/1",
IF(#REF!=2,"13-14/2",
IF(#REF!=3,"13-14/3",
IF(#REF!=4,"14-15/1",
IF(#REF!=5,"14-15/2",
IF(#REF!=6,"14-15/3","Hata2")))))),
IF(#REF!+BH73=2014,
IF(#REF!=1,"14-15/1",
IF(#REF!=2,"14-15/2",
IF(#REF!=3,"14-15/3",
IF(#REF!=4,"15-16/1",
IF(#REF!=5,"15-16/2",
IF(#REF!=6,"15-16/3","Hata3")))))),
IF(AND(#REF!+#REF!&gt;2014,#REF!+#REF!&lt;2015,BH73=1),
IF(#REF!=0.1,"14-15/0.1",
IF(#REF!=0.2,"14-15/0.2",
IF(#REF!=0.3,"14-15/0.3","Hata4"))),
IF(#REF!+BH73=2015,
IF(#REF!=1,"15-16/1",
IF(#REF!=2,"15-16/2",
IF(#REF!=3,"15-16/3",
IF(#REF!=4,"16-17/1",
IF(#REF!=5,"16-17/2",
IF(#REF!=6,"16-17/3","Hata5")))))),
IF(#REF!+BH73=2016,
IF(#REF!=1,"16-17/1",
IF(#REF!=2,"16-17/2",
IF(#REF!=3,"16-17/3",
IF(#REF!=4,"17-18/1",
IF(#REF!=5,"17-18/2",
IF(#REF!=6,"17-18/3","Hata6")))))),
IF(#REF!+BH73=2017,
IF(#REF!=1,"17-18/1",
IF(#REF!=2,"17-18/2",
IF(#REF!=3,"17-18/3",
IF(#REF!=4,"18-19/1",
IF(#REF!=5,"18-19/2",
IF(#REF!=6,"18-19/3","Hata7")))))),
IF(#REF!+BH73=2018,
IF(#REF!=1,"18-19/1",
IF(#REF!=2,"18-19/2",
IF(#REF!=3,"18-19/3",
IF(#REF!=4,"19-20/1",
IF(#REF!=5," 19-20/2",
IF(#REF!=6,"19-20/3","Hata8")))))),
IF(#REF!+BH73=2019,
IF(#REF!=1,"19-20/1",
IF(#REF!=2,"19-20/2",
IF(#REF!=3,"19-20/3",
IF(#REF!=4,"20-21/1",
IF(#REF!=5,"20-21/2",
IF(#REF!=6,"20-21/3","Hata9")))))),
IF(#REF!+BH73=2020,
IF(#REF!=1,"20-21/1",
IF(#REF!=2,"20-21/2",
IF(#REF!=3,"20-21/3",
IF(#REF!=4,"21-22/1",
IF(#REF!=5,"21-22/2",
IF(#REF!=6,"21-22/3","Hata10")))))),
IF(#REF!+BH73=2021,
IF(#REF!=1,"21-22/1",
IF(#REF!=2,"21-22/2",
IF(#REF!=3,"21-22/3",
IF(#REF!=4,"22-23/1",
IF(#REF!=5,"22-23/2",
IF(#REF!=6,"22-23/3","Hata11")))))),
IF(#REF!+BH73=2022,
IF(#REF!=1,"22-23/1",
IF(#REF!=2,"22-23/2",
IF(#REF!=3,"22-23/3",
IF(#REF!=4,"23-24/1",
IF(#REF!=5,"23-24/2",
IF(#REF!=6,"23-24/3","Hata12")))))),
IF(#REF!+BH73=2023,
IF(#REF!=1,"23-24/1",
IF(#REF!=2,"23-24/2",
IF(#REF!=3,"23-24/3",
IF(#REF!=4,"24-25/1",
IF(#REF!=5,"24-25/2",
IF(#REF!=6,"24-25/3","Hata13")))))),
))))))))))))))
)</f>
        <v>#REF!</v>
      </c>
      <c r="G73" s="4"/>
      <c r="H73" s="54" t="s">
        <v>116</v>
      </c>
      <c r="I73" s="2">
        <v>54711</v>
      </c>
      <c r="J73" s="2" t="s">
        <v>117</v>
      </c>
      <c r="Q73" s="55">
        <v>4</v>
      </c>
      <c r="R73" s="2">
        <f>VLOOKUP($Q73,[1]sistem!$I$3:$L$10,2,FALSE)</f>
        <v>0</v>
      </c>
      <c r="S73" s="2">
        <f>VLOOKUP($Q73,[1]sistem!$I$3:$L$10,3,FALSE)</f>
        <v>1</v>
      </c>
      <c r="T73" s="2">
        <f>VLOOKUP($Q73,[1]sistem!$I$3:$L$10,4,FALSE)</f>
        <v>1</v>
      </c>
      <c r="U73" s="2" t="e">
        <f>VLOOKUP($AZ73,[1]sistem!$I$13:$L$14,2,FALSE)*#REF!</f>
        <v>#REF!</v>
      </c>
      <c r="V73" s="2" t="e">
        <f>VLOOKUP($AZ73,[1]sistem!$I$13:$L$14,3,FALSE)*#REF!</f>
        <v>#REF!</v>
      </c>
      <c r="W73" s="2" t="e">
        <f>VLOOKUP($AZ73,[1]sistem!$I$13:$L$14,4,FALSE)*#REF!</f>
        <v>#REF!</v>
      </c>
      <c r="X73" s="2" t="e">
        <f t="shared" si="47"/>
        <v>#REF!</v>
      </c>
      <c r="Y73" s="2" t="e">
        <f t="shared" si="48"/>
        <v>#REF!</v>
      </c>
      <c r="Z73" s="2" t="e">
        <f t="shared" si="49"/>
        <v>#REF!</v>
      </c>
      <c r="AA73" s="2" t="e">
        <f t="shared" si="50"/>
        <v>#REF!</v>
      </c>
      <c r="AB73" s="2">
        <f>VLOOKUP(AZ73,[1]sistem!$I$18:$J$19,2,FALSE)</f>
        <v>14</v>
      </c>
      <c r="AC73" s="2">
        <v>0.25</v>
      </c>
      <c r="AD73" s="2">
        <f>VLOOKUP($Q73,[1]sistem!$I$3:$M$10,5,FALSE)</f>
        <v>1</v>
      </c>
      <c r="AE73" s="2">
        <v>4</v>
      </c>
      <c r="AG73" s="2">
        <f>AE73*AK73</f>
        <v>56</v>
      </c>
      <c r="AH73" s="2">
        <f>VLOOKUP($Q73,[1]sistem!$I$3:$N$10,6,FALSE)</f>
        <v>2</v>
      </c>
      <c r="AI73" s="2">
        <v>2</v>
      </c>
      <c r="AJ73" s="2">
        <f t="shared" si="51"/>
        <v>4</v>
      </c>
      <c r="AK73" s="2">
        <f>VLOOKUP($AZ73,[1]sistem!$I$18:$K$19,3,FALSE)</f>
        <v>14</v>
      </c>
      <c r="AL73" s="2" t="e">
        <f>AK73*#REF!</f>
        <v>#REF!</v>
      </c>
      <c r="AM73" s="2" t="e">
        <f t="shared" si="52"/>
        <v>#REF!</v>
      </c>
      <c r="AN73" s="2">
        <f t="shared" si="53"/>
        <v>25</v>
      </c>
      <c r="AO73" s="2" t="e">
        <f t="shared" si="54"/>
        <v>#REF!</v>
      </c>
      <c r="AP73" s="2" t="e">
        <f>ROUND(AO73-#REF!,0)</f>
        <v>#REF!</v>
      </c>
      <c r="AQ73" s="2">
        <f>IF(AZ73="s",IF(Q73=0,0,
IF(Q73=1,#REF!*4*4,
IF(Q73=2,0,
IF(Q73=3,#REF!*4*2,
IF(Q73=4,0,
IF(Q73=5,0,
IF(Q73=6,0,
IF(Q73=7,0)))))))),
IF(AZ73="t",
IF(Q73=0,0,
IF(Q73=1,#REF!*4*4*0.8,
IF(Q73=2,0,
IF(Q73=3,#REF!*4*2*0.8,
IF(Q73=4,0,
IF(Q73=5,0,
IF(Q73=6,0,
IF(Q73=7,0))))))))))</f>
        <v>0</v>
      </c>
      <c r="AR73" s="2" t="e">
        <f>IF(AZ73="s",
IF(Q73=0,0,
IF(Q73=1,0,
IF(Q73=2,#REF!*4*2,
IF(Q73=3,#REF!*4,
IF(Q73=4,#REF!*4,
IF(Q73=5,0,
IF(Q73=6,0,
IF(Q73=7,#REF!*4)))))))),
IF(AZ73="t",
IF(Q73=0,0,
IF(Q73=1,0,
IF(Q73=2,#REF!*4*2*0.8,
IF(Q73=3,#REF!*4*0.8,
IF(Q73=4,#REF!*4*0.8,
IF(Q73=5,0,
IF(Q73=6,0,
IF(Q73=7,#REF!*4))))))))))</f>
        <v>#REF!</v>
      </c>
      <c r="AS73" s="2" t="e">
        <f>IF(AZ73="s",
IF(Q73=0,0,
IF(Q73=1,#REF!*2,
IF(Q73=2,#REF!*2,
IF(Q73=3,#REF!*2,
IF(Q73=4,#REF!*2,
IF(Q73=5,#REF!*2,
IF(Q73=6,#REF!*2,
IF(Q73=7,#REF!*2)))))))),
IF(AZ73="t",
IF(Q73=0,#REF!*2*0.8,
IF(Q73=1,#REF!*2*0.8,
IF(Q73=2,#REF!*2*0.8,
IF(Q73=3,#REF!*2*0.8,
IF(Q73=4,#REF!*2*0.8,
IF(Q73=5,#REF!*2*0.8,
IF(Q73=6,#REF!*1*0.8,
IF(Q73=7,#REF!*2))))))))))</f>
        <v>#REF!</v>
      </c>
      <c r="AT73" s="2" t="e">
        <f t="shared" si="55"/>
        <v>#REF!</v>
      </c>
      <c r="AU73" s="2" t="e">
        <f>IF(AZ73="s",
IF(Q73=0,0,
IF(Q73=1,(14-2)*(#REF!+#REF!)/4*4,
IF(Q73=2,(14-2)*(#REF!+#REF!)/4*2,
IF(Q73=3,(14-2)*(#REF!+#REF!)/4*3,
IF(Q73=4,(14-2)*(#REF!+#REF!)/4,
IF(Q73=5,(14-2)*#REF!/4,
IF(Q73=6,0,
IF(Q73=7,(14)*#REF!)))))))),
IF(AZ73="t",
IF(Q73=0,0,
IF(Q73=1,(11-2)*(#REF!+#REF!)/4*4,
IF(Q73=2,(11-2)*(#REF!+#REF!)/4*2,
IF(Q73=3,(11-2)*(#REF!+#REF!)/4*3,
IF(Q73=4,(11-2)*(#REF!+#REF!)/4,
IF(Q73=5,(11-2)*#REF!/4,
IF(Q73=6,0,
IF(Q73=7,(11)*#REF!))))))))))</f>
        <v>#REF!</v>
      </c>
      <c r="AV73" s="2" t="e">
        <f t="shared" si="56"/>
        <v>#REF!</v>
      </c>
      <c r="AW73" s="2">
        <f t="shared" si="57"/>
        <v>8</v>
      </c>
      <c r="AX73" s="2">
        <f t="shared" si="58"/>
        <v>4</v>
      </c>
      <c r="AY73" s="2" t="e">
        <f t="shared" si="59"/>
        <v>#REF!</v>
      </c>
      <c r="AZ73" s="2" t="s">
        <v>63</v>
      </c>
      <c r="BA73" s="2" t="e">
        <f>IF(BG73="A",0,IF(AZ73="s",14*#REF!,IF(AZ73="T",11*#REF!,"HATA")))</f>
        <v>#REF!</v>
      </c>
      <c r="BB73" s="2" t="e">
        <f t="shared" si="60"/>
        <v>#REF!</v>
      </c>
      <c r="BC73" s="2" t="e">
        <f t="shared" si="61"/>
        <v>#REF!</v>
      </c>
      <c r="BD73" s="2" t="e">
        <f>IF(BC73-#REF!=0,"DOĞRU","YANLIŞ")</f>
        <v>#REF!</v>
      </c>
      <c r="BE73" s="2" t="e">
        <f>#REF!-BC73</f>
        <v>#REF!</v>
      </c>
      <c r="BF73" s="2">
        <v>1</v>
      </c>
      <c r="BH73" s="2">
        <v>0</v>
      </c>
      <c r="BJ73" s="2">
        <v>4</v>
      </c>
      <c r="BL73" s="7" t="e">
        <f>#REF!*14</f>
        <v>#REF!</v>
      </c>
      <c r="BM73" s="9"/>
      <c r="BN73" s="8"/>
      <c r="BO73" s="13"/>
      <c r="BP73" s="13"/>
      <c r="BQ73" s="13"/>
      <c r="BR73" s="13"/>
      <c r="BS73" s="13"/>
      <c r="BT73" s="10"/>
      <c r="BU73" s="11"/>
      <c r="BV73" s="12"/>
      <c r="CC73" s="51"/>
      <c r="CD73" s="51"/>
      <c r="CE73" s="51" t="s">
        <v>687</v>
      </c>
      <c r="CF73" s="53">
        <v>44324</v>
      </c>
      <c r="CG73" s="52" t="s">
        <v>761</v>
      </c>
      <c r="CH73" s="52"/>
      <c r="CI73" s="52"/>
      <c r="CJ73" s="42"/>
      <c r="CK73" s="42"/>
    </row>
    <row r="74" spans="1:89" x14ac:dyDescent="0.25">
      <c r="A74" s="54" t="s">
        <v>173</v>
      </c>
      <c r="B74" s="54" t="s">
        <v>174</v>
      </c>
      <c r="C74" s="2" t="s">
        <v>174</v>
      </c>
      <c r="D74" s="4" t="s">
        <v>171</v>
      </c>
      <c r="E74" s="4" t="s">
        <v>171</v>
      </c>
      <c r="F74" s="5" t="e">
        <f>IF(AZ74="S",
IF(#REF!+BH74=2012,
IF(#REF!=1,"12-13/1",
IF(#REF!=2,"12-13/2",
IF(#REF!=3,"13-14/1",
IF(#REF!=4,"13-14/2","Hata1")))),
IF(#REF!+BH74=2013,
IF(#REF!=1,"13-14/1",
IF(#REF!=2,"13-14/2",
IF(#REF!=3,"14-15/1",
IF(#REF!=4,"14-15/2","Hata2")))),
IF(#REF!+BH74=2014,
IF(#REF!=1,"14-15/1",
IF(#REF!=2,"14-15/2",
IF(#REF!=3,"15-16/1",
IF(#REF!=4,"15-16/2","Hata3")))),
IF(#REF!+BH74=2015,
IF(#REF!=1,"15-16/1",
IF(#REF!=2,"15-16/2",
IF(#REF!=3,"16-17/1",
IF(#REF!=4,"16-17/2","Hata4")))),
IF(#REF!+BH74=2016,
IF(#REF!=1,"16-17/1",
IF(#REF!=2,"16-17/2",
IF(#REF!=3,"17-18/1",
IF(#REF!=4,"17-18/2","Hata5")))),
IF(#REF!+BH74=2017,
IF(#REF!=1,"17-18/1",
IF(#REF!=2,"17-18/2",
IF(#REF!=3,"18-19/1",
IF(#REF!=4,"18-19/2","Hata6")))),
IF(#REF!+BH74=2018,
IF(#REF!=1,"18-19/1",
IF(#REF!=2,"18-19/2",
IF(#REF!=3,"19-20/1",
IF(#REF!=4,"19-20/2","Hata7")))),
IF(#REF!+BH74=2019,
IF(#REF!=1,"19-20/1",
IF(#REF!=2,"19-20/2",
IF(#REF!=3,"20-21/1",
IF(#REF!=4,"20-21/2","Hata8")))),
IF(#REF!+BH74=2020,
IF(#REF!=1,"20-21/1",
IF(#REF!=2,"20-21/2",
IF(#REF!=3,"21-22/1",
IF(#REF!=4,"21-22/2","Hata9")))),
IF(#REF!+BH74=2021,
IF(#REF!=1,"21-22/1",
IF(#REF!=2,"21-22/2",
IF(#REF!=3,"22-23/1",
IF(#REF!=4,"22-23/2","Hata10")))),
IF(#REF!+BH74=2022,
IF(#REF!=1,"22-23/1",
IF(#REF!=2,"22-23/2",
IF(#REF!=3,"23-24/1",
IF(#REF!=4,"23-24/2","Hata11")))),
IF(#REF!+BH74=2023,
IF(#REF!=1,"23-24/1",
IF(#REF!=2,"23-24/2",
IF(#REF!=3,"24-25/1",
IF(#REF!=4,"24-25/2","Hata12")))),
)))))))))))),
IF(AZ74="T",
IF(#REF!+BH74=2012,
IF(#REF!=1,"12-13/1",
IF(#REF!=2,"12-13/2",
IF(#REF!=3,"12-13/3",
IF(#REF!=4,"13-14/1",
IF(#REF!=5,"13-14/2",
IF(#REF!=6,"13-14/3","Hata1")))))),
IF(#REF!+BH74=2013,
IF(#REF!=1,"13-14/1",
IF(#REF!=2,"13-14/2",
IF(#REF!=3,"13-14/3",
IF(#REF!=4,"14-15/1",
IF(#REF!=5,"14-15/2",
IF(#REF!=6,"14-15/3","Hata2")))))),
IF(#REF!+BH74=2014,
IF(#REF!=1,"14-15/1",
IF(#REF!=2,"14-15/2",
IF(#REF!=3,"14-15/3",
IF(#REF!=4,"15-16/1",
IF(#REF!=5,"15-16/2",
IF(#REF!=6,"15-16/3","Hata3")))))),
IF(AND(#REF!+#REF!&gt;2014,#REF!+#REF!&lt;2015,BH74=1),
IF(#REF!=0.1,"14-15/0.1",
IF(#REF!=0.2,"14-15/0.2",
IF(#REF!=0.3,"14-15/0.3","Hata4"))),
IF(#REF!+BH74=2015,
IF(#REF!=1,"15-16/1",
IF(#REF!=2,"15-16/2",
IF(#REF!=3,"15-16/3",
IF(#REF!=4,"16-17/1",
IF(#REF!=5,"16-17/2",
IF(#REF!=6,"16-17/3","Hata5")))))),
IF(#REF!+BH74=2016,
IF(#REF!=1,"16-17/1",
IF(#REF!=2,"16-17/2",
IF(#REF!=3,"16-17/3",
IF(#REF!=4,"17-18/1",
IF(#REF!=5,"17-18/2",
IF(#REF!=6,"17-18/3","Hata6")))))),
IF(#REF!+BH74=2017,
IF(#REF!=1,"17-18/1",
IF(#REF!=2,"17-18/2",
IF(#REF!=3,"17-18/3",
IF(#REF!=4,"18-19/1",
IF(#REF!=5,"18-19/2",
IF(#REF!=6,"18-19/3","Hata7")))))),
IF(#REF!+BH74=2018,
IF(#REF!=1,"18-19/1",
IF(#REF!=2,"18-19/2",
IF(#REF!=3,"18-19/3",
IF(#REF!=4,"19-20/1",
IF(#REF!=5," 19-20/2",
IF(#REF!=6,"19-20/3","Hata8")))))),
IF(#REF!+BH74=2019,
IF(#REF!=1,"19-20/1",
IF(#REF!=2,"19-20/2",
IF(#REF!=3,"19-20/3",
IF(#REF!=4,"20-21/1",
IF(#REF!=5,"20-21/2",
IF(#REF!=6,"20-21/3","Hata9")))))),
IF(#REF!+BH74=2020,
IF(#REF!=1,"20-21/1",
IF(#REF!=2,"20-21/2",
IF(#REF!=3,"20-21/3",
IF(#REF!=4,"21-22/1",
IF(#REF!=5,"21-22/2",
IF(#REF!=6,"21-22/3","Hata10")))))),
IF(#REF!+BH74=2021,
IF(#REF!=1,"21-22/1",
IF(#REF!=2,"21-22/2",
IF(#REF!=3,"21-22/3",
IF(#REF!=4,"22-23/1",
IF(#REF!=5,"22-23/2",
IF(#REF!=6,"22-23/3","Hata11")))))),
IF(#REF!+BH74=2022,
IF(#REF!=1,"22-23/1",
IF(#REF!=2,"22-23/2",
IF(#REF!=3,"22-23/3",
IF(#REF!=4,"23-24/1",
IF(#REF!=5,"23-24/2",
IF(#REF!=6,"23-24/3","Hata12")))))),
IF(#REF!+BH74=2023,
IF(#REF!=1,"23-24/1",
IF(#REF!=2,"23-24/2",
IF(#REF!=3,"23-24/3",
IF(#REF!=4,"24-25/1",
IF(#REF!=5,"24-25/2",
IF(#REF!=6,"24-25/3","Hata13")))))),
))))))))))))))
)</f>
        <v>#REF!</v>
      </c>
      <c r="G74" s="4"/>
      <c r="H74" s="54" t="s">
        <v>116</v>
      </c>
      <c r="I74" s="2">
        <v>54711</v>
      </c>
      <c r="J74" s="2" t="s">
        <v>117</v>
      </c>
      <c r="Q74" s="55">
        <v>4</v>
      </c>
      <c r="R74" s="2">
        <f>VLOOKUP($Q74,[1]sistem!$I$3:$L$10,2,FALSE)</f>
        <v>0</v>
      </c>
      <c r="S74" s="2">
        <f>VLOOKUP($Q74,[1]sistem!$I$3:$L$10,3,FALSE)</f>
        <v>1</v>
      </c>
      <c r="T74" s="2">
        <f>VLOOKUP($Q74,[1]sistem!$I$3:$L$10,4,FALSE)</f>
        <v>1</v>
      </c>
      <c r="U74" s="2" t="e">
        <f>VLOOKUP($AZ74,[1]sistem!$I$13:$L$14,2,FALSE)*#REF!</f>
        <v>#REF!</v>
      </c>
      <c r="V74" s="2" t="e">
        <f>VLOOKUP($AZ74,[1]sistem!$I$13:$L$14,3,FALSE)*#REF!</f>
        <v>#REF!</v>
      </c>
      <c r="W74" s="2" t="e">
        <f>VLOOKUP($AZ74,[1]sistem!$I$13:$L$14,4,FALSE)*#REF!</f>
        <v>#REF!</v>
      </c>
      <c r="X74" s="2" t="e">
        <f t="shared" si="47"/>
        <v>#REF!</v>
      </c>
      <c r="Y74" s="2" t="e">
        <f t="shared" si="48"/>
        <v>#REF!</v>
      </c>
      <c r="Z74" s="2" t="e">
        <f t="shared" si="49"/>
        <v>#REF!</v>
      </c>
      <c r="AA74" s="2" t="e">
        <f t="shared" si="50"/>
        <v>#REF!</v>
      </c>
      <c r="AB74" s="2">
        <f>VLOOKUP(AZ74,[1]sistem!$I$18:$J$19,2,FALSE)</f>
        <v>14</v>
      </c>
      <c r="AC74" s="2">
        <v>0.25</v>
      </c>
      <c r="AD74" s="2">
        <f>VLOOKUP($Q74,[1]sistem!$I$3:$M$10,5,FALSE)</f>
        <v>1</v>
      </c>
      <c r="AE74" s="2">
        <v>4</v>
      </c>
      <c r="AG74" s="2">
        <f>AE74*AK74</f>
        <v>56</v>
      </c>
      <c r="AH74" s="2">
        <f>VLOOKUP($Q74,[1]sistem!$I$3:$N$10,6,FALSE)</f>
        <v>2</v>
      </c>
      <c r="AI74" s="2">
        <v>2</v>
      </c>
      <c r="AJ74" s="2">
        <f t="shared" si="51"/>
        <v>4</v>
      </c>
      <c r="AK74" s="2">
        <f>VLOOKUP($AZ74,[1]sistem!$I$18:$K$19,3,FALSE)</f>
        <v>14</v>
      </c>
      <c r="AL74" s="2" t="e">
        <f>AK74*#REF!</f>
        <v>#REF!</v>
      </c>
      <c r="AM74" s="2" t="e">
        <f t="shared" si="52"/>
        <v>#REF!</v>
      </c>
      <c r="AN74" s="2">
        <f t="shared" si="53"/>
        <v>25</v>
      </c>
      <c r="AO74" s="2" t="e">
        <f t="shared" si="54"/>
        <v>#REF!</v>
      </c>
      <c r="AP74" s="2" t="e">
        <f>ROUND(AO74-#REF!,0)</f>
        <v>#REF!</v>
      </c>
      <c r="AQ74" s="2">
        <f>IF(AZ74="s",IF(Q74=0,0,
IF(Q74=1,#REF!*4*4,
IF(Q74=2,0,
IF(Q74=3,#REF!*4*2,
IF(Q74=4,0,
IF(Q74=5,0,
IF(Q74=6,0,
IF(Q74=7,0)))))))),
IF(AZ74="t",
IF(Q74=0,0,
IF(Q74=1,#REF!*4*4*0.8,
IF(Q74=2,0,
IF(Q74=3,#REF!*4*2*0.8,
IF(Q74=4,0,
IF(Q74=5,0,
IF(Q74=6,0,
IF(Q74=7,0))))))))))</f>
        <v>0</v>
      </c>
      <c r="AR74" s="2" t="e">
        <f>IF(AZ74="s",
IF(Q74=0,0,
IF(Q74=1,0,
IF(Q74=2,#REF!*4*2,
IF(Q74=3,#REF!*4,
IF(Q74=4,#REF!*4,
IF(Q74=5,0,
IF(Q74=6,0,
IF(Q74=7,#REF!*4)))))))),
IF(AZ74="t",
IF(Q74=0,0,
IF(Q74=1,0,
IF(Q74=2,#REF!*4*2*0.8,
IF(Q74=3,#REF!*4*0.8,
IF(Q74=4,#REF!*4*0.8,
IF(Q74=5,0,
IF(Q74=6,0,
IF(Q74=7,#REF!*4))))))))))</f>
        <v>#REF!</v>
      </c>
      <c r="AS74" s="2" t="e">
        <f>IF(AZ74="s",
IF(Q74=0,0,
IF(Q74=1,#REF!*2,
IF(Q74=2,#REF!*2,
IF(Q74=3,#REF!*2,
IF(Q74=4,#REF!*2,
IF(Q74=5,#REF!*2,
IF(Q74=6,#REF!*2,
IF(Q74=7,#REF!*2)))))))),
IF(AZ74="t",
IF(Q74=0,#REF!*2*0.8,
IF(Q74=1,#REF!*2*0.8,
IF(Q74=2,#REF!*2*0.8,
IF(Q74=3,#REF!*2*0.8,
IF(Q74=4,#REF!*2*0.8,
IF(Q74=5,#REF!*2*0.8,
IF(Q74=6,#REF!*1*0.8,
IF(Q74=7,#REF!*2))))))))))</f>
        <v>#REF!</v>
      </c>
      <c r="AT74" s="2" t="e">
        <f t="shared" si="55"/>
        <v>#REF!</v>
      </c>
      <c r="AU74" s="2" t="e">
        <f>IF(AZ74="s",
IF(Q74=0,0,
IF(Q74=1,(14-2)*(#REF!+#REF!)/4*4,
IF(Q74=2,(14-2)*(#REF!+#REF!)/4*2,
IF(Q74=3,(14-2)*(#REF!+#REF!)/4*3,
IF(Q74=4,(14-2)*(#REF!+#REF!)/4,
IF(Q74=5,(14-2)*#REF!/4,
IF(Q74=6,0,
IF(Q74=7,(14)*#REF!)))))))),
IF(AZ74="t",
IF(Q74=0,0,
IF(Q74=1,(11-2)*(#REF!+#REF!)/4*4,
IF(Q74=2,(11-2)*(#REF!+#REF!)/4*2,
IF(Q74=3,(11-2)*(#REF!+#REF!)/4*3,
IF(Q74=4,(11-2)*(#REF!+#REF!)/4,
IF(Q74=5,(11-2)*#REF!/4,
IF(Q74=6,0,
IF(Q74=7,(11)*#REF!))))))))))</f>
        <v>#REF!</v>
      </c>
      <c r="AV74" s="2" t="e">
        <f t="shared" si="56"/>
        <v>#REF!</v>
      </c>
      <c r="AW74" s="2">
        <f t="shared" si="57"/>
        <v>8</v>
      </c>
      <c r="AX74" s="2">
        <f t="shared" si="58"/>
        <v>4</v>
      </c>
      <c r="AY74" s="2" t="e">
        <f t="shared" si="59"/>
        <v>#REF!</v>
      </c>
      <c r="AZ74" s="2" t="s">
        <v>63</v>
      </c>
      <c r="BA74" s="2" t="e">
        <f>IF(BG74="A",0,IF(AZ74="s",14*#REF!,IF(AZ74="T",11*#REF!,"HATA")))</f>
        <v>#REF!</v>
      </c>
      <c r="BB74" s="2" t="e">
        <f t="shared" si="60"/>
        <v>#REF!</v>
      </c>
      <c r="BC74" s="2" t="e">
        <f t="shared" si="61"/>
        <v>#REF!</v>
      </c>
      <c r="BD74" s="2" t="e">
        <f>IF(BC74-#REF!=0,"DOĞRU","YANLIŞ")</f>
        <v>#REF!</v>
      </c>
      <c r="BE74" s="2" t="e">
        <f>#REF!-BC74</f>
        <v>#REF!</v>
      </c>
      <c r="BF74" s="2">
        <v>1</v>
      </c>
      <c r="BH74" s="2">
        <v>0</v>
      </c>
      <c r="BJ74" s="2">
        <v>4</v>
      </c>
      <c r="BL74" s="7" t="e">
        <f>#REF!*14</f>
        <v>#REF!</v>
      </c>
      <c r="BM74" s="9"/>
      <c r="BN74" s="8"/>
      <c r="BO74" s="13"/>
      <c r="BP74" s="13"/>
      <c r="BQ74" s="13"/>
      <c r="BR74" s="13"/>
      <c r="BS74" s="13"/>
      <c r="BT74" s="10"/>
      <c r="BU74" s="11"/>
      <c r="BV74" s="12"/>
      <c r="CC74" s="51"/>
      <c r="CD74" s="51"/>
      <c r="CE74" s="51" t="s">
        <v>687</v>
      </c>
      <c r="CF74" s="53">
        <v>44324</v>
      </c>
      <c r="CG74" s="52" t="s">
        <v>760</v>
      </c>
      <c r="CH74" s="52"/>
      <c r="CI74" s="52"/>
      <c r="CJ74" s="42"/>
      <c r="CK74" s="42"/>
    </row>
    <row r="75" spans="1:89" hidden="1" x14ac:dyDescent="0.25">
      <c r="A75" s="2" t="s">
        <v>658</v>
      </c>
      <c r="B75" s="2" t="s">
        <v>659</v>
      </c>
      <c r="C75" s="2" t="s">
        <v>659</v>
      </c>
      <c r="D75" s="4" t="s">
        <v>171</v>
      </c>
      <c r="E75" s="4">
        <v>1</v>
      </c>
      <c r="F75" s="4" t="e">
        <f>IF(AZ75="S",
IF(#REF!+BH75=2012,
IF(#REF!=1,"12-13/1",
IF(#REF!=2,"12-13/2",
IF(#REF!=3,"13-14/1",
IF(#REF!=4,"13-14/2","Hata1")))),
IF(#REF!+BH75=2013,
IF(#REF!=1,"13-14/1",
IF(#REF!=2,"13-14/2",
IF(#REF!=3,"14-15/1",
IF(#REF!=4,"14-15/2","Hata2")))),
IF(#REF!+BH75=2014,
IF(#REF!=1,"14-15/1",
IF(#REF!=2,"14-15/2",
IF(#REF!=3,"15-16/1",
IF(#REF!=4,"15-16/2","Hata3")))),
IF(#REF!+BH75=2015,
IF(#REF!=1,"15-16/1",
IF(#REF!=2,"15-16/2",
IF(#REF!=3,"16-17/1",
IF(#REF!=4,"16-17/2","Hata4")))),
IF(#REF!+BH75=2016,
IF(#REF!=1,"16-17/1",
IF(#REF!=2,"16-17/2",
IF(#REF!=3,"17-18/1",
IF(#REF!=4,"17-18/2","Hata5")))),
IF(#REF!+BH75=2017,
IF(#REF!=1,"17-18/1",
IF(#REF!=2,"17-18/2",
IF(#REF!=3,"18-19/1",
IF(#REF!=4,"18-19/2","Hata6")))),
IF(#REF!+BH75=2018,
IF(#REF!=1,"18-19/1",
IF(#REF!=2,"18-19/2",
IF(#REF!=3,"19-20/1",
IF(#REF!=4,"19-20/2","Hata7")))),
IF(#REF!+BH75=2019,
IF(#REF!=1,"19-20/1",
IF(#REF!=2,"19-20/2",
IF(#REF!=3,"20-21/1",
IF(#REF!=4,"20-21/2","Hata8")))),
IF(#REF!+BH75=2020,
IF(#REF!=1,"20-21/1",
IF(#REF!=2,"20-21/2",
IF(#REF!=3,"21-22/1",
IF(#REF!=4,"21-22/2","Hata9")))),
IF(#REF!+BH75=2021,
IF(#REF!=1,"21-22/1",
IF(#REF!=2,"21-22/2",
IF(#REF!=3,"22-23/1",
IF(#REF!=4,"22-23/2","Hata10")))),
IF(#REF!+BH75=2022,
IF(#REF!=1,"22-23/1",
IF(#REF!=2,"22-23/2",
IF(#REF!=3,"23-24/1",
IF(#REF!=4,"23-24/2","Hata11")))),
IF(#REF!+BH75=2023,
IF(#REF!=1,"23-24/1",
IF(#REF!=2,"23-24/2",
IF(#REF!=3,"24-25/1",
IF(#REF!=4,"24-25/2","Hata12")))),
)))))))))))),
IF(AZ75="T",
IF(#REF!+BH75=2012,
IF(#REF!=1,"12-13/1",
IF(#REF!=2,"12-13/2",
IF(#REF!=3,"12-13/3",
IF(#REF!=4,"13-14/1",
IF(#REF!=5,"13-14/2",
IF(#REF!=6,"13-14/3","Hata1")))))),
IF(#REF!+BH75=2013,
IF(#REF!=1,"13-14/1",
IF(#REF!=2,"13-14/2",
IF(#REF!=3,"13-14/3",
IF(#REF!=4,"14-15/1",
IF(#REF!=5,"14-15/2",
IF(#REF!=6,"14-15/3","Hata2")))))),
IF(#REF!+BH75=2014,
IF(#REF!=1,"14-15/1",
IF(#REF!=2,"14-15/2",
IF(#REF!=3,"14-15/3",
IF(#REF!=4,"15-16/1",
IF(#REF!=5,"15-16/2",
IF(#REF!=6,"15-16/3","Hata3")))))),
IF(AND(#REF!+#REF!&gt;2014,#REF!+#REF!&lt;2015,BH75=1),
IF(#REF!=0.1,"14-15/0.1",
IF(#REF!=0.2,"14-15/0.2",
IF(#REF!=0.3,"14-15/0.3","Hata4"))),
IF(#REF!+BH75=2015,
IF(#REF!=1,"15-16/1",
IF(#REF!=2,"15-16/2",
IF(#REF!=3,"15-16/3",
IF(#REF!=4,"16-17/1",
IF(#REF!=5,"16-17/2",
IF(#REF!=6,"16-17/3","Hata5")))))),
IF(#REF!+BH75=2016,
IF(#REF!=1,"16-17/1",
IF(#REF!=2,"16-17/2",
IF(#REF!=3,"16-17/3",
IF(#REF!=4,"17-18/1",
IF(#REF!=5,"17-18/2",
IF(#REF!=6,"17-18/3","Hata6")))))),
IF(#REF!+BH75=2017,
IF(#REF!=1,"17-18/1",
IF(#REF!=2,"17-18/2",
IF(#REF!=3,"17-18/3",
IF(#REF!=4,"18-19/1",
IF(#REF!=5,"18-19/2",
IF(#REF!=6,"18-19/3","Hata7")))))),
IF(#REF!+BH75=2018,
IF(#REF!=1,"18-19/1",
IF(#REF!=2,"18-19/2",
IF(#REF!=3,"18-19/3",
IF(#REF!=4,"19-20/1",
IF(#REF!=5," 19-20/2",
IF(#REF!=6,"19-20/3","Hata8")))))),
IF(#REF!+BH75=2019,
IF(#REF!=1,"19-20/1",
IF(#REF!=2,"19-20/2",
IF(#REF!=3,"19-20/3",
IF(#REF!=4,"20-21/1",
IF(#REF!=5,"20-21/2",
IF(#REF!=6,"20-21/3","Hata9")))))),
IF(#REF!+BH75=2020,
IF(#REF!=1,"20-21/1",
IF(#REF!=2,"20-21/2",
IF(#REF!=3,"20-21/3",
IF(#REF!=4,"21-22/1",
IF(#REF!=5,"21-22/2",
IF(#REF!=6,"21-22/3","Hata10")))))),
IF(#REF!+BH75=2021,
IF(#REF!=1,"21-22/1",
IF(#REF!=2,"21-22/2",
IF(#REF!=3,"21-22/3",
IF(#REF!=4,"22-23/1",
IF(#REF!=5,"22-23/2",
IF(#REF!=6,"22-23/3","Hata11")))))),
IF(#REF!+BH75=2022,
IF(#REF!=1,"22-23/1",
IF(#REF!=2,"22-23/2",
IF(#REF!=3,"22-23/3",
IF(#REF!=4,"23-24/1",
IF(#REF!=5,"23-24/2",
IF(#REF!=6,"23-24/3","Hata12")))))),
IF(#REF!+BH75=2023,
IF(#REF!=1,"23-24/1",
IF(#REF!=2,"23-24/2",
IF(#REF!=3,"23-24/3",
IF(#REF!=4,"24-25/1",
IF(#REF!=5,"24-25/2",
IF(#REF!=6,"24-25/3","Hata13")))))),
))))))))))))))
)</f>
        <v>#REF!</v>
      </c>
      <c r="G75" s="5">
        <v>0</v>
      </c>
      <c r="H75" s="2" t="s">
        <v>252</v>
      </c>
      <c r="I75" s="2">
        <v>1310281</v>
      </c>
      <c r="J75" s="2" t="s">
        <v>145</v>
      </c>
      <c r="Q75" s="5">
        <v>4</v>
      </c>
      <c r="R75" s="2">
        <f>VLOOKUP($Q75,[1]sistem!$I$3:$L$10,2,FALSE)</f>
        <v>0</v>
      </c>
      <c r="S75" s="2">
        <f>VLOOKUP($Q75,[1]sistem!$I$3:$L$10,3,FALSE)</f>
        <v>1</v>
      </c>
      <c r="T75" s="2">
        <f>VLOOKUP($Q75,[1]sistem!$I$3:$L$10,4,FALSE)</f>
        <v>1</v>
      </c>
      <c r="U75" s="2" t="e">
        <f>VLOOKUP($AZ75,[1]sistem!$I$13:$L$14,2,FALSE)*#REF!</f>
        <v>#REF!</v>
      </c>
      <c r="V75" s="2" t="e">
        <f>VLOOKUP($AZ75,[1]sistem!$I$13:$L$14,3,FALSE)*#REF!</f>
        <v>#REF!</v>
      </c>
      <c r="W75" s="2" t="e">
        <f>VLOOKUP($AZ75,[1]sistem!$I$13:$L$14,4,FALSE)*#REF!</f>
        <v>#REF!</v>
      </c>
      <c r="X75" s="2" t="e">
        <f t="shared" si="47"/>
        <v>#REF!</v>
      </c>
      <c r="Y75" s="2" t="e">
        <f t="shared" si="48"/>
        <v>#REF!</v>
      </c>
      <c r="Z75" s="2" t="e">
        <f t="shared" si="49"/>
        <v>#REF!</v>
      </c>
      <c r="AA75" s="2" t="e">
        <f t="shared" si="50"/>
        <v>#REF!</v>
      </c>
      <c r="AB75" s="2">
        <f>VLOOKUP(AZ75,[1]sistem!$I$18:$J$19,2,FALSE)</f>
        <v>14</v>
      </c>
      <c r="AC75" s="2">
        <v>0.25</v>
      </c>
      <c r="AD75" s="2">
        <f>VLOOKUP($Q75,[1]sistem!$I$3:$M$10,5,FALSE)</f>
        <v>1</v>
      </c>
      <c r="AE75" s="2">
        <v>4</v>
      </c>
      <c r="AG75" s="2">
        <f>AE75*AK75</f>
        <v>56</v>
      </c>
      <c r="AH75" s="2">
        <f>VLOOKUP($Q75,[1]sistem!$I$3:$N$10,6,FALSE)</f>
        <v>2</v>
      </c>
      <c r="AI75" s="2">
        <v>2</v>
      </c>
      <c r="AJ75" s="2">
        <f t="shared" si="51"/>
        <v>4</v>
      </c>
      <c r="AK75" s="2">
        <f>VLOOKUP($AZ75,[1]sistem!$I$18:$K$19,3,FALSE)</f>
        <v>14</v>
      </c>
      <c r="AL75" s="2" t="e">
        <f>AK75*#REF!</f>
        <v>#REF!</v>
      </c>
      <c r="AM75" s="2" t="e">
        <f t="shared" si="52"/>
        <v>#REF!</v>
      </c>
      <c r="AN75" s="2">
        <f t="shared" si="53"/>
        <v>25</v>
      </c>
      <c r="AO75" s="2" t="e">
        <f t="shared" si="54"/>
        <v>#REF!</v>
      </c>
      <c r="AP75" s="2" t="e">
        <f>ROUND(AO75-#REF!,0)</f>
        <v>#REF!</v>
      </c>
      <c r="AQ75" s="2">
        <f>IF(AZ75="s",IF(Q75=0,0,
IF(Q75=1,#REF!*4*4,
IF(Q75=2,0,
IF(Q75=3,#REF!*4*2,
IF(Q75=4,0,
IF(Q75=5,0,
IF(Q75=6,0,
IF(Q75=7,0)))))))),
IF(AZ75="t",
IF(Q75=0,0,
IF(Q75=1,#REF!*4*4*0.8,
IF(Q75=2,0,
IF(Q75=3,#REF!*4*2*0.8,
IF(Q75=4,0,
IF(Q75=5,0,
IF(Q75=6,0,
IF(Q75=7,0))))))))))</f>
        <v>0</v>
      </c>
      <c r="AR75" s="2" t="e">
        <f>IF(AZ75="s",
IF(Q75=0,0,
IF(Q75=1,0,
IF(Q75=2,#REF!*4*2,
IF(Q75=3,#REF!*4,
IF(Q75=4,#REF!*4,
IF(Q75=5,0,
IF(Q75=6,0,
IF(Q75=7,#REF!*4)))))))),
IF(AZ75="t",
IF(Q75=0,0,
IF(Q75=1,0,
IF(Q75=2,#REF!*4*2*0.8,
IF(Q75=3,#REF!*4*0.8,
IF(Q75=4,#REF!*4*0.8,
IF(Q75=5,0,
IF(Q75=6,0,
IF(Q75=7,#REF!*4))))))))))</f>
        <v>#REF!</v>
      </c>
      <c r="AS75" s="2" t="e">
        <f>IF(AZ75="s",
IF(Q75=0,0,
IF(Q75=1,#REF!*2,
IF(Q75=2,#REF!*2,
IF(Q75=3,#REF!*2,
IF(Q75=4,#REF!*2,
IF(Q75=5,#REF!*2,
IF(Q75=6,#REF!*2,
IF(Q75=7,#REF!*2)))))))),
IF(AZ75="t",
IF(Q75=0,#REF!*2*0.8,
IF(Q75=1,#REF!*2*0.8,
IF(Q75=2,#REF!*2*0.8,
IF(Q75=3,#REF!*2*0.8,
IF(Q75=4,#REF!*2*0.8,
IF(Q75=5,#REF!*2*0.8,
IF(Q75=6,#REF!*1*0.8,
IF(Q75=7,#REF!*2))))))))))</f>
        <v>#REF!</v>
      </c>
      <c r="AT75" s="2" t="e">
        <f t="shared" si="55"/>
        <v>#REF!</v>
      </c>
      <c r="AU75" s="2" t="e">
        <f>IF(AZ75="s",
IF(Q75=0,0,
IF(Q75=1,(14-2)*(#REF!+#REF!)/4*4,
IF(Q75=2,(14-2)*(#REF!+#REF!)/4*2,
IF(Q75=3,(14-2)*(#REF!+#REF!)/4*3,
IF(Q75=4,(14-2)*(#REF!+#REF!)/4,
IF(Q75=5,(14-2)*#REF!/4,
IF(Q75=6,0,
IF(Q75=7,(14)*#REF!)))))))),
IF(AZ75="t",
IF(Q75=0,0,
IF(Q75=1,(11-2)*(#REF!+#REF!)/4*4,
IF(Q75=2,(11-2)*(#REF!+#REF!)/4*2,
IF(Q75=3,(11-2)*(#REF!+#REF!)/4*3,
IF(Q75=4,(11-2)*(#REF!+#REF!)/4,
IF(Q75=5,(11-2)*#REF!/4,
IF(Q75=6,0,
IF(Q75=7,(11)*#REF!))))))))))</f>
        <v>#REF!</v>
      </c>
      <c r="AV75" s="2" t="e">
        <f t="shared" si="56"/>
        <v>#REF!</v>
      </c>
      <c r="AW75" s="2">
        <f t="shared" si="57"/>
        <v>8</v>
      </c>
      <c r="AX75" s="2">
        <f t="shared" si="58"/>
        <v>4</v>
      </c>
      <c r="AY75" s="2" t="e">
        <f t="shared" si="59"/>
        <v>#REF!</v>
      </c>
      <c r="AZ75" s="2" t="s">
        <v>63</v>
      </c>
      <c r="BA75" s="2" t="e">
        <f>IF(BG75="A",0,IF(AZ75="s",14*#REF!,IF(AZ75="T",11*#REF!,"HATA")))</f>
        <v>#REF!</v>
      </c>
      <c r="BB75" s="2" t="e">
        <f t="shared" si="60"/>
        <v>#REF!</v>
      </c>
      <c r="BC75" s="2" t="e">
        <f t="shared" si="61"/>
        <v>#REF!</v>
      </c>
      <c r="BD75" s="2" t="e">
        <f>IF(BC75-#REF!=0,"DOĞRU","YANLIŞ")</f>
        <v>#REF!</v>
      </c>
      <c r="BE75" s="2" t="e">
        <f>#REF!-BC75</f>
        <v>#REF!</v>
      </c>
      <c r="BF75" s="2">
        <v>0</v>
      </c>
      <c r="BH75" s="2">
        <v>0</v>
      </c>
      <c r="BJ75" s="2">
        <v>4</v>
      </c>
      <c r="BL75" s="7" t="e">
        <f>#REF!*14</f>
        <v>#REF!</v>
      </c>
      <c r="BM75" s="9"/>
      <c r="BN75" s="8"/>
      <c r="BO75" s="13"/>
      <c r="BP75" s="13"/>
      <c r="BQ75" s="13"/>
      <c r="BR75" s="13"/>
      <c r="BS75" s="13"/>
      <c r="BT75" s="10"/>
      <c r="BU75" s="11"/>
      <c r="BV75" s="12"/>
      <c r="CC75" s="41"/>
      <c r="CD75" s="41"/>
      <c r="CE75" s="41"/>
      <c r="CF75" s="42"/>
      <c r="CG75" s="42"/>
      <c r="CH75" s="42"/>
      <c r="CI75" s="42"/>
      <c r="CJ75" s="42"/>
      <c r="CK75" s="42"/>
    </row>
    <row r="76" spans="1:89" hidden="1" x14ac:dyDescent="0.25">
      <c r="A76" s="2" t="s">
        <v>668</v>
      </c>
      <c r="B76" s="2" t="s">
        <v>669</v>
      </c>
      <c r="C76" s="2" t="s">
        <v>669</v>
      </c>
      <c r="D76" s="4" t="s">
        <v>60</v>
      </c>
      <c r="E76" s="4" t="s">
        <v>60</v>
      </c>
      <c r="F76" s="4" t="e">
        <f>IF(AZ76="S",
IF(#REF!+BH76=2012,
IF(#REF!=1,"12-13/1",
IF(#REF!=2,"12-13/2",
IF(#REF!=3,"13-14/1",
IF(#REF!=4,"13-14/2","Hata1")))),
IF(#REF!+BH76=2013,
IF(#REF!=1,"13-14/1",
IF(#REF!=2,"13-14/2",
IF(#REF!=3,"14-15/1",
IF(#REF!=4,"14-15/2","Hata2")))),
IF(#REF!+BH76=2014,
IF(#REF!=1,"14-15/1",
IF(#REF!=2,"14-15/2",
IF(#REF!=3,"15-16/1",
IF(#REF!=4,"15-16/2","Hata3")))),
IF(#REF!+BH76=2015,
IF(#REF!=1,"15-16/1",
IF(#REF!=2,"15-16/2",
IF(#REF!=3,"16-17/1",
IF(#REF!=4,"16-17/2","Hata4")))),
IF(#REF!+BH76=2016,
IF(#REF!=1,"16-17/1",
IF(#REF!=2,"16-17/2",
IF(#REF!=3,"17-18/1",
IF(#REF!=4,"17-18/2","Hata5")))),
IF(#REF!+BH76=2017,
IF(#REF!=1,"17-18/1",
IF(#REF!=2,"17-18/2",
IF(#REF!=3,"18-19/1",
IF(#REF!=4,"18-19/2","Hata6")))),
IF(#REF!+BH76=2018,
IF(#REF!=1,"18-19/1",
IF(#REF!=2,"18-19/2",
IF(#REF!=3,"19-20/1",
IF(#REF!=4,"19-20/2","Hata7")))),
IF(#REF!+BH76=2019,
IF(#REF!=1,"19-20/1",
IF(#REF!=2,"19-20/2",
IF(#REF!=3,"20-21/1",
IF(#REF!=4,"20-21/2","Hata8")))),
IF(#REF!+BH76=2020,
IF(#REF!=1,"20-21/1",
IF(#REF!=2,"20-21/2",
IF(#REF!=3,"21-22/1",
IF(#REF!=4,"21-22/2","Hata9")))),
IF(#REF!+BH76=2021,
IF(#REF!=1,"21-22/1",
IF(#REF!=2,"21-22/2",
IF(#REF!=3,"22-23/1",
IF(#REF!=4,"22-23/2","Hata10")))),
IF(#REF!+BH76=2022,
IF(#REF!=1,"22-23/1",
IF(#REF!=2,"22-23/2",
IF(#REF!=3,"23-24/1",
IF(#REF!=4,"23-24/2","Hata11")))),
IF(#REF!+BH76=2023,
IF(#REF!=1,"23-24/1",
IF(#REF!=2,"23-24/2",
IF(#REF!=3,"24-25/1",
IF(#REF!=4,"24-25/2","Hata12")))),
)))))))))))),
IF(AZ76="T",
IF(#REF!+BH76=2012,
IF(#REF!=1,"12-13/1",
IF(#REF!=2,"12-13/2",
IF(#REF!=3,"12-13/3",
IF(#REF!=4,"13-14/1",
IF(#REF!=5,"13-14/2",
IF(#REF!=6,"13-14/3","Hata1")))))),
IF(#REF!+BH76=2013,
IF(#REF!=1,"13-14/1",
IF(#REF!=2,"13-14/2",
IF(#REF!=3,"13-14/3",
IF(#REF!=4,"14-15/1",
IF(#REF!=5,"14-15/2",
IF(#REF!=6,"14-15/3","Hata2")))))),
IF(#REF!+BH76=2014,
IF(#REF!=1,"14-15/1",
IF(#REF!=2,"14-15/2",
IF(#REF!=3,"14-15/3",
IF(#REF!=4,"15-16/1",
IF(#REF!=5,"15-16/2",
IF(#REF!=6,"15-16/3","Hata3")))))),
IF(AND(#REF!+#REF!&gt;2014,#REF!+#REF!&lt;2015,BH76=1),
IF(#REF!=0.1,"14-15/0.1",
IF(#REF!=0.2,"14-15/0.2",
IF(#REF!=0.3,"14-15/0.3","Hata4"))),
IF(#REF!+BH76=2015,
IF(#REF!=1,"15-16/1",
IF(#REF!=2,"15-16/2",
IF(#REF!=3,"15-16/3",
IF(#REF!=4,"16-17/1",
IF(#REF!=5,"16-17/2",
IF(#REF!=6,"16-17/3","Hata5")))))),
IF(#REF!+BH76=2016,
IF(#REF!=1,"16-17/1",
IF(#REF!=2,"16-17/2",
IF(#REF!=3,"16-17/3",
IF(#REF!=4,"17-18/1",
IF(#REF!=5,"17-18/2",
IF(#REF!=6,"17-18/3","Hata6")))))),
IF(#REF!+BH76=2017,
IF(#REF!=1,"17-18/1",
IF(#REF!=2,"17-18/2",
IF(#REF!=3,"17-18/3",
IF(#REF!=4,"18-19/1",
IF(#REF!=5,"18-19/2",
IF(#REF!=6,"18-19/3","Hata7")))))),
IF(#REF!+BH76=2018,
IF(#REF!=1,"18-19/1",
IF(#REF!=2,"18-19/2",
IF(#REF!=3,"18-19/3",
IF(#REF!=4,"19-20/1",
IF(#REF!=5," 19-20/2",
IF(#REF!=6,"19-20/3","Hata8")))))),
IF(#REF!+BH76=2019,
IF(#REF!=1,"19-20/1",
IF(#REF!=2,"19-20/2",
IF(#REF!=3,"19-20/3",
IF(#REF!=4,"20-21/1",
IF(#REF!=5,"20-21/2",
IF(#REF!=6,"20-21/3","Hata9")))))),
IF(#REF!+BH76=2020,
IF(#REF!=1,"20-21/1",
IF(#REF!=2,"20-21/2",
IF(#REF!=3,"20-21/3",
IF(#REF!=4,"21-22/1",
IF(#REF!=5,"21-22/2",
IF(#REF!=6,"21-22/3","Hata10")))))),
IF(#REF!+BH76=2021,
IF(#REF!=1,"21-22/1",
IF(#REF!=2,"21-22/2",
IF(#REF!=3,"21-22/3",
IF(#REF!=4,"22-23/1",
IF(#REF!=5,"22-23/2",
IF(#REF!=6,"22-23/3","Hata11")))))),
IF(#REF!+BH76=2022,
IF(#REF!=1,"22-23/1",
IF(#REF!=2,"22-23/2",
IF(#REF!=3,"22-23/3",
IF(#REF!=4,"23-24/1",
IF(#REF!=5,"23-24/2",
IF(#REF!=6,"23-24/3","Hata12")))))),
IF(#REF!+BH76=2023,
IF(#REF!=1,"23-24/1",
IF(#REF!=2,"23-24/2",
IF(#REF!=3,"23-24/3",
IF(#REF!=4,"24-25/1",
IF(#REF!=5,"24-25/2",
IF(#REF!=6,"24-25/3","Hata13")))))),
))))))))))))))
)</f>
        <v>#REF!</v>
      </c>
      <c r="H76" s="2" t="s">
        <v>252</v>
      </c>
      <c r="I76" s="2">
        <v>1310281</v>
      </c>
      <c r="J76" s="2" t="s">
        <v>145</v>
      </c>
      <c r="Q76" s="5">
        <v>4</v>
      </c>
      <c r="R76" s="2">
        <f>VLOOKUP($Q76,[1]sistem!$I$3:$L$10,2,FALSE)</f>
        <v>0</v>
      </c>
      <c r="S76" s="2">
        <f>VLOOKUP($Q76,[1]sistem!$I$3:$L$10,3,FALSE)</f>
        <v>1</v>
      </c>
      <c r="T76" s="2">
        <f>VLOOKUP($Q76,[1]sistem!$I$3:$L$10,4,FALSE)</f>
        <v>1</v>
      </c>
      <c r="U76" s="2" t="e">
        <f>VLOOKUP($AZ76,[1]sistem!$I$13:$L$14,2,FALSE)*#REF!</f>
        <v>#REF!</v>
      </c>
      <c r="V76" s="2" t="e">
        <f>VLOOKUP($AZ76,[1]sistem!$I$13:$L$14,3,FALSE)*#REF!</f>
        <v>#REF!</v>
      </c>
      <c r="W76" s="2" t="e">
        <f>VLOOKUP($AZ76,[1]sistem!$I$13:$L$14,4,FALSE)*#REF!</f>
        <v>#REF!</v>
      </c>
      <c r="X76" s="2" t="e">
        <f t="shared" si="47"/>
        <v>#REF!</v>
      </c>
      <c r="Y76" s="2" t="e">
        <f t="shared" si="48"/>
        <v>#REF!</v>
      </c>
      <c r="Z76" s="2" t="e">
        <f t="shared" si="49"/>
        <v>#REF!</v>
      </c>
      <c r="AA76" s="2" t="e">
        <f t="shared" si="50"/>
        <v>#REF!</v>
      </c>
      <c r="AB76" s="2">
        <f>VLOOKUP(AZ76,[1]sistem!$I$18:$J$19,2,FALSE)</f>
        <v>14</v>
      </c>
      <c r="AC76" s="2">
        <v>0.25</v>
      </c>
      <c r="AD76" s="2">
        <f>VLOOKUP($Q76,[1]sistem!$I$3:$M$10,5,FALSE)</f>
        <v>1</v>
      </c>
      <c r="AG76" s="2" t="e">
        <f>(#REF!+#REF!)*AB76</f>
        <v>#REF!</v>
      </c>
      <c r="AH76" s="2">
        <f>VLOOKUP($Q76,[1]sistem!$I$3:$N$10,6,FALSE)</f>
        <v>2</v>
      </c>
      <c r="AI76" s="2">
        <v>2</v>
      </c>
      <c r="AJ76" s="2">
        <f t="shared" si="51"/>
        <v>4</v>
      </c>
      <c r="AK76" s="2">
        <f>VLOOKUP($AZ76,[1]sistem!$I$18:$K$19,3,FALSE)</f>
        <v>14</v>
      </c>
      <c r="AL76" s="2" t="e">
        <f>AK76*#REF!</f>
        <v>#REF!</v>
      </c>
      <c r="AM76" s="2" t="e">
        <f t="shared" si="52"/>
        <v>#REF!</v>
      </c>
      <c r="AN76" s="2">
        <f t="shared" si="53"/>
        <v>25</v>
      </c>
      <c r="AO76" s="2" t="e">
        <f t="shared" si="54"/>
        <v>#REF!</v>
      </c>
      <c r="AP76" s="2" t="e">
        <f>ROUND(AO76-#REF!,0)</f>
        <v>#REF!</v>
      </c>
      <c r="AQ76" s="2">
        <f>IF(AZ76="s",IF(Q76=0,0,
IF(Q76=1,#REF!*4*4,
IF(Q76=2,0,
IF(Q76=3,#REF!*4*2,
IF(Q76=4,0,
IF(Q76=5,0,
IF(Q76=6,0,
IF(Q76=7,0)))))))),
IF(AZ76="t",
IF(Q76=0,0,
IF(Q76=1,#REF!*4*4*0.8,
IF(Q76=2,0,
IF(Q76=3,#REF!*4*2*0.8,
IF(Q76=4,0,
IF(Q76=5,0,
IF(Q76=6,0,
IF(Q76=7,0))))))))))</f>
        <v>0</v>
      </c>
      <c r="AR76" s="2" t="e">
        <f>IF(AZ76="s",
IF(Q76=0,0,
IF(Q76=1,0,
IF(Q76=2,#REF!*4*2,
IF(Q76=3,#REF!*4,
IF(Q76=4,#REF!*4,
IF(Q76=5,0,
IF(Q76=6,0,
IF(Q76=7,#REF!*4)))))))),
IF(AZ76="t",
IF(Q76=0,0,
IF(Q76=1,0,
IF(Q76=2,#REF!*4*2*0.8,
IF(Q76=3,#REF!*4*0.8,
IF(Q76=4,#REF!*4*0.8,
IF(Q76=5,0,
IF(Q76=6,0,
IF(Q76=7,#REF!*4))))))))))</f>
        <v>#REF!</v>
      </c>
      <c r="AS76" s="2" t="e">
        <f>IF(AZ76="s",
IF(Q76=0,0,
IF(Q76=1,#REF!*2,
IF(Q76=2,#REF!*2,
IF(Q76=3,#REF!*2,
IF(Q76=4,#REF!*2,
IF(Q76=5,#REF!*2,
IF(Q76=6,#REF!*2,
IF(Q76=7,#REF!*2)))))))),
IF(AZ76="t",
IF(Q76=0,#REF!*2*0.8,
IF(Q76=1,#REF!*2*0.8,
IF(Q76=2,#REF!*2*0.8,
IF(Q76=3,#REF!*2*0.8,
IF(Q76=4,#REF!*2*0.8,
IF(Q76=5,#REF!*2*0.8,
IF(Q76=6,#REF!*1*0.8,
IF(Q76=7,#REF!*2))))))))))</f>
        <v>#REF!</v>
      </c>
      <c r="AT76" s="2" t="e">
        <f t="shared" si="55"/>
        <v>#REF!</v>
      </c>
      <c r="AU76" s="2" t="e">
        <f>IF(AZ76="s",
IF(Q76=0,0,
IF(Q76=1,(14-2)*(#REF!+#REF!)/4*4,
IF(Q76=2,(14-2)*(#REF!+#REF!)/4*2,
IF(Q76=3,(14-2)*(#REF!+#REF!)/4*3,
IF(Q76=4,(14-2)*(#REF!+#REF!)/4,
IF(Q76=5,(14-2)*#REF!/4,
IF(Q76=6,0,
IF(Q76=7,(14)*#REF!)))))))),
IF(AZ76="t",
IF(Q76=0,0,
IF(Q76=1,(11-2)*(#REF!+#REF!)/4*4,
IF(Q76=2,(11-2)*(#REF!+#REF!)/4*2,
IF(Q76=3,(11-2)*(#REF!+#REF!)/4*3,
IF(Q76=4,(11-2)*(#REF!+#REF!)/4,
IF(Q76=5,(11-2)*#REF!/4,
IF(Q76=6,0,
IF(Q76=7,(11)*#REF!))))))))))</f>
        <v>#REF!</v>
      </c>
      <c r="AV76" s="2" t="e">
        <f t="shared" si="56"/>
        <v>#REF!</v>
      </c>
      <c r="AW76" s="2">
        <f t="shared" si="57"/>
        <v>8</v>
      </c>
      <c r="AX76" s="2">
        <f t="shared" si="58"/>
        <v>4</v>
      </c>
      <c r="AY76" s="2" t="e">
        <f t="shared" si="59"/>
        <v>#REF!</v>
      </c>
      <c r="AZ76" s="2" t="s">
        <v>63</v>
      </c>
      <c r="BA76" s="2" t="e">
        <f>IF(BG76="A",0,IF(AZ76="s",14*#REF!,IF(AZ76="T",11*#REF!,"HATA")))</f>
        <v>#REF!</v>
      </c>
      <c r="BB76" s="2" t="e">
        <f t="shared" si="60"/>
        <v>#REF!</v>
      </c>
      <c r="BC76" s="2" t="e">
        <f t="shared" si="61"/>
        <v>#REF!</v>
      </c>
      <c r="BD76" s="2" t="e">
        <f>IF(BC76-#REF!=0,"DOĞRU","YANLIŞ")</f>
        <v>#REF!</v>
      </c>
      <c r="BE76" s="2" t="e">
        <f>#REF!-BC76</f>
        <v>#REF!</v>
      </c>
      <c r="BF76" s="2">
        <v>0</v>
      </c>
      <c r="BH76" s="2">
        <v>0</v>
      </c>
      <c r="BJ76" s="2">
        <v>4</v>
      </c>
      <c r="BL76" s="7" t="e">
        <f>#REF!*14</f>
        <v>#REF!</v>
      </c>
      <c r="BM76" s="9"/>
      <c r="BN76" s="8"/>
      <c r="BO76" s="13"/>
      <c r="BP76" s="13"/>
      <c r="BQ76" s="13"/>
      <c r="BR76" s="13"/>
      <c r="BS76" s="13"/>
      <c r="BT76" s="10"/>
      <c r="BU76" s="11"/>
      <c r="BV76" s="12"/>
      <c r="CC76" s="41"/>
      <c r="CD76" s="41"/>
      <c r="CE76" s="41"/>
      <c r="CF76" s="42"/>
      <c r="CG76" s="42"/>
      <c r="CH76" s="42"/>
      <c r="CI76" s="42"/>
      <c r="CJ76" s="42"/>
      <c r="CK76" s="42"/>
    </row>
    <row r="77" spans="1:89" hidden="1" x14ac:dyDescent="0.25">
      <c r="A77" s="2" t="s">
        <v>245</v>
      </c>
      <c r="B77" s="2" t="s">
        <v>246</v>
      </c>
      <c r="C77" s="2" t="s">
        <v>246</v>
      </c>
      <c r="D77" s="4" t="s">
        <v>60</v>
      </c>
      <c r="E77" s="4" t="s">
        <v>60</v>
      </c>
      <c r="F77" s="5" t="e">
        <f>IF(AZ77="S",
IF(#REF!+BH77=2012,
IF(#REF!=1,"12-13/1",
IF(#REF!=2,"12-13/2",
IF(#REF!=3,"13-14/1",
IF(#REF!=4,"13-14/2","Hata1")))),
IF(#REF!+BH77=2013,
IF(#REF!=1,"13-14/1",
IF(#REF!=2,"13-14/2",
IF(#REF!=3,"14-15/1",
IF(#REF!=4,"14-15/2","Hata2")))),
IF(#REF!+BH77=2014,
IF(#REF!=1,"14-15/1",
IF(#REF!=2,"14-15/2",
IF(#REF!=3,"15-16/1",
IF(#REF!=4,"15-16/2","Hata3")))),
IF(#REF!+BH77=2015,
IF(#REF!=1,"15-16/1",
IF(#REF!=2,"15-16/2",
IF(#REF!=3,"16-17/1",
IF(#REF!=4,"16-17/2","Hata4")))),
IF(#REF!+BH77=2016,
IF(#REF!=1,"16-17/1",
IF(#REF!=2,"16-17/2",
IF(#REF!=3,"17-18/1",
IF(#REF!=4,"17-18/2","Hata5")))),
IF(#REF!+BH77=2017,
IF(#REF!=1,"17-18/1",
IF(#REF!=2,"17-18/2",
IF(#REF!=3,"18-19/1",
IF(#REF!=4,"18-19/2","Hata6")))),
IF(#REF!+BH77=2018,
IF(#REF!=1,"18-19/1",
IF(#REF!=2,"18-19/2",
IF(#REF!=3,"19-20/1",
IF(#REF!=4,"19-20/2","Hata7")))),
IF(#REF!+BH77=2019,
IF(#REF!=1,"19-20/1",
IF(#REF!=2,"19-20/2",
IF(#REF!=3,"20-21/1",
IF(#REF!=4,"20-21/2","Hata8")))),
IF(#REF!+BH77=2020,
IF(#REF!=1,"20-21/1",
IF(#REF!=2,"20-21/2",
IF(#REF!=3,"21-22/1",
IF(#REF!=4,"21-22/2","Hata9")))),
IF(#REF!+BH77=2021,
IF(#REF!=1,"21-22/1",
IF(#REF!=2,"21-22/2",
IF(#REF!=3,"22-23/1",
IF(#REF!=4,"22-23/2","Hata10")))),
IF(#REF!+BH77=2022,
IF(#REF!=1,"22-23/1",
IF(#REF!=2,"22-23/2",
IF(#REF!=3,"23-24/1",
IF(#REF!=4,"23-24/2","Hata11")))),
IF(#REF!+BH77=2023,
IF(#REF!=1,"23-24/1",
IF(#REF!=2,"23-24/2",
IF(#REF!=3,"24-25/1",
IF(#REF!=4,"24-25/2","Hata12")))),
)))))))))))),
IF(AZ77="T",
IF(#REF!+BH77=2012,
IF(#REF!=1,"12-13/1",
IF(#REF!=2,"12-13/2",
IF(#REF!=3,"12-13/3",
IF(#REF!=4,"13-14/1",
IF(#REF!=5,"13-14/2",
IF(#REF!=6,"13-14/3","Hata1")))))),
IF(#REF!+BH77=2013,
IF(#REF!=1,"13-14/1",
IF(#REF!=2,"13-14/2",
IF(#REF!=3,"13-14/3",
IF(#REF!=4,"14-15/1",
IF(#REF!=5,"14-15/2",
IF(#REF!=6,"14-15/3","Hata2")))))),
IF(#REF!+BH77=2014,
IF(#REF!=1,"14-15/1",
IF(#REF!=2,"14-15/2",
IF(#REF!=3,"14-15/3",
IF(#REF!=4,"15-16/1",
IF(#REF!=5,"15-16/2",
IF(#REF!=6,"15-16/3","Hata3")))))),
IF(AND(#REF!+#REF!&gt;2014,#REF!+#REF!&lt;2015,BH77=1),
IF(#REF!=0.1,"14-15/0.1",
IF(#REF!=0.2,"14-15/0.2",
IF(#REF!=0.3,"14-15/0.3","Hata4"))),
IF(#REF!+BH77=2015,
IF(#REF!=1,"15-16/1",
IF(#REF!=2,"15-16/2",
IF(#REF!=3,"15-16/3",
IF(#REF!=4,"16-17/1",
IF(#REF!=5,"16-17/2",
IF(#REF!=6,"16-17/3","Hata5")))))),
IF(#REF!+BH77=2016,
IF(#REF!=1,"16-17/1",
IF(#REF!=2,"16-17/2",
IF(#REF!=3,"16-17/3",
IF(#REF!=4,"17-18/1",
IF(#REF!=5,"17-18/2",
IF(#REF!=6,"17-18/3","Hata6")))))),
IF(#REF!+BH77=2017,
IF(#REF!=1,"17-18/1",
IF(#REF!=2,"17-18/2",
IF(#REF!=3,"17-18/3",
IF(#REF!=4,"18-19/1",
IF(#REF!=5,"18-19/2",
IF(#REF!=6,"18-19/3","Hata7")))))),
IF(#REF!+BH77=2018,
IF(#REF!=1,"18-19/1",
IF(#REF!=2,"18-19/2",
IF(#REF!=3,"18-19/3",
IF(#REF!=4,"19-20/1",
IF(#REF!=5," 19-20/2",
IF(#REF!=6,"19-20/3","Hata8")))))),
IF(#REF!+BH77=2019,
IF(#REF!=1,"19-20/1",
IF(#REF!=2,"19-20/2",
IF(#REF!=3,"19-20/3",
IF(#REF!=4,"20-21/1",
IF(#REF!=5,"20-21/2",
IF(#REF!=6,"20-21/3","Hata9")))))),
IF(#REF!+BH77=2020,
IF(#REF!=1,"20-21/1",
IF(#REF!=2,"20-21/2",
IF(#REF!=3,"20-21/3",
IF(#REF!=4,"21-22/1",
IF(#REF!=5,"21-22/2",
IF(#REF!=6,"21-22/3","Hata10")))))),
IF(#REF!+BH77=2021,
IF(#REF!=1,"21-22/1",
IF(#REF!=2,"21-22/2",
IF(#REF!=3,"21-22/3",
IF(#REF!=4,"22-23/1",
IF(#REF!=5,"22-23/2",
IF(#REF!=6,"22-23/3","Hata11")))))),
IF(#REF!+BH77=2022,
IF(#REF!=1,"22-23/1",
IF(#REF!=2,"22-23/2",
IF(#REF!=3,"22-23/3",
IF(#REF!=4,"23-24/1",
IF(#REF!=5,"23-24/2",
IF(#REF!=6,"23-24/3","Hata12")))))),
IF(#REF!+BH77=2023,
IF(#REF!=1,"23-24/1",
IF(#REF!=2,"23-24/2",
IF(#REF!=3,"23-24/3",
IF(#REF!=4,"24-25/1",
IF(#REF!=5,"24-25/2",
IF(#REF!=6,"24-25/3","Hata13")))))),
))))))))))))))
)</f>
        <v>#REF!</v>
      </c>
      <c r="G77" s="4"/>
      <c r="H77" s="2" t="s">
        <v>252</v>
      </c>
      <c r="I77" s="2">
        <v>1310281</v>
      </c>
      <c r="J77" s="2" t="s">
        <v>145</v>
      </c>
      <c r="L77" s="2">
        <v>4358</v>
      </c>
      <c r="Q77" s="5">
        <v>0</v>
      </c>
      <c r="R77" s="2">
        <f>VLOOKUP($Q77,[1]sistem!$I$3:$L$10,2,FALSE)</f>
        <v>0</v>
      </c>
      <c r="S77" s="2">
        <f>VLOOKUP($Q77,[1]sistem!$I$3:$L$10,3,FALSE)</f>
        <v>0</v>
      </c>
      <c r="T77" s="2">
        <f>VLOOKUP($Q77,[1]sistem!$I$3:$L$10,4,FALSE)</f>
        <v>0</v>
      </c>
      <c r="U77" s="2" t="e">
        <f>VLOOKUP($AZ77,[1]sistem!$I$13:$L$14,2,FALSE)*#REF!</f>
        <v>#REF!</v>
      </c>
      <c r="V77" s="2" t="e">
        <f>VLOOKUP($AZ77,[1]sistem!$I$13:$L$14,3,FALSE)*#REF!</f>
        <v>#REF!</v>
      </c>
      <c r="W77" s="2" t="e">
        <f>VLOOKUP($AZ77,[1]sistem!$I$13:$L$14,4,FALSE)*#REF!</f>
        <v>#REF!</v>
      </c>
      <c r="X77" s="2" t="e">
        <f t="shared" si="47"/>
        <v>#REF!</v>
      </c>
      <c r="Y77" s="2" t="e">
        <f t="shared" si="48"/>
        <v>#REF!</v>
      </c>
      <c r="Z77" s="2" t="e">
        <f t="shared" si="49"/>
        <v>#REF!</v>
      </c>
      <c r="AA77" s="2" t="e">
        <f t="shared" si="50"/>
        <v>#REF!</v>
      </c>
      <c r="AB77" s="2">
        <f>VLOOKUP(AZ77,[1]sistem!$I$18:$J$19,2,FALSE)</f>
        <v>14</v>
      </c>
      <c r="AC77" s="2">
        <v>0.25</v>
      </c>
      <c r="AD77" s="2">
        <f>VLOOKUP($Q77,[1]sistem!$I$3:$M$10,5,FALSE)</f>
        <v>0</v>
      </c>
      <c r="AG77" s="2" t="e">
        <f>(#REF!+#REF!)*AB77</f>
        <v>#REF!</v>
      </c>
      <c r="AH77" s="2">
        <f>VLOOKUP($Q77,[1]sistem!$I$3:$N$10,6,FALSE)</f>
        <v>0</v>
      </c>
      <c r="AI77" s="2">
        <v>2</v>
      </c>
      <c r="AJ77" s="2">
        <f t="shared" si="51"/>
        <v>0</v>
      </c>
      <c r="AK77" s="2">
        <f>VLOOKUP($AZ77,[1]sistem!$I$18:$K$19,3,FALSE)</f>
        <v>14</v>
      </c>
      <c r="AL77" s="2" t="e">
        <f>AK77*#REF!</f>
        <v>#REF!</v>
      </c>
      <c r="AM77" s="2" t="e">
        <f t="shared" si="52"/>
        <v>#REF!</v>
      </c>
      <c r="AN77" s="2">
        <f t="shared" si="53"/>
        <v>25</v>
      </c>
      <c r="AO77" s="2" t="e">
        <f t="shared" si="54"/>
        <v>#REF!</v>
      </c>
      <c r="AP77" s="2" t="e">
        <f>ROUND(AO77-#REF!,0)</f>
        <v>#REF!</v>
      </c>
      <c r="AQ77" s="2">
        <f>IF(AZ77="s",IF(Q77=0,0,
IF(Q77=1,#REF!*4*4,
IF(Q77=2,0,
IF(Q77=3,#REF!*4*2,
IF(Q77=4,0,
IF(Q77=5,0,
IF(Q77=6,0,
IF(Q77=7,0)))))))),
IF(AZ77="t",
IF(Q77=0,0,
IF(Q77=1,#REF!*4*4*0.8,
IF(Q77=2,0,
IF(Q77=3,#REF!*4*2*0.8,
IF(Q77=4,0,
IF(Q77=5,0,
IF(Q77=6,0,
IF(Q77=7,0))))))))))</f>
        <v>0</v>
      </c>
      <c r="AR77" s="2">
        <f>IF(AZ77="s",
IF(Q77=0,0,
IF(Q77=1,0,
IF(Q77=2,#REF!*4*2,
IF(Q77=3,#REF!*4,
IF(Q77=4,#REF!*4,
IF(Q77=5,0,
IF(Q77=6,0,
IF(Q77=7,#REF!*4)))))))),
IF(AZ77="t",
IF(Q77=0,0,
IF(Q77=1,0,
IF(Q77=2,#REF!*4*2*0.8,
IF(Q77=3,#REF!*4*0.8,
IF(Q77=4,#REF!*4*0.8,
IF(Q77=5,0,
IF(Q77=6,0,
IF(Q77=7,#REF!*4))))))))))</f>
        <v>0</v>
      </c>
      <c r="AS77" s="2">
        <f>IF(AZ77="s",
IF(Q77=0,0,
IF(Q77=1,#REF!*2,
IF(Q77=2,#REF!*2,
IF(Q77=3,#REF!*2,
IF(Q77=4,#REF!*2,
IF(Q77=5,#REF!*2,
IF(Q77=6,#REF!*2,
IF(Q77=7,#REF!*2)))))))),
IF(AZ77="t",
IF(Q77=0,#REF!*2*0.8,
IF(Q77=1,#REF!*2*0.8,
IF(Q77=2,#REF!*2*0.8,
IF(Q77=3,#REF!*2*0.8,
IF(Q77=4,#REF!*2*0.8,
IF(Q77=5,#REF!*2*0.8,
IF(Q77=6,#REF!*1*0.8,
IF(Q77=7,#REF!*2))))))))))</f>
        <v>0</v>
      </c>
      <c r="AT77" s="2" t="e">
        <f t="shared" si="55"/>
        <v>#REF!</v>
      </c>
      <c r="AU77" s="2">
        <f>IF(AZ77="s",
IF(Q77=0,0,
IF(Q77=1,(14-2)*(#REF!+#REF!)/4*4,
IF(Q77=2,(14-2)*(#REF!+#REF!)/4*2,
IF(Q77=3,(14-2)*(#REF!+#REF!)/4*3,
IF(Q77=4,(14-2)*(#REF!+#REF!)/4,
IF(Q77=5,(14-2)*#REF!/4,
IF(Q77=6,0,
IF(Q77=7,(14)*#REF!)))))))),
IF(AZ77="t",
IF(Q77=0,0,
IF(Q77=1,(11-2)*(#REF!+#REF!)/4*4,
IF(Q77=2,(11-2)*(#REF!+#REF!)/4*2,
IF(Q77=3,(11-2)*(#REF!+#REF!)/4*3,
IF(Q77=4,(11-2)*(#REF!+#REF!)/4,
IF(Q77=5,(11-2)*#REF!/4,
IF(Q77=6,0,
IF(Q77=7,(11)*#REF!))))))))))</f>
        <v>0</v>
      </c>
      <c r="AV77" s="2" t="e">
        <f t="shared" si="56"/>
        <v>#REF!</v>
      </c>
      <c r="AW77" s="2">
        <f t="shared" si="57"/>
        <v>0</v>
      </c>
      <c r="AX77" s="2">
        <f t="shared" si="58"/>
        <v>0</v>
      </c>
      <c r="AY77" s="2">
        <f t="shared" si="59"/>
        <v>0</v>
      </c>
      <c r="AZ77" s="2" t="s">
        <v>63</v>
      </c>
      <c r="BA77" s="2">
        <f>IF(BG77="A",0,IF(AZ77="s",14*#REF!,IF(AZ77="T",11*#REF!,"HATA")))</f>
        <v>0</v>
      </c>
      <c r="BB77" s="2">
        <f t="shared" si="60"/>
        <v>0</v>
      </c>
      <c r="BC77" s="2">
        <f t="shared" si="61"/>
        <v>0</v>
      </c>
      <c r="BD77" s="2" t="e">
        <f>IF(BC77-#REF!=0,"DOĞRU","YANLIŞ")</f>
        <v>#REF!</v>
      </c>
      <c r="BE77" s="2" t="e">
        <f>#REF!-BC77</f>
        <v>#REF!</v>
      </c>
      <c r="BF77" s="2">
        <v>0</v>
      </c>
      <c r="BG77" s="2" t="s">
        <v>110</v>
      </c>
      <c r="BH77" s="2">
        <v>0</v>
      </c>
      <c r="BJ77" s="2">
        <v>0</v>
      </c>
      <c r="BL77" s="7" t="e">
        <f>#REF!*14</f>
        <v>#REF!</v>
      </c>
      <c r="BM77" s="9"/>
      <c r="BN77" s="8"/>
      <c r="BO77" s="13"/>
      <c r="BP77" s="13"/>
      <c r="BQ77" s="13"/>
      <c r="BR77" s="13"/>
      <c r="BS77" s="13"/>
      <c r="BT77" s="10"/>
      <c r="BU77" s="11"/>
      <c r="BV77" s="12"/>
      <c r="CC77" s="41"/>
      <c r="CD77" s="41"/>
      <c r="CE77" s="41"/>
      <c r="CF77" s="42"/>
      <c r="CG77" s="42"/>
      <c r="CH77" s="42"/>
      <c r="CI77" s="42"/>
      <c r="CJ77" s="42"/>
      <c r="CK77" s="42"/>
    </row>
    <row r="78" spans="1:89" hidden="1" x14ac:dyDescent="0.25">
      <c r="A78" s="2" t="s">
        <v>520</v>
      </c>
      <c r="B78" s="2" t="s">
        <v>521</v>
      </c>
      <c r="C78" s="2" t="s">
        <v>521</v>
      </c>
      <c r="D78" s="4" t="s">
        <v>60</v>
      </c>
      <c r="E78" s="4" t="s">
        <v>60</v>
      </c>
      <c r="F78" s="4" t="e">
        <f>IF(AZ78="S",
IF(#REF!+BH78=2012,
IF(#REF!=1,"12-13/1",
IF(#REF!=2,"12-13/2",
IF(#REF!=3,"13-14/1",
IF(#REF!=4,"13-14/2","Hata1")))),
IF(#REF!+BH78=2013,
IF(#REF!=1,"13-14/1",
IF(#REF!=2,"13-14/2",
IF(#REF!=3,"14-15/1",
IF(#REF!=4,"14-15/2","Hata2")))),
IF(#REF!+BH78=2014,
IF(#REF!=1,"14-15/1",
IF(#REF!=2,"14-15/2",
IF(#REF!=3,"15-16/1",
IF(#REF!=4,"15-16/2","Hata3")))),
IF(#REF!+BH78=2015,
IF(#REF!=1,"15-16/1",
IF(#REF!=2,"15-16/2",
IF(#REF!=3,"16-17/1",
IF(#REF!=4,"16-17/2","Hata4")))),
IF(#REF!+BH78=2016,
IF(#REF!=1,"16-17/1",
IF(#REF!=2,"16-17/2",
IF(#REF!=3,"17-18/1",
IF(#REF!=4,"17-18/2","Hata5")))),
IF(#REF!+BH78=2017,
IF(#REF!=1,"17-18/1",
IF(#REF!=2,"17-18/2",
IF(#REF!=3,"18-19/1",
IF(#REF!=4,"18-19/2","Hata6")))),
IF(#REF!+BH78=2018,
IF(#REF!=1,"18-19/1",
IF(#REF!=2,"18-19/2",
IF(#REF!=3,"19-20/1",
IF(#REF!=4,"19-20/2","Hata7")))),
IF(#REF!+BH78=2019,
IF(#REF!=1,"19-20/1",
IF(#REF!=2,"19-20/2",
IF(#REF!=3,"20-21/1",
IF(#REF!=4,"20-21/2","Hata8")))),
IF(#REF!+BH78=2020,
IF(#REF!=1,"20-21/1",
IF(#REF!=2,"20-21/2",
IF(#REF!=3,"21-22/1",
IF(#REF!=4,"21-22/2","Hata9")))),
IF(#REF!+BH78=2021,
IF(#REF!=1,"21-22/1",
IF(#REF!=2,"21-22/2",
IF(#REF!=3,"22-23/1",
IF(#REF!=4,"22-23/2","Hata10")))),
IF(#REF!+BH78=2022,
IF(#REF!=1,"22-23/1",
IF(#REF!=2,"22-23/2",
IF(#REF!=3,"23-24/1",
IF(#REF!=4,"23-24/2","Hata11")))),
IF(#REF!+BH78=2023,
IF(#REF!=1,"23-24/1",
IF(#REF!=2,"23-24/2",
IF(#REF!=3,"24-25/1",
IF(#REF!=4,"24-25/2","Hata12")))),
)))))))))))),
IF(AZ78="T",
IF(#REF!+BH78=2012,
IF(#REF!=1,"12-13/1",
IF(#REF!=2,"12-13/2",
IF(#REF!=3,"12-13/3",
IF(#REF!=4,"13-14/1",
IF(#REF!=5,"13-14/2",
IF(#REF!=6,"13-14/3","Hata1")))))),
IF(#REF!+BH78=2013,
IF(#REF!=1,"13-14/1",
IF(#REF!=2,"13-14/2",
IF(#REF!=3,"13-14/3",
IF(#REF!=4,"14-15/1",
IF(#REF!=5,"14-15/2",
IF(#REF!=6,"14-15/3","Hata2")))))),
IF(#REF!+BH78=2014,
IF(#REF!=1,"14-15/1",
IF(#REF!=2,"14-15/2",
IF(#REF!=3,"14-15/3",
IF(#REF!=4,"15-16/1",
IF(#REF!=5,"15-16/2",
IF(#REF!=6,"15-16/3","Hata3")))))),
IF(AND(#REF!+#REF!&gt;2014,#REF!+#REF!&lt;2015,BH78=1),
IF(#REF!=0.1,"14-15/0.1",
IF(#REF!=0.2,"14-15/0.2",
IF(#REF!=0.3,"14-15/0.3","Hata4"))),
IF(#REF!+BH78=2015,
IF(#REF!=1,"15-16/1",
IF(#REF!=2,"15-16/2",
IF(#REF!=3,"15-16/3",
IF(#REF!=4,"16-17/1",
IF(#REF!=5,"16-17/2",
IF(#REF!=6,"16-17/3","Hata5")))))),
IF(#REF!+BH78=2016,
IF(#REF!=1,"16-17/1",
IF(#REF!=2,"16-17/2",
IF(#REF!=3,"16-17/3",
IF(#REF!=4,"17-18/1",
IF(#REF!=5,"17-18/2",
IF(#REF!=6,"17-18/3","Hata6")))))),
IF(#REF!+BH78=2017,
IF(#REF!=1,"17-18/1",
IF(#REF!=2,"17-18/2",
IF(#REF!=3,"17-18/3",
IF(#REF!=4,"18-19/1",
IF(#REF!=5,"18-19/2",
IF(#REF!=6,"18-19/3","Hata7")))))),
IF(#REF!+BH78=2018,
IF(#REF!=1,"18-19/1",
IF(#REF!=2,"18-19/2",
IF(#REF!=3,"18-19/3",
IF(#REF!=4,"19-20/1",
IF(#REF!=5," 19-20/2",
IF(#REF!=6,"19-20/3","Hata8")))))),
IF(#REF!+BH78=2019,
IF(#REF!=1,"19-20/1",
IF(#REF!=2,"19-20/2",
IF(#REF!=3,"19-20/3",
IF(#REF!=4,"20-21/1",
IF(#REF!=5,"20-21/2",
IF(#REF!=6,"20-21/3","Hata9")))))),
IF(#REF!+BH78=2020,
IF(#REF!=1,"20-21/1",
IF(#REF!=2,"20-21/2",
IF(#REF!=3,"20-21/3",
IF(#REF!=4,"21-22/1",
IF(#REF!=5,"21-22/2",
IF(#REF!=6,"21-22/3","Hata10")))))),
IF(#REF!+BH78=2021,
IF(#REF!=1,"21-22/1",
IF(#REF!=2,"21-22/2",
IF(#REF!=3,"21-22/3",
IF(#REF!=4,"22-23/1",
IF(#REF!=5,"22-23/2",
IF(#REF!=6,"22-23/3","Hata11")))))),
IF(#REF!+BH78=2022,
IF(#REF!=1,"22-23/1",
IF(#REF!=2,"22-23/2",
IF(#REF!=3,"22-23/3",
IF(#REF!=4,"23-24/1",
IF(#REF!=5,"23-24/2",
IF(#REF!=6,"23-24/3","Hata12")))))),
IF(#REF!+BH78=2023,
IF(#REF!=1,"23-24/1",
IF(#REF!=2,"23-24/2",
IF(#REF!=3,"23-24/3",
IF(#REF!=4,"24-25/1",
IF(#REF!=5,"24-25/2",
IF(#REF!=6,"24-25/3","Hata13")))))),
))))))))))))))
)</f>
        <v>#REF!</v>
      </c>
      <c r="H78" s="2" t="s">
        <v>252</v>
      </c>
      <c r="I78" s="2">
        <v>1310281</v>
      </c>
      <c r="J78" s="2" t="s">
        <v>145</v>
      </c>
      <c r="Q78" s="5">
        <v>4</v>
      </c>
      <c r="R78" s="2">
        <f>VLOOKUP($Q78,[1]sistem!$I$3:$L$10,2,FALSE)</f>
        <v>0</v>
      </c>
      <c r="S78" s="2">
        <f>VLOOKUP($Q78,[1]sistem!$I$3:$L$10,3,FALSE)</f>
        <v>1</v>
      </c>
      <c r="T78" s="2">
        <f>VLOOKUP($Q78,[1]sistem!$I$3:$L$10,4,FALSE)</f>
        <v>1</v>
      </c>
      <c r="U78" s="2" t="e">
        <f>VLOOKUP($AZ78,[1]sistem!$I$13:$L$14,2,FALSE)*#REF!</f>
        <v>#REF!</v>
      </c>
      <c r="V78" s="2" t="e">
        <f>VLOOKUP($AZ78,[1]sistem!$I$13:$L$14,3,FALSE)*#REF!</f>
        <v>#REF!</v>
      </c>
      <c r="W78" s="2" t="e">
        <f>VLOOKUP($AZ78,[1]sistem!$I$13:$L$14,4,FALSE)*#REF!</f>
        <v>#REF!</v>
      </c>
      <c r="X78" s="2" t="e">
        <f t="shared" si="47"/>
        <v>#REF!</v>
      </c>
      <c r="Y78" s="2" t="e">
        <f t="shared" si="48"/>
        <v>#REF!</v>
      </c>
      <c r="Z78" s="2" t="e">
        <f t="shared" si="49"/>
        <v>#REF!</v>
      </c>
      <c r="AA78" s="2" t="e">
        <f t="shared" si="50"/>
        <v>#REF!</v>
      </c>
      <c r="AB78" s="2">
        <f>VLOOKUP(AZ78,[1]sistem!$I$18:$J$19,2,FALSE)</f>
        <v>14</v>
      </c>
      <c r="AC78" s="2">
        <v>0.25</v>
      </c>
      <c r="AD78" s="2">
        <f>VLOOKUP($Q78,[1]sistem!$I$3:$M$10,5,FALSE)</f>
        <v>1</v>
      </c>
      <c r="AG78" s="2" t="e">
        <f>(#REF!+#REF!)*AB78</f>
        <v>#REF!</v>
      </c>
      <c r="AH78" s="2">
        <f>VLOOKUP($Q78,[1]sistem!$I$3:$N$10,6,FALSE)</f>
        <v>2</v>
      </c>
      <c r="AI78" s="2">
        <v>2</v>
      </c>
      <c r="AJ78" s="2">
        <f t="shared" si="51"/>
        <v>4</v>
      </c>
      <c r="AK78" s="2">
        <f>VLOOKUP($AZ78,[1]sistem!$I$18:$K$19,3,FALSE)</f>
        <v>14</v>
      </c>
      <c r="AL78" s="2" t="e">
        <f>AK78*#REF!</f>
        <v>#REF!</v>
      </c>
      <c r="AM78" s="2" t="e">
        <f t="shared" si="52"/>
        <v>#REF!</v>
      </c>
      <c r="AN78" s="2">
        <f t="shared" si="53"/>
        <v>25</v>
      </c>
      <c r="AO78" s="2" t="e">
        <f t="shared" si="54"/>
        <v>#REF!</v>
      </c>
      <c r="AP78" s="2" t="e">
        <f>ROUND(AO78-#REF!,0)</f>
        <v>#REF!</v>
      </c>
      <c r="AQ78" s="2">
        <f>IF(AZ78="s",IF(Q78=0,0,
IF(Q78=1,#REF!*4*4,
IF(Q78=2,0,
IF(Q78=3,#REF!*4*2,
IF(Q78=4,0,
IF(Q78=5,0,
IF(Q78=6,0,
IF(Q78=7,0)))))))),
IF(AZ78="t",
IF(Q78=0,0,
IF(Q78=1,#REF!*4*4*0.8,
IF(Q78=2,0,
IF(Q78=3,#REF!*4*2*0.8,
IF(Q78=4,0,
IF(Q78=5,0,
IF(Q78=6,0,
IF(Q78=7,0))))))))))</f>
        <v>0</v>
      </c>
      <c r="AR78" s="2" t="e">
        <f>IF(AZ78="s",
IF(Q78=0,0,
IF(Q78=1,0,
IF(Q78=2,#REF!*4*2,
IF(Q78=3,#REF!*4,
IF(Q78=4,#REF!*4,
IF(Q78=5,0,
IF(Q78=6,0,
IF(Q78=7,#REF!*4)))))))),
IF(AZ78="t",
IF(Q78=0,0,
IF(Q78=1,0,
IF(Q78=2,#REF!*4*2*0.8,
IF(Q78=3,#REF!*4*0.8,
IF(Q78=4,#REF!*4*0.8,
IF(Q78=5,0,
IF(Q78=6,0,
IF(Q78=7,#REF!*4))))))))))</f>
        <v>#REF!</v>
      </c>
      <c r="AS78" s="2" t="e">
        <f>IF(AZ78="s",
IF(Q78=0,0,
IF(Q78=1,#REF!*2,
IF(Q78=2,#REF!*2,
IF(Q78=3,#REF!*2,
IF(Q78=4,#REF!*2,
IF(Q78=5,#REF!*2,
IF(Q78=6,#REF!*2,
IF(Q78=7,#REF!*2)))))))),
IF(AZ78="t",
IF(Q78=0,#REF!*2*0.8,
IF(Q78=1,#REF!*2*0.8,
IF(Q78=2,#REF!*2*0.8,
IF(Q78=3,#REF!*2*0.8,
IF(Q78=4,#REF!*2*0.8,
IF(Q78=5,#REF!*2*0.8,
IF(Q78=6,#REF!*1*0.8,
IF(Q78=7,#REF!*2))))))))))</f>
        <v>#REF!</v>
      </c>
      <c r="AT78" s="2" t="e">
        <f t="shared" si="55"/>
        <v>#REF!</v>
      </c>
      <c r="AU78" s="2" t="e">
        <f>IF(AZ78="s",
IF(Q78=0,0,
IF(Q78=1,(14-2)*(#REF!+#REF!)/4*4,
IF(Q78=2,(14-2)*(#REF!+#REF!)/4*2,
IF(Q78=3,(14-2)*(#REF!+#REF!)/4*3,
IF(Q78=4,(14-2)*(#REF!+#REF!)/4,
IF(Q78=5,(14-2)*#REF!/4,
IF(Q78=6,0,
IF(Q78=7,(14)*#REF!)))))))),
IF(AZ78="t",
IF(Q78=0,0,
IF(Q78=1,(11-2)*(#REF!+#REF!)/4*4,
IF(Q78=2,(11-2)*(#REF!+#REF!)/4*2,
IF(Q78=3,(11-2)*(#REF!+#REF!)/4*3,
IF(Q78=4,(11-2)*(#REF!+#REF!)/4,
IF(Q78=5,(11-2)*#REF!/4,
IF(Q78=6,0,
IF(Q78=7,(11)*#REF!))))))))))</f>
        <v>#REF!</v>
      </c>
      <c r="AV78" s="2" t="e">
        <f t="shared" si="56"/>
        <v>#REF!</v>
      </c>
      <c r="AW78" s="2">
        <f t="shared" si="57"/>
        <v>8</v>
      </c>
      <c r="AX78" s="2">
        <f t="shared" si="58"/>
        <v>4</v>
      </c>
      <c r="AY78" s="2" t="e">
        <f t="shared" si="59"/>
        <v>#REF!</v>
      </c>
      <c r="AZ78" s="2" t="s">
        <v>63</v>
      </c>
      <c r="BA78" s="2" t="e">
        <f>IF(BG78="A",0,IF(AZ78="s",14*#REF!,IF(AZ78="T",11*#REF!,"HATA")))</f>
        <v>#REF!</v>
      </c>
      <c r="BB78" s="2" t="e">
        <f t="shared" si="60"/>
        <v>#REF!</v>
      </c>
      <c r="BC78" s="2" t="e">
        <f t="shared" si="61"/>
        <v>#REF!</v>
      </c>
      <c r="BD78" s="2" t="e">
        <f>IF(BC78-#REF!=0,"DOĞRU","YANLIŞ")</f>
        <v>#REF!</v>
      </c>
      <c r="BE78" s="2" t="e">
        <f>#REF!-BC78</f>
        <v>#REF!</v>
      </c>
      <c r="BF78" s="2">
        <v>0</v>
      </c>
      <c r="BH78" s="2">
        <v>0</v>
      </c>
      <c r="BJ78" s="2">
        <v>4</v>
      </c>
      <c r="BL78" s="7" t="e">
        <f>#REF!*14</f>
        <v>#REF!</v>
      </c>
      <c r="BM78" s="9"/>
      <c r="BN78" s="8"/>
      <c r="BO78" s="13"/>
      <c r="BP78" s="13"/>
      <c r="BQ78" s="13"/>
      <c r="BR78" s="13"/>
      <c r="BS78" s="13"/>
      <c r="BT78" s="10"/>
      <c r="BU78" s="11"/>
      <c r="BV78" s="12"/>
      <c r="CC78" s="41"/>
      <c r="CD78" s="41"/>
      <c r="CE78" s="41"/>
      <c r="CF78" s="42"/>
      <c r="CG78" s="42"/>
      <c r="CH78" s="42"/>
      <c r="CI78" s="42"/>
      <c r="CJ78" s="42"/>
      <c r="CK78" s="42"/>
    </row>
    <row r="79" spans="1:89" hidden="1" x14ac:dyDescent="0.25">
      <c r="A79" s="2" t="s">
        <v>256</v>
      </c>
      <c r="B79" s="2" t="s">
        <v>257</v>
      </c>
      <c r="C79" s="2" t="s">
        <v>257</v>
      </c>
      <c r="D79" s="4" t="s">
        <v>60</v>
      </c>
      <c r="E79" s="4" t="s">
        <v>60</v>
      </c>
      <c r="F79" s="4" t="e">
        <f>IF(AZ79="S",
IF(#REF!+BH79=2012,
IF(#REF!=1,"12-13/1",
IF(#REF!=2,"12-13/2",
IF(#REF!=3,"13-14/1",
IF(#REF!=4,"13-14/2","Hata1")))),
IF(#REF!+BH79=2013,
IF(#REF!=1,"13-14/1",
IF(#REF!=2,"13-14/2",
IF(#REF!=3,"14-15/1",
IF(#REF!=4,"14-15/2","Hata2")))),
IF(#REF!+BH79=2014,
IF(#REF!=1,"14-15/1",
IF(#REF!=2,"14-15/2",
IF(#REF!=3,"15-16/1",
IF(#REF!=4,"15-16/2","Hata3")))),
IF(#REF!+BH79=2015,
IF(#REF!=1,"15-16/1",
IF(#REF!=2,"15-16/2",
IF(#REF!=3,"16-17/1",
IF(#REF!=4,"16-17/2","Hata4")))),
IF(#REF!+BH79=2016,
IF(#REF!=1,"16-17/1",
IF(#REF!=2,"16-17/2",
IF(#REF!=3,"17-18/1",
IF(#REF!=4,"17-18/2","Hata5")))),
IF(#REF!+BH79=2017,
IF(#REF!=1,"17-18/1",
IF(#REF!=2,"17-18/2",
IF(#REF!=3,"18-19/1",
IF(#REF!=4,"18-19/2","Hata6")))),
IF(#REF!+BH79=2018,
IF(#REF!=1,"18-19/1",
IF(#REF!=2,"18-19/2",
IF(#REF!=3,"19-20/1",
IF(#REF!=4,"19-20/2","Hata7")))),
IF(#REF!+BH79=2019,
IF(#REF!=1,"19-20/1",
IF(#REF!=2,"19-20/2",
IF(#REF!=3,"20-21/1",
IF(#REF!=4,"20-21/2","Hata8")))),
IF(#REF!+BH79=2020,
IF(#REF!=1,"20-21/1",
IF(#REF!=2,"20-21/2",
IF(#REF!=3,"21-22/1",
IF(#REF!=4,"21-22/2","Hata9")))),
IF(#REF!+BH79=2021,
IF(#REF!=1,"21-22/1",
IF(#REF!=2,"21-22/2",
IF(#REF!=3,"22-23/1",
IF(#REF!=4,"22-23/2","Hata10")))),
IF(#REF!+BH79=2022,
IF(#REF!=1,"22-23/1",
IF(#REF!=2,"22-23/2",
IF(#REF!=3,"23-24/1",
IF(#REF!=4,"23-24/2","Hata11")))),
IF(#REF!+BH79=2023,
IF(#REF!=1,"23-24/1",
IF(#REF!=2,"23-24/2",
IF(#REF!=3,"24-25/1",
IF(#REF!=4,"24-25/2","Hata12")))),
)))))))))))),
IF(AZ79="T",
IF(#REF!+BH79=2012,
IF(#REF!=1,"12-13/1",
IF(#REF!=2,"12-13/2",
IF(#REF!=3,"12-13/3",
IF(#REF!=4,"13-14/1",
IF(#REF!=5,"13-14/2",
IF(#REF!=6,"13-14/3","Hata1")))))),
IF(#REF!+BH79=2013,
IF(#REF!=1,"13-14/1",
IF(#REF!=2,"13-14/2",
IF(#REF!=3,"13-14/3",
IF(#REF!=4,"14-15/1",
IF(#REF!=5,"14-15/2",
IF(#REF!=6,"14-15/3","Hata2")))))),
IF(#REF!+BH79=2014,
IF(#REF!=1,"14-15/1",
IF(#REF!=2,"14-15/2",
IF(#REF!=3,"14-15/3",
IF(#REF!=4,"15-16/1",
IF(#REF!=5,"15-16/2",
IF(#REF!=6,"15-16/3","Hata3")))))),
IF(AND(#REF!+#REF!&gt;2014,#REF!+#REF!&lt;2015,BH79=1),
IF(#REF!=0.1,"14-15/0.1",
IF(#REF!=0.2,"14-15/0.2",
IF(#REF!=0.3,"14-15/0.3","Hata4"))),
IF(#REF!+BH79=2015,
IF(#REF!=1,"15-16/1",
IF(#REF!=2,"15-16/2",
IF(#REF!=3,"15-16/3",
IF(#REF!=4,"16-17/1",
IF(#REF!=5,"16-17/2",
IF(#REF!=6,"16-17/3","Hata5")))))),
IF(#REF!+BH79=2016,
IF(#REF!=1,"16-17/1",
IF(#REF!=2,"16-17/2",
IF(#REF!=3,"16-17/3",
IF(#REF!=4,"17-18/1",
IF(#REF!=5,"17-18/2",
IF(#REF!=6,"17-18/3","Hata6")))))),
IF(#REF!+BH79=2017,
IF(#REF!=1,"17-18/1",
IF(#REF!=2,"17-18/2",
IF(#REF!=3,"17-18/3",
IF(#REF!=4,"18-19/1",
IF(#REF!=5,"18-19/2",
IF(#REF!=6,"18-19/3","Hata7")))))),
IF(#REF!+BH79=2018,
IF(#REF!=1,"18-19/1",
IF(#REF!=2,"18-19/2",
IF(#REF!=3,"18-19/3",
IF(#REF!=4,"19-20/1",
IF(#REF!=5," 19-20/2",
IF(#REF!=6,"19-20/3","Hata8")))))),
IF(#REF!+BH79=2019,
IF(#REF!=1,"19-20/1",
IF(#REF!=2,"19-20/2",
IF(#REF!=3,"19-20/3",
IF(#REF!=4,"20-21/1",
IF(#REF!=5,"20-21/2",
IF(#REF!=6,"20-21/3","Hata9")))))),
IF(#REF!+BH79=2020,
IF(#REF!=1,"20-21/1",
IF(#REF!=2,"20-21/2",
IF(#REF!=3,"20-21/3",
IF(#REF!=4,"21-22/1",
IF(#REF!=5,"21-22/2",
IF(#REF!=6,"21-22/3","Hata10")))))),
IF(#REF!+BH79=2021,
IF(#REF!=1,"21-22/1",
IF(#REF!=2,"21-22/2",
IF(#REF!=3,"21-22/3",
IF(#REF!=4,"22-23/1",
IF(#REF!=5,"22-23/2",
IF(#REF!=6,"22-23/3","Hata11")))))),
IF(#REF!+BH79=2022,
IF(#REF!=1,"22-23/1",
IF(#REF!=2,"22-23/2",
IF(#REF!=3,"22-23/3",
IF(#REF!=4,"23-24/1",
IF(#REF!=5,"23-24/2",
IF(#REF!=6,"23-24/3","Hata12")))))),
IF(#REF!+BH79=2023,
IF(#REF!=1,"23-24/1",
IF(#REF!=2,"23-24/2",
IF(#REF!=3,"23-24/3",
IF(#REF!=4,"24-25/1",
IF(#REF!=5,"24-25/2",
IF(#REF!=6,"24-25/3","Hata13")))))),
))))))))))))))
)</f>
        <v>#REF!</v>
      </c>
      <c r="H79" s="2" t="s">
        <v>252</v>
      </c>
      <c r="I79" s="2">
        <v>1310281</v>
      </c>
      <c r="J79" s="2" t="s">
        <v>145</v>
      </c>
      <c r="O79" s="2" t="s">
        <v>469</v>
      </c>
      <c r="P79" s="2" t="s">
        <v>469</v>
      </c>
      <c r="Q79" s="5">
        <v>0</v>
      </c>
      <c r="R79" s="2">
        <f>VLOOKUP($Q79,[1]sistem!$I$3:$L$10,2,FALSE)</f>
        <v>0</v>
      </c>
      <c r="S79" s="2">
        <f>VLOOKUP($Q79,[1]sistem!$I$3:$L$10,3,FALSE)</f>
        <v>0</v>
      </c>
      <c r="T79" s="2">
        <f>VLOOKUP($Q79,[1]sistem!$I$3:$L$10,4,FALSE)</f>
        <v>0</v>
      </c>
      <c r="U79" s="2" t="e">
        <f>VLOOKUP($AZ79,[1]sistem!$I$13:$L$14,2,FALSE)*#REF!</f>
        <v>#REF!</v>
      </c>
      <c r="V79" s="2" t="e">
        <f>VLOOKUP($AZ79,[1]sistem!$I$13:$L$14,3,FALSE)*#REF!</f>
        <v>#REF!</v>
      </c>
      <c r="W79" s="2" t="e">
        <f>VLOOKUP($AZ79,[1]sistem!$I$13:$L$14,4,FALSE)*#REF!</f>
        <v>#REF!</v>
      </c>
      <c r="X79" s="2" t="e">
        <f t="shared" si="47"/>
        <v>#REF!</v>
      </c>
      <c r="Y79" s="2" t="e">
        <f t="shared" si="48"/>
        <v>#REF!</v>
      </c>
      <c r="Z79" s="2" t="e">
        <f t="shared" si="49"/>
        <v>#REF!</v>
      </c>
      <c r="AA79" s="2" t="e">
        <f t="shared" si="50"/>
        <v>#REF!</v>
      </c>
      <c r="AB79" s="2">
        <f>VLOOKUP(AZ79,[1]sistem!$I$18:$J$19,2,FALSE)</f>
        <v>14</v>
      </c>
      <c r="AC79" s="2">
        <v>0.25</v>
      </c>
      <c r="AD79" s="2">
        <f>VLOOKUP($Q79,[1]sistem!$I$3:$M$10,5,FALSE)</f>
        <v>0</v>
      </c>
      <c r="AG79" s="2" t="e">
        <f>(#REF!+#REF!)*AB79</f>
        <v>#REF!</v>
      </c>
      <c r="AH79" s="2">
        <f>VLOOKUP($Q79,[1]sistem!$I$3:$N$10,6,FALSE)</f>
        <v>0</v>
      </c>
      <c r="AI79" s="2">
        <v>2</v>
      </c>
      <c r="AJ79" s="2">
        <f t="shared" si="51"/>
        <v>0</v>
      </c>
      <c r="AK79" s="2">
        <f>VLOOKUP($AZ79,[1]sistem!$I$18:$K$19,3,FALSE)</f>
        <v>14</v>
      </c>
      <c r="AL79" s="2" t="e">
        <f>AK79*#REF!</f>
        <v>#REF!</v>
      </c>
      <c r="AM79" s="2" t="e">
        <f t="shared" si="52"/>
        <v>#REF!</v>
      </c>
      <c r="AN79" s="2">
        <f t="shared" si="53"/>
        <v>25</v>
      </c>
      <c r="AO79" s="2" t="e">
        <f t="shared" si="54"/>
        <v>#REF!</v>
      </c>
      <c r="AP79" s="2" t="e">
        <f>ROUND(AO79-#REF!,0)</f>
        <v>#REF!</v>
      </c>
      <c r="AQ79" s="2">
        <f>IF(AZ79="s",IF(Q79=0,0,
IF(Q79=1,#REF!*4*4,
IF(Q79=2,0,
IF(Q79=3,#REF!*4*2,
IF(Q79=4,0,
IF(Q79=5,0,
IF(Q79=6,0,
IF(Q79=7,0)))))))),
IF(AZ79="t",
IF(Q79=0,0,
IF(Q79=1,#REF!*4*4*0.8,
IF(Q79=2,0,
IF(Q79=3,#REF!*4*2*0.8,
IF(Q79=4,0,
IF(Q79=5,0,
IF(Q79=6,0,
IF(Q79=7,0))))))))))</f>
        <v>0</v>
      </c>
      <c r="AR79" s="2">
        <f>IF(AZ79="s",
IF(Q79=0,0,
IF(Q79=1,0,
IF(Q79=2,#REF!*4*2,
IF(Q79=3,#REF!*4,
IF(Q79=4,#REF!*4,
IF(Q79=5,0,
IF(Q79=6,0,
IF(Q79=7,#REF!*4)))))))),
IF(AZ79="t",
IF(Q79=0,0,
IF(Q79=1,0,
IF(Q79=2,#REF!*4*2*0.8,
IF(Q79=3,#REF!*4*0.8,
IF(Q79=4,#REF!*4*0.8,
IF(Q79=5,0,
IF(Q79=6,0,
IF(Q79=7,#REF!*4))))))))))</f>
        <v>0</v>
      </c>
      <c r="AS79" s="2">
        <f>IF(AZ79="s",
IF(Q79=0,0,
IF(Q79=1,#REF!*2,
IF(Q79=2,#REF!*2,
IF(Q79=3,#REF!*2,
IF(Q79=4,#REF!*2,
IF(Q79=5,#REF!*2,
IF(Q79=6,#REF!*2,
IF(Q79=7,#REF!*2)))))))),
IF(AZ79="t",
IF(Q79=0,#REF!*2*0.8,
IF(Q79=1,#REF!*2*0.8,
IF(Q79=2,#REF!*2*0.8,
IF(Q79=3,#REF!*2*0.8,
IF(Q79=4,#REF!*2*0.8,
IF(Q79=5,#REF!*2*0.8,
IF(Q79=6,#REF!*1*0.8,
IF(Q79=7,#REF!*2))))))))))</f>
        <v>0</v>
      </c>
      <c r="AT79" s="2" t="e">
        <f t="shared" si="55"/>
        <v>#REF!</v>
      </c>
      <c r="AU79" s="2">
        <f>IF(AZ79="s",
IF(Q79=0,0,
IF(Q79=1,(14-2)*(#REF!+#REF!)/4*4,
IF(Q79=2,(14-2)*(#REF!+#REF!)/4*2,
IF(Q79=3,(14-2)*(#REF!+#REF!)/4*3,
IF(Q79=4,(14-2)*(#REF!+#REF!)/4,
IF(Q79=5,(14-2)*#REF!/4,
IF(Q79=6,0,
IF(Q79=7,(14)*#REF!)))))))),
IF(AZ79="t",
IF(Q79=0,0,
IF(Q79=1,(11-2)*(#REF!+#REF!)/4*4,
IF(Q79=2,(11-2)*(#REF!+#REF!)/4*2,
IF(Q79=3,(11-2)*(#REF!+#REF!)/4*3,
IF(Q79=4,(11-2)*(#REF!+#REF!)/4,
IF(Q79=5,(11-2)*#REF!/4,
IF(Q79=6,0,
IF(Q79=7,(11)*#REF!))))))))))</f>
        <v>0</v>
      </c>
      <c r="AV79" s="2" t="e">
        <f t="shared" si="56"/>
        <v>#REF!</v>
      </c>
      <c r="AW79" s="2">
        <f t="shared" si="57"/>
        <v>0</v>
      </c>
      <c r="AX79" s="2">
        <f t="shared" si="58"/>
        <v>0</v>
      </c>
      <c r="AY79" s="2">
        <f t="shared" si="59"/>
        <v>0</v>
      </c>
      <c r="AZ79" s="2" t="s">
        <v>63</v>
      </c>
      <c r="BA79" s="2" t="e">
        <f>IF(BG79="A",0,IF(AZ79="s",14*#REF!,IF(AZ79="T",11*#REF!,"HATA")))</f>
        <v>#REF!</v>
      </c>
      <c r="BB79" s="2" t="e">
        <f t="shared" si="60"/>
        <v>#REF!</v>
      </c>
      <c r="BC79" s="2" t="e">
        <f t="shared" si="61"/>
        <v>#REF!</v>
      </c>
      <c r="BD79" s="2" t="e">
        <f>IF(BC79-#REF!=0,"DOĞRU","YANLIŞ")</f>
        <v>#REF!</v>
      </c>
      <c r="BE79" s="2" t="e">
        <f>#REF!-BC79</f>
        <v>#REF!</v>
      </c>
      <c r="BF79" s="2">
        <v>0</v>
      </c>
      <c r="BH79" s="2">
        <v>0</v>
      </c>
      <c r="BJ79" s="2">
        <v>0</v>
      </c>
      <c r="BL79" s="7" t="e">
        <f>#REF!*14</f>
        <v>#REF!</v>
      </c>
      <c r="BM79" s="9"/>
      <c r="BN79" s="8"/>
      <c r="BO79" s="13"/>
      <c r="BP79" s="13"/>
      <c r="BQ79" s="13"/>
      <c r="BR79" s="13"/>
      <c r="BS79" s="13"/>
      <c r="BT79" s="10"/>
      <c r="BU79" s="11"/>
      <c r="BV79" s="12"/>
      <c r="CC79" s="41"/>
      <c r="CD79" s="41"/>
      <c r="CE79" s="41"/>
      <c r="CF79" s="42"/>
      <c r="CG79" s="42"/>
      <c r="CH79" s="42"/>
      <c r="CI79" s="42"/>
      <c r="CJ79" s="42"/>
      <c r="CK79" s="42"/>
    </row>
    <row r="80" spans="1:89" hidden="1" x14ac:dyDescent="0.25">
      <c r="A80" s="54" t="s">
        <v>662</v>
      </c>
      <c r="B80" s="54" t="s">
        <v>663</v>
      </c>
      <c r="C80" s="2" t="s">
        <v>663</v>
      </c>
      <c r="D80" s="4" t="s">
        <v>60</v>
      </c>
      <c r="E80" s="4" t="s">
        <v>60</v>
      </c>
      <c r="F80" s="4" t="e">
        <f>IF(AZ80="S",
IF(#REF!+BH80=2012,
IF(#REF!=1,"12-13/1",
IF(#REF!=2,"12-13/2",
IF(#REF!=3,"13-14/1",
IF(#REF!=4,"13-14/2","Hata1")))),
IF(#REF!+BH80=2013,
IF(#REF!=1,"13-14/1",
IF(#REF!=2,"13-14/2",
IF(#REF!=3,"14-15/1",
IF(#REF!=4,"14-15/2","Hata2")))),
IF(#REF!+BH80=2014,
IF(#REF!=1,"14-15/1",
IF(#REF!=2,"14-15/2",
IF(#REF!=3,"15-16/1",
IF(#REF!=4,"15-16/2","Hata3")))),
IF(#REF!+BH80=2015,
IF(#REF!=1,"15-16/1",
IF(#REF!=2,"15-16/2",
IF(#REF!=3,"16-17/1",
IF(#REF!=4,"16-17/2","Hata4")))),
IF(#REF!+BH80=2016,
IF(#REF!=1,"16-17/1",
IF(#REF!=2,"16-17/2",
IF(#REF!=3,"17-18/1",
IF(#REF!=4,"17-18/2","Hata5")))),
IF(#REF!+BH80=2017,
IF(#REF!=1,"17-18/1",
IF(#REF!=2,"17-18/2",
IF(#REF!=3,"18-19/1",
IF(#REF!=4,"18-19/2","Hata6")))),
IF(#REF!+BH80=2018,
IF(#REF!=1,"18-19/1",
IF(#REF!=2,"18-19/2",
IF(#REF!=3,"19-20/1",
IF(#REF!=4,"19-20/2","Hata7")))),
IF(#REF!+BH80=2019,
IF(#REF!=1,"19-20/1",
IF(#REF!=2,"19-20/2",
IF(#REF!=3,"20-21/1",
IF(#REF!=4,"20-21/2","Hata8")))),
IF(#REF!+BH80=2020,
IF(#REF!=1,"20-21/1",
IF(#REF!=2,"20-21/2",
IF(#REF!=3,"21-22/1",
IF(#REF!=4,"21-22/2","Hata9")))),
IF(#REF!+BH80=2021,
IF(#REF!=1,"21-22/1",
IF(#REF!=2,"21-22/2",
IF(#REF!=3,"22-23/1",
IF(#REF!=4,"22-23/2","Hata10")))),
IF(#REF!+BH80=2022,
IF(#REF!=1,"22-23/1",
IF(#REF!=2,"22-23/2",
IF(#REF!=3,"23-24/1",
IF(#REF!=4,"23-24/2","Hata11")))),
IF(#REF!+BH80=2023,
IF(#REF!=1,"23-24/1",
IF(#REF!=2,"23-24/2",
IF(#REF!=3,"24-25/1",
IF(#REF!=4,"24-25/2","Hata12")))),
)))))))))))),
IF(AZ80="T",
IF(#REF!+BH80=2012,
IF(#REF!=1,"12-13/1",
IF(#REF!=2,"12-13/2",
IF(#REF!=3,"12-13/3",
IF(#REF!=4,"13-14/1",
IF(#REF!=5,"13-14/2",
IF(#REF!=6,"13-14/3","Hata1")))))),
IF(#REF!+BH80=2013,
IF(#REF!=1,"13-14/1",
IF(#REF!=2,"13-14/2",
IF(#REF!=3,"13-14/3",
IF(#REF!=4,"14-15/1",
IF(#REF!=5,"14-15/2",
IF(#REF!=6,"14-15/3","Hata2")))))),
IF(#REF!+BH80=2014,
IF(#REF!=1,"14-15/1",
IF(#REF!=2,"14-15/2",
IF(#REF!=3,"14-15/3",
IF(#REF!=4,"15-16/1",
IF(#REF!=5,"15-16/2",
IF(#REF!=6,"15-16/3","Hata3")))))),
IF(AND(#REF!+#REF!&gt;2014,#REF!+#REF!&lt;2015,BH80=1),
IF(#REF!=0.1,"14-15/0.1",
IF(#REF!=0.2,"14-15/0.2",
IF(#REF!=0.3,"14-15/0.3","Hata4"))),
IF(#REF!+BH80=2015,
IF(#REF!=1,"15-16/1",
IF(#REF!=2,"15-16/2",
IF(#REF!=3,"15-16/3",
IF(#REF!=4,"16-17/1",
IF(#REF!=5,"16-17/2",
IF(#REF!=6,"16-17/3","Hata5")))))),
IF(#REF!+BH80=2016,
IF(#REF!=1,"16-17/1",
IF(#REF!=2,"16-17/2",
IF(#REF!=3,"16-17/3",
IF(#REF!=4,"17-18/1",
IF(#REF!=5,"17-18/2",
IF(#REF!=6,"17-18/3","Hata6")))))),
IF(#REF!+BH80=2017,
IF(#REF!=1,"17-18/1",
IF(#REF!=2,"17-18/2",
IF(#REF!=3,"17-18/3",
IF(#REF!=4,"18-19/1",
IF(#REF!=5,"18-19/2",
IF(#REF!=6,"18-19/3","Hata7")))))),
IF(#REF!+BH80=2018,
IF(#REF!=1,"18-19/1",
IF(#REF!=2,"18-19/2",
IF(#REF!=3,"18-19/3",
IF(#REF!=4,"19-20/1",
IF(#REF!=5," 19-20/2",
IF(#REF!=6,"19-20/3","Hata8")))))),
IF(#REF!+BH80=2019,
IF(#REF!=1,"19-20/1",
IF(#REF!=2,"19-20/2",
IF(#REF!=3,"19-20/3",
IF(#REF!=4,"20-21/1",
IF(#REF!=5,"20-21/2",
IF(#REF!=6,"20-21/3","Hata9")))))),
IF(#REF!+BH80=2020,
IF(#REF!=1,"20-21/1",
IF(#REF!=2,"20-21/2",
IF(#REF!=3,"20-21/3",
IF(#REF!=4,"21-22/1",
IF(#REF!=5,"21-22/2",
IF(#REF!=6,"21-22/3","Hata10")))))),
IF(#REF!+BH80=2021,
IF(#REF!=1,"21-22/1",
IF(#REF!=2,"21-22/2",
IF(#REF!=3,"21-22/3",
IF(#REF!=4,"22-23/1",
IF(#REF!=5,"22-23/2",
IF(#REF!=6,"22-23/3","Hata11")))))),
IF(#REF!+BH80=2022,
IF(#REF!=1,"22-23/1",
IF(#REF!=2,"22-23/2",
IF(#REF!=3,"22-23/3",
IF(#REF!=4,"23-24/1",
IF(#REF!=5,"23-24/2",
IF(#REF!=6,"23-24/3","Hata12")))))),
IF(#REF!+BH80=2023,
IF(#REF!=1,"23-24/1",
IF(#REF!=2,"23-24/2",
IF(#REF!=3,"23-24/3",
IF(#REF!=4,"24-25/1",
IF(#REF!=5,"24-25/2",
IF(#REF!=6,"24-25/3","Hata13")))))),
))))))))))))))
)</f>
        <v>#REF!</v>
      </c>
      <c r="H80" s="54" t="s">
        <v>252</v>
      </c>
      <c r="I80" s="2">
        <v>1310281</v>
      </c>
      <c r="J80" s="2" t="s">
        <v>145</v>
      </c>
      <c r="Q80" s="55">
        <v>4</v>
      </c>
      <c r="R80" s="2">
        <f>VLOOKUP($Q80,[1]sistem!$I$3:$L$10,2,FALSE)</f>
        <v>0</v>
      </c>
      <c r="S80" s="2">
        <f>VLOOKUP($Q80,[1]sistem!$I$3:$L$10,3,FALSE)</f>
        <v>1</v>
      </c>
      <c r="T80" s="2">
        <f>VLOOKUP($Q80,[1]sistem!$I$3:$L$10,4,FALSE)</f>
        <v>1</v>
      </c>
      <c r="U80" s="2" t="e">
        <f>VLOOKUP($AZ80,[1]sistem!$I$13:$L$14,2,FALSE)*#REF!</f>
        <v>#REF!</v>
      </c>
      <c r="V80" s="2" t="e">
        <f>VLOOKUP($AZ80,[1]sistem!$I$13:$L$14,3,FALSE)*#REF!</f>
        <v>#REF!</v>
      </c>
      <c r="W80" s="2" t="e">
        <f>VLOOKUP($AZ80,[1]sistem!$I$13:$L$14,4,FALSE)*#REF!</f>
        <v>#REF!</v>
      </c>
      <c r="X80" s="2" t="e">
        <f t="shared" si="47"/>
        <v>#REF!</v>
      </c>
      <c r="Y80" s="2" t="e">
        <f t="shared" si="48"/>
        <v>#REF!</v>
      </c>
      <c r="Z80" s="2" t="e">
        <f t="shared" si="49"/>
        <v>#REF!</v>
      </c>
      <c r="AA80" s="2" t="e">
        <f t="shared" si="50"/>
        <v>#REF!</v>
      </c>
      <c r="AB80" s="2">
        <f>VLOOKUP(AZ80,[1]sistem!$I$18:$J$19,2,FALSE)</f>
        <v>14</v>
      </c>
      <c r="AC80" s="2">
        <v>0.25</v>
      </c>
      <c r="AD80" s="2">
        <f>VLOOKUP($Q80,[1]sistem!$I$3:$M$10,5,FALSE)</f>
        <v>1</v>
      </c>
      <c r="AE80" s="2">
        <v>1</v>
      </c>
      <c r="AG80" s="2">
        <f>AE80*AK80</f>
        <v>14</v>
      </c>
      <c r="AH80" s="2">
        <f>VLOOKUP($Q80,[1]sistem!$I$3:$N$10,6,FALSE)</f>
        <v>2</v>
      </c>
      <c r="AI80" s="2">
        <v>2</v>
      </c>
      <c r="AJ80" s="2">
        <f t="shared" si="51"/>
        <v>4</v>
      </c>
      <c r="AK80" s="2">
        <f>VLOOKUP($AZ80,[1]sistem!$I$18:$K$19,3,FALSE)</f>
        <v>14</v>
      </c>
      <c r="AL80" s="2" t="e">
        <f>AK80*#REF!</f>
        <v>#REF!</v>
      </c>
      <c r="AM80" s="2" t="e">
        <f t="shared" si="52"/>
        <v>#REF!</v>
      </c>
      <c r="AN80" s="2">
        <f t="shared" si="53"/>
        <v>25</v>
      </c>
      <c r="AO80" s="2" t="e">
        <f t="shared" si="54"/>
        <v>#REF!</v>
      </c>
      <c r="AP80" s="2" t="e">
        <f>ROUND(AO80-#REF!,0)</f>
        <v>#REF!</v>
      </c>
      <c r="AQ80" s="2">
        <f>IF(AZ80="s",IF(Q80=0,0,
IF(Q80=1,#REF!*4*4,
IF(Q80=2,0,
IF(Q80=3,#REF!*4*2,
IF(Q80=4,0,
IF(Q80=5,0,
IF(Q80=6,0,
IF(Q80=7,0)))))))),
IF(AZ80="t",
IF(Q80=0,0,
IF(Q80=1,#REF!*4*4*0.8,
IF(Q80=2,0,
IF(Q80=3,#REF!*4*2*0.8,
IF(Q80=4,0,
IF(Q80=5,0,
IF(Q80=6,0,
IF(Q80=7,0))))))))))</f>
        <v>0</v>
      </c>
      <c r="AR80" s="2" t="e">
        <f>IF(AZ80="s",
IF(Q80=0,0,
IF(Q80=1,0,
IF(Q80=2,#REF!*4*2,
IF(Q80=3,#REF!*4,
IF(Q80=4,#REF!*4,
IF(Q80=5,0,
IF(Q80=6,0,
IF(Q80=7,#REF!*4)))))))),
IF(AZ80="t",
IF(Q80=0,0,
IF(Q80=1,0,
IF(Q80=2,#REF!*4*2*0.8,
IF(Q80=3,#REF!*4*0.8,
IF(Q80=4,#REF!*4*0.8,
IF(Q80=5,0,
IF(Q80=6,0,
IF(Q80=7,#REF!*4))))))))))</f>
        <v>#REF!</v>
      </c>
      <c r="AS80" s="2" t="e">
        <f>IF(AZ80="s",
IF(Q80=0,0,
IF(Q80=1,#REF!*2,
IF(Q80=2,#REF!*2,
IF(Q80=3,#REF!*2,
IF(Q80=4,#REF!*2,
IF(Q80=5,#REF!*2,
IF(Q80=6,#REF!*2,
IF(Q80=7,#REF!*2)))))))),
IF(AZ80="t",
IF(Q80=0,#REF!*2*0.8,
IF(Q80=1,#REF!*2*0.8,
IF(Q80=2,#REF!*2*0.8,
IF(Q80=3,#REF!*2*0.8,
IF(Q80=4,#REF!*2*0.8,
IF(Q80=5,#REF!*2*0.8,
IF(Q80=6,#REF!*1*0.8,
IF(Q80=7,#REF!*2))))))))))</f>
        <v>#REF!</v>
      </c>
      <c r="AT80" s="2" t="e">
        <f t="shared" si="55"/>
        <v>#REF!</v>
      </c>
      <c r="AU80" s="2" t="e">
        <f>IF(AZ80="s",
IF(Q80=0,0,
IF(Q80=1,(14-2)*(#REF!+#REF!)/4*4,
IF(Q80=2,(14-2)*(#REF!+#REF!)/4*2,
IF(Q80=3,(14-2)*(#REF!+#REF!)/4*3,
IF(Q80=4,(14-2)*(#REF!+#REF!)/4,
IF(Q80=5,(14-2)*#REF!/4,
IF(Q80=6,0,
IF(Q80=7,(14)*#REF!)))))))),
IF(AZ80="t",
IF(Q80=0,0,
IF(Q80=1,(11-2)*(#REF!+#REF!)/4*4,
IF(Q80=2,(11-2)*(#REF!+#REF!)/4*2,
IF(Q80=3,(11-2)*(#REF!+#REF!)/4*3,
IF(Q80=4,(11-2)*(#REF!+#REF!)/4,
IF(Q80=5,(11-2)*#REF!/4,
IF(Q80=6,0,
IF(Q80=7,(11)*#REF!))))))))))</f>
        <v>#REF!</v>
      </c>
      <c r="AV80" s="2" t="e">
        <f t="shared" si="56"/>
        <v>#REF!</v>
      </c>
      <c r="AW80" s="2">
        <f t="shared" si="57"/>
        <v>8</v>
      </c>
      <c r="AX80" s="2">
        <f t="shared" si="58"/>
        <v>4</v>
      </c>
      <c r="AY80" s="2" t="e">
        <f t="shared" si="59"/>
        <v>#REF!</v>
      </c>
      <c r="AZ80" s="2" t="s">
        <v>63</v>
      </c>
      <c r="BA80" s="2" t="e">
        <f>IF(BG80="A",0,IF(AZ80="s",14*#REF!,IF(AZ80="T",11*#REF!,"HATA")))</f>
        <v>#REF!</v>
      </c>
      <c r="BB80" s="2" t="e">
        <f t="shared" si="60"/>
        <v>#REF!</v>
      </c>
      <c r="BC80" s="2" t="e">
        <f t="shared" si="61"/>
        <v>#REF!</v>
      </c>
      <c r="BD80" s="2" t="e">
        <f>IF(BC80-#REF!=0,"DOĞRU","YANLIŞ")</f>
        <v>#REF!</v>
      </c>
      <c r="BE80" s="2" t="e">
        <f>#REF!-BC80</f>
        <v>#REF!</v>
      </c>
      <c r="BF80" s="2">
        <v>0</v>
      </c>
      <c r="BH80" s="2">
        <v>0</v>
      </c>
      <c r="BJ80" s="2">
        <v>4</v>
      </c>
      <c r="BL80" s="7" t="e">
        <f>#REF!*14</f>
        <v>#REF!</v>
      </c>
      <c r="BM80" s="9"/>
      <c r="BN80" s="8"/>
      <c r="BO80" s="13"/>
      <c r="BP80" s="13"/>
      <c r="BQ80" s="13"/>
      <c r="BR80" s="13"/>
      <c r="BS80" s="13"/>
      <c r="BT80" s="10"/>
      <c r="BU80" s="11"/>
      <c r="BV80" s="12"/>
      <c r="CC80" s="51"/>
      <c r="CD80" s="51"/>
      <c r="CE80" s="51"/>
      <c r="CF80" s="52"/>
      <c r="CG80" s="52"/>
      <c r="CH80" s="52"/>
      <c r="CI80" s="52"/>
      <c r="CJ80" s="42"/>
      <c r="CK80" s="42"/>
    </row>
    <row r="81" spans="1:89" hidden="1" x14ac:dyDescent="0.25">
      <c r="A81" s="2" t="s">
        <v>664</v>
      </c>
      <c r="B81" s="2" t="s">
        <v>665</v>
      </c>
      <c r="C81" s="2" t="s">
        <v>665</v>
      </c>
      <c r="D81" s="4" t="s">
        <v>171</v>
      </c>
      <c r="E81" s="4">
        <v>1</v>
      </c>
      <c r="F81" s="4" t="e">
        <f>IF(AZ81="S",
IF(#REF!+BH81=2012,
IF(#REF!=1,"12-13/1",
IF(#REF!=2,"12-13/2",
IF(#REF!=3,"13-14/1",
IF(#REF!=4,"13-14/2","Hata1")))),
IF(#REF!+BH81=2013,
IF(#REF!=1,"13-14/1",
IF(#REF!=2,"13-14/2",
IF(#REF!=3,"14-15/1",
IF(#REF!=4,"14-15/2","Hata2")))),
IF(#REF!+BH81=2014,
IF(#REF!=1,"14-15/1",
IF(#REF!=2,"14-15/2",
IF(#REF!=3,"15-16/1",
IF(#REF!=4,"15-16/2","Hata3")))),
IF(#REF!+BH81=2015,
IF(#REF!=1,"15-16/1",
IF(#REF!=2,"15-16/2",
IF(#REF!=3,"16-17/1",
IF(#REF!=4,"16-17/2","Hata4")))),
IF(#REF!+BH81=2016,
IF(#REF!=1,"16-17/1",
IF(#REF!=2,"16-17/2",
IF(#REF!=3,"17-18/1",
IF(#REF!=4,"17-18/2","Hata5")))),
IF(#REF!+BH81=2017,
IF(#REF!=1,"17-18/1",
IF(#REF!=2,"17-18/2",
IF(#REF!=3,"18-19/1",
IF(#REF!=4,"18-19/2","Hata6")))),
IF(#REF!+BH81=2018,
IF(#REF!=1,"18-19/1",
IF(#REF!=2,"18-19/2",
IF(#REF!=3,"19-20/1",
IF(#REF!=4,"19-20/2","Hata7")))),
IF(#REF!+BH81=2019,
IF(#REF!=1,"19-20/1",
IF(#REF!=2,"19-20/2",
IF(#REF!=3,"20-21/1",
IF(#REF!=4,"20-21/2","Hata8")))),
IF(#REF!+BH81=2020,
IF(#REF!=1,"20-21/1",
IF(#REF!=2,"20-21/2",
IF(#REF!=3,"21-22/1",
IF(#REF!=4,"21-22/2","Hata9")))),
IF(#REF!+BH81=2021,
IF(#REF!=1,"21-22/1",
IF(#REF!=2,"21-22/2",
IF(#REF!=3,"22-23/1",
IF(#REF!=4,"22-23/2","Hata10")))),
IF(#REF!+BH81=2022,
IF(#REF!=1,"22-23/1",
IF(#REF!=2,"22-23/2",
IF(#REF!=3,"23-24/1",
IF(#REF!=4,"23-24/2","Hata11")))),
IF(#REF!+BH81=2023,
IF(#REF!=1,"23-24/1",
IF(#REF!=2,"23-24/2",
IF(#REF!=3,"24-25/1",
IF(#REF!=4,"24-25/2","Hata12")))),
)))))))))))),
IF(AZ81="T",
IF(#REF!+BH81=2012,
IF(#REF!=1,"12-13/1",
IF(#REF!=2,"12-13/2",
IF(#REF!=3,"12-13/3",
IF(#REF!=4,"13-14/1",
IF(#REF!=5,"13-14/2",
IF(#REF!=6,"13-14/3","Hata1")))))),
IF(#REF!+BH81=2013,
IF(#REF!=1,"13-14/1",
IF(#REF!=2,"13-14/2",
IF(#REF!=3,"13-14/3",
IF(#REF!=4,"14-15/1",
IF(#REF!=5,"14-15/2",
IF(#REF!=6,"14-15/3","Hata2")))))),
IF(#REF!+BH81=2014,
IF(#REF!=1,"14-15/1",
IF(#REF!=2,"14-15/2",
IF(#REF!=3,"14-15/3",
IF(#REF!=4,"15-16/1",
IF(#REF!=5,"15-16/2",
IF(#REF!=6,"15-16/3","Hata3")))))),
IF(AND(#REF!+#REF!&gt;2014,#REF!+#REF!&lt;2015,BH81=1),
IF(#REF!=0.1,"14-15/0.1",
IF(#REF!=0.2,"14-15/0.2",
IF(#REF!=0.3,"14-15/0.3","Hata4"))),
IF(#REF!+BH81=2015,
IF(#REF!=1,"15-16/1",
IF(#REF!=2,"15-16/2",
IF(#REF!=3,"15-16/3",
IF(#REF!=4,"16-17/1",
IF(#REF!=5,"16-17/2",
IF(#REF!=6,"16-17/3","Hata5")))))),
IF(#REF!+BH81=2016,
IF(#REF!=1,"16-17/1",
IF(#REF!=2,"16-17/2",
IF(#REF!=3,"16-17/3",
IF(#REF!=4,"17-18/1",
IF(#REF!=5,"17-18/2",
IF(#REF!=6,"17-18/3","Hata6")))))),
IF(#REF!+BH81=2017,
IF(#REF!=1,"17-18/1",
IF(#REF!=2,"17-18/2",
IF(#REF!=3,"17-18/3",
IF(#REF!=4,"18-19/1",
IF(#REF!=5,"18-19/2",
IF(#REF!=6,"18-19/3","Hata7")))))),
IF(#REF!+BH81=2018,
IF(#REF!=1,"18-19/1",
IF(#REF!=2,"18-19/2",
IF(#REF!=3,"18-19/3",
IF(#REF!=4,"19-20/1",
IF(#REF!=5," 19-20/2",
IF(#REF!=6,"19-20/3","Hata8")))))),
IF(#REF!+BH81=2019,
IF(#REF!=1,"19-20/1",
IF(#REF!=2,"19-20/2",
IF(#REF!=3,"19-20/3",
IF(#REF!=4,"20-21/1",
IF(#REF!=5,"20-21/2",
IF(#REF!=6,"20-21/3","Hata9")))))),
IF(#REF!+BH81=2020,
IF(#REF!=1,"20-21/1",
IF(#REF!=2,"20-21/2",
IF(#REF!=3,"20-21/3",
IF(#REF!=4,"21-22/1",
IF(#REF!=5,"21-22/2",
IF(#REF!=6,"21-22/3","Hata10")))))),
IF(#REF!+BH81=2021,
IF(#REF!=1,"21-22/1",
IF(#REF!=2,"21-22/2",
IF(#REF!=3,"21-22/3",
IF(#REF!=4,"22-23/1",
IF(#REF!=5,"22-23/2",
IF(#REF!=6,"22-23/3","Hata11")))))),
IF(#REF!+BH81=2022,
IF(#REF!=1,"22-23/1",
IF(#REF!=2,"22-23/2",
IF(#REF!=3,"22-23/3",
IF(#REF!=4,"23-24/1",
IF(#REF!=5,"23-24/2",
IF(#REF!=6,"23-24/3","Hata12")))))),
IF(#REF!+BH81=2023,
IF(#REF!=1,"23-24/1",
IF(#REF!=2,"23-24/2",
IF(#REF!=3,"23-24/3",
IF(#REF!=4,"24-25/1",
IF(#REF!=5,"24-25/2",
IF(#REF!=6,"24-25/3","Hata13")))))),
))))))))))))))
)</f>
        <v>#REF!</v>
      </c>
      <c r="H81" s="2" t="s">
        <v>252</v>
      </c>
      <c r="I81" s="2">
        <v>1310281</v>
      </c>
      <c r="J81" s="2" t="s">
        <v>145</v>
      </c>
      <c r="Q81" s="5">
        <v>4</v>
      </c>
      <c r="R81" s="2">
        <f>VLOOKUP($Q81,[1]sistem!$I$3:$L$10,2,FALSE)</f>
        <v>0</v>
      </c>
      <c r="S81" s="2">
        <f>VLOOKUP($Q81,[1]sistem!$I$3:$L$10,3,FALSE)</f>
        <v>1</v>
      </c>
      <c r="T81" s="2">
        <f>VLOOKUP($Q81,[1]sistem!$I$3:$L$10,4,FALSE)</f>
        <v>1</v>
      </c>
      <c r="U81" s="2" t="e">
        <f>VLOOKUP($AZ81,[1]sistem!$I$13:$L$14,2,FALSE)*#REF!</f>
        <v>#REF!</v>
      </c>
      <c r="V81" s="2" t="e">
        <f>VLOOKUP($AZ81,[1]sistem!$I$13:$L$14,3,FALSE)*#REF!</f>
        <v>#REF!</v>
      </c>
      <c r="W81" s="2" t="e">
        <f>VLOOKUP($AZ81,[1]sistem!$I$13:$L$14,4,FALSE)*#REF!</f>
        <v>#REF!</v>
      </c>
      <c r="X81" s="2" t="e">
        <f t="shared" si="47"/>
        <v>#REF!</v>
      </c>
      <c r="Y81" s="2" t="e">
        <f t="shared" si="48"/>
        <v>#REF!</v>
      </c>
      <c r="Z81" s="2" t="e">
        <f t="shared" si="49"/>
        <v>#REF!</v>
      </c>
      <c r="AA81" s="2" t="e">
        <f t="shared" si="50"/>
        <v>#REF!</v>
      </c>
      <c r="AB81" s="2">
        <f>VLOOKUP(AZ81,[1]sistem!$I$18:$J$19,2,FALSE)</f>
        <v>14</v>
      </c>
      <c r="AC81" s="2">
        <v>0.25</v>
      </c>
      <c r="AD81" s="2">
        <f>VLOOKUP($Q81,[1]sistem!$I$3:$M$10,5,FALSE)</f>
        <v>1</v>
      </c>
      <c r="AE81" s="2">
        <v>4</v>
      </c>
      <c r="AG81" s="2">
        <f>AE81*AK81</f>
        <v>56</v>
      </c>
      <c r="AH81" s="2">
        <f>VLOOKUP($Q81,[1]sistem!$I$3:$N$10,6,FALSE)</f>
        <v>2</v>
      </c>
      <c r="AI81" s="2">
        <v>2</v>
      </c>
      <c r="AJ81" s="2">
        <f t="shared" si="51"/>
        <v>4</v>
      </c>
      <c r="AK81" s="2">
        <f>VLOOKUP($AZ81,[1]sistem!$I$18:$K$19,3,FALSE)</f>
        <v>14</v>
      </c>
      <c r="AL81" s="2" t="e">
        <f>AK81*#REF!</f>
        <v>#REF!</v>
      </c>
      <c r="AM81" s="2" t="e">
        <f t="shared" si="52"/>
        <v>#REF!</v>
      </c>
      <c r="AN81" s="2">
        <f t="shared" si="53"/>
        <v>25</v>
      </c>
      <c r="AO81" s="2" t="e">
        <f t="shared" si="54"/>
        <v>#REF!</v>
      </c>
      <c r="AP81" s="2" t="e">
        <f>ROUND(AO81-#REF!,0)</f>
        <v>#REF!</v>
      </c>
      <c r="AQ81" s="2">
        <f>IF(AZ81="s",IF(Q81=0,0,
IF(Q81=1,#REF!*4*4,
IF(Q81=2,0,
IF(Q81=3,#REF!*4*2,
IF(Q81=4,0,
IF(Q81=5,0,
IF(Q81=6,0,
IF(Q81=7,0)))))))),
IF(AZ81="t",
IF(Q81=0,0,
IF(Q81=1,#REF!*4*4*0.8,
IF(Q81=2,0,
IF(Q81=3,#REF!*4*2*0.8,
IF(Q81=4,0,
IF(Q81=5,0,
IF(Q81=6,0,
IF(Q81=7,0))))))))))</f>
        <v>0</v>
      </c>
      <c r="AR81" s="2" t="e">
        <f>IF(AZ81="s",
IF(Q81=0,0,
IF(Q81=1,0,
IF(Q81=2,#REF!*4*2,
IF(Q81=3,#REF!*4,
IF(Q81=4,#REF!*4,
IF(Q81=5,0,
IF(Q81=6,0,
IF(Q81=7,#REF!*4)))))))),
IF(AZ81="t",
IF(Q81=0,0,
IF(Q81=1,0,
IF(Q81=2,#REF!*4*2*0.8,
IF(Q81=3,#REF!*4*0.8,
IF(Q81=4,#REF!*4*0.8,
IF(Q81=5,0,
IF(Q81=6,0,
IF(Q81=7,#REF!*4))))))))))</f>
        <v>#REF!</v>
      </c>
      <c r="AS81" s="2" t="e">
        <f>IF(AZ81="s",
IF(Q81=0,0,
IF(Q81=1,#REF!*2,
IF(Q81=2,#REF!*2,
IF(Q81=3,#REF!*2,
IF(Q81=4,#REF!*2,
IF(Q81=5,#REF!*2,
IF(Q81=6,#REF!*2,
IF(Q81=7,#REF!*2)))))))),
IF(AZ81="t",
IF(Q81=0,#REF!*2*0.8,
IF(Q81=1,#REF!*2*0.8,
IF(Q81=2,#REF!*2*0.8,
IF(Q81=3,#REF!*2*0.8,
IF(Q81=4,#REF!*2*0.8,
IF(Q81=5,#REF!*2*0.8,
IF(Q81=6,#REF!*1*0.8,
IF(Q81=7,#REF!*2))))))))))</f>
        <v>#REF!</v>
      </c>
      <c r="AT81" s="2" t="e">
        <f t="shared" si="55"/>
        <v>#REF!</v>
      </c>
      <c r="AU81" s="2" t="e">
        <f>IF(AZ81="s",
IF(Q81=0,0,
IF(Q81=1,(14-2)*(#REF!+#REF!)/4*4,
IF(Q81=2,(14-2)*(#REF!+#REF!)/4*2,
IF(Q81=3,(14-2)*(#REF!+#REF!)/4*3,
IF(Q81=4,(14-2)*(#REF!+#REF!)/4,
IF(Q81=5,(14-2)*#REF!/4,
IF(Q81=6,0,
IF(Q81=7,(14)*#REF!)))))))),
IF(AZ81="t",
IF(Q81=0,0,
IF(Q81=1,(11-2)*(#REF!+#REF!)/4*4,
IF(Q81=2,(11-2)*(#REF!+#REF!)/4*2,
IF(Q81=3,(11-2)*(#REF!+#REF!)/4*3,
IF(Q81=4,(11-2)*(#REF!+#REF!)/4,
IF(Q81=5,(11-2)*#REF!/4,
IF(Q81=6,0,
IF(Q81=7,(11)*#REF!))))))))))</f>
        <v>#REF!</v>
      </c>
      <c r="AV81" s="2" t="e">
        <f t="shared" si="56"/>
        <v>#REF!</v>
      </c>
      <c r="AW81" s="2">
        <f t="shared" si="57"/>
        <v>8</v>
      </c>
      <c r="AX81" s="2">
        <f t="shared" si="58"/>
        <v>4</v>
      </c>
      <c r="AY81" s="2" t="e">
        <f t="shared" si="59"/>
        <v>#REF!</v>
      </c>
      <c r="AZ81" s="2" t="s">
        <v>63</v>
      </c>
      <c r="BA81" s="2" t="e">
        <f>IF(BG81="A",0,IF(AZ81="s",14*#REF!,IF(AZ81="T",11*#REF!,"HATA")))</f>
        <v>#REF!</v>
      </c>
      <c r="BB81" s="2" t="e">
        <f t="shared" si="60"/>
        <v>#REF!</v>
      </c>
      <c r="BC81" s="2" t="e">
        <f t="shared" si="61"/>
        <v>#REF!</v>
      </c>
      <c r="BD81" s="2" t="e">
        <f>IF(BC81-#REF!=0,"DOĞRU","YANLIŞ")</f>
        <v>#REF!</v>
      </c>
      <c r="BE81" s="2" t="e">
        <f>#REF!-BC81</f>
        <v>#REF!</v>
      </c>
      <c r="BF81" s="2">
        <v>0</v>
      </c>
      <c r="BH81" s="2">
        <v>0</v>
      </c>
      <c r="BJ81" s="2">
        <v>4</v>
      </c>
      <c r="BL81" s="7" t="e">
        <f>#REF!*14</f>
        <v>#REF!</v>
      </c>
      <c r="BM81" s="9"/>
      <c r="BN81" s="8"/>
      <c r="BO81" s="13"/>
      <c r="BP81" s="13"/>
      <c r="BQ81" s="13"/>
      <c r="BR81" s="13"/>
      <c r="BS81" s="13"/>
      <c r="BT81" s="10"/>
      <c r="BU81" s="11"/>
      <c r="BV81" s="12"/>
      <c r="CC81" s="41"/>
      <c r="CD81" s="41"/>
      <c r="CE81" s="41"/>
      <c r="CF81" s="42"/>
      <c r="CG81" s="42"/>
      <c r="CH81" s="42"/>
      <c r="CI81" s="42"/>
      <c r="CJ81" s="42"/>
      <c r="CK81" s="42"/>
    </row>
    <row r="82" spans="1:89" hidden="1" x14ac:dyDescent="0.25">
      <c r="A82" s="2" t="s">
        <v>666</v>
      </c>
      <c r="B82" s="2" t="s">
        <v>667</v>
      </c>
      <c r="C82" s="2" t="s">
        <v>667</v>
      </c>
      <c r="D82" s="4" t="s">
        <v>60</v>
      </c>
      <c r="E82" s="4" t="s">
        <v>60</v>
      </c>
      <c r="F82" s="4" t="e">
        <f>IF(AZ82="S",
IF(#REF!+BH82=2012,
IF(#REF!=1,"12-13/1",
IF(#REF!=2,"12-13/2",
IF(#REF!=3,"13-14/1",
IF(#REF!=4,"13-14/2","Hata1")))),
IF(#REF!+BH82=2013,
IF(#REF!=1,"13-14/1",
IF(#REF!=2,"13-14/2",
IF(#REF!=3,"14-15/1",
IF(#REF!=4,"14-15/2","Hata2")))),
IF(#REF!+BH82=2014,
IF(#REF!=1,"14-15/1",
IF(#REF!=2,"14-15/2",
IF(#REF!=3,"15-16/1",
IF(#REF!=4,"15-16/2","Hata3")))),
IF(#REF!+BH82=2015,
IF(#REF!=1,"15-16/1",
IF(#REF!=2,"15-16/2",
IF(#REF!=3,"16-17/1",
IF(#REF!=4,"16-17/2","Hata4")))),
IF(#REF!+BH82=2016,
IF(#REF!=1,"16-17/1",
IF(#REF!=2,"16-17/2",
IF(#REF!=3,"17-18/1",
IF(#REF!=4,"17-18/2","Hata5")))),
IF(#REF!+BH82=2017,
IF(#REF!=1,"17-18/1",
IF(#REF!=2,"17-18/2",
IF(#REF!=3,"18-19/1",
IF(#REF!=4,"18-19/2","Hata6")))),
IF(#REF!+BH82=2018,
IF(#REF!=1,"18-19/1",
IF(#REF!=2,"18-19/2",
IF(#REF!=3,"19-20/1",
IF(#REF!=4,"19-20/2","Hata7")))),
IF(#REF!+BH82=2019,
IF(#REF!=1,"19-20/1",
IF(#REF!=2,"19-20/2",
IF(#REF!=3,"20-21/1",
IF(#REF!=4,"20-21/2","Hata8")))),
IF(#REF!+BH82=2020,
IF(#REF!=1,"20-21/1",
IF(#REF!=2,"20-21/2",
IF(#REF!=3,"21-22/1",
IF(#REF!=4,"21-22/2","Hata9")))),
IF(#REF!+BH82=2021,
IF(#REF!=1,"21-22/1",
IF(#REF!=2,"21-22/2",
IF(#REF!=3,"22-23/1",
IF(#REF!=4,"22-23/2","Hata10")))),
IF(#REF!+BH82=2022,
IF(#REF!=1,"22-23/1",
IF(#REF!=2,"22-23/2",
IF(#REF!=3,"23-24/1",
IF(#REF!=4,"23-24/2","Hata11")))),
IF(#REF!+BH82=2023,
IF(#REF!=1,"23-24/1",
IF(#REF!=2,"23-24/2",
IF(#REF!=3,"24-25/1",
IF(#REF!=4,"24-25/2","Hata12")))),
)))))))))))),
IF(AZ82="T",
IF(#REF!+BH82=2012,
IF(#REF!=1,"12-13/1",
IF(#REF!=2,"12-13/2",
IF(#REF!=3,"12-13/3",
IF(#REF!=4,"13-14/1",
IF(#REF!=5,"13-14/2",
IF(#REF!=6,"13-14/3","Hata1")))))),
IF(#REF!+BH82=2013,
IF(#REF!=1,"13-14/1",
IF(#REF!=2,"13-14/2",
IF(#REF!=3,"13-14/3",
IF(#REF!=4,"14-15/1",
IF(#REF!=5,"14-15/2",
IF(#REF!=6,"14-15/3","Hata2")))))),
IF(#REF!+BH82=2014,
IF(#REF!=1,"14-15/1",
IF(#REF!=2,"14-15/2",
IF(#REF!=3,"14-15/3",
IF(#REF!=4,"15-16/1",
IF(#REF!=5,"15-16/2",
IF(#REF!=6,"15-16/3","Hata3")))))),
IF(AND(#REF!+#REF!&gt;2014,#REF!+#REF!&lt;2015,BH82=1),
IF(#REF!=0.1,"14-15/0.1",
IF(#REF!=0.2,"14-15/0.2",
IF(#REF!=0.3,"14-15/0.3","Hata4"))),
IF(#REF!+BH82=2015,
IF(#REF!=1,"15-16/1",
IF(#REF!=2,"15-16/2",
IF(#REF!=3,"15-16/3",
IF(#REF!=4,"16-17/1",
IF(#REF!=5,"16-17/2",
IF(#REF!=6,"16-17/3","Hata5")))))),
IF(#REF!+BH82=2016,
IF(#REF!=1,"16-17/1",
IF(#REF!=2,"16-17/2",
IF(#REF!=3,"16-17/3",
IF(#REF!=4,"17-18/1",
IF(#REF!=5,"17-18/2",
IF(#REF!=6,"17-18/3","Hata6")))))),
IF(#REF!+BH82=2017,
IF(#REF!=1,"17-18/1",
IF(#REF!=2,"17-18/2",
IF(#REF!=3,"17-18/3",
IF(#REF!=4,"18-19/1",
IF(#REF!=5,"18-19/2",
IF(#REF!=6,"18-19/3","Hata7")))))),
IF(#REF!+BH82=2018,
IF(#REF!=1,"18-19/1",
IF(#REF!=2,"18-19/2",
IF(#REF!=3,"18-19/3",
IF(#REF!=4,"19-20/1",
IF(#REF!=5," 19-20/2",
IF(#REF!=6,"19-20/3","Hata8")))))),
IF(#REF!+BH82=2019,
IF(#REF!=1,"19-20/1",
IF(#REF!=2,"19-20/2",
IF(#REF!=3,"19-20/3",
IF(#REF!=4,"20-21/1",
IF(#REF!=5,"20-21/2",
IF(#REF!=6,"20-21/3","Hata9")))))),
IF(#REF!+BH82=2020,
IF(#REF!=1,"20-21/1",
IF(#REF!=2,"20-21/2",
IF(#REF!=3,"20-21/3",
IF(#REF!=4,"21-22/1",
IF(#REF!=5,"21-22/2",
IF(#REF!=6,"21-22/3","Hata10")))))),
IF(#REF!+BH82=2021,
IF(#REF!=1,"21-22/1",
IF(#REF!=2,"21-22/2",
IF(#REF!=3,"21-22/3",
IF(#REF!=4,"22-23/1",
IF(#REF!=5,"22-23/2",
IF(#REF!=6,"22-23/3","Hata11")))))),
IF(#REF!+BH82=2022,
IF(#REF!=1,"22-23/1",
IF(#REF!=2,"22-23/2",
IF(#REF!=3,"22-23/3",
IF(#REF!=4,"23-24/1",
IF(#REF!=5,"23-24/2",
IF(#REF!=6,"23-24/3","Hata12")))))),
IF(#REF!+BH82=2023,
IF(#REF!=1,"23-24/1",
IF(#REF!=2,"23-24/2",
IF(#REF!=3,"23-24/3",
IF(#REF!=4,"24-25/1",
IF(#REF!=5,"24-25/2",
IF(#REF!=6,"24-25/3","Hata13")))))),
))))))))))))))
)</f>
        <v>#REF!</v>
      </c>
      <c r="H82" s="2" t="s">
        <v>252</v>
      </c>
      <c r="I82" s="2">
        <v>1310281</v>
      </c>
      <c r="J82" s="2" t="s">
        <v>145</v>
      </c>
      <c r="Q82" s="5">
        <v>2</v>
      </c>
      <c r="R82" s="2">
        <f>VLOOKUP($Q82,[1]sistem!$I$3:$L$10,2,FALSE)</f>
        <v>0</v>
      </c>
      <c r="S82" s="2">
        <f>VLOOKUP($Q82,[1]sistem!$I$3:$L$10,3,FALSE)</f>
        <v>2</v>
      </c>
      <c r="T82" s="2">
        <f>VLOOKUP($Q82,[1]sistem!$I$3:$L$10,4,FALSE)</f>
        <v>1</v>
      </c>
      <c r="U82" s="2" t="e">
        <f>VLOOKUP($AZ82,[1]sistem!$I$13:$L$14,2,FALSE)*#REF!</f>
        <v>#REF!</v>
      </c>
      <c r="V82" s="2" t="e">
        <f>VLOOKUP($AZ82,[1]sistem!$I$13:$L$14,3,FALSE)*#REF!</f>
        <v>#REF!</v>
      </c>
      <c r="W82" s="2" t="e">
        <f>VLOOKUP($AZ82,[1]sistem!$I$13:$L$14,4,FALSE)*#REF!</f>
        <v>#REF!</v>
      </c>
      <c r="X82" s="2" t="e">
        <f t="shared" si="47"/>
        <v>#REF!</v>
      </c>
      <c r="Y82" s="2" t="e">
        <f t="shared" si="48"/>
        <v>#REF!</v>
      </c>
      <c r="Z82" s="2" t="e">
        <f t="shared" si="49"/>
        <v>#REF!</v>
      </c>
      <c r="AA82" s="2" t="e">
        <f t="shared" si="50"/>
        <v>#REF!</v>
      </c>
      <c r="AB82" s="2">
        <f>VLOOKUP(AZ82,[1]sistem!$I$18:$J$19,2,FALSE)</f>
        <v>14</v>
      </c>
      <c r="AC82" s="2">
        <v>0.25</v>
      </c>
      <c r="AD82" s="2">
        <f>VLOOKUP($Q82,[1]sistem!$I$3:$M$10,5,FALSE)</f>
        <v>2</v>
      </c>
      <c r="AG82" s="2" t="e">
        <f>(#REF!+#REF!)*AB82</f>
        <v>#REF!</v>
      </c>
      <c r="AH82" s="2">
        <f>VLOOKUP($Q82,[1]sistem!$I$3:$N$10,6,FALSE)</f>
        <v>3</v>
      </c>
      <c r="AI82" s="2">
        <v>2</v>
      </c>
      <c r="AJ82" s="2">
        <f t="shared" si="51"/>
        <v>6</v>
      </c>
      <c r="AK82" s="2">
        <f>VLOOKUP($AZ82,[1]sistem!$I$18:$K$19,3,FALSE)</f>
        <v>14</v>
      </c>
      <c r="AL82" s="2" t="e">
        <f>AK82*#REF!</f>
        <v>#REF!</v>
      </c>
      <c r="AM82" s="2" t="e">
        <f t="shared" si="52"/>
        <v>#REF!</v>
      </c>
      <c r="AN82" s="2">
        <f t="shared" si="53"/>
        <v>25</v>
      </c>
      <c r="AO82" s="2" t="e">
        <f t="shared" si="54"/>
        <v>#REF!</v>
      </c>
      <c r="AP82" s="2" t="e">
        <f>ROUND(AO82-#REF!,0)</f>
        <v>#REF!</v>
      </c>
      <c r="AQ82" s="2">
        <f>IF(AZ82="s",IF(Q82=0,0,
IF(Q82=1,#REF!*4*4,
IF(Q82=2,0,
IF(Q82=3,#REF!*4*2,
IF(Q82=4,0,
IF(Q82=5,0,
IF(Q82=6,0,
IF(Q82=7,0)))))))),
IF(AZ82="t",
IF(Q82=0,0,
IF(Q82=1,#REF!*4*4*0.8,
IF(Q82=2,0,
IF(Q82=3,#REF!*4*2*0.8,
IF(Q82=4,0,
IF(Q82=5,0,
IF(Q82=6,0,
IF(Q82=7,0))))))))))</f>
        <v>0</v>
      </c>
      <c r="AR82" s="2" t="e">
        <f>IF(AZ82="s",
IF(Q82=0,0,
IF(Q82=1,0,
IF(Q82=2,#REF!*4*2,
IF(Q82=3,#REF!*4,
IF(Q82=4,#REF!*4,
IF(Q82=5,0,
IF(Q82=6,0,
IF(Q82=7,#REF!*4)))))))),
IF(AZ82="t",
IF(Q82=0,0,
IF(Q82=1,0,
IF(Q82=2,#REF!*4*2*0.8,
IF(Q82=3,#REF!*4*0.8,
IF(Q82=4,#REF!*4*0.8,
IF(Q82=5,0,
IF(Q82=6,0,
IF(Q82=7,#REF!*4))))))))))</f>
        <v>#REF!</v>
      </c>
      <c r="AS82" s="2" t="e">
        <f>IF(AZ82="s",
IF(Q82=0,0,
IF(Q82=1,#REF!*2,
IF(Q82=2,#REF!*2,
IF(Q82=3,#REF!*2,
IF(Q82=4,#REF!*2,
IF(Q82=5,#REF!*2,
IF(Q82=6,#REF!*2,
IF(Q82=7,#REF!*2)))))))),
IF(AZ82="t",
IF(Q82=0,#REF!*2*0.8,
IF(Q82=1,#REF!*2*0.8,
IF(Q82=2,#REF!*2*0.8,
IF(Q82=3,#REF!*2*0.8,
IF(Q82=4,#REF!*2*0.8,
IF(Q82=5,#REF!*2*0.8,
IF(Q82=6,#REF!*1*0.8,
IF(Q82=7,#REF!*2))))))))))</f>
        <v>#REF!</v>
      </c>
      <c r="AT82" s="2" t="e">
        <f t="shared" si="55"/>
        <v>#REF!</v>
      </c>
      <c r="AU82" s="2" t="e">
        <f>IF(AZ82="s",
IF(Q82=0,0,
IF(Q82=1,(14-2)*(#REF!+#REF!)/4*4,
IF(Q82=2,(14-2)*(#REF!+#REF!)/4*2,
IF(Q82=3,(14-2)*(#REF!+#REF!)/4*3,
IF(Q82=4,(14-2)*(#REF!+#REF!)/4,
IF(Q82=5,(14-2)*#REF!/4,
IF(Q82=6,0,
IF(Q82=7,(14)*#REF!)))))))),
IF(AZ82="t",
IF(Q82=0,0,
IF(Q82=1,(11-2)*(#REF!+#REF!)/4*4,
IF(Q82=2,(11-2)*(#REF!+#REF!)/4*2,
IF(Q82=3,(11-2)*(#REF!+#REF!)/4*3,
IF(Q82=4,(11-2)*(#REF!+#REF!)/4,
IF(Q82=5,(11-2)*#REF!/4,
IF(Q82=6,0,
IF(Q82=7,(11)*#REF!))))))))))</f>
        <v>#REF!</v>
      </c>
      <c r="AV82" s="2" t="e">
        <f t="shared" si="56"/>
        <v>#REF!</v>
      </c>
      <c r="AW82" s="2">
        <f t="shared" si="57"/>
        <v>12</v>
      </c>
      <c r="AX82" s="2">
        <f t="shared" si="58"/>
        <v>6</v>
      </c>
      <c r="AY82" s="2" t="e">
        <f t="shared" si="59"/>
        <v>#REF!</v>
      </c>
      <c r="AZ82" s="2" t="s">
        <v>63</v>
      </c>
      <c r="BA82" s="2" t="e">
        <f>IF(BG82="A",0,IF(AZ82="s",14*#REF!,IF(AZ82="T",11*#REF!,"HATA")))</f>
        <v>#REF!</v>
      </c>
      <c r="BB82" s="2" t="e">
        <f t="shared" si="60"/>
        <v>#REF!</v>
      </c>
      <c r="BC82" s="2" t="e">
        <f t="shared" si="61"/>
        <v>#REF!</v>
      </c>
      <c r="BD82" s="2" t="e">
        <f>IF(BC82-#REF!=0,"DOĞRU","YANLIŞ")</f>
        <v>#REF!</v>
      </c>
      <c r="BE82" s="2" t="e">
        <f>#REF!-BC82</f>
        <v>#REF!</v>
      </c>
      <c r="BF82" s="2">
        <v>0</v>
      </c>
      <c r="BH82" s="2">
        <v>0</v>
      </c>
      <c r="BJ82" s="2">
        <v>2</v>
      </c>
      <c r="BL82" s="7" t="e">
        <f>#REF!*14</f>
        <v>#REF!</v>
      </c>
      <c r="BM82" s="9"/>
      <c r="BN82" s="8"/>
      <c r="BO82" s="13"/>
      <c r="BP82" s="13"/>
      <c r="BQ82" s="13"/>
      <c r="BR82" s="13"/>
      <c r="BS82" s="13"/>
      <c r="BT82" s="10"/>
      <c r="BU82" s="11"/>
      <c r="BV82" s="12"/>
      <c r="CC82" s="41"/>
      <c r="CD82" s="41"/>
      <c r="CE82" s="41"/>
      <c r="CF82" s="42"/>
      <c r="CG82" s="42"/>
      <c r="CH82" s="42"/>
      <c r="CI82" s="42"/>
      <c r="CJ82" s="42"/>
      <c r="CK82" s="42"/>
    </row>
    <row r="83" spans="1:89" hidden="1" x14ac:dyDescent="0.25">
      <c r="A83" s="2" t="s">
        <v>250</v>
      </c>
      <c r="B83" s="2" t="s">
        <v>251</v>
      </c>
      <c r="C83" s="2" t="s">
        <v>251</v>
      </c>
      <c r="D83" s="4" t="s">
        <v>60</v>
      </c>
      <c r="E83" s="4" t="s">
        <v>60</v>
      </c>
      <c r="F83" s="4" t="e">
        <f>IF(AZ83="S",
IF(#REF!+BH83=2012,
IF(#REF!=1,"12-13/1",
IF(#REF!=2,"12-13/2",
IF(#REF!=3,"13-14/1",
IF(#REF!=4,"13-14/2","Hata1")))),
IF(#REF!+BH83=2013,
IF(#REF!=1,"13-14/1",
IF(#REF!=2,"13-14/2",
IF(#REF!=3,"14-15/1",
IF(#REF!=4,"14-15/2","Hata2")))),
IF(#REF!+BH83=2014,
IF(#REF!=1,"14-15/1",
IF(#REF!=2,"14-15/2",
IF(#REF!=3,"15-16/1",
IF(#REF!=4,"15-16/2","Hata3")))),
IF(#REF!+BH83=2015,
IF(#REF!=1,"15-16/1",
IF(#REF!=2,"15-16/2",
IF(#REF!=3,"16-17/1",
IF(#REF!=4,"16-17/2","Hata4")))),
IF(#REF!+BH83=2016,
IF(#REF!=1,"16-17/1",
IF(#REF!=2,"16-17/2",
IF(#REF!=3,"17-18/1",
IF(#REF!=4,"17-18/2","Hata5")))),
IF(#REF!+BH83=2017,
IF(#REF!=1,"17-18/1",
IF(#REF!=2,"17-18/2",
IF(#REF!=3,"18-19/1",
IF(#REF!=4,"18-19/2","Hata6")))),
IF(#REF!+BH83=2018,
IF(#REF!=1,"18-19/1",
IF(#REF!=2,"18-19/2",
IF(#REF!=3,"19-20/1",
IF(#REF!=4,"19-20/2","Hata7")))),
IF(#REF!+BH83=2019,
IF(#REF!=1,"19-20/1",
IF(#REF!=2,"19-20/2",
IF(#REF!=3,"20-21/1",
IF(#REF!=4,"20-21/2","Hata8")))),
IF(#REF!+BH83=2020,
IF(#REF!=1,"20-21/1",
IF(#REF!=2,"20-21/2",
IF(#REF!=3,"21-22/1",
IF(#REF!=4,"21-22/2","Hata9")))),
IF(#REF!+BH83=2021,
IF(#REF!=1,"21-22/1",
IF(#REF!=2,"21-22/2",
IF(#REF!=3,"22-23/1",
IF(#REF!=4,"22-23/2","Hata10")))),
IF(#REF!+BH83=2022,
IF(#REF!=1,"22-23/1",
IF(#REF!=2,"22-23/2",
IF(#REF!=3,"23-24/1",
IF(#REF!=4,"23-24/2","Hata11")))),
IF(#REF!+BH83=2023,
IF(#REF!=1,"23-24/1",
IF(#REF!=2,"23-24/2",
IF(#REF!=3,"24-25/1",
IF(#REF!=4,"24-25/2","Hata12")))),
)))))))))))),
IF(AZ83="T",
IF(#REF!+BH83=2012,
IF(#REF!=1,"12-13/1",
IF(#REF!=2,"12-13/2",
IF(#REF!=3,"12-13/3",
IF(#REF!=4,"13-14/1",
IF(#REF!=5,"13-14/2",
IF(#REF!=6,"13-14/3","Hata1")))))),
IF(#REF!+BH83=2013,
IF(#REF!=1,"13-14/1",
IF(#REF!=2,"13-14/2",
IF(#REF!=3,"13-14/3",
IF(#REF!=4,"14-15/1",
IF(#REF!=5,"14-15/2",
IF(#REF!=6,"14-15/3","Hata2")))))),
IF(#REF!+BH83=2014,
IF(#REF!=1,"14-15/1",
IF(#REF!=2,"14-15/2",
IF(#REF!=3,"14-15/3",
IF(#REF!=4,"15-16/1",
IF(#REF!=5,"15-16/2",
IF(#REF!=6,"15-16/3","Hata3")))))),
IF(AND(#REF!+#REF!&gt;2014,#REF!+#REF!&lt;2015,BH83=1),
IF(#REF!=0.1,"14-15/0.1",
IF(#REF!=0.2,"14-15/0.2",
IF(#REF!=0.3,"14-15/0.3","Hata4"))),
IF(#REF!+BH83=2015,
IF(#REF!=1,"15-16/1",
IF(#REF!=2,"15-16/2",
IF(#REF!=3,"15-16/3",
IF(#REF!=4,"16-17/1",
IF(#REF!=5,"16-17/2",
IF(#REF!=6,"16-17/3","Hata5")))))),
IF(#REF!+BH83=2016,
IF(#REF!=1,"16-17/1",
IF(#REF!=2,"16-17/2",
IF(#REF!=3,"16-17/3",
IF(#REF!=4,"17-18/1",
IF(#REF!=5,"17-18/2",
IF(#REF!=6,"17-18/3","Hata6")))))),
IF(#REF!+BH83=2017,
IF(#REF!=1,"17-18/1",
IF(#REF!=2,"17-18/2",
IF(#REF!=3,"17-18/3",
IF(#REF!=4,"18-19/1",
IF(#REF!=5,"18-19/2",
IF(#REF!=6,"18-19/3","Hata7")))))),
IF(#REF!+BH83=2018,
IF(#REF!=1,"18-19/1",
IF(#REF!=2,"18-19/2",
IF(#REF!=3,"18-19/3",
IF(#REF!=4,"19-20/1",
IF(#REF!=5," 19-20/2",
IF(#REF!=6,"19-20/3","Hata8")))))),
IF(#REF!+BH83=2019,
IF(#REF!=1,"19-20/1",
IF(#REF!=2,"19-20/2",
IF(#REF!=3,"19-20/3",
IF(#REF!=4,"20-21/1",
IF(#REF!=5,"20-21/2",
IF(#REF!=6,"20-21/3","Hata9")))))),
IF(#REF!+BH83=2020,
IF(#REF!=1,"20-21/1",
IF(#REF!=2,"20-21/2",
IF(#REF!=3,"20-21/3",
IF(#REF!=4,"21-22/1",
IF(#REF!=5,"21-22/2",
IF(#REF!=6,"21-22/3","Hata10")))))),
IF(#REF!+BH83=2021,
IF(#REF!=1,"21-22/1",
IF(#REF!=2,"21-22/2",
IF(#REF!=3,"21-22/3",
IF(#REF!=4,"22-23/1",
IF(#REF!=5,"22-23/2",
IF(#REF!=6,"22-23/3","Hata11")))))),
IF(#REF!+BH83=2022,
IF(#REF!=1,"22-23/1",
IF(#REF!=2,"22-23/2",
IF(#REF!=3,"22-23/3",
IF(#REF!=4,"23-24/1",
IF(#REF!=5,"23-24/2",
IF(#REF!=6,"23-24/3","Hata12")))))),
IF(#REF!+BH83=2023,
IF(#REF!=1,"23-24/1",
IF(#REF!=2,"23-24/2",
IF(#REF!=3,"23-24/3",
IF(#REF!=4,"24-25/1",
IF(#REF!=5,"24-25/2",
IF(#REF!=6,"24-25/3","Hata13")))))),
))))))))))))))
)</f>
        <v>#REF!</v>
      </c>
      <c r="H83" s="2" t="s">
        <v>252</v>
      </c>
      <c r="I83" s="2">
        <v>1310281</v>
      </c>
      <c r="J83" s="2" t="s">
        <v>145</v>
      </c>
      <c r="O83" s="2" t="s">
        <v>253</v>
      </c>
      <c r="P83" s="2" t="s">
        <v>253</v>
      </c>
      <c r="Q83" s="5">
        <v>0</v>
      </c>
      <c r="R83" s="2">
        <f>VLOOKUP($Q83,[1]sistem!$I$3:$L$10,2,FALSE)</f>
        <v>0</v>
      </c>
      <c r="S83" s="2">
        <f>VLOOKUP($Q83,[1]sistem!$I$3:$L$10,3,FALSE)</f>
        <v>0</v>
      </c>
      <c r="T83" s="2">
        <f>VLOOKUP($Q83,[1]sistem!$I$3:$L$10,4,FALSE)</f>
        <v>0</v>
      </c>
      <c r="U83" s="2" t="e">
        <f>VLOOKUP($AZ83,[1]sistem!$I$13:$L$14,2,FALSE)*#REF!</f>
        <v>#REF!</v>
      </c>
      <c r="V83" s="2" t="e">
        <f>VLOOKUP($AZ83,[1]sistem!$I$13:$L$14,3,FALSE)*#REF!</f>
        <v>#REF!</v>
      </c>
      <c r="W83" s="2" t="e">
        <f>VLOOKUP($AZ83,[1]sistem!$I$13:$L$14,4,FALSE)*#REF!</f>
        <v>#REF!</v>
      </c>
      <c r="X83" s="2" t="e">
        <f t="shared" si="47"/>
        <v>#REF!</v>
      </c>
      <c r="Y83" s="2" t="e">
        <f t="shared" si="48"/>
        <v>#REF!</v>
      </c>
      <c r="Z83" s="2" t="e">
        <f t="shared" si="49"/>
        <v>#REF!</v>
      </c>
      <c r="AA83" s="2" t="e">
        <f t="shared" si="50"/>
        <v>#REF!</v>
      </c>
      <c r="AB83" s="2">
        <f>VLOOKUP(AZ83,[1]sistem!$I$18:$J$19,2,FALSE)</f>
        <v>14</v>
      </c>
      <c r="AC83" s="2">
        <v>0.25</v>
      </c>
      <c r="AD83" s="2">
        <f>VLOOKUP($Q83,[1]sistem!$I$3:$M$10,5,FALSE)</f>
        <v>0</v>
      </c>
      <c r="AG83" s="2" t="e">
        <f>(#REF!+#REF!)*AB83</f>
        <v>#REF!</v>
      </c>
      <c r="AH83" s="2">
        <f>VLOOKUP($Q83,[1]sistem!$I$3:$N$10,6,FALSE)</f>
        <v>0</v>
      </c>
      <c r="AI83" s="2">
        <v>2</v>
      </c>
      <c r="AJ83" s="2">
        <f t="shared" si="51"/>
        <v>0</v>
      </c>
      <c r="AK83" s="2">
        <f>VLOOKUP($AZ83,[1]sistem!$I$18:$K$19,3,FALSE)</f>
        <v>14</v>
      </c>
      <c r="AL83" s="2" t="e">
        <f>AK83*#REF!</f>
        <v>#REF!</v>
      </c>
      <c r="AM83" s="2" t="e">
        <f t="shared" si="52"/>
        <v>#REF!</v>
      </c>
      <c r="AN83" s="2">
        <f t="shared" si="53"/>
        <v>25</v>
      </c>
      <c r="AO83" s="2" t="e">
        <f t="shared" si="54"/>
        <v>#REF!</v>
      </c>
      <c r="AP83" s="2" t="e">
        <f>ROUND(AO83-#REF!,0)</f>
        <v>#REF!</v>
      </c>
      <c r="AQ83" s="2">
        <f>IF(AZ83="s",IF(Q83=0,0,
IF(Q83=1,#REF!*4*4,
IF(Q83=2,0,
IF(Q83=3,#REF!*4*2,
IF(Q83=4,0,
IF(Q83=5,0,
IF(Q83=6,0,
IF(Q83=7,0)))))))),
IF(AZ83="t",
IF(Q83=0,0,
IF(Q83=1,#REF!*4*4*0.8,
IF(Q83=2,0,
IF(Q83=3,#REF!*4*2*0.8,
IF(Q83=4,0,
IF(Q83=5,0,
IF(Q83=6,0,
IF(Q83=7,0))))))))))</f>
        <v>0</v>
      </c>
      <c r="AR83" s="2">
        <f>IF(AZ83="s",
IF(Q83=0,0,
IF(Q83=1,0,
IF(Q83=2,#REF!*4*2,
IF(Q83=3,#REF!*4,
IF(Q83=4,#REF!*4,
IF(Q83=5,0,
IF(Q83=6,0,
IF(Q83=7,#REF!*4)))))))),
IF(AZ83="t",
IF(Q83=0,0,
IF(Q83=1,0,
IF(Q83=2,#REF!*4*2*0.8,
IF(Q83=3,#REF!*4*0.8,
IF(Q83=4,#REF!*4*0.8,
IF(Q83=5,0,
IF(Q83=6,0,
IF(Q83=7,#REF!*4))))))))))</f>
        <v>0</v>
      </c>
      <c r="AS83" s="2">
        <f>IF(AZ83="s",
IF(Q83=0,0,
IF(Q83=1,#REF!*2,
IF(Q83=2,#REF!*2,
IF(Q83=3,#REF!*2,
IF(Q83=4,#REF!*2,
IF(Q83=5,#REF!*2,
IF(Q83=6,#REF!*2,
IF(Q83=7,#REF!*2)))))))),
IF(AZ83="t",
IF(Q83=0,#REF!*2*0.8,
IF(Q83=1,#REF!*2*0.8,
IF(Q83=2,#REF!*2*0.8,
IF(Q83=3,#REF!*2*0.8,
IF(Q83=4,#REF!*2*0.8,
IF(Q83=5,#REF!*2*0.8,
IF(Q83=6,#REF!*1*0.8,
IF(Q83=7,#REF!*2))))))))))</f>
        <v>0</v>
      </c>
      <c r="AT83" s="2" t="e">
        <f t="shared" si="55"/>
        <v>#REF!</v>
      </c>
      <c r="AU83" s="2">
        <f>IF(AZ83="s",
IF(Q83=0,0,
IF(Q83=1,(14-2)*(#REF!+#REF!)/4*4,
IF(Q83=2,(14-2)*(#REF!+#REF!)/4*2,
IF(Q83=3,(14-2)*(#REF!+#REF!)/4*3,
IF(Q83=4,(14-2)*(#REF!+#REF!)/4,
IF(Q83=5,(14-2)*#REF!/4,
IF(Q83=6,0,
IF(Q83=7,(14)*#REF!)))))))),
IF(AZ83="t",
IF(Q83=0,0,
IF(Q83=1,(11-2)*(#REF!+#REF!)/4*4,
IF(Q83=2,(11-2)*(#REF!+#REF!)/4*2,
IF(Q83=3,(11-2)*(#REF!+#REF!)/4*3,
IF(Q83=4,(11-2)*(#REF!+#REF!)/4,
IF(Q83=5,(11-2)*#REF!/4,
IF(Q83=6,0,
IF(Q83=7,(11)*#REF!))))))))))</f>
        <v>0</v>
      </c>
      <c r="AV83" s="2" t="e">
        <f t="shared" si="56"/>
        <v>#REF!</v>
      </c>
      <c r="AW83" s="2">
        <f t="shared" si="57"/>
        <v>0</v>
      </c>
      <c r="AX83" s="2">
        <f t="shared" si="58"/>
        <v>0</v>
      </c>
      <c r="AY83" s="2">
        <f t="shared" si="59"/>
        <v>0</v>
      </c>
      <c r="AZ83" s="2" t="s">
        <v>63</v>
      </c>
      <c r="BA83" s="2" t="e">
        <f>IF(BG83="A",0,IF(AZ83="s",14*#REF!,IF(AZ83="T",11*#REF!,"HATA")))</f>
        <v>#REF!</v>
      </c>
      <c r="BB83" s="2" t="e">
        <f t="shared" si="60"/>
        <v>#REF!</v>
      </c>
      <c r="BC83" s="2" t="e">
        <f t="shared" si="61"/>
        <v>#REF!</v>
      </c>
      <c r="BD83" s="2" t="e">
        <f>IF(BC83-#REF!=0,"DOĞRU","YANLIŞ")</f>
        <v>#REF!</v>
      </c>
      <c r="BE83" s="2" t="e">
        <f>#REF!-BC83</f>
        <v>#REF!</v>
      </c>
      <c r="BF83" s="2">
        <v>0</v>
      </c>
      <c r="BH83" s="2">
        <v>0</v>
      </c>
      <c r="BJ83" s="2">
        <v>0</v>
      </c>
      <c r="BL83" s="14" t="e">
        <f>#REF!*14</f>
        <v>#REF!</v>
      </c>
      <c r="BM83" s="9"/>
      <c r="BN83" s="8"/>
      <c r="BO83" s="13"/>
      <c r="BP83" s="13"/>
      <c r="BQ83" s="13"/>
      <c r="BR83" s="13"/>
      <c r="BS83" s="13"/>
      <c r="BT83" s="10"/>
      <c r="BU83" s="11"/>
      <c r="BV83" s="12"/>
      <c r="CC83" s="41"/>
      <c r="CD83" s="41"/>
      <c r="CE83" s="41"/>
      <c r="CF83" s="42"/>
      <c r="CG83" s="42"/>
      <c r="CH83" s="42"/>
      <c r="CI83" s="42"/>
      <c r="CJ83" s="42"/>
      <c r="CK83" s="42"/>
    </row>
    <row r="84" spans="1:89" hidden="1" x14ac:dyDescent="0.25">
      <c r="A84" s="2" t="s">
        <v>660</v>
      </c>
      <c r="B84" s="2" t="s">
        <v>661</v>
      </c>
      <c r="C84" s="2" t="s">
        <v>661</v>
      </c>
      <c r="D84" s="4" t="s">
        <v>60</v>
      </c>
      <c r="E84" s="4" t="s">
        <v>60</v>
      </c>
      <c r="F84" s="4" t="e">
        <f>IF(AZ84="S",
IF(#REF!+BH84=2012,
IF(#REF!=1,"12-13/1",
IF(#REF!=2,"12-13/2",
IF(#REF!=3,"13-14/1",
IF(#REF!=4,"13-14/2","Hata1")))),
IF(#REF!+BH84=2013,
IF(#REF!=1,"13-14/1",
IF(#REF!=2,"13-14/2",
IF(#REF!=3,"14-15/1",
IF(#REF!=4,"14-15/2","Hata2")))),
IF(#REF!+BH84=2014,
IF(#REF!=1,"14-15/1",
IF(#REF!=2,"14-15/2",
IF(#REF!=3,"15-16/1",
IF(#REF!=4,"15-16/2","Hata3")))),
IF(#REF!+BH84=2015,
IF(#REF!=1,"15-16/1",
IF(#REF!=2,"15-16/2",
IF(#REF!=3,"16-17/1",
IF(#REF!=4,"16-17/2","Hata4")))),
IF(#REF!+BH84=2016,
IF(#REF!=1,"16-17/1",
IF(#REF!=2,"16-17/2",
IF(#REF!=3,"17-18/1",
IF(#REF!=4,"17-18/2","Hata5")))),
IF(#REF!+BH84=2017,
IF(#REF!=1,"17-18/1",
IF(#REF!=2,"17-18/2",
IF(#REF!=3,"18-19/1",
IF(#REF!=4,"18-19/2","Hata6")))),
IF(#REF!+BH84=2018,
IF(#REF!=1,"18-19/1",
IF(#REF!=2,"18-19/2",
IF(#REF!=3,"19-20/1",
IF(#REF!=4,"19-20/2","Hata7")))),
IF(#REF!+BH84=2019,
IF(#REF!=1,"19-20/1",
IF(#REF!=2,"19-20/2",
IF(#REF!=3,"20-21/1",
IF(#REF!=4,"20-21/2","Hata8")))),
IF(#REF!+BH84=2020,
IF(#REF!=1,"20-21/1",
IF(#REF!=2,"20-21/2",
IF(#REF!=3,"21-22/1",
IF(#REF!=4,"21-22/2","Hata9")))),
IF(#REF!+BH84=2021,
IF(#REF!=1,"21-22/1",
IF(#REF!=2,"21-22/2",
IF(#REF!=3,"22-23/1",
IF(#REF!=4,"22-23/2","Hata10")))),
IF(#REF!+BH84=2022,
IF(#REF!=1,"22-23/1",
IF(#REF!=2,"22-23/2",
IF(#REF!=3,"23-24/1",
IF(#REF!=4,"23-24/2","Hata11")))),
IF(#REF!+BH84=2023,
IF(#REF!=1,"23-24/1",
IF(#REF!=2,"23-24/2",
IF(#REF!=3,"24-25/1",
IF(#REF!=4,"24-25/2","Hata12")))),
)))))))))))),
IF(AZ84="T",
IF(#REF!+BH84=2012,
IF(#REF!=1,"12-13/1",
IF(#REF!=2,"12-13/2",
IF(#REF!=3,"12-13/3",
IF(#REF!=4,"13-14/1",
IF(#REF!=5,"13-14/2",
IF(#REF!=6,"13-14/3","Hata1")))))),
IF(#REF!+BH84=2013,
IF(#REF!=1,"13-14/1",
IF(#REF!=2,"13-14/2",
IF(#REF!=3,"13-14/3",
IF(#REF!=4,"14-15/1",
IF(#REF!=5,"14-15/2",
IF(#REF!=6,"14-15/3","Hata2")))))),
IF(#REF!+BH84=2014,
IF(#REF!=1,"14-15/1",
IF(#REF!=2,"14-15/2",
IF(#REF!=3,"14-15/3",
IF(#REF!=4,"15-16/1",
IF(#REF!=5,"15-16/2",
IF(#REF!=6,"15-16/3","Hata3")))))),
IF(AND(#REF!+#REF!&gt;2014,#REF!+#REF!&lt;2015,BH84=1),
IF(#REF!=0.1,"14-15/0.1",
IF(#REF!=0.2,"14-15/0.2",
IF(#REF!=0.3,"14-15/0.3","Hata4"))),
IF(#REF!+BH84=2015,
IF(#REF!=1,"15-16/1",
IF(#REF!=2,"15-16/2",
IF(#REF!=3,"15-16/3",
IF(#REF!=4,"16-17/1",
IF(#REF!=5,"16-17/2",
IF(#REF!=6,"16-17/3","Hata5")))))),
IF(#REF!+BH84=2016,
IF(#REF!=1,"16-17/1",
IF(#REF!=2,"16-17/2",
IF(#REF!=3,"16-17/3",
IF(#REF!=4,"17-18/1",
IF(#REF!=5,"17-18/2",
IF(#REF!=6,"17-18/3","Hata6")))))),
IF(#REF!+BH84=2017,
IF(#REF!=1,"17-18/1",
IF(#REF!=2,"17-18/2",
IF(#REF!=3,"17-18/3",
IF(#REF!=4,"18-19/1",
IF(#REF!=5,"18-19/2",
IF(#REF!=6,"18-19/3","Hata7")))))),
IF(#REF!+BH84=2018,
IF(#REF!=1,"18-19/1",
IF(#REF!=2,"18-19/2",
IF(#REF!=3,"18-19/3",
IF(#REF!=4,"19-20/1",
IF(#REF!=5," 19-20/2",
IF(#REF!=6,"19-20/3","Hata8")))))),
IF(#REF!+BH84=2019,
IF(#REF!=1,"19-20/1",
IF(#REF!=2,"19-20/2",
IF(#REF!=3,"19-20/3",
IF(#REF!=4,"20-21/1",
IF(#REF!=5,"20-21/2",
IF(#REF!=6,"20-21/3","Hata9")))))),
IF(#REF!+BH84=2020,
IF(#REF!=1,"20-21/1",
IF(#REF!=2,"20-21/2",
IF(#REF!=3,"20-21/3",
IF(#REF!=4,"21-22/1",
IF(#REF!=5,"21-22/2",
IF(#REF!=6,"21-22/3","Hata10")))))),
IF(#REF!+BH84=2021,
IF(#REF!=1,"21-22/1",
IF(#REF!=2,"21-22/2",
IF(#REF!=3,"21-22/3",
IF(#REF!=4,"22-23/1",
IF(#REF!=5,"22-23/2",
IF(#REF!=6,"22-23/3","Hata11")))))),
IF(#REF!+BH84=2022,
IF(#REF!=1,"22-23/1",
IF(#REF!=2,"22-23/2",
IF(#REF!=3,"22-23/3",
IF(#REF!=4,"23-24/1",
IF(#REF!=5,"23-24/2",
IF(#REF!=6,"23-24/3","Hata12")))))),
IF(#REF!+BH84=2023,
IF(#REF!=1,"23-24/1",
IF(#REF!=2,"23-24/2",
IF(#REF!=3,"23-24/3",
IF(#REF!=4,"24-25/1",
IF(#REF!=5,"24-25/2",
IF(#REF!=6,"24-25/3","Hata13")))))),
))))))))))))))
)</f>
        <v>#REF!</v>
      </c>
      <c r="H84" s="2" t="s">
        <v>252</v>
      </c>
      <c r="I84" s="2">
        <v>1310281</v>
      </c>
      <c r="J84" s="2" t="s">
        <v>145</v>
      </c>
      <c r="Q84" s="5">
        <v>4</v>
      </c>
      <c r="R84" s="2">
        <f>VLOOKUP($Q84,[1]sistem!$I$3:$L$10,2,FALSE)</f>
        <v>0</v>
      </c>
      <c r="S84" s="2">
        <f>VLOOKUP($Q84,[1]sistem!$I$3:$L$10,3,FALSE)</f>
        <v>1</v>
      </c>
      <c r="T84" s="2">
        <f>VLOOKUP($Q84,[1]sistem!$I$3:$L$10,4,FALSE)</f>
        <v>1</v>
      </c>
      <c r="U84" s="2" t="e">
        <f>VLOOKUP($AZ84,[1]sistem!$I$13:$L$14,2,FALSE)*#REF!</f>
        <v>#REF!</v>
      </c>
      <c r="V84" s="2" t="e">
        <f>VLOOKUP($AZ84,[1]sistem!$I$13:$L$14,3,FALSE)*#REF!</f>
        <v>#REF!</v>
      </c>
      <c r="W84" s="2" t="e">
        <f>VLOOKUP($AZ84,[1]sistem!$I$13:$L$14,4,FALSE)*#REF!</f>
        <v>#REF!</v>
      </c>
      <c r="X84" s="2" t="e">
        <f t="shared" si="47"/>
        <v>#REF!</v>
      </c>
      <c r="Y84" s="2" t="e">
        <f t="shared" si="48"/>
        <v>#REF!</v>
      </c>
      <c r="Z84" s="2" t="e">
        <f t="shared" si="49"/>
        <v>#REF!</v>
      </c>
      <c r="AA84" s="2" t="e">
        <f t="shared" si="50"/>
        <v>#REF!</v>
      </c>
      <c r="AB84" s="2">
        <f>VLOOKUP(AZ84,[1]sistem!$I$18:$J$19,2,FALSE)</f>
        <v>14</v>
      </c>
      <c r="AC84" s="2">
        <v>0.25</v>
      </c>
      <c r="AD84" s="2">
        <f>VLOOKUP($Q84,[1]sistem!$I$3:$M$10,5,FALSE)</f>
        <v>1</v>
      </c>
      <c r="AE84" s="2">
        <v>4</v>
      </c>
      <c r="AG84" s="2">
        <f>AE84*AK84</f>
        <v>56</v>
      </c>
      <c r="AH84" s="2">
        <f>VLOOKUP($Q84,[1]sistem!$I$3:$N$10,6,FALSE)</f>
        <v>2</v>
      </c>
      <c r="AI84" s="2">
        <v>2</v>
      </c>
      <c r="AJ84" s="2">
        <f t="shared" si="51"/>
        <v>4</v>
      </c>
      <c r="AK84" s="2">
        <f>VLOOKUP($AZ84,[1]sistem!$I$18:$K$19,3,FALSE)</f>
        <v>14</v>
      </c>
      <c r="AL84" s="2" t="e">
        <f>AK84*#REF!</f>
        <v>#REF!</v>
      </c>
      <c r="AM84" s="2" t="e">
        <f t="shared" si="52"/>
        <v>#REF!</v>
      </c>
      <c r="AN84" s="2">
        <f t="shared" si="53"/>
        <v>25</v>
      </c>
      <c r="AO84" s="2" t="e">
        <f t="shared" si="54"/>
        <v>#REF!</v>
      </c>
      <c r="AP84" s="2" t="e">
        <f>ROUND(AO84-#REF!,0)</f>
        <v>#REF!</v>
      </c>
      <c r="AQ84" s="2">
        <f>IF(AZ84="s",IF(Q84=0,0,
IF(Q84=1,#REF!*4*4,
IF(Q84=2,0,
IF(Q84=3,#REF!*4*2,
IF(Q84=4,0,
IF(Q84=5,0,
IF(Q84=6,0,
IF(Q84=7,0)))))))),
IF(AZ84="t",
IF(Q84=0,0,
IF(Q84=1,#REF!*4*4*0.8,
IF(Q84=2,0,
IF(Q84=3,#REF!*4*2*0.8,
IF(Q84=4,0,
IF(Q84=5,0,
IF(Q84=6,0,
IF(Q84=7,0))))))))))</f>
        <v>0</v>
      </c>
      <c r="AR84" s="2" t="e">
        <f>IF(AZ84="s",
IF(Q84=0,0,
IF(Q84=1,0,
IF(Q84=2,#REF!*4*2,
IF(Q84=3,#REF!*4,
IF(Q84=4,#REF!*4,
IF(Q84=5,0,
IF(Q84=6,0,
IF(Q84=7,#REF!*4)))))))),
IF(AZ84="t",
IF(Q84=0,0,
IF(Q84=1,0,
IF(Q84=2,#REF!*4*2*0.8,
IF(Q84=3,#REF!*4*0.8,
IF(Q84=4,#REF!*4*0.8,
IF(Q84=5,0,
IF(Q84=6,0,
IF(Q84=7,#REF!*4))))))))))</f>
        <v>#REF!</v>
      </c>
      <c r="AS84" s="2" t="e">
        <f>IF(AZ84="s",
IF(Q84=0,0,
IF(Q84=1,#REF!*2,
IF(Q84=2,#REF!*2,
IF(Q84=3,#REF!*2,
IF(Q84=4,#REF!*2,
IF(Q84=5,#REF!*2,
IF(Q84=6,#REF!*2,
IF(Q84=7,#REF!*2)))))))),
IF(AZ84="t",
IF(Q84=0,#REF!*2*0.8,
IF(Q84=1,#REF!*2*0.8,
IF(Q84=2,#REF!*2*0.8,
IF(Q84=3,#REF!*2*0.8,
IF(Q84=4,#REF!*2*0.8,
IF(Q84=5,#REF!*2*0.8,
IF(Q84=6,#REF!*1*0.8,
IF(Q84=7,#REF!*2))))))))))</f>
        <v>#REF!</v>
      </c>
      <c r="AT84" s="2" t="e">
        <f t="shared" si="55"/>
        <v>#REF!</v>
      </c>
      <c r="AU84" s="2" t="e">
        <f>IF(AZ84="s",
IF(Q84=0,0,
IF(Q84=1,(14-2)*(#REF!+#REF!)/4*4,
IF(Q84=2,(14-2)*(#REF!+#REF!)/4*2,
IF(Q84=3,(14-2)*(#REF!+#REF!)/4*3,
IF(Q84=4,(14-2)*(#REF!+#REF!)/4,
IF(Q84=5,(14-2)*#REF!/4,
IF(Q84=6,0,
IF(Q84=7,(14)*#REF!)))))))),
IF(AZ84="t",
IF(Q84=0,0,
IF(Q84=1,(11-2)*(#REF!+#REF!)/4*4,
IF(Q84=2,(11-2)*(#REF!+#REF!)/4*2,
IF(Q84=3,(11-2)*(#REF!+#REF!)/4*3,
IF(Q84=4,(11-2)*(#REF!+#REF!)/4,
IF(Q84=5,(11-2)*#REF!/4,
IF(Q84=6,0,
IF(Q84=7,(11)*#REF!))))))))))</f>
        <v>#REF!</v>
      </c>
      <c r="AV84" s="2" t="e">
        <f t="shared" si="56"/>
        <v>#REF!</v>
      </c>
      <c r="AW84" s="2">
        <f t="shared" si="57"/>
        <v>8</v>
      </c>
      <c r="AX84" s="2">
        <f t="shared" si="58"/>
        <v>4</v>
      </c>
      <c r="AY84" s="2" t="e">
        <f t="shared" si="59"/>
        <v>#REF!</v>
      </c>
      <c r="AZ84" s="2" t="s">
        <v>63</v>
      </c>
      <c r="BA84" s="2" t="e">
        <f>IF(BG84="A",0,IF(AZ84="s",14*#REF!,IF(AZ84="T",11*#REF!,"HATA")))</f>
        <v>#REF!</v>
      </c>
      <c r="BB84" s="2" t="e">
        <f t="shared" si="60"/>
        <v>#REF!</v>
      </c>
      <c r="BC84" s="2" t="e">
        <f t="shared" si="61"/>
        <v>#REF!</v>
      </c>
      <c r="BD84" s="2" t="e">
        <f>IF(BC84-#REF!=0,"DOĞRU","YANLIŞ")</f>
        <v>#REF!</v>
      </c>
      <c r="BE84" s="2" t="e">
        <f>#REF!-BC84</f>
        <v>#REF!</v>
      </c>
      <c r="BF84" s="2">
        <v>0</v>
      </c>
      <c r="BH84" s="2">
        <v>0</v>
      </c>
      <c r="BJ84" s="2">
        <v>4</v>
      </c>
      <c r="BL84" s="7" t="e">
        <f>#REF!*14</f>
        <v>#REF!</v>
      </c>
      <c r="BM84" s="9"/>
      <c r="BN84" s="8"/>
      <c r="BO84" s="13"/>
      <c r="BP84" s="13"/>
      <c r="BQ84" s="13"/>
      <c r="BR84" s="13"/>
      <c r="BS84" s="13"/>
      <c r="BT84" s="10"/>
      <c r="BU84" s="11"/>
      <c r="BV84" s="12"/>
      <c r="CC84" s="41"/>
      <c r="CD84" s="41"/>
      <c r="CE84" s="41"/>
      <c r="CF84" s="42"/>
      <c r="CG84" s="42"/>
      <c r="CH84" s="42"/>
      <c r="CI84" s="42"/>
      <c r="CJ84" s="42"/>
      <c r="CK84" s="42"/>
    </row>
    <row r="85" spans="1:89" hidden="1" x14ac:dyDescent="0.25">
      <c r="A85" s="2" t="s">
        <v>656</v>
      </c>
      <c r="B85" s="2" t="s">
        <v>657</v>
      </c>
      <c r="C85" s="2" t="s">
        <v>657</v>
      </c>
      <c r="D85" s="4" t="s">
        <v>60</v>
      </c>
      <c r="E85" s="4" t="s">
        <v>60</v>
      </c>
      <c r="F85" s="4" t="e">
        <f>IF(AZ85="S",
IF(#REF!+BH85=2012,
IF(#REF!=1,"12-13/1",
IF(#REF!=2,"12-13/2",
IF(#REF!=3,"13-14/1",
IF(#REF!=4,"13-14/2","Hata1")))),
IF(#REF!+BH85=2013,
IF(#REF!=1,"13-14/1",
IF(#REF!=2,"13-14/2",
IF(#REF!=3,"14-15/1",
IF(#REF!=4,"14-15/2","Hata2")))),
IF(#REF!+BH85=2014,
IF(#REF!=1,"14-15/1",
IF(#REF!=2,"14-15/2",
IF(#REF!=3,"15-16/1",
IF(#REF!=4,"15-16/2","Hata3")))),
IF(#REF!+BH85=2015,
IF(#REF!=1,"15-16/1",
IF(#REF!=2,"15-16/2",
IF(#REF!=3,"16-17/1",
IF(#REF!=4,"16-17/2","Hata4")))),
IF(#REF!+BH85=2016,
IF(#REF!=1,"16-17/1",
IF(#REF!=2,"16-17/2",
IF(#REF!=3,"17-18/1",
IF(#REF!=4,"17-18/2","Hata5")))),
IF(#REF!+BH85=2017,
IF(#REF!=1,"17-18/1",
IF(#REF!=2,"17-18/2",
IF(#REF!=3,"18-19/1",
IF(#REF!=4,"18-19/2","Hata6")))),
IF(#REF!+BH85=2018,
IF(#REF!=1,"18-19/1",
IF(#REF!=2,"18-19/2",
IF(#REF!=3,"19-20/1",
IF(#REF!=4,"19-20/2","Hata7")))),
IF(#REF!+BH85=2019,
IF(#REF!=1,"19-20/1",
IF(#REF!=2,"19-20/2",
IF(#REF!=3,"20-21/1",
IF(#REF!=4,"20-21/2","Hata8")))),
IF(#REF!+BH85=2020,
IF(#REF!=1,"20-21/1",
IF(#REF!=2,"20-21/2",
IF(#REF!=3,"21-22/1",
IF(#REF!=4,"21-22/2","Hata9")))),
IF(#REF!+BH85=2021,
IF(#REF!=1,"21-22/1",
IF(#REF!=2,"21-22/2",
IF(#REF!=3,"22-23/1",
IF(#REF!=4,"22-23/2","Hata10")))),
IF(#REF!+BH85=2022,
IF(#REF!=1,"22-23/1",
IF(#REF!=2,"22-23/2",
IF(#REF!=3,"23-24/1",
IF(#REF!=4,"23-24/2","Hata11")))),
IF(#REF!+BH85=2023,
IF(#REF!=1,"23-24/1",
IF(#REF!=2,"23-24/2",
IF(#REF!=3,"24-25/1",
IF(#REF!=4,"24-25/2","Hata12")))),
)))))))))))),
IF(AZ85="T",
IF(#REF!+BH85=2012,
IF(#REF!=1,"12-13/1",
IF(#REF!=2,"12-13/2",
IF(#REF!=3,"12-13/3",
IF(#REF!=4,"13-14/1",
IF(#REF!=5,"13-14/2",
IF(#REF!=6,"13-14/3","Hata1")))))),
IF(#REF!+BH85=2013,
IF(#REF!=1,"13-14/1",
IF(#REF!=2,"13-14/2",
IF(#REF!=3,"13-14/3",
IF(#REF!=4,"14-15/1",
IF(#REF!=5,"14-15/2",
IF(#REF!=6,"14-15/3","Hata2")))))),
IF(#REF!+BH85=2014,
IF(#REF!=1,"14-15/1",
IF(#REF!=2,"14-15/2",
IF(#REF!=3,"14-15/3",
IF(#REF!=4,"15-16/1",
IF(#REF!=5,"15-16/2",
IF(#REF!=6,"15-16/3","Hata3")))))),
IF(AND(#REF!+#REF!&gt;2014,#REF!+#REF!&lt;2015,BH85=1),
IF(#REF!=0.1,"14-15/0.1",
IF(#REF!=0.2,"14-15/0.2",
IF(#REF!=0.3,"14-15/0.3","Hata4"))),
IF(#REF!+BH85=2015,
IF(#REF!=1,"15-16/1",
IF(#REF!=2,"15-16/2",
IF(#REF!=3,"15-16/3",
IF(#REF!=4,"16-17/1",
IF(#REF!=5,"16-17/2",
IF(#REF!=6,"16-17/3","Hata5")))))),
IF(#REF!+BH85=2016,
IF(#REF!=1,"16-17/1",
IF(#REF!=2,"16-17/2",
IF(#REF!=3,"16-17/3",
IF(#REF!=4,"17-18/1",
IF(#REF!=5,"17-18/2",
IF(#REF!=6,"17-18/3","Hata6")))))),
IF(#REF!+BH85=2017,
IF(#REF!=1,"17-18/1",
IF(#REF!=2,"17-18/2",
IF(#REF!=3,"17-18/3",
IF(#REF!=4,"18-19/1",
IF(#REF!=5,"18-19/2",
IF(#REF!=6,"18-19/3","Hata7")))))),
IF(#REF!+BH85=2018,
IF(#REF!=1,"18-19/1",
IF(#REF!=2,"18-19/2",
IF(#REF!=3,"18-19/3",
IF(#REF!=4,"19-20/1",
IF(#REF!=5," 19-20/2",
IF(#REF!=6,"19-20/3","Hata8")))))),
IF(#REF!+BH85=2019,
IF(#REF!=1,"19-20/1",
IF(#REF!=2,"19-20/2",
IF(#REF!=3,"19-20/3",
IF(#REF!=4,"20-21/1",
IF(#REF!=5,"20-21/2",
IF(#REF!=6,"20-21/3","Hata9")))))),
IF(#REF!+BH85=2020,
IF(#REF!=1,"20-21/1",
IF(#REF!=2,"20-21/2",
IF(#REF!=3,"20-21/3",
IF(#REF!=4,"21-22/1",
IF(#REF!=5,"21-22/2",
IF(#REF!=6,"21-22/3","Hata10")))))),
IF(#REF!+BH85=2021,
IF(#REF!=1,"21-22/1",
IF(#REF!=2,"21-22/2",
IF(#REF!=3,"21-22/3",
IF(#REF!=4,"22-23/1",
IF(#REF!=5,"22-23/2",
IF(#REF!=6,"22-23/3","Hata11")))))),
IF(#REF!+BH85=2022,
IF(#REF!=1,"22-23/1",
IF(#REF!=2,"22-23/2",
IF(#REF!=3,"22-23/3",
IF(#REF!=4,"23-24/1",
IF(#REF!=5,"23-24/2",
IF(#REF!=6,"23-24/3","Hata12")))))),
IF(#REF!+BH85=2023,
IF(#REF!=1,"23-24/1",
IF(#REF!=2,"23-24/2",
IF(#REF!=3,"23-24/3",
IF(#REF!=4,"24-25/1",
IF(#REF!=5,"24-25/2",
IF(#REF!=6,"24-25/3","Hata13")))))),
))))))))))))))
)</f>
        <v>#REF!</v>
      </c>
      <c r="G85" s="4"/>
      <c r="H85" s="2" t="s">
        <v>140</v>
      </c>
      <c r="I85" s="2">
        <v>238524</v>
      </c>
      <c r="J85" s="2" t="s">
        <v>141</v>
      </c>
      <c r="L85" s="2">
        <v>3674</v>
      </c>
      <c r="Q85" s="5">
        <v>2</v>
      </c>
      <c r="R85" s="2">
        <f>VLOOKUP($Q85,[1]sistem!$I$3:$L$10,2,FALSE)</f>
        <v>0</v>
      </c>
      <c r="S85" s="2">
        <f>VLOOKUP($Q85,[1]sistem!$I$3:$L$10,3,FALSE)</f>
        <v>2</v>
      </c>
      <c r="T85" s="2">
        <f>VLOOKUP($Q85,[1]sistem!$I$3:$L$10,4,FALSE)</f>
        <v>1</v>
      </c>
      <c r="U85" s="2" t="e">
        <f>VLOOKUP($AZ85,[1]sistem!$I$13:$L$14,2,FALSE)*#REF!</f>
        <v>#REF!</v>
      </c>
      <c r="V85" s="2" t="e">
        <f>VLOOKUP($AZ85,[1]sistem!$I$13:$L$14,3,FALSE)*#REF!</f>
        <v>#REF!</v>
      </c>
      <c r="W85" s="2" t="e">
        <f>VLOOKUP($AZ85,[1]sistem!$I$13:$L$14,4,FALSE)*#REF!</f>
        <v>#REF!</v>
      </c>
      <c r="X85" s="2" t="e">
        <f t="shared" si="47"/>
        <v>#REF!</v>
      </c>
      <c r="Y85" s="2" t="e">
        <f t="shared" si="48"/>
        <v>#REF!</v>
      </c>
      <c r="Z85" s="2" t="e">
        <f t="shared" si="49"/>
        <v>#REF!</v>
      </c>
      <c r="AA85" s="2" t="e">
        <f t="shared" si="50"/>
        <v>#REF!</v>
      </c>
      <c r="AB85" s="2">
        <f>VLOOKUP(AZ85,[1]sistem!$I$18:$J$19,2,FALSE)</f>
        <v>14</v>
      </c>
      <c r="AC85" s="2">
        <v>0.25</v>
      </c>
      <c r="AD85" s="2">
        <f>VLOOKUP($Q85,[1]sistem!$I$3:$M$10,5,FALSE)</f>
        <v>2</v>
      </c>
      <c r="AE85" s="2">
        <v>5</v>
      </c>
      <c r="AG85" s="2">
        <f>AE85*AK85</f>
        <v>70</v>
      </c>
      <c r="AH85" s="2">
        <f>VLOOKUP($Q85,[1]sistem!$I$3:$N$10,6,FALSE)</f>
        <v>3</v>
      </c>
      <c r="AI85" s="2">
        <v>2</v>
      </c>
      <c r="AJ85" s="2">
        <f t="shared" si="51"/>
        <v>6</v>
      </c>
      <c r="AK85" s="2">
        <f>VLOOKUP($AZ85,[1]sistem!$I$18:$K$19,3,FALSE)</f>
        <v>14</v>
      </c>
      <c r="AL85" s="2" t="e">
        <f>AK85*#REF!</f>
        <v>#REF!</v>
      </c>
      <c r="AM85" s="2" t="e">
        <f t="shared" si="52"/>
        <v>#REF!</v>
      </c>
      <c r="AN85" s="2">
        <f t="shared" si="53"/>
        <v>25</v>
      </c>
      <c r="AO85" s="2" t="e">
        <f t="shared" si="54"/>
        <v>#REF!</v>
      </c>
      <c r="AP85" s="2" t="e">
        <f>ROUND(AO85-#REF!,0)</f>
        <v>#REF!</v>
      </c>
      <c r="AQ85" s="2">
        <f>IF(AZ85="s",IF(Q85=0,0,
IF(Q85=1,#REF!*4*4,
IF(Q85=2,0,
IF(Q85=3,#REF!*4*2,
IF(Q85=4,0,
IF(Q85=5,0,
IF(Q85=6,0,
IF(Q85=7,0)))))))),
IF(AZ85="t",
IF(Q85=0,0,
IF(Q85=1,#REF!*4*4*0.8,
IF(Q85=2,0,
IF(Q85=3,#REF!*4*2*0.8,
IF(Q85=4,0,
IF(Q85=5,0,
IF(Q85=6,0,
IF(Q85=7,0))))))))))</f>
        <v>0</v>
      </c>
      <c r="AR85" s="2" t="e">
        <f>IF(AZ85="s",
IF(Q85=0,0,
IF(Q85=1,0,
IF(Q85=2,#REF!*4*2,
IF(Q85=3,#REF!*4,
IF(Q85=4,#REF!*4,
IF(Q85=5,0,
IF(Q85=6,0,
IF(Q85=7,#REF!*4)))))))),
IF(AZ85="t",
IF(Q85=0,0,
IF(Q85=1,0,
IF(Q85=2,#REF!*4*2*0.8,
IF(Q85=3,#REF!*4*0.8,
IF(Q85=4,#REF!*4*0.8,
IF(Q85=5,0,
IF(Q85=6,0,
IF(Q85=7,#REF!*4))))))))))</f>
        <v>#REF!</v>
      </c>
      <c r="AS85" s="2" t="e">
        <f>IF(AZ85="s",
IF(Q85=0,0,
IF(Q85=1,#REF!*2,
IF(Q85=2,#REF!*2,
IF(Q85=3,#REF!*2,
IF(Q85=4,#REF!*2,
IF(Q85=5,#REF!*2,
IF(Q85=6,#REF!*2,
IF(Q85=7,#REF!*2)))))))),
IF(AZ85="t",
IF(Q85=0,#REF!*2*0.8,
IF(Q85=1,#REF!*2*0.8,
IF(Q85=2,#REF!*2*0.8,
IF(Q85=3,#REF!*2*0.8,
IF(Q85=4,#REF!*2*0.8,
IF(Q85=5,#REF!*2*0.8,
IF(Q85=6,#REF!*1*0.8,
IF(Q85=7,#REF!*2))))))))))</f>
        <v>#REF!</v>
      </c>
      <c r="AT85" s="2" t="e">
        <f t="shared" si="55"/>
        <v>#REF!</v>
      </c>
      <c r="AU85" s="2" t="e">
        <f>IF(AZ85="s",
IF(Q85=0,0,
IF(Q85=1,(14-2)*(#REF!+#REF!)/4*4,
IF(Q85=2,(14-2)*(#REF!+#REF!)/4*2,
IF(Q85=3,(14-2)*(#REF!+#REF!)/4*3,
IF(Q85=4,(14-2)*(#REF!+#REF!)/4,
IF(Q85=5,(14-2)*#REF!/4,
IF(Q85=6,0,
IF(Q85=7,(14)*#REF!)))))))),
IF(AZ85="t",
IF(Q85=0,0,
IF(Q85=1,(11-2)*(#REF!+#REF!)/4*4,
IF(Q85=2,(11-2)*(#REF!+#REF!)/4*2,
IF(Q85=3,(11-2)*(#REF!+#REF!)/4*3,
IF(Q85=4,(11-2)*(#REF!+#REF!)/4,
IF(Q85=5,(11-2)*#REF!/4,
IF(Q85=6,0,
IF(Q85=7,(11)*#REF!))))))))))</f>
        <v>#REF!</v>
      </c>
      <c r="AV85" s="2" t="e">
        <f t="shared" si="56"/>
        <v>#REF!</v>
      </c>
      <c r="AW85" s="2">
        <f t="shared" si="57"/>
        <v>12</v>
      </c>
      <c r="AX85" s="2">
        <f t="shared" si="58"/>
        <v>6</v>
      </c>
      <c r="AY85" s="2" t="e">
        <f t="shared" si="59"/>
        <v>#REF!</v>
      </c>
      <c r="AZ85" s="2" t="s">
        <v>63</v>
      </c>
      <c r="BA85" s="2" t="e">
        <f>IF(BG85="A",0,IF(AZ85="s",14*#REF!,IF(AZ85="T",11*#REF!,"HATA")))</f>
        <v>#REF!</v>
      </c>
      <c r="BB85" s="2" t="e">
        <f t="shared" si="60"/>
        <v>#REF!</v>
      </c>
      <c r="BC85" s="2" t="e">
        <f t="shared" si="61"/>
        <v>#REF!</v>
      </c>
      <c r="BD85" s="2" t="e">
        <f>IF(BC85-#REF!=0,"DOĞRU","YANLIŞ")</f>
        <v>#REF!</v>
      </c>
      <c r="BE85" s="2" t="e">
        <f>#REF!-BC85</f>
        <v>#REF!</v>
      </c>
      <c r="BF85" s="2">
        <v>0</v>
      </c>
      <c r="BH85" s="2">
        <v>0</v>
      </c>
      <c r="BJ85" s="2">
        <v>2</v>
      </c>
      <c r="BL85" s="7" t="e">
        <f>#REF!*14</f>
        <v>#REF!</v>
      </c>
      <c r="BM85" s="9"/>
      <c r="BN85" s="8"/>
      <c r="BO85" s="13"/>
      <c r="BP85" s="13"/>
      <c r="BQ85" s="13"/>
      <c r="BR85" s="13"/>
      <c r="BS85" s="13"/>
      <c r="BT85" s="10"/>
      <c r="BU85" s="11"/>
      <c r="BV85" s="12"/>
      <c r="CC85" s="41"/>
      <c r="CD85" s="41"/>
      <c r="CE85" s="41"/>
      <c r="CF85" s="42"/>
      <c r="CG85" s="42"/>
      <c r="CH85" s="42"/>
      <c r="CI85" s="42"/>
      <c r="CJ85" s="42"/>
      <c r="CK85" s="42"/>
    </row>
    <row r="86" spans="1:89" hidden="1" x14ac:dyDescent="0.25">
      <c r="A86" s="2" t="s">
        <v>104</v>
      </c>
      <c r="B86" s="2" t="s">
        <v>105</v>
      </c>
      <c r="C86" s="2" t="s">
        <v>105</v>
      </c>
      <c r="D86" s="4" t="s">
        <v>60</v>
      </c>
      <c r="E86" s="4" t="s">
        <v>60</v>
      </c>
      <c r="F86" s="4" t="e">
        <f>IF(AZ86="S",
IF(#REF!+BH86=2012,
IF(#REF!=1,"12-13/1",
IF(#REF!=2,"12-13/2",
IF(#REF!=3,"13-14/1",
IF(#REF!=4,"13-14/2","Hata1")))),
IF(#REF!+BH86=2013,
IF(#REF!=1,"13-14/1",
IF(#REF!=2,"13-14/2",
IF(#REF!=3,"14-15/1",
IF(#REF!=4,"14-15/2","Hata2")))),
IF(#REF!+BH86=2014,
IF(#REF!=1,"14-15/1",
IF(#REF!=2,"14-15/2",
IF(#REF!=3,"15-16/1",
IF(#REF!=4,"15-16/2","Hata3")))),
IF(#REF!+BH86=2015,
IF(#REF!=1,"15-16/1",
IF(#REF!=2,"15-16/2",
IF(#REF!=3,"16-17/1",
IF(#REF!=4,"16-17/2","Hata4")))),
IF(#REF!+BH86=2016,
IF(#REF!=1,"16-17/1",
IF(#REF!=2,"16-17/2",
IF(#REF!=3,"17-18/1",
IF(#REF!=4,"17-18/2","Hata5")))),
IF(#REF!+BH86=2017,
IF(#REF!=1,"17-18/1",
IF(#REF!=2,"17-18/2",
IF(#REF!=3,"18-19/1",
IF(#REF!=4,"18-19/2","Hata6")))),
IF(#REF!+BH86=2018,
IF(#REF!=1,"18-19/1",
IF(#REF!=2,"18-19/2",
IF(#REF!=3,"19-20/1",
IF(#REF!=4,"19-20/2","Hata7")))),
IF(#REF!+BH86=2019,
IF(#REF!=1,"19-20/1",
IF(#REF!=2,"19-20/2",
IF(#REF!=3,"20-21/1",
IF(#REF!=4,"20-21/2","Hata8")))),
IF(#REF!+BH86=2020,
IF(#REF!=1,"20-21/1",
IF(#REF!=2,"20-21/2",
IF(#REF!=3,"21-22/1",
IF(#REF!=4,"21-22/2","Hata9")))),
IF(#REF!+BH86=2021,
IF(#REF!=1,"21-22/1",
IF(#REF!=2,"21-22/2",
IF(#REF!=3,"22-23/1",
IF(#REF!=4,"22-23/2","Hata10")))),
IF(#REF!+BH86=2022,
IF(#REF!=1,"22-23/1",
IF(#REF!=2,"22-23/2",
IF(#REF!=3,"23-24/1",
IF(#REF!=4,"23-24/2","Hata11")))),
IF(#REF!+BH86=2023,
IF(#REF!=1,"23-24/1",
IF(#REF!=2,"23-24/2",
IF(#REF!=3,"24-25/1",
IF(#REF!=4,"24-25/2","Hata12")))),
)))))))))))),
IF(AZ86="T",
IF(#REF!+BH86=2012,
IF(#REF!=1,"12-13/1",
IF(#REF!=2,"12-13/2",
IF(#REF!=3,"12-13/3",
IF(#REF!=4,"13-14/1",
IF(#REF!=5,"13-14/2",
IF(#REF!=6,"13-14/3","Hata1")))))),
IF(#REF!+BH86=2013,
IF(#REF!=1,"13-14/1",
IF(#REF!=2,"13-14/2",
IF(#REF!=3,"13-14/3",
IF(#REF!=4,"14-15/1",
IF(#REF!=5,"14-15/2",
IF(#REF!=6,"14-15/3","Hata2")))))),
IF(#REF!+BH86=2014,
IF(#REF!=1,"14-15/1",
IF(#REF!=2,"14-15/2",
IF(#REF!=3,"14-15/3",
IF(#REF!=4,"15-16/1",
IF(#REF!=5,"15-16/2",
IF(#REF!=6,"15-16/3","Hata3")))))),
IF(AND(#REF!+#REF!&gt;2014,#REF!+#REF!&lt;2015,BH86=1),
IF(#REF!=0.1,"14-15/0.1",
IF(#REF!=0.2,"14-15/0.2",
IF(#REF!=0.3,"14-15/0.3","Hata4"))),
IF(#REF!+BH86=2015,
IF(#REF!=1,"15-16/1",
IF(#REF!=2,"15-16/2",
IF(#REF!=3,"15-16/3",
IF(#REF!=4,"16-17/1",
IF(#REF!=5,"16-17/2",
IF(#REF!=6,"16-17/3","Hata5")))))),
IF(#REF!+BH86=2016,
IF(#REF!=1,"16-17/1",
IF(#REF!=2,"16-17/2",
IF(#REF!=3,"16-17/3",
IF(#REF!=4,"17-18/1",
IF(#REF!=5,"17-18/2",
IF(#REF!=6,"17-18/3","Hata6")))))),
IF(#REF!+BH86=2017,
IF(#REF!=1,"17-18/1",
IF(#REF!=2,"17-18/2",
IF(#REF!=3,"17-18/3",
IF(#REF!=4,"18-19/1",
IF(#REF!=5,"18-19/2",
IF(#REF!=6,"18-19/3","Hata7")))))),
IF(#REF!+BH86=2018,
IF(#REF!=1,"18-19/1",
IF(#REF!=2,"18-19/2",
IF(#REF!=3,"18-19/3",
IF(#REF!=4,"19-20/1",
IF(#REF!=5," 19-20/2",
IF(#REF!=6,"19-20/3","Hata8")))))),
IF(#REF!+BH86=2019,
IF(#REF!=1,"19-20/1",
IF(#REF!=2,"19-20/2",
IF(#REF!=3,"19-20/3",
IF(#REF!=4,"20-21/1",
IF(#REF!=5,"20-21/2",
IF(#REF!=6,"20-21/3","Hata9")))))),
IF(#REF!+BH86=2020,
IF(#REF!=1,"20-21/1",
IF(#REF!=2,"20-21/2",
IF(#REF!=3,"20-21/3",
IF(#REF!=4,"21-22/1",
IF(#REF!=5,"21-22/2",
IF(#REF!=6,"21-22/3","Hata10")))))),
IF(#REF!+BH86=2021,
IF(#REF!=1,"21-22/1",
IF(#REF!=2,"21-22/2",
IF(#REF!=3,"21-22/3",
IF(#REF!=4,"22-23/1",
IF(#REF!=5,"22-23/2",
IF(#REF!=6,"22-23/3","Hata11")))))),
IF(#REF!+BH86=2022,
IF(#REF!=1,"22-23/1",
IF(#REF!=2,"22-23/2",
IF(#REF!=3,"22-23/3",
IF(#REF!=4,"23-24/1",
IF(#REF!=5,"23-24/2",
IF(#REF!=6,"23-24/3","Hata12")))))),
IF(#REF!+BH86=2023,
IF(#REF!=1,"23-24/1",
IF(#REF!=2,"23-24/2",
IF(#REF!=3,"23-24/3",
IF(#REF!=4,"24-25/1",
IF(#REF!=5,"24-25/2",
IF(#REF!=6,"24-25/3","Hata13")))))),
))))))))))))))
)</f>
        <v>#REF!</v>
      </c>
      <c r="G86" s="4"/>
      <c r="H86" s="2" t="s">
        <v>140</v>
      </c>
      <c r="I86" s="2">
        <v>238524</v>
      </c>
      <c r="J86" s="2" t="s">
        <v>141</v>
      </c>
      <c r="O86" s="2" t="s">
        <v>108</v>
      </c>
      <c r="P86" s="2" t="s">
        <v>109</v>
      </c>
      <c r="Q86" s="5">
        <v>7</v>
      </c>
      <c r="R86" s="2">
        <f>VLOOKUP($Q86,[1]sistem!$I$3:$L$10,2,FALSE)</f>
        <v>0</v>
      </c>
      <c r="S86" s="2">
        <f>VLOOKUP($Q86,[1]sistem!$I$3:$L$10,3,FALSE)</f>
        <v>1</v>
      </c>
      <c r="T86" s="2">
        <f>VLOOKUP($Q86,[1]sistem!$I$3:$L$10,4,FALSE)</f>
        <v>1</v>
      </c>
      <c r="U86" s="2" t="e">
        <f>VLOOKUP($AZ86,[1]sistem!$I$13:$L$14,2,FALSE)*#REF!</f>
        <v>#REF!</v>
      </c>
      <c r="V86" s="2" t="e">
        <f>VLOOKUP($AZ86,[1]sistem!$I$13:$L$14,3,FALSE)*#REF!</f>
        <v>#REF!</v>
      </c>
      <c r="W86" s="2" t="e">
        <f>VLOOKUP($AZ86,[1]sistem!$I$13:$L$14,4,FALSE)*#REF!</f>
        <v>#REF!</v>
      </c>
      <c r="X86" s="2" t="e">
        <f t="shared" si="47"/>
        <v>#REF!</v>
      </c>
      <c r="Y86" s="2" t="e">
        <f t="shared" si="48"/>
        <v>#REF!</v>
      </c>
      <c r="Z86" s="2" t="e">
        <f t="shared" si="49"/>
        <v>#REF!</v>
      </c>
      <c r="AA86" s="2" t="e">
        <f t="shared" si="50"/>
        <v>#REF!</v>
      </c>
      <c r="AB86" s="2">
        <f>VLOOKUP(AZ86,[1]sistem!$I$18:$J$19,2,FALSE)</f>
        <v>14</v>
      </c>
      <c r="AC86" s="2">
        <v>0.25</v>
      </c>
      <c r="AD86" s="2">
        <f>VLOOKUP($Q86,[1]sistem!$I$3:$M$10,5,FALSE)</f>
        <v>1</v>
      </c>
      <c r="AG86" s="2" t="e">
        <f>(#REF!+#REF!)*AB86</f>
        <v>#REF!</v>
      </c>
      <c r="AH86" s="2">
        <f>VLOOKUP($Q86,[1]sistem!$I$3:$N$10,6,FALSE)</f>
        <v>2</v>
      </c>
      <c r="AI86" s="2">
        <v>2</v>
      </c>
      <c r="AJ86" s="2">
        <f t="shared" si="51"/>
        <v>4</v>
      </c>
      <c r="AK86" s="2">
        <f>VLOOKUP($AZ86,[1]sistem!$I$18:$K$19,3,FALSE)</f>
        <v>14</v>
      </c>
      <c r="AL86" s="2" t="e">
        <f>AK86*#REF!</f>
        <v>#REF!</v>
      </c>
      <c r="AM86" s="2" t="e">
        <f t="shared" si="52"/>
        <v>#REF!</v>
      </c>
      <c r="AN86" s="2">
        <f t="shared" si="53"/>
        <v>25</v>
      </c>
      <c r="AO86" s="2" t="e">
        <f t="shared" si="54"/>
        <v>#REF!</v>
      </c>
      <c r="AP86" s="2" t="e">
        <f>ROUND(AO86-#REF!,0)</f>
        <v>#REF!</v>
      </c>
      <c r="AQ86" s="2">
        <f>IF(AZ86="s",IF(Q86=0,0,
IF(Q86=1,#REF!*4*4,
IF(Q86=2,0,
IF(Q86=3,#REF!*4*2,
IF(Q86=4,0,
IF(Q86=5,0,
IF(Q86=6,0,
IF(Q86=7,0)))))))),
IF(AZ86="t",
IF(Q86=0,0,
IF(Q86=1,#REF!*4*4*0.8,
IF(Q86=2,0,
IF(Q86=3,#REF!*4*2*0.8,
IF(Q86=4,0,
IF(Q86=5,0,
IF(Q86=6,0,
IF(Q86=7,0))))))))))</f>
        <v>0</v>
      </c>
      <c r="AR86" s="2" t="e">
        <f>IF(AZ86="s",
IF(Q86=0,0,
IF(Q86=1,0,
IF(Q86=2,#REF!*4*2,
IF(Q86=3,#REF!*4,
IF(Q86=4,#REF!*4,
IF(Q86=5,0,
IF(Q86=6,0,
IF(Q86=7,#REF!*4)))))))),
IF(AZ86="t",
IF(Q86=0,0,
IF(Q86=1,0,
IF(Q86=2,#REF!*4*2*0.8,
IF(Q86=3,#REF!*4*0.8,
IF(Q86=4,#REF!*4*0.8,
IF(Q86=5,0,
IF(Q86=6,0,
IF(Q86=7,#REF!*4))))))))))</f>
        <v>#REF!</v>
      </c>
      <c r="AS86" s="2" t="e">
        <f>IF(AZ86="s",
IF(Q86=0,0,
IF(Q86=1,#REF!*2,
IF(Q86=2,#REF!*2,
IF(Q86=3,#REF!*2,
IF(Q86=4,#REF!*2,
IF(Q86=5,#REF!*2,
IF(Q86=6,#REF!*2,
IF(Q86=7,#REF!*2)))))))),
IF(AZ86="t",
IF(Q86=0,#REF!*2*0.8,
IF(Q86=1,#REF!*2*0.8,
IF(Q86=2,#REF!*2*0.8,
IF(Q86=3,#REF!*2*0.8,
IF(Q86=4,#REF!*2*0.8,
IF(Q86=5,#REF!*2*0.8,
IF(Q86=6,#REF!*1*0.8,
IF(Q86=7,#REF!*2))))))))))</f>
        <v>#REF!</v>
      </c>
      <c r="AT86" s="2" t="e">
        <f t="shared" si="55"/>
        <v>#REF!</v>
      </c>
      <c r="AU86" s="2" t="e">
        <f>IF(AZ86="s",
IF(Q86=0,0,
IF(Q86=1,(14-2)*(#REF!+#REF!)/4*4,
IF(Q86=2,(14-2)*(#REF!+#REF!)/4*2,
IF(Q86=3,(14-2)*(#REF!+#REF!)/4*3,
IF(Q86=4,(14-2)*(#REF!+#REF!)/4,
IF(Q86=5,(14-2)*#REF!/4,
IF(Q86=6,0,
IF(Q86=7,(14)*#REF!)))))))),
IF(AZ86="t",
IF(Q86=0,0,
IF(Q86=1,(11-2)*(#REF!+#REF!)/4*4,
IF(Q86=2,(11-2)*(#REF!+#REF!)/4*2,
IF(Q86=3,(11-2)*(#REF!+#REF!)/4*3,
IF(Q86=4,(11-2)*(#REF!+#REF!)/4,
IF(Q86=5,(11-2)*#REF!/4,
IF(Q86=6,0,
IF(Q86=7,(11)*#REF!))))))))))</f>
        <v>#REF!</v>
      </c>
      <c r="AV86" s="2" t="e">
        <f t="shared" si="56"/>
        <v>#REF!</v>
      </c>
      <c r="AW86" s="2">
        <f t="shared" si="57"/>
        <v>8</v>
      </c>
      <c r="AX86" s="2">
        <f t="shared" si="58"/>
        <v>4</v>
      </c>
      <c r="AY86" s="2" t="e">
        <f t="shared" si="59"/>
        <v>#REF!</v>
      </c>
      <c r="AZ86" s="2" t="s">
        <v>63</v>
      </c>
      <c r="BA86" s="2">
        <f>IF(BG86="A",0,IF(AZ86="s",14*#REF!,IF(AZ86="T",11*#REF!,"HATA")))</f>
        <v>0</v>
      </c>
      <c r="BB86" s="2" t="e">
        <f t="shared" si="60"/>
        <v>#REF!</v>
      </c>
      <c r="BC86" s="2" t="e">
        <f t="shared" si="61"/>
        <v>#REF!</v>
      </c>
      <c r="BD86" s="2" t="e">
        <f>IF(BC86-#REF!=0,"DOĞRU","YANLIŞ")</f>
        <v>#REF!</v>
      </c>
      <c r="BE86" s="2" t="e">
        <f>#REF!-BC86</f>
        <v>#REF!</v>
      </c>
      <c r="BF86" s="2">
        <v>0</v>
      </c>
      <c r="BG86" s="2" t="s">
        <v>110</v>
      </c>
      <c r="BH86" s="2">
        <v>0</v>
      </c>
      <c r="BJ86" s="2">
        <v>7</v>
      </c>
      <c r="BL86" s="7" t="e">
        <f>#REF!*14</f>
        <v>#REF!</v>
      </c>
      <c r="BM86" s="9"/>
      <c r="BN86" s="8"/>
      <c r="BO86" s="13"/>
      <c r="BP86" s="13"/>
      <c r="BQ86" s="13"/>
      <c r="BR86" s="13"/>
      <c r="BS86" s="13"/>
      <c r="BT86" s="10"/>
      <c r="BU86" s="11"/>
      <c r="BV86" s="12"/>
      <c r="CC86" s="41"/>
      <c r="CD86" s="41"/>
      <c r="CE86" s="41"/>
      <c r="CF86" s="42"/>
      <c r="CG86" s="42"/>
      <c r="CH86" s="42"/>
      <c r="CI86" s="42"/>
      <c r="CJ86" s="42"/>
      <c r="CK86" s="42"/>
    </row>
    <row r="87" spans="1:89" hidden="1" x14ac:dyDescent="0.25">
      <c r="A87" s="2" t="s">
        <v>245</v>
      </c>
      <c r="B87" s="2" t="s">
        <v>246</v>
      </c>
      <c r="C87" s="2" t="s">
        <v>246</v>
      </c>
      <c r="D87" s="4" t="s">
        <v>60</v>
      </c>
      <c r="E87" s="4" t="s">
        <v>60</v>
      </c>
      <c r="F87" s="4" t="e">
        <f>IF(AZ87="S",
IF(#REF!+BH87=2012,
IF(#REF!=1,"12-13/1",
IF(#REF!=2,"12-13/2",
IF(#REF!=3,"13-14/1",
IF(#REF!=4,"13-14/2","Hata1")))),
IF(#REF!+BH87=2013,
IF(#REF!=1,"13-14/1",
IF(#REF!=2,"13-14/2",
IF(#REF!=3,"14-15/1",
IF(#REF!=4,"14-15/2","Hata2")))),
IF(#REF!+BH87=2014,
IF(#REF!=1,"14-15/1",
IF(#REF!=2,"14-15/2",
IF(#REF!=3,"15-16/1",
IF(#REF!=4,"15-16/2","Hata3")))),
IF(#REF!+BH87=2015,
IF(#REF!=1,"15-16/1",
IF(#REF!=2,"15-16/2",
IF(#REF!=3,"16-17/1",
IF(#REF!=4,"16-17/2","Hata4")))),
IF(#REF!+BH87=2016,
IF(#REF!=1,"16-17/1",
IF(#REF!=2,"16-17/2",
IF(#REF!=3,"17-18/1",
IF(#REF!=4,"17-18/2","Hata5")))),
IF(#REF!+BH87=2017,
IF(#REF!=1,"17-18/1",
IF(#REF!=2,"17-18/2",
IF(#REF!=3,"18-19/1",
IF(#REF!=4,"18-19/2","Hata6")))),
IF(#REF!+BH87=2018,
IF(#REF!=1,"18-19/1",
IF(#REF!=2,"18-19/2",
IF(#REF!=3,"19-20/1",
IF(#REF!=4,"19-20/2","Hata7")))),
IF(#REF!+BH87=2019,
IF(#REF!=1,"19-20/1",
IF(#REF!=2,"19-20/2",
IF(#REF!=3,"20-21/1",
IF(#REF!=4,"20-21/2","Hata8")))),
IF(#REF!+BH87=2020,
IF(#REF!=1,"20-21/1",
IF(#REF!=2,"20-21/2",
IF(#REF!=3,"21-22/1",
IF(#REF!=4,"21-22/2","Hata9")))),
IF(#REF!+BH87=2021,
IF(#REF!=1,"21-22/1",
IF(#REF!=2,"21-22/2",
IF(#REF!=3,"22-23/1",
IF(#REF!=4,"22-23/2","Hata10")))),
IF(#REF!+BH87=2022,
IF(#REF!=1,"22-23/1",
IF(#REF!=2,"22-23/2",
IF(#REF!=3,"23-24/1",
IF(#REF!=4,"23-24/2","Hata11")))),
IF(#REF!+BH87=2023,
IF(#REF!=1,"23-24/1",
IF(#REF!=2,"23-24/2",
IF(#REF!=3,"24-25/1",
IF(#REF!=4,"24-25/2","Hata12")))),
)))))))))))),
IF(AZ87="T",
IF(#REF!+BH87=2012,
IF(#REF!=1,"12-13/1",
IF(#REF!=2,"12-13/2",
IF(#REF!=3,"12-13/3",
IF(#REF!=4,"13-14/1",
IF(#REF!=5,"13-14/2",
IF(#REF!=6,"13-14/3","Hata1")))))),
IF(#REF!+BH87=2013,
IF(#REF!=1,"13-14/1",
IF(#REF!=2,"13-14/2",
IF(#REF!=3,"13-14/3",
IF(#REF!=4,"14-15/1",
IF(#REF!=5,"14-15/2",
IF(#REF!=6,"14-15/3","Hata2")))))),
IF(#REF!+BH87=2014,
IF(#REF!=1,"14-15/1",
IF(#REF!=2,"14-15/2",
IF(#REF!=3,"14-15/3",
IF(#REF!=4,"15-16/1",
IF(#REF!=5,"15-16/2",
IF(#REF!=6,"15-16/3","Hata3")))))),
IF(AND(#REF!+#REF!&gt;2014,#REF!+#REF!&lt;2015,BH87=1),
IF(#REF!=0.1,"14-15/0.1",
IF(#REF!=0.2,"14-15/0.2",
IF(#REF!=0.3,"14-15/0.3","Hata4"))),
IF(#REF!+BH87=2015,
IF(#REF!=1,"15-16/1",
IF(#REF!=2,"15-16/2",
IF(#REF!=3,"15-16/3",
IF(#REF!=4,"16-17/1",
IF(#REF!=5,"16-17/2",
IF(#REF!=6,"16-17/3","Hata5")))))),
IF(#REF!+BH87=2016,
IF(#REF!=1,"16-17/1",
IF(#REF!=2,"16-17/2",
IF(#REF!=3,"16-17/3",
IF(#REF!=4,"17-18/1",
IF(#REF!=5,"17-18/2",
IF(#REF!=6,"17-18/3","Hata6")))))),
IF(#REF!+BH87=2017,
IF(#REF!=1,"17-18/1",
IF(#REF!=2,"17-18/2",
IF(#REF!=3,"17-18/3",
IF(#REF!=4,"18-19/1",
IF(#REF!=5,"18-19/2",
IF(#REF!=6,"18-19/3","Hata7")))))),
IF(#REF!+BH87=2018,
IF(#REF!=1,"18-19/1",
IF(#REF!=2,"18-19/2",
IF(#REF!=3,"18-19/3",
IF(#REF!=4,"19-20/1",
IF(#REF!=5," 19-20/2",
IF(#REF!=6,"19-20/3","Hata8")))))),
IF(#REF!+BH87=2019,
IF(#REF!=1,"19-20/1",
IF(#REF!=2,"19-20/2",
IF(#REF!=3,"19-20/3",
IF(#REF!=4,"20-21/1",
IF(#REF!=5,"20-21/2",
IF(#REF!=6,"20-21/3","Hata9")))))),
IF(#REF!+BH87=2020,
IF(#REF!=1,"20-21/1",
IF(#REF!=2,"20-21/2",
IF(#REF!=3,"20-21/3",
IF(#REF!=4,"21-22/1",
IF(#REF!=5,"21-22/2",
IF(#REF!=6,"21-22/3","Hata10")))))),
IF(#REF!+BH87=2021,
IF(#REF!=1,"21-22/1",
IF(#REF!=2,"21-22/2",
IF(#REF!=3,"21-22/3",
IF(#REF!=4,"22-23/1",
IF(#REF!=5,"22-23/2",
IF(#REF!=6,"22-23/3","Hata11")))))),
IF(#REF!+BH87=2022,
IF(#REF!=1,"22-23/1",
IF(#REF!=2,"22-23/2",
IF(#REF!=3,"22-23/3",
IF(#REF!=4,"23-24/1",
IF(#REF!=5,"23-24/2",
IF(#REF!=6,"23-24/3","Hata12")))))),
IF(#REF!+BH87=2023,
IF(#REF!=1,"23-24/1",
IF(#REF!=2,"23-24/2",
IF(#REF!=3,"23-24/3",
IF(#REF!=4,"24-25/1",
IF(#REF!=5,"24-25/2",
IF(#REF!=6,"24-25/3","Hata13")))))),
))))))))))))))
)</f>
        <v>#REF!</v>
      </c>
      <c r="G87" s="4"/>
      <c r="H87" s="2" t="s">
        <v>140</v>
      </c>
      <c r="I87" s="2">
        <v>238524</v>
      </c>
      <c r="J87" s="2" t="s">
        <v>141</v>
      </c>
      <c r="L87" s="2">
        <v>4358</v>
      </c>
      <c r="Q87" s="5">
        <v>0</v>
      </c>
      <c r="R87" s="2">
        <f>VLOOKUP($Q87,[1]sistem!$I$3:$L$10,2,FALSE)</f>
        <v>0</v>
      </c>
      <c r="S87" s="2">
        <f>VLOOKUP($Q87,[1]sistem!$I$3:$L$10,3,FALSE)</f>
        <v>0</v>
      </c>
      <c r="T87" s="2">
        <f>VLOOKUP($Q87,[1]sistem!$I$3:$L$10,4,FALSE)</f>
        <v>0</v>
      </c>
      <c r="U87" s="2" t="e">
        <f>VLOOKUP($AZ87,[1]sistem!$I$13:$L$14,2,FALSE)*#REF!</f>
        <v>#REF!</v>
      </c>
      <c r="V87" s="2" t="e">
        <f>VLOOKUP($AZ87,[1]sistem!$I$13:$L$14,3,FALSE)*#REF!</f>
        <v>#REF!</v>
      </c>
      <c r="W87" s="2" t="e">
        <f>VLOOKUP($AZ87,[1]sistem!$I$13:$L$14,4,FALSE)*#REF!</f>
        <v>#REF!</v>
      </c>
      <c r="X87" s="2" t="e">
        <f t="shared" si="47"/>
        <v>#REF!</v>
      </c>
      <c r="Y87" s="2" t="e">
        <f t="shared" si="48"/>
        <v>#REF!</v>
      </c>
      <c r="Z87" s="2" t="e">
        <f t="shared" si="49"/>
        <v>#REF!</v>
      </c>
      <c r="AA87" s="2" t="e">
        <f t="shared" si="50"/>
        <v>#REF!</v>
      </c>
      <c r="AB87" s="2">
        <f>VLOOKUP(AZ87,[1]sistem!$I$18:$J$19,2,FALSE)</f>
        <v>14</v>
      </c>
      <c r="AC87" s="2">
        <v>0.25</v>
      </c>
      <c r="AD87" s="2">
        <f>VLOOKUP($Q87,[1]sistem!$I$3:$M$10,5,FALSE)</f>
        <v>0</v>
      </c>
      <c r="AG87" s="2" t="e">
        <f>(#REF!+#REF!)*AB87</f>
        <v>#REF!</v>
      </c>
      <c r="AH87" s="2">
        <f>VLOOKUP($Q87,[1]sistem!$I$3:$N$10,6,FALSE)</f>
        <v>0</v>
      </c>
      <c r="AI87" s="2">
        <v>2</v>
      </c>
      <c r="AJ87" s="2">
        <f t="shared" si="51"/>
        <v>0</v>
      </c>
      <c r="AK87" s="2">
        <f>VLOOKUP($AZ87,[1]sistem!$I$18:$K$19,3,FALSE)</f>
        <v>14</v>
      </c>
      <c r="AL87" s="2" t="e">
        <f>AK87*#REF!</f>
        <v>#REF!</v>
      </c>
      <c r="AM87" s="2" t="e">
        <f t="shared" si="52"/>
        <v>#REF!</v>
      </c>
      <c r="AN87" s="2">
        <f t="shared" si="53"/>
        <v>25</v>
      </c>
      <c r="AO87" s="2" t="e">
        <f t="shared" si="54"/>
        <v>#REF!</v>
      </c>
      <c r="AP87" s="2" t="e">
        <f>ROUND(AO87-#REF!,0)</f>
        <v>#REF!</v>
      </c>
      <c r="AQ87" s="2">
        <f>IF(AZ87="s",IF(Q87=0,0,
IF(Q87=1,#REF!*4*4,
IF(Q87=2,0,
IF(Q87=3,#REF!*4*2,
IF(Q87=4,0,
IF(Q87=5,0,
IF(Q87=6,0,
IF(Q87=7,0)))))))),
IF(AZ87="t",
IF(Q87=0,0,
IF(Q87=1,#REF!*4*4*0.8,
IF(Q87=2,0,
IF(Q87=3,#REF!*4*2*0.8,
IF(Q87=4,0,
IF(Q87=5,0,
IF(Q87=6,0,
IF(Q87=7,0))))))))))</f>
        <v>0</v>
      </c>
      <c r="AR87" s="2">
        <f>IF(AZ87="s",
IF(Q87=0,0,
IF(Q87=1,0,
IF(Q87=2,#REF!*4*2,
IF(Q87=3,#REF!*4,
IF(Q87=4,#REF!*4,
IF(Q87=5,0,
IF(Q87=6,0,
IF(Q87=7,#REF!*4)))))))),
IF(AZ87="t",
IF(Q87=0,0,
IF(Q87=1,0,
IF(Q87=2,#REF!*4*2*0.8,
IF(Q87=3,#REF!*4*0.8,
IF(Q87=4,#REF!*4*0.8,
IF(Q87=5,0,
IF(Q87=6,0,
IF(Q87=7,#REF!*4))))))))))</f>
        <v>0</v>
      </c>
      <c r="AS87" s="2">
        <f>IF(AZ87="s",
IF(Q87=0,0,
IF(Q87=1,#REF!*2,
IF(Q87=2,#REF!*2,
IF(Q87=3,#REF!*2,
IF(Q87=4,#REF!*2,
IF(Q87=5,#REF!*2,
IF(Q87=6,#REF!*2,
IF(Q87=7,#REF!*2)))))))),
IF(AZ87="t",
IF(Q87=0,#REF!*2*0.8,
IF(Q87=1,#REF!*2*0.8,
IF(Q87=2,#REF!*2*0.8,
IF(Q87=3,#REF!*2*0.8,
IF(Q87=4,#REF!*2*0.8,
IF(Q87=5,#REF!*2*0.8,
IF(Q87=6,#REF!*1*0.8,
IF(Q87=7,#REF!*2))))))))))</f>
        <v>0</v>
      </c>
      <c r="AT87" s="2" t="e">
        <f t="shared" si="55"/>
        <v>#REF!</v>
      </c>
      <c r="AU87" s="2">
        <f>IF(AZ87="s",
IF(Q87=0,0,
IF(Q87=1,(14-2)*(#REF!+#REF!)/4*4,
IF(Q87=2,(14-2)*(#REF!+#REF!)/4*2,
IF(Q87=3,(14-2)*(#REF!+#REF!)/4*3,
IF(Q87=4,(14-2)*(#REF!+#REF!)/4,
IF(Q87=5,(14-2)*#REF!/4,
IF(Q87=6,0,
IF(Q87=7,(14)*#REF!)))))))),
IF(AZ87="t",
IF(Q87=0,0,
IF(Q87=1,(11-2)*(#REF!+#REF!)/4*4,
IF(Q87=2,(11-2)*(#REF!+#REF!)/4*2,
IF(Q87=3,(11-2)*(#REF!+#REF!)/4*3,
IF(Q87=4,(11-2)*(#REF!+#REF!)/4,
IF(Q87=5,(11-2)*#REF!/4,
IF(Q87=6,0,
IF(Q87=7,(11)*#REF!))))))))))</f>
        <v>0</v>
      </c>
      <c r="AV87" s="2" t="e">
        <f t="shared" si="56"/>
        <v>#REF!</v>
      </c>
      <c r="AW87" s="2">
        <f t="shared" si="57"/>
        <v>0</v>
      </c>
      <c r="AX87" s="2">
        <f t="shared" si="58"/>
        <v>0</v>
      </c>
      <c r="AY87" s="2">
        <f t="shared" si="59"/>
        <v>0</v>
      </c>
      <c r="AZ87" s="2" t="s">
        <v>63</v>
      </c>
      <c r="BA87" s="2">
        <f>IF(BG87="A",0,IF(AZ87="s",14*#REF!,IF(AZ87="T",11*#REF!,"HATA")))</f>
        <v>0</v>
      </c>
      <c r="BB87" s="2">
        <f t="shared" si="60"/>
        <v>0</v>
      </c>
      <c r="BC87" s="2">
        <f t="shared" si="61"/>
        <v>0</v>
      </c>
      <c r="BD87" s="2" t="e">
        <f>IF(BC87-#REF!=0,"DOĞRU","YANLIŞ")</f>
        <v>#REF!</v>
      </c>
      <c r="BE87" s="2" t="e">
        <f>#REF!-BC87</f>
        <v>#REF!</v>
      </c>
      <c r="BF87" s="2">
        <v>0</v>
      </c>
      <c r="BG87" s="2" t="s">
        <v>110</v>
      </c>
      <c r="BH87" s="2">
        <v>0</v>
      </c>
      <c r="BJ87" s="2">
        <v>0</v>
      </c>
      <c r="BL87" s="7" t="e">
        <f>#REF!*14</f>
        <v>#REF!</v>
      </c>
      <c r="BM87" s="9"/>
      <c r="BN87" s="8"/>
      <c r="BO87" s="13"/>
      <c r="BP87" s="13"/>
      <c r="BQ87" s="13"/>
      <c r="BR87" s="13"/>
      <c r="BS87" s="13"/>
      <c r="BT87" s="10"/>
      <c r="BU87" s="11"/>
      <c r="BV87" s="12"/>
      <c r="CC87" s="41"/>
      <c r="CD87" s="41"/>
      <c r="CE87" s="41"/>
      <c r="CF87" s="42"/>
      <c r="CG87" s="42"/>
      <c r="CH87" s="42"/>
      <c r="CI87" s="42"/>
      <c r="CJ87" s="42"/>
      <c r="CK87" s="42"/>
    </row>
    <row r="88" spans="1:89" hidden="1" x14ac:dyDescent="0.25">
      <c r="A88" s="2" t="s">
        <v>653</v>
      </c>
      <c r="B88" s="2" t="s">
        <v>654</v>
      </c>
      <c r="C88" s="2" t="s">
        <v>654</v>
      </c>
      <c r="D88" s="4" t="s">
        <v>60</v>
      </c>
      <c r="E88" s="4" t="s">
        <v>60</v>
      </c>
      <c r="F88" s="4" t="e">
        <f>IF(AZ88="S",
IF(#REF!+BH88=2012,
IF(#REF!=1,"12-13/1",
IF(#REF!=2,"12-13/2",
IF(#REF!=3,"13-14/1",
IF(#REF!=4,"13-14/2","Hata1")))),
IF(#REF!+BH88=2013,
IF(#REF!=1,"13-14/1",
IF(#REF!=2,"13-14/2",
IF(#REF!=3,"14-15/1",
IF(#REF!=4,"14-15/2","Hata2")))),
IF(#REF!+BH88=2014,
IF(#REF!=1,"14-15/1",
IF(#REF!=2,"14-15/2",
IF(#REF!=3,"15-16/1",
IF(#REF!=4,"15-16/2","Hata3")))),
IF(#REF!+BH88=2015,
IF(#REF!=1,"15-16/1",
IF(#REF!=2,"15-16/2",
IF(#REF!=3,"16-17/1",
IF(#REF!=4,"16-17/2","Hata4")))),
IF(#REF!+BH88=2016,
IF(#REF!=1,"16-17/1",
IF(#REF!=2,"16-17/2",
IF(#REF!=3,"17-18/1",
IF(#REF!=4,"17-18/2","Hata5")))),
IF(#REF!+BH88=2017,
IF(#REF!=1,"17-18/1",
IF(#REF!=2,"17-18/2",
IF(#REF!=3,"18-19/1",
IF(#REF!=4,"18-19/2","Hata6")))),
IF(#REF!+BH88=2018,
IF(#REF!=1,"18-19/1",
IF(#REF!=2,"18-19/2",
IF(#REF!=3,"19-20/1",
IF(#REF!=4,"19-20/2","Hata7")))),
IF(#REF!+BH88=2019,
IF(#REF!=1,"19-20/1",
IF(#REF!=2,"19-20/2",
IF(#REF!=3,"20-21/1",
IF(#REF!=4,"20-21/2","Hata8")))),
IF(#REF!+BH88=2020,
IF(#REF!=1,"20-21/1",
IF(#REF!=2,"20-21/2",
IF(#REF!=3,"21-22/1",
IF(#REF!=4,"21-22/2","Hata9")))),
IF(#REF!+BH88=2021,
IF(#REF!=1,"21-22/1",
IF(#REF!=2,"21-22/2",
IF(#REF!=3,"22-23/1",
IF(#REF!=4,"22-23/2","Hata10")))),
IF(#REF!+BH88=2022,
IF(#REF!=1,"22-23/1",
IF(#REF!=2,"22-23/2",
IF(#REF!=3,"23-24/1",
IF(#REF!=4,"23-24/2","Hata11")))),
IF(#REF!+BH88=2023,
IF(#REF!=1,"23-24/1",
IF(#REF!=2,"23-24/2",
IF(#REF!=3,"24-25/1",
IF(#REF!=4,"24-25/2","Hata12")))),
)))))))))))),
IF(AZ88="T",
IF(#REF!+BH88=2012,
IF(#REF!=1,"12-13/1",
IF(#REF!=2,"12-13/2",
IF(#REF!=3,"12-13/3",
IF(#REF!=4,"13-14/1",
IF(#REF!=5,"13-14/2",
IF(#REF!=6,"13-14/3","Hata1")))))),
IF(#REF!+BH88=2013,
IF(#REF!=1,"13-14/1",
IF(#REF!=2,"13-14/2",
IF(#REF!=3,"13-14/3",
IF(#REF!=4,"14-15/1",
IF(#REF!=5,"14-15/2",
IF(#REF!=6,"14-15/3","Hata2")))))),
IF(#REF!+BH88=2014,
IF(#REF!=1,"14-15/1",
IF(#REF!=2,"14-15/2",
IF(#REF!=3,"14-15/3",
IF(#REF!=4,"15-16/1",
IF(#REF!=5,"15-16/2",
IF(#REF!=6,"15-16/3","Hata3")))))),
IF(AND(#REF!+#REF!&gt;2014,#REF!+#REF!&lt;2015,BH88=1),
IF(#REF!=0.1,"14-15/0.1",
IF(#REF!=0.2,"14-15/0.2",
IF(#REF!=0.3,"14-15/0.3","Hata4"))),
IF(#REF!+BH88=2015,
IF(#REF!=1,"15-16/1",
IF(#REF!=2,"15-16/2",
IF(#REF!=3,"15-16/3",
IF(#REF!=4,"16-17/1",
IF(#REF!=5,"16-17/2",
IF(#REF!=6,"16-17/3","Hata5")))))),
IF(#REF!+BH88=2016,
IF(#REF!=1,"16-17/1",
IF(#REF!=2,"16-17/2",
IF(#REF!=3,"16-17/3",
IF(#REF!=4,"17-18/1",
IF(#REF!=5,"17-18/2",
IF(#REF!=6,"17-18/3","Hata6")))))),
IF(#REF!+BH88=2017,
IF(#REF!=1,"17-18/1",
IF(#REF!=2,"17-18/2",
IF(#REF!=3,"17-18/3",
IF(#REF!=4,"18-19/1",
IF(#REF!=5,"18-19/2",
IF(#REF!=6,"18-19/3","Hata7")))))),
IF(#REF!+BH88=2018,
IF(#REF!=1,"18-19/1",
IF(#REF!=2,"18-19/2",
IF(#REF!=3,"18-19/3",
IF(#REF!=4,"19-20/1",
IF(#REF!=5," 19-20/2",
IF(#REF!=6,"19-20/3","Hata8")))))),
IF(#REF!+BH88=2019,
IF(#REF!=1,"19-20/1",
IF(#REF!=2,"19-20/2",
IF(#REF!=3,"19-20/3",
IF(#REF!=4,"20-21/1",
IF(#REF!=5,"20-21/2",
IF(#REF!=6,"20-21/3","Hata9")))))),
IF(#REF!+BH88=2020,
IF(#REF!=1,"20-21/1",
IF(#REF!=2,"20-21/2",
IF(#REF!=3,"20-21/3",
IF(#REF!=4,"21-22/1",
IF(#REF!=5,"21-22/2",
IF(#REF!=6,"21-22/3","Hata10")))))),
IF(#REF!+BH88=2021,
IF(#REF!=1,"21-22/1",
IF(#REF!=2,"21-22/2",
IF(#REF!=3,"21-22/3",
IF(#REF!=4,"22-23/1",
IF(#REF!=5,"22-23/2",
IF(#REF!=6,"22-23/3","Hata11")))))),
IF(#REF!+BH88=2022,
IF(#REF!=1,"22-23/1",
IF(#REF!=2,"22-23/2",
IF(#REF!=3,"22-23/3",
IF(#REF!=4,"23-24/1",
IF(#REF!=5,"23-24/2",
IF(#REF!=6,"23-24/3","Hata12")))))),
IF(#REF!+BH88=2023,
IF(#REF!=1,"23-24/1",
IF(#REF!=2,"23-24/2",
IF(#REF!=3,"23-24/3",
IF(#REF!=4,"24-25/1",
IF(#REF!=5,"24-25/2",
IF(#REF!=6,"24-25/3","Hata13")))))),
))))))))))))))
)</f>
        <v>#REF!</v>
      </c>
      <c r="G88" s="4"/>
      <c r="H88" s="2" t="s">
        <v>140</v>
      </c>
      <c r="I88" s="2">
        <v>238524</v>
      </c>
      <c r="J88" s="2" t="s">
        <v>141</v>
      </c>
      <c r="O88" s="2" t="s">
        <v>655</v>
      </c>
      <c r="P88" s="2" t="s">
        <v>655</v>
      </c>
      <c r="Q88" s="5">
        <v>2</v>
      </c>
      <c r="R88" s="2">
        <f>VLOOKUP($Q88,[1]sistem!$I$3:$L$10,2,FALSE)</f>
        <v>0</v>
      </c>
      <c r="S88" s="2">
        <f>VLOOKUP($Q88,[1]sistem!$I$3:$L$10,3,FALSE)</f>
        <v>2</v>
      </c>
      <c r="T88" s="2">
        <f>VLOOKUP($Q88,[1]sistem!$I$3:$L$10,4,FALSE)</f>
        <v>1</v>
      </c>
      <c r="U88" s="2" t="e">
        <f>VLOOKUP($AZ88,[1]sistem!$I$13:$L$14,2,FALSE)*#REF!</f>
        <v>#REF!</v>
      </c>
      <c r="V88" s="2" t="e">
        <f>VLOOKUP($AZ88,[1]sistem!$I$13:$L$14,3,FALSE)*#REF!</f>
        <v>#REF!</v>
      </c>
      <c r="W88" s="2" t="e">
        <f>VLOOKUP($AZ88,[1]sistem!$I$13:$L$14,4,FALSE)*#REF!</f>
        <v>#REF!</v>
      </c>
      <c r="X88" s="2" t="e">
        <f t="shared" si="47"/>
        <v>#REF!</v>
      </c>
      <c r="Y88" s="2" t="e">
        <f t="shared" si="48"/>
        <v>#REF!</v>
      </c>
      <c r="Z88" s="2" t="e">
        <f t="shared" si="49"/>
        <v>#REF!</v>
      </c>
      <c r="AA88" s="2" t="e">
        <f t="shared" si="50"/>
        <v>#REF!</v>
      </c>
      <c r="AB88" s="2">
        <f>VLOOKUP(AZ88,[1]sistem!$I$18:$J$19,2,FALSE)</f>
        <v>14</v>
      </c>
      <c r="AC88" s="2">
        <v>0.25</v>
      </c>
      <c r="AD88" s="2">
        <f>VLOOKUP($Q88,[1]sistem!$I$3:$M$10,5,FALSE)</f>
        <v>2</v>
      </c>
      <c r="AE88" s="2">
        <v>5</v>
      </c>
      <c r="AG88" s="2">
        <f>AE88*AK88</f>
        <v>70</v>
      </c>
      <c r="AH88" s="2">
        <f>VLOOKUP($Q88,[1]sistem!$I$3:$N$10,6,FALSE)</f>
        <v>3</v>
      </c>
      <c r="AI88" s="2">
        <v>2</v>
      </c>
      <c r="AJ88" s="2">
        <f t="shared" si="51"/>
        <v>6</v>
      </c>
      <c r="AK88" s="2">
        <f>VLOOKUP($AZ88,[1]sistem!$I$18:$K$19,3,FALSE)</f>
        <v>14</v>
      </c>
      <c r="AL88" s="2" t="e">
        <f>AK88*#REF!</f>
        <v>#REF!</v>
      </c>
      <c r="AM88" s="2" t="e">
        <f t="shared" si="52"/>
        <v>#REF!</v>
      </c>
      <c r="AN88" s="2">
        <f t="shared" si="53"/>
        <v>25</v>
      </c>
      <c r="AO88" s="2" t="e">
        <f t="shared" si="54"/>
        <v>#REF!</v>
      </c>
      <c r="AP88" s="2" t="e">
        <f>ROUND(AO88-#REF!,0)</f>
        <v>#REF!</v>
      </c>
      <c r="AQ88" s="2">
        <f>IF(AZ88="s",IF(Q88=0,0,
IF(Q88=1,#REF!*4*4,
IF(Q88=2,0,
IF(Q88=3,#REF!*4*2,
IF(Q88=4,0,
IF(Q88=5,0,
IF(Q88=6,0,
IF(Q88=7,0)))))))),
IF(AZ88="t",
IF(Q88=0,0,
IF(Q88=1,#REF!*4*4*0.8,
IF(Q88=2,0,
IF(Q88=3,#REF!*4*2*0.8,
IF(Q88=4,0,
IF(Q88=5,0,
IF(Q88=6,0,
IF(Q88=7,0))))))))))</f>
        <v>0</v>
      </c>
      <c r="AR88" s="2" t="e">
        <f>IF(AZ88="s",
IF(Q88=0,0,
IF(Q88=1,0,
IF(Q88=2,#REF!*4*2,
IF(Q88=3,#REF!*4,
IF(Q88=4,#REF!*4,
IF(Q88=5,0,
IF(Q88=6,0,
IF(Q88=7,#REF!*4)))))))),
IF(AZ88="t",
IF(Q88=0,0,
IF(Q88=1,0,
IF(Q88=2,#REF!*4*2*0.8,
IF(Q88=3,#REF!*4*0.8,
IF(Q88=4,#REF!*4*0.8,
IF(Q88=5,0,
IF(Q88=6,0,
IF(Q88=7,#REF!*4))))))))))</f>
        <v>#REF!</v>
      </c>
      <c r="AS88" s="2" t="e">
        <f>IF(AZ88="s",
IF(Q88=0,0,
IF(Q88=1,#REF!*2,
IF(Q88=2,#REF!*2,
IF(Q88=3,#REF!*2,
IF(Q88=4,#REF!*2,
IF(Q88=5,#REF!*2,
IF(Q88=6,#REF!*2,
IF(Q88=7,#REF!*2)))))))),
IF(AZ88="t",
IF(Q88=0,#REF!*2*0.8,
IF(Q88=1,#REF!*2*0.8,
IF(Q88=2,#REF!*2*0.8,
IF(Q88=3,#REF!*2*0.8,
IF(Q88=4,#REF!*2*0.8,
IF(Q88=5,#REF!*2*0.8,
IF(Q88=6,#REF!*1*0.8,
IF(Q88=7,#REF!*2))))))))))</f>
        <v>#REF!</v>
      </c>
      <c r="AT88" s="2" t="e">
        <f t="shared" si="55"/>
        <v>#REF!</v>
      </c>
      <c r="AU88" s="2" t="e">
        <f>IF(AZ88="s",
IF(Q88=0,0,
IF(Q88=1,(14-2)*(#REF!+#REF!)/4*4,
IF(Q88=2,(14-2)*(#REF!+#REF!)/4*2,
IF(Q88=3,(14-2)*(#REF!+#REF!)/4*3,
IF(Q88=4,(14-2)*(#REF!+#REF!)/4,
IF(Q88=5,(14-2)*#REF!/4,
IF(Q88=6,0,
IF(Q88=7,(14)*#REF!)))))))),
IF(AZ88="t",
IF(Q88=0,0,
IF(Q88=1,(11-2)*(#REF!+#REF!)/4*4,
IF(Q88=2,(11-2)*(#REF!+#REF!)/4*2,
IF(Q88=3,(11-2)*(#REF!+#REF!)/4*3,
IF(Q88=4,(11-2)*(#REF!+#REF!)/4,
IF(Q88=5,(11-2)*#REF!/4,
IF(Q88=6,0,
IF(Q88=7,(11)*#REF!))))))))))</f>
        <v>#REF!</v>
      </c>
      <c r="AV88" s="2" t="e">
        <f t="shared" si="56"/>
        <v>#REF!</v>
      </c>
      <c r="AW88" s="2">
        <f t="shared" si="57"/>
        <v>12</v>
      </c>
      <c r="AX88" s="2">
        <f t="shared" si="58"/>
        <v>6</v>
      </c>
      <c r="AY88" s="2" t="e">
        <f t="shared" si="59"/>
        <v>#REF!</v>
      </c>
      <c r="AZ88" s="2" t="s">
        <v>63</v>
      </c>
      <c r="BA88" s="2" t="e">
        <f>IF(BG88="A",0,IF(AZ88="s",14*#REF!,IF(AZ88="T",11*#REF!,"HATA")))</f>
        <v>#REF!</v>
      </c>
      <c r="BB88" s="2" t="e">
        <f t="shared" si="60"/>
        <v>#REF!</v>
      </c>
      <c r="BC88" s="2" t="e">
        <f t="shared" si="61"/>
        <v>#REF!</v>
      </c>
      <c r="BD88" s="2" t="e">
        <f>IF(BC88-#REF!=0,"DOĞRU","YANLIŞ")</f>
        <v>#REF!</v>
      </c>
      <c r="BE88" s="2" t="e">
        <f>#REF!-BC88</f>
        <v>#REF!</v>
      </c>
      <c r="BF88" s="2">
        <v>0</v>
      </c>
      <c r="BH88" s="2">
        <v>0</v>
      </c>
      <c r="BJ88" s="2">
        <v>2</v>
      </c>
      <c r="BL88" s="7" t="e">
        <f>#REF!*14</f>
        <v>#REF!</v>
      </c>
      <c r="BM88" s="9"/>
      <c r="BN88" s="8"/>
      <c r="BO88" s="13"/>
      <c r="BP88" s="13"/>
      <c r="BQ88" s="13"/>
      <c r="BR88" s="13"/>
      <c r="BS88" s="13"/>
      <c r="BT88" s="10"/>
      <c r="BU88" s="11"/>
      <c r="BV88" s="12"/>
      <c r="CC88" s="41"/>
      <c r="CD88" s="41"/>
      <c r="CE88" s="41"/>
      <c r="CF88" s="42"/>
      <c r="CG88" s="42"/>
      <c r="CH88" s="42"/>
      <c r="CI88" s="42"/>
      <c r="CJ88" s="42"/>
      <c r="CK88" s="42"/>
    </row>
    <row r="89" spans="1:89" hidden="1" x14ac:dyDescent="0.25">
      <c r="A89" s="2" t="s">
        <v>652</v>
      </c>
      <c r="B89" s="2" t="s">
        <v>408</v>
      </c>
      <c r="C89" s="2" t="s">
        <v>408</v>
      </c>
      <c r="D89" s="4" t="s">
        <v>60</v>
      </c>
      <c r="E89" s="4" t="s">
        <v>60</v>
      </c>
      <c r="F89" s="4" t="e">
        <f>IF(AZ89="S",
IF(#REF!+BH89=2012,
IF(#REF!=1,"12-13/1",
IF(#REF!=2,"12-13/2",
IF(#REF!=3,"13-14/1",
IF(#REF!=4,"13-14/2","Hata1")))),
IF(#REF!+BH89=2013,
IF(#REF!=1,"13-14/1",
IF(#REF!=2,"13-14/2",
IF(#REF!=3,"14-15/1",
IF(#REF!=4,"14-15/2","Hata2")))),
IF(#REF!+BH89=2014,
IF(#REF!=1,"14-15/1",
IF(#REF!=2,"14-15/2",
IF(#REF!=3,"15-16/1",
IF(#REF!=4,"15-16/2","Hata3")))),
IF(#REF!+BH89=2015,
IF(#REF!=1,"15-16/1",
IF(#REF!=2,"15-16/2",
IF(#REF!=3,"16-17/1",
IF(#REF!=4,"16-17/2","Hata4")))),
IF(#REF!+BH89=2016,
IF(#REF!=1,"16-17/1",
IF(#REF!=2,"16-17/2",
IF(#REF!=3,"17-18/1",
IF(#REF!=4,"17-18/2","Hata5")))),
IF(#REF!+BH89=2017,
IF(#REF!=1,"17-18/1",
IF(#REF!=2,"17-18/2",
IF(#REF!=3,"18-19/1",
IF(#REF!=4,"18-19/2","Hata6")))),
IF(#REF!+BH89=2018,
IF(#REF!=1,"18-19/1",
IF(#REF!=2,"18-19/2",
IF(#REF!=3,"19-20/1",
IF(#REF!=4,"19-20/2","Hata7")))),
IF(#REF!+BH89=2019,
IF(#REF!=1,"19-20/1",
IF(#REF!=2,"19-20/2",
IF(#REF!=3,"20-21/1",
IF(#REF!=4,"20-21/2","Hata8")))),
IF(#REF!+BH89=2020,
IF(#REF!=1,"20-21/1",
IF(#REF!=2,"20-21/2",
IF(#REF!=3,"21-22/1",
IF(#REF!=4,"21-22/2","Hata9")))),
IF(#REF!+BH89=2021,
IF(#REF!=1,"21-22/1",
IF(#REF!=2,"21-22/2",
IF(#REF!=3,"22-23/1",
IF(#REF!=4,"22-23/2","Hata10")))),
IF(#REF!+BH89=2022,
IF(#REF!=1,"22-23/1",
IF(#REF!=2,"22-23/2",
IF(#REF!=3,"23-24/1",
IF(#REF!=4,"23-24/2","Hata11")))),
IF(#REF!+BH89=2023,
IF(#REF!=1,"23-24/1",
IF(#REF!=2,"23-24/2",
IF(#REF!=3,"24-25/1",
IF(#REF!=4,"24-25/2","Hata12")))),
)))))))))))),
IF(AZ89="T",
IF(#REF!+BH89=2012,
IF(#REF!=1,"12-13/1",
IF(#REF!=2,"12-13/2",
IF(#REF!=3,"12-13/3",
IF(#REF!=4,"13-14/1",
IF(#REF!=5,"13-14/2",
IF(#REF!=6,"13-14/3","Hata1")))))),
IF(#REF!+BH89=2013,
IF(#REF!=1,"13-14/1",
IF(#REF!=2,"13-14/2",
IF(#REF!=3,"13-14/3",
IF(#REF!=4,"14-15/1",
IF(#REF!=5,"14-15/2",
IF(#REF!=6,"14-15/3","Hata2")))))),
IF(#REF!+BH89=2014,
IF(#REF!=1,"14-15/1",
IF(#REF!=2,"14-15/2",
IF(#REF!=3,"14-15/3",
IF(#REF!=4,"15-16/1",
IF(#REF!=5,"15-16/2",
IF(#REF!=6,"15-16/3","Hata3")))))),
IF(AND(#REF!+#REF!&gt;2014,#REF!+#REF!&lt;2015,BH89=1),
IF(#REF!=0.1,"14-15/0.1",
IF(#REF!=0.2,"14-15/0.2",
IF(#REF!=0.3,"14-15/0.3","Hata4"))),
IF(#REF!+BH89=2015,
IF(#REF!=1,"15-16/1",
IF(#REF!=2,"15-16/2",
IF(#REF!=3,"15-16/3",
IF(#REF!=4,"16-17/1",
IF(#REF!=5,"16-17/2",
IF(#REF!=6,"16-17/3","Hata5")))))),
IF(#REF!+BH89=2016,
IF(#REF!=1,"16-17/1",
IF(#REF!=2,"16-17/2",
IF(#REF!=3,"16-17/3",
IF(#REF!=4,"17-18/1",
IF(#REF!=5,"17-18/2",
IF(#REF!=6,"17-18/3","Hata6")))))),
IF(#REF!+BH89=2017,
IF(#REF!=1,"17-18/1",
IF(#REF!=2,"17-18/2",
IF(#REF!=3,"17-18/3",
IF(#REF!=4,"18-19/1",
IF(#REF!=5,"18-19/2",
IF(#REF!=6,"18-19/3","Hata7")))))),
IF(#REF!+BH89=2018,
IF(#REF!=1,"18-19/1",
IF(#REF!=2,"18-19/2",
IF(#REF!=3,"18-19/3",
IF(#REF!=4,"19-20/1",
IF(#REF!=5," 19-20/2",
IF(#REF!=6,"19-20/3","Hata8")))))),
IF(#REF!+BH89=2019,
IF(#REF!=1,"19-20/1",
IF(#REF!=2,"19-20/2",
IF(#REF!=3,"19-20/3",
IF(#REF!=4,"20-21/1",
IF(#REF!=5,"20-21/2",
IF(#REF!=6,"20-21/3","Hata9")))))),
IF(#REF!+BH89=2020,
IF(#REF!=1,"20-21/1",
IF(#REF!=2,"20-21/2",
IF(#REF!=3,"20-21/3",
IF(#REF!=4,"21-22/1",
IF(#REF!=5,"21-22/2",
IF(#REF!=6,"21-22/3","Hata10")))))),
IF(#REF!+BH89=2021,
IF(#REF!=1,"21-22/1",
IF(#REF!=2,"21-22/2",
IF(#REF!=3,"21-22/3",
IF(#REF!=4,"22-23/1",
IF(#REF!=5,"22-23/2",
IF(#REF!=6,"22-23/3","Hata11")))))),
IF(#REF!+BH89=2022,
IF(#REF!=1,"22-23/1",
IF(#REF!=2,"22-23/2",
IF(#REF!=3,"22-23/3",
IF(#REF!=4,"23-24/1",
IF(#REF!=5,"23-24/2",
IF(#REF!=6,"23-24/3","Hata12")))))),
IF(#REF!+BH89=2023,
IF(#REF!=1,"23-24/1",
IF(#REF!=2,"23-24/2",
IF(#REF!=3,"23-24/3",
IF(#REF!=4,"24-25/1",
IF(#REF!=5,"24-25/2",
IF(#REF!=6,"24-25/3","Hata13")))))),
))))))))))))))
)</f>
        <v>#REF!</v>
      </c>
      <c r="G89" s="4"/>
      <c r="H89" s="2" t="s">
        <v>140</v>
      </c>
      <c r="I89" s="2">
        <v>238524</v>
      </c>
      <c r="J89" s="2" t="s">
        <v>141</v>
      </c>
      <c r="Q89" s="5">
        <v>4</v>
      </c>
      <c r="R89" s="2">
        <f>VLOOKUP($Q89,[1]sistem!$I$3:$L$10,2,FALSE)</f>
        <v>0</v>
      </c>
      <c r="S89" s="2">
        <f>VLOOKUP($Q89,[1]sistem!$I$3:$L$10,3,FALSE)</f>
        <v>1</v>
      </c>
      <c r="T89" s="2">
        <f>VLOOKUP($Q89,[1]sistem!$I$3:$L$10,4,FALSE)</f>
        <v>1</v>
      </c>
      <c r="U89" s="2" t="e">
        <f>VLOOKUP($AZ89,[1]sistem!$I$13:$L$14,2,FALSE)*#REF!</f>
        <v>#REF!</v>
      </c>
      <c r="V89" s="2" t="e">
        <f>VLOOKUP($AZ89,[1]sistem!$I$13:$L$14,3,FALSE)*#REF!</f>
        <v>#REF!</v>
      </c>
      <c r="W89" s="2" t="e">
        <f>VLOOKUP($AZ89,[1]sistem!$I$13:$L$14,4,FALSE)*#REF!</f>
        <v>#REF!</v>
      </c>
      <c r="X89" s="2" t="e">
        <f t="shared" si="47"/>
        <v>#REF!</v>
      </c>
      <c r="Y89" s="2" t="e">
        <f t="shared" si="48"/>
        <v>#REF!</v>
      </c>
      <c r="Z89" s="2" t="e">
        <f t="shared" si="49"/>
        <v>#REF!</v>
      </c>
      <c r="AA89" s="2" t="e">
        <f t="shared" si="50"/>
        <v>#REF!</v>
      </c>
      <c r="AB89" s="2">
        <f>VLOOKUP(AZ89,[1]sistem!$I$18:$J$19,2,FALSE)</f>
        <v>14</v>
      </c>
      <c r="AC89" s="2">
        <v>0.25</v>
      </c>
      <c r="AD89" s="2">
        <f>VLOOKUP($Q89,[1]sistem!$I$3:$M$10,5,FALSE)</f>
        <v>1</v>
      </c>
      <c r="AE89" s="2">
        <v>4</v>
      </c>
      <c r="AG89" s="2">
        <f>AE89*AK89</f>
        <v>56</v>
      </c>
      <c r="AH89" s="2">
        <f>VLOOKUP($Q89,[1]sistem!$I$3:$N$10,6,FALSE)</f>
        <v>2</v>
      </c>
      <c r="AI89" s="2">
        <v>2</v>
      </c>
      <c r="AJ89" s="2">
        <f t="shared" si="51"/>
        <v>4</v>
      </c>
      <c r="AK89" s="2">
        <f>VLOOKUP($AZ89,[1]sistem!$I$18:$K$19,3,FALSE)</f>
        <v>14</v>
      </c>
      <c r="AL89" s="2" t="e">
        <f>AK89*#REF!</f>
        <v>#REF!</v>
      </c>
      <c r="AM89" s="2" t="e">
        <f t="shared" si="52"/>
        <v>#REF!</v>
      </c>
      <c r="AN89" s="2">
        <f t="shared" si="53"/>
        <v>25</v>
      </c>
      <c r="AO89" s="2" t="e">
        <f t="shared" si="54"/>
        <v>#REF!</v>
      </c>
      <c r="AP89" s="2" t="e">
        <f>ROUND(AO89-#REF!,0)</f>
        <v>#REF!</v>
      </c>
      <c r="AQ89" s="2">
        <f>IF(AZ89="s",IF(Q89=0,0,
IF(Q89=1,#REF!*4*4,
IF(Q89=2,0,
IF(Q89=3,#REF!*4*2,
IF(Q89=4,0,
IF(Q89=5,0,
IF(Q89=6,0,
IF(Q89=7,0)))))))),
IF(AZ89="t",
IF(Q89=0,0,
IF(Q89=1,#REF!*4*4*0.8,
IF(Q89=2,0,
IF(Q89=3,#REF!*4*2*0.8,
IF(Q89=4,0,
IF(Q89=5,0,
IF(Q89=6,0,
IF(Q89=7,0))))))))))</f>
        <v>0</v>
      </c>
      <c r="AR89" s="2" t="e">
        <f>IF(AZ89="s",
IF(Q89=0,0,
IF(Q89=1,0,
IF(Q89=2,#REF!*4*2,
IF(Q89=3,#REF!*4,
IF(Q89=4,#REF!*4,
IF(Q89=5,0,
IF(Q89=6,0,
IF(Q89=7,#REF!*4)))))))),
IF(AZ89="t",
IF(Q89=0,0,
IF(Q89=1,0,
IF(Q89=2,#REF!*4*2*0.8,
IF(Q89=3,#REF!*4*0.8,
IF(Q89=4,#REF!*4*0.8,
IF(Q89=5,0,
IF(Q89=6,0,
IF(Q89=7,#REF!*4))))))))))</f>
        <v>#REF!</v>
      </c>
      <c r="AS89" s="2" t="e">
        <f>IF(AZ89="s",
IF(Q89=0,0,
IF(Q89=1,#REF!*2,
IF(Q89=2,#REF!*2,
IF(Q89=3,#REF!*2,
IF(Q89=4,#REF!*2,
IF(Q89=5,#REF!*2,
IF(Q89=6,#REF!*2,
IF(Q89=7,#REF!*2)))))))),
IF(AZ89="t",
IF(Q89=0,#REF!*2*0.8,
IF(Q89=1,#REF!*2*0.8,
IF(Q89=2,#REF!*2*0.8,
IF(Q89=3,#REF!*2*0.8,
IF(Q89=4,#REF!*2*0.8,
IF(Q89=5,#REF!*2*0.8,
IF(Q89=6,#REF!*1*0.8,
IF(Q89=7,#REF!*2))))))))))</f>
        <v>#REF!</v>
      </c>
      <c r="AT89" s="2" t="e">
        <f t="shared" si="55"/>
        <v>#REF!</v>
      </c>
      <c r="AU89" s="2" t="e">
        <f>IF(AZ89="s",
IF(Q89=0,0,
IF(Q89=1,(14-2)*(#REF!+#REF!)/4*4,
IF(Q89=2,(14-2)*(#REF!+#REF!)/4*2,
IF(Q89=3,(14-2)*(#REF!+#REF!)/4*3,
IF(Q89=4,(14-2)*(#REF!+#REF!)/4,
IF(Q89=5,(14-2)*#REF!/4,
IF(Q89=6,0,
IF(Q89=7,(14)*#REF!)))))))),
IF(AZ89="t",
IF(Q89=0,0,
IF(Q89=1,(11-2)*(#REF!+#REF!)/4*4,
IF(Q89=2,(11-2)*(#REF!+#REF!)/4*2,
IF(Q89=3,(11-2)*(#REF!+#REF!)/4*3,
IF(Q89=4,(11-2)*(#REF!+#REF!)/4,
IF(Q89=5,(11-2)*#REF!/4,
IF(Q89=6,0,
IF(Q89=7,(11)*#REF!))))))))))</f>
        <v>#REF!</v>
      </c>
      <c r="AV89" s="2" t="e">
        <f t="shared" si="56"/>
        <v>#REF!</v>
      </c>
      <c r="AW89" s="2">
        <f t="shared" si="57"/>
        <v>8</v>
      </c>
      <c r="AX89" s="2">
        <f t="shared" si="58"/>
        <v>4</v>
      </c>
      <c r="AY89" s="2" t="e">
        <f t="shared" si="59"/>
        <v>#REF!</v>
      </c>
      <c r="AZ89" s="2" t="s">
        <v>63</v>
      </c>
      <c r="BA89" s="2" t="e">
        <f>IF(BG89="A",0,IF(AZ89="s",14*#REF!,IF(AZ89="T",11*#REF!,"HATA")))</f>
        <v>#REF!</v>
      </c>
      <c r="BB89" s="2" t="e">
        <f t="shared" si="60"/>
        <v>#REF!</v>
      </c>
      <c r="BC89" s="2" t="e">
        <f t="shared" si="61"/>
        <v>#REF!</v>
      </c>
      <c r="BD89" s="2" t="e">
        <f>IF(BC89-#REF!=0,"DOĞRU","YANLIŞ")</f>
        <v>#REF!</v>
      </c>
      <c r="BE89" s="2" t="e">
        <f>#REF!-BC89</f>
        <v>#REF!</v>
      </c>
      <c r="BF89" s="2">
        <v>0</v>
      </c>
      <c r="BH89" s="2">
        <v>0</v>
      </c>
      <c r="BJ89" s="2">
        <v>4</v>
      </c>
      <c r="BL89" s="7" t="e">
        <f>#REF!*14</f>
        <v>#REF!</v>
      </c>
      <c r="BM89" s="9"/>
      <c r="BN89" s="8"/>
      <c r="BO89" s="13"/>
      <c r="BP89" s="13"/>
      <c r="BQ89" s="13"/>
      <c r="BR89" s="13"/>
      <c r="BS89" s="13"/>
      <c r="BT89" s="10"/>
      <c r="BU89" s="11"/>
      <c r="BV89" s="12"/>
      <c r="CC89" s="41"/>
      <c r="CD89" s="41"/>
      <c r="CE89" s="41"/>
      <c r="CF89" s="42"/>
      <c r="CG89" s="42"/>
      <c r="CH89" s="42"/>
      <c r="CI89" s="42"/>
      <c r="CJ89" s="42"/>
      <c r="CK89" s="42"/>
    </row>
    <row r="90" spans="1:89" hidden="1" x14ac:dyDescent="0.25">
      <c r="A90" s="2" t="s">
        <v>650</v>
      </c>
      <c r="B90" s="2" t="s">
        <v>651</v>
      </c>
      <c r="C90" s="2" t="s">
        <v>651</v>
      </c>
      <c r="D90" s="4" t="s">
        <v>60</v>
      </c>
      <c r="E90" s="4" t="s">
        <v>60</v>
      </c>
      <c r="F90" s="4" t="e">
        <f>IF(AZ90="S",
IF(#REF!+BH90=2012,
IF(#REF!=1,"12-13/1",
IF(#REF!=2,"12-13/2",
IF(#REF!=3,"13-14/1",
IF(#REF!=4,"13-14/2","Hata1")))),
IF(#REF!+BH90=2013,
IF(#REF!=1,"13-14/1",
IF(#REF!=2,"13-14/2",
IF(#REF!=3,"14-15/1",
IF(#REF!=4,"14-15/2","Hata2")))),
IF(#REF!+BH90=2014,
IF(#REF!=1,"14-15/1",
IF(#REF!=2,"14-15/2",
IF(#REF!=3,"15-16/1",
IF(#REF!=4,"15-16/2","Hata3")))),
IF(#REF!+BH90=2015,
IF(#REF!=1,"15-16/1",
IF(#REF!=2,"15-16/2",
IF(#REF!=3,"16-17/1",
IF(#REF!=4,"16-17/2","Hata4")))),
IF(#REF!+BH90=2016,
IF(#REF!=1,"16-17/1",
IF(#REF!=2,"16-17/2",
IF(#REF!=3,"17-18/1",
IF(#REF!=4,"17-18/2","Hata5")))),
IF(#REF!+BH90=2017,
IF(#REF!=1,"17-18/1",
IF(#REF!=2,"17-18/2",
IF(#REF!=3,"18-19/1",
IF(#REF!=4,"18-19/2","Hata6")))),
IF(#REF!+BH90=2018,
IF(#REF!=1,"18-19/1",
IF(#REF!=2,"18-19/2",
IF(#REF!=3,"19-20/1",
IF(#REF!=4,"19-20/2","Hata7")))),
IF(#REF!+BH90=2019,
IF(#REF!=1,"19-20/1",
IF(#REF!=2,"19-20/2",
IF(#REF!=3,"20-21/1",
IF(#REF!=4,"20-21/2","Hata8")))),
IF(#REF!+BH90=2020,
IF(#REF!=1,"20-21/1",
IF(#REF!=2,"20-21/2",
IF(#REF!=3,"21-22/1",
IF(#REF!=4,"21-22/2","Hata9")))),
IF(#REF!+BH90=2021,
IF(#REF!=1,"21-22/1",
IF(#REF!=2,"21-22/2",
IF(#REF!=3,"22-23/1",
IF(#REF!=4,"22-23/2","Hata10")))),
IF(#REF!+BH90=2022,
IF(#REF!=1,"22-23/1",
IF(#REF!=2,"22-23/2",
IF(#REF!=3,"23-24/1",
IF(#REF!=4,"23-24/2","Hata11")))),
IF(#REF!+BH90=2023,
IF(#REF!=1,"23-24/1",
IF(#REF!=2,"23-24/2",
IF(#REF!=3,"24-25/1",
IF(#REF!=4,"24-25/2","Hata12")))),
)))))))))))),
IF(AZ90="T",
IF(#REF!+BH90=2012,
IF(#REF!=1,"12-13/1",
IF(#REF!=2,"12-13/2",
IF(#REF!=3,"12-13/3",
IF(#REF!=4,"13-14/1",
IF(#REF!=5,"13-14/2",
IF(#REF!=6,"13-14/3","Hata1")))))),
IF(#REF!+BH90=2013,
IF(#REF!=1,"13-14/1",
IF(#REF!=2,"13-14/2",
IF(#REF!=3,"13-14/3",
IF(#REF!=4,"14-15/1",
IF(#REF!=5,"14-15/2",
IF(#REF!=6,"14-15/3","Hata2")))))),
IF(#REF!+BH90=2014,
IF(#REF!=1,"14-15/1",
IF(#REF!=2,"14-15/2",
IF(#REF!=3,"14-15/3",
IF(#REF!=4,"15-16/1",
IF(#REF!=5,"15-16/2",
IF(#REF!=6,"15-16/3","Hata3")))))),
IF(AND(#REF!+#REF!&gt;2014,#REF!+#REF!&lt;2015,BH90=1),
IF(#REF!=0.1,"14-15/0.1",
IF(#REF!=0.2,"14-15/0.2",
IF(#REF!=0.3,"14-15/0.3","Hata4"))),
IF(#REF!+BH90=2015,
IF(#REF!=1,"15-16/1",
IF(#REF!=2,"15-16/2",
IF(#REF!=3,"15-16/3",
IF(#REF!=4,"16-17/1",
IF(#REF!=5,"16-17/2",
IF(#REF!=6,"16-17/3","Hata5")))))),
IF(#REF!+BH90=2016,
IF(#REF!=1,"16-17/1",
IF(#REF!=2,"16-17/2",
IF(#REF!=3,"16-17/3",
IF(#REF!=4,"17-18/1",
IF(#REF!=5,"17-18/2",
IF(#REF!=6,"17-18/3","Hata6")))))),
IF(#REF!+BH90=2017,
IF(#REF!=1,"17-18/1",
IF(#REF!=2,"17-18/2",
IF(#REF!=3,"17-18/3",
IF(#REF!=4,"18-19/1",
IF(#REF!=5,"18-19/2",
IF(#REF!=6,"18-19/3","Hata7")))))),
IF(#REF!+BH90=2018,
IF(#REF!=1,"18-19/1",
IF(#REF!=2,"18-19/2",
IF(#REF!=3,"18-19/3",
IF(#REF!=4,"19-20/1",
IF(#REF!=5," 19-20/2",
IF(#REF!=6,"19-20/3","Hata8")))))),
IF(#REF!+BH90=2019,
IF(#REF!=1,"19-20/1",
IF(#REF!=2,"19-20/2",
IF(#REF!=3,"19-20/3",
IF(#REF!=4,"20-21/1",
IF(#REF!=5,"20-21/2",
IF(#REF!=6,"20-21/3","Hata9")))))),
IF(#REF!+BH90=2020,
IF(#REF!=1,"20-21/1",
IF(#REF!=2,"20-21/2",
IF(#REF!=3,"20-21/3",
IF(#REF!=4,"21-22/1",
IF(#REF!=5,"21-22/2",
IF(#REF!=6,"21-22/3","Hata10")))))),
IF(#REF!+BH90=2021,
IF(#REF!=1,"21-22/1",
IF(#REF!=2,"21-22/2",
IF(#REF!=3,"21-22/3",
IF(#REF!=4,"22-23/1",
IF(#REF!=5,"22-23/2",
IF(#REF!=6,"22-23/3","Hata11")))))),
IF(#REF!+BH90=2022,
IF(#REF!=1,"22-23/1",
IF(#REF!=2,"22-23/2",
IF(#REF!=3,"22-23/3",
IF(#REF!=4,"23-24/1",
IF(#REF!=5,"23-24/2",
IF(#REF!=6,"23-24/3","Hata12")))))),
IF(#REF!+BH90=2023,
IF(#REF!=1,"23-24/1",
IF(#REF!=2,"23-24/2",
IF(#REF!=3,"23-24/3",
IF(#REF!=4,"24-25/1",
IF(#REF!=5,"24-25/2",
IF(#REF!=6,"24-25/3","Hata13")))))),
))))))))))))))
)</f>
        <v>#REF!</v>
      </c>
      <c r="G90" s="4"/>
      <c r="H90" s="2" t="s">
        <v>140</v>
      </c>
      <c r="I90" s="2">
        <v>238524</v>
      </c>
      <c r="J90" s="2" t="s">
        <v>141</v>
      </c>
      <c r="Q90" s="5">
        <v>4</v>
      </c>
      <c r="R90" s="2">
        <f>VLOOKUP($Q90,[1]sistem!$I$3:$L$10,2,FALSE)</f>
        <v>0</v>
      </c>
      <c r="S90" s="2">
        <f>VLOOKUP($Q90,[1]sistem!$I$3:$L$10,3,FALSE)</f>
        <v>1</v>
      </c>
      <c r="T90" s="2">
        <f>VLOOKUP($Q90,[1]sistem!$I$3:$L$10,4,FALSE)</f>
        <v>1</v>
      </c>
      <c r="U90" s="2" t="e">
        <f>VLOOKUP($AZ90,[1]sistem!$I$13:$L$14,2,FALSE)*#REF!</f>
        <v>#REF!</v>
      </c>
      <c r="V90" s="2" t="e">
        <f>VLOOKUP($AZ90,[1]sistem!$I$13:$L$14,3,FALSE)*#REF!</f>
        <v>#REF!</v>
      </c>
      <c r="W90" s="2" t="e">
        <f>VLOOKUP($AZ90,[1]sistem!$I$13:$L$14,4,FALSE)*#REF!</f>
        <v>#REF!</v>
      </c>
      <c r="X90" s="2" t="e">
        <f t="shared" si="47"/>
        <v>#REF!</v>
      </c>
      <c r="Y90" s="2" t="e">
        <f t="shared" si="48"/>
        <v>#REF!</v>
      </c>
      <c r="Z90" s="2" t="e">
        <f t="shared" si="49"/>
        <v>#REF!</v>
      </c>
      <c r="AA90" s="2" t="e">
        <f t="shared" si="50"/>
        <v>#REF!</v>
      </c>
      <c r="AB90" s="2">
        <f>VLOOKUP(AZ90,[1]sistem!$I$18:$J$19,2,FALSE)</f>
        <v>14</v>
      </c>
      <c r="AC90" s="2">
        <v>0.25</v>
      </c>
      <c r="AD90" s="2">
        <f>VLOOKUP($Q90,[1]sistem!$I$3:$M$10,5,FALSE)</f>
        <v>1</v>
      </c>
      <c r="AE90" s="2">
        <v>4</v>
      </c>
      <c r="AG90" s="2">
        <f>AE90*AK90</f>
        <v>56</v>
      </c>
      <c r="AH90" s="2">
        <f>VLOOKUP($Q90,[1]sistem!$I$3:$N$10,6,FALSE)</f>
        <v>2</v>
      </c>
      <c r="AI90" s="2">
        <v>2</v>
      </c>
      <c r="AJ90" s="2">
        <f t="shared" si="51"/>
        <v>4</v>
      </c>
      <c r="AK90" s="2">
        <f>VLOOKUP($AZ90,[1]sistem!$I$18:$K$19,3,FALSE)</f>
        <v>14</v>
      </c>
      <c r="AL90" s="2" t="e">
        <f>AK90*#REF!</f>
        <v>#REF!</v>
      </c>
      <c r="AM90" s="2" t="e">
        <f t="shared" si="52"/>
        <v>#REF!</v>
      </c>
      <c r="AN90" s="2">
        <f t="shared" si="53"/>
        <v>25</v>
      </c>
      <c r="AO90" s="2" t="e">
        <f t="shared" si="54"/>
        <v>#REF!</v>
      </c>
      <c r="AP90" s="2" t="e">
        <f>ROUND(AO90-#REF!,0)</f>
        <v>#REF!</v>
      </c>
      <c r="AQ90" s="2">
        <f>IF(AZ90="s",IF(Q90=0,0,
IF(Q90=1,#REF!*4*4,
IF(Q90=2,0,
IF(Q90=3,#REF!*4*2,
IF(Q90=4,0,
IF(Q90=5,0,
IF(Q90=6,0,
IF(Q90=7,0)))))))),
IF(AZ90="t",
IF(Q90=0,0,
IF(Q90=1,#REF!*4*4*0.8,
IF(Q90=2,0,
IF(Q90=3,#REF!*4*2*0.8,
IF(Q90=4,0,
IF(Q90=5,0,
IF(Q90=6,0,
IF(Q90=7,0))))))))))</f>
        <v>0</v>
      </c>
      <c r="AR90" s="2" t="e">
        <f>IF(AZ90="s",
IF(Q90=0,0,
IF(Q90=1,0,
IF(Q90=2,#REF!*4*2,
IF(Q90=3,#REF!*4,
IF(Q90=4,#REF!*4,
IF(Q90=5,0,
IF(Q90=6,0,
IF(Q90=7,#REF!*4)))))))),
IF(AZ90="t",
IF(Q90=0,0,
IF(Q90=1,0,
IF(Q90=2,#REF!*4*2*0.8,
IF(Q90=3,#REF!*4*0.8,
IF(Q90=4,#REF!*4*0.8,
IF(Q90=5,0,
IF(Q90=6,0,
IF(Q90=7,#REF!*4))))))))))</f>
        <v>#REF!</v>
      </c>
      <c r="AS90" s="2" t="e">
        <f>IF(AZ90="s",
IF(Q90=0,0,
IF(Q90=1,#REF!*2,
IF(Q90=2,#REF!*2,
IF(Q90=3,#REF!*2,
IF(Q90=4,#REF!*2,
IF(Q90=5,#REF!*2,
IF(Q90=6,#REF!*2,
IF(Q90=7,#REF!*2)))))))),
IF(AZ90="t",
IF(Q90=0,#REF!*2*0.8,
IF(Q90=1,#REF!*2*0.8,
IF(Q90=2,#REF!*2*0.8,
IF(Q90=3,#REF!*2*0.8,
IF(Q90=4,#REF!*2*0.8,
IF(Q90=5,#REF!*2*0.8,
IF(Q90=6,#REF!*1*0.8,
IF(Q90=7,#REF!*2))))))))))</f>
        <v>#REF!</v>
      </c>
      <c r="AT90" s="2" t="e">
        <f t="shared" si="55"/>
        <v>#REF!</v>
      </c>
      <c r="AU90" s="2" t="e">
        <f>IF(AZ90="s",
IF(Q90=0,0,
IF(Q90=1,(14-2)*(#REF!+#REF!)/4*4,
IF(Q90=2,(14-2)*(#REF!+#REF!)/4*2,
IF(Q90=3,(14-2)*(#REF!+#REF!)/4*3,
IF(Q90=4,(14-2)*(#REF!+#REF!)/4,
IF(Q90=5,(14-2)*#REF!/4,
IF(Q90=6,0,
IF(Q90=7,(14)*#REF!)))))))),
IF(AZ90="t",
IF(Q90=0,0,
IF(Q90=1,(11-2)*(#REF!+#REF!)/4*4,
IF(Q90=2,(11-2)*(#REF!+#REF!)/4*2,
IF(Q90=3,(11-2)*(#REF!+#REF!)/4*3,
IF(Q90=4,(11-2)*(#REF!+#REF!)/4,
IF(Q90=5,(11-2)*#REF!/4,
IF(Q90=6,0,
IF(Q90=7,(11)*#REF!))))))))))</f>
        <v>#REF!</v>
      </c>
      <c r="AV90" s="2" t="e">
        <f t="shared" si="56"/>
        <v>#REF!</v>
      </c>
      <c r="AW90" s="2">
        <f t="shared" si="57"/>
        <v>8</v>
      </c>
      <c r="AX90" s="2">
        <f t="shared" si="58"/>
        <v>4</v>
      </c>
      <c r="AY90" s="2" t="e">
        <f t="shared" si="59"/>
        <v>#REF!</v>
      </c>
      <c r="AZ90" s="2" t="s">
        <v>63</v>
      </c>
      <c r="BA90" s="2" t="e">
        <f>IF(BG90="A",0,IF(AZ90="s",14*#REF!,IF(AZ90="T",11*#REF!,"HATA")))</f>
        <v>#REF!</v>
      </c>
      <c r="BB90" s="2" t="e">
        <f t="shared" si="60"/>
        <v>#REF!</v>
      </c>
      <c r="BC90" s="2" t="e">
        <f t="shared" si="61"/>
        <v>#REF!</v>
      </c>
      <c r="BD90" s="2" t="e">
        <f>IF(BC90-#REF!=0,"DOĞRU","YANLIŞ")</f>
        <v>#REF!</v>
      </c>
      <c r="BE90" s="2" t="e">
        <f>#REF!-BC90</f>
        <v>#REF!</v>
      </c>
      <c r="BF90" s="2">
        <v>0</v>
      </c>
      <c r="BH90" s="2">
        <v>0</v>
      </c>
      <c r="BJ90" s="2">
        <v>4</v>
      </c>
      <c r="BL90" s="7" t="e">
        <f>#REF!*14</f>
        <v>#REF!</v>
      </c>
      <c r="BM90" s="9"/>
      <c r="BN90" s="8"/>
      <c r="BO90" s="13"/>
      <c r="BP90" s="13"/>
      <c r="BQ90" s="13"/>
      <c r="BR90" s="13"/>
      <c r="BS90" s="13"/>
      <c r="BT90" s="10"/>
      <c r="BU90" s="11"/>
      <c r="BV90" s="12"/>
      <c r="CC90" s="41"/>
      <c r="CD90" s="41"/>
      <c r="CE90" s="41"/>
      <c r="CF90" s="42"/>
      <c r="CG90" s="42"/>
      <c r="CH90" s="42"/>
      <c r="CI90" s="42"/>
      <c r="CJ90" s="42"/>
      <c r="CK90" s="42"/>
    </row>
    <row r="91" spans="1:89" hidden="1" x14ac:dyDescent="0.25">
      <c r="A91" s="2" t="s">
        <v>139</v>
      </c>
      <c r="B91" s="2" t="s">
        <v>132</v>
      </c>
      <c r="C91" s="2" t="s">
        <v>132</v>
      </c>
      <c r="D91" s="4" t="s">
        <v>60</v>
      </c>
      <c r="E91" s="4" t="s">
        <v>60</v>
      </c>
      <c r="F91" s="4" t="e">
        <f>IF(AZ91="S",
IF(#REF!+BH91=2012,
IF(#REF!=1,"12-13/1",
IF(#REF!=2,"12-13/2",
IF(#REF!=3,"13-14/1",
IF(#REF!=4,"13-14/2","Hata1")))),
IF(#REF!+BH91=2013,
IF(#REF!=1,"13-14/1",
IF(#REF!=2,"13-14/2",
IF(#REF!=3,"14-15/1",
IF(#REF!=4,"14-15/2","Hata2")))),
IF(#REF!+BH91=2014,
IF(#REF!=1,"14-15/1",
IF(#REF!=2,"14-15/2",
IF(#REF!=3,"15-16/1",
IF(#REF!=4,"15-16/2","Hata3")))),
IF(#REF!+BH91=2015,
IF(#REF!=1,"15-16/1",
IF(#REF!=2,"15-16/2",
IF(#REF!=3,"16-17/1",
IF(#REF!=4,"16-17/2","Hata4")))),
IF(#REF!+BH91=2016,
IF(#REF!=1,"16-17/1",
IF(#REF!=2,"16-17/2",
IF(#REF!=3,"17-18/1",
IF(#REF!=4,"17-18/2","Hata5")))),
IF(#REF!+BH91=2017,
IF(#REF!=1,"17-18/1",
IF(#REF!=2,"17-18/2",
IF(#REF!=3,"18-19/1",
IF(#REF!=4,"18-19/2","Hata6")))),
IF(#REF!+BH91=2018,
IF(#REF!=1,"18-19/1",
IF(#REF!=2,"18-19/2",
IF(#REF!=3,"19-20/1",
IF(#REF!=4,"19-20/2","Hata7")))),
IF(#REF!+BH91=2019,
IF(#REF!=1,"19-20/1",
IF(#REF!=2,"19-20/2",
IF(#REF!=3,"20-21/1",
IF(#REF!=4,"20-21/2","Hata8")))),
IF(#REF!+BH91=2020,
IF(#REF!=1,"20-21/1",
IF(#REF!=2,"20-21/2",
IF(#REF!=3,"21-22/1",
IF(#REF!=4,"21-22/2","Hata9")))),
IF(#REF!+BH91=2021,
IF(#REF!=1,"21-22/1",
IF(#REF!=2,"21-22/2",
IF(#REF!=3,"22-23/1",
IF(#REF!=4,"22-23/2","Hata10")))),
IF(#REF!+BH91=2022,
IF(#REF!=1,"22-23/1",
IF(#REF!=2,"22-23/2",
IF(#REF!=3,"23-24/1",
IF(#REF!=4,"23-24/2","Hata11")))),
IF(#REF!+BH91=2023,
IF(#REF!=1,"23-24/1",
IF(#REF!=2,"23-24/2",
IF(#REF!=3,"24-25/1",
IF(#REF!=4,"24-25/2","Hata12")))),
)))))))))))),
IF(AZ91="T",
IF(#REF!+BH91=2012,
IF(#REF!=1,"12-13/1",
IF(#REF!=2,"12-13/2",
IF(#REF!=3,"12-13/3",
IF(#REF!=4,"13-14/1",
IF(#REF!=5,"13-14/2",
IF(#REF!=6,"13-14/3","Hata1")))))),
IF(#REF!+BH91=2013,
IF(#REF!=1,"13-14/1",
IF(#REF!=2,"13-14/2",
IF(#REF!=3,"13-14/3",
IF(#REF!=4,"14-15/1",
IF(#REF!=5,"14-15/2",
IF(#REF!=6,"14-15/3","Hata2")))))),
IF(#REF!+BH91=2014,
IF(#REF!=1,"14-15/1",
IF(#REF!=2,"14-15/2",
IF(#REF!=3,"14-15/3",
IF(#REF!=4,"15-16/1",
IF(#REF!=5,"15-16/2",
IF(#REF!=6,"15-16/3","Hata3")))))),
IF(AND(#REF!+#REF!&gt;2014,#REF!+#REF!&lt;2015,BH91=1),
IF(#REF!=0.1,"14-15/0.1",
IF(#REF!=0.2,"14-15/0.2",
IF(#REF!=0.3,"14-15/0.3","Hata4"))),
IF(#REF!+BH91=2015,
IF(#REF!=1,"15-16/1",
IF(#REF!=2,"15-16/2",
IF(#REF!=3,"15-16/3",
IF(#REF!=4,"16-17/1",
IF(#REF!=5,"16-17/2",
IF(#REF!=6,"16-17/3","Hata5")))))),
IF(#REF!+BH91=2016,
IF(#REF!=1,"16-17/1",
IF(#REF!=2,"16-17/2",
IF(#REF!=3,"16-17/3",
IF(#REF!=4,"17-18/1",
IF(#REF!=5,"17-18/2",
IF(#REF!=6,"17-18/3","Hata6")))))),
IF(#REF!+BH91=2017,
IF(#REF!=1,"17-18/1",
IF(#REF!=2,"17-18/2",
IF(#REF!=3,"17-18/3",
IF(#REF!=4,"18-19/1",
IF(#REF!=5,"18-19/2",
IF(#REF!=6,"18-19/3","Hata7")))))),
IF(#REF!+BH91=2018,
IF(#REF!=1,"18-19/1",
IF(#REF!=2,"18-19/2",
IF(#REF!=3,"18-19/3",
IF(#REF!=4,"19-20/1",
IF(#REF!=5," 19-20/2",
IF(#REF!=6,"19-20/3","Hata8")))))),
IF(#REF!+BH91=2019,
IF(#REF!=1,"19-20/1",
IF(#REF!=2,"19-20/2",
IF(#REF!=3,"19-20/3",
IF(#REF!=4,"20-21/1",
IF(#REF!=5,"20-21/2",
IF(#REF!=6,"20-21/3","Hata9")))))),
IF(#REF!+BH91=2020,
IF(#REF!=1,"20-21/1",
IF(#REF!=2,"20-21/2",
IF(#REF!=3,"20-21/3",
IF(#REF!=4,"21-22/1",
IF(#REF!=5,"21-22/2",
IF(#REF!=6,"21-22/3","Hata10")))))),
IF(#REF!+BH91=2021,
IF(#REF!=1,"21-22/1",
IF(#REF!=2,"21-22/2",
IF(#REF!=3,"21-22/3",
IF(#REF!=4,"22-23/1",
IF(#REF!=5,"22-23/2",
IF(#REF!=6,"22-23/3","Hata11")))))),
IF(#REF!+BH91=2022,
IF(#REF!=1,"22-23/1",
IF(#REF!=2,"22-23/2",
IF(#REF!=3,"22-23/3",
IF(#REF!=4,"23-24/1",
IF(#REF!=5,"23-24/2",
IF(#REF!=6,"23-24/3","Hata12")))))),
IF(#REF!+BH91=2023,
IF(#REF!=1,"23-24/1",
IF(#REF!=2,"23-24/2",
IF(#REF!=3,"23-24/3",
IF(#REF!=4,"24-25/1",
IF(#REF!=5,"24-25/2",
IF(#REF!=6,"24-25/3","Hata13")))))),
))))))))))))))
)</f>
        <v>#REF!</v>
      </c>
      <c r="G91" s="4"/>
      <c r="H91" s="2" t="s">
        <v>140</v>
      </c>
      <c r="I91" s="2">
        <v>238524</v>
      </c>
      <c r="J91" s="2" t="s">
        <v>141</v>
      </c>
      <c r="O91" s="2" t="s">
        <v>135</v>
      </c>
      <c r="P91" s="2" t="s">
        <v>135</v>
      </c>
      <c r="Q91" s="5">
        <v>7</v>
      </c>
      <c r="R91" s="2">
        <f>VLOOKUP($Q91,[1]sistem!$I$3:$L$10,2,FALSE)</f>
        <v>0</v>
      </c>
      <c r="S91" s="2">
        <f>VLOOKUP($Q91,[1]sistem!$I$3:$L$10,3,FALSE)</f>
        <v>1</v>
      </c>
      <c r="T91" s="2">
        <f>VLOOKUP($Q91,[1]sistem!$I$3:$L$10,4,FALSE)</f>
        <v>1</v>
      </c>
      <c r="U91" s="2" t="e">
        <f>VLOOKUP($AZ91,[1]sistem!$I$13:$L$14,2,FALSE)*#REF!</f>
        <v>#REF!</v>
      </c>
      <c r="V91" s="2" t="e">
        <f>VLOOKUP($AZ91,[1]sistem!$I$13:$L$14,3,FALSE)*#REF!</f>
        <v>#REF!</v>
      </c>
      <c r="W91" s="2" t="e">
        <f>VLOOKUP($AZ91,[1]sistem!$I$13:$L$14,4,FALSE)*#REF!</f>
        <v>#REF!</v>
      </c>
      <c r="X91" s="2" t="e">
        <f t="shared" si="47"/>
        <v>#REF!</v>
      </c>
      <c r="Y91" s="2" t="e">
        <f t="shared" si="48"/>
        <v>#REF!</v>
      </c>
      <c r="Z91" s="2" t="e">
        <f t="shared" si="49"/>
        <v>#REF!</v>
      </c>
      <c r="AA91" s="2" t="e">
        <f t="shared" si="50"/>
        <v>#REF!</v>
      </c>
      <c r="AB91" s="2">
        <f>VLOOKUP(AZ91,[1]sistem!$I$18:$J$19,2,FALSE)</f>
        <v>14</v>
      </c>
      <c r="AC91" s="2">
        <v>0.25</v>
      </c>
      <c r="AD91" s="2">
        <f>VLOOKUP($Q91,[1]sistem!$I$3:$M$10,5,FALSE)</f>
        <v>1</v>
      </c>
      <c r="AG91" s="2" t="e">
        <f>(#REF!+#REF!)*AB91</f>
        <v>#REF!</v>
      </c>
      <c r="AH91" s="2">
        <f>VLOOKUP($Q91,[1]sistem!$I$3:$N$10,6,FALSE)</f>
        <v>2</v>
      </c>
      <c r="AI91" s="2">
        <v>2</v>
      </c>
      <c r="AJ91" s="2">
        <f t="shared" si="51"/>
        <v>4</v>
      </c>
      <c r="AK91" s="2">
        <f>VLOOKUP($AZ91,[1]sistem!$I$18:$K$19,3,FALSE)</f>
        <v>14</v>
      </c>
      <c r="AL91" s="2" t="e">
        <f>AK91*#REF!</f>
        <v>#REF!</v>
      </c>
      <c r="AM91" s="2" t="e">
        <f t="shared" si="52"/>
        <v>#REF!</v>
      </c>
      <c r="AN91" s="2">
        <f t="shared" si="53"/>
        <v>25</v>
      </c>
      <c r="AO91" s="2" t="e">
        <f t="shared" si="54"/>
        <v>#REF!</v>
      </c>
      <c r="AP91" s="2" t="e">
        <f>ROUND(AO91-#REF!,0)</f>
        <v>#REF!</v>
      </c>
      <c r="AQ91" s="2">
        <f>IF(AZ91="s",IF(Q91=0,0,
IF(Q91=1,#REF!*4*4,
IF(Q91=2,0,
IF(Q91=3,#REF!*4*2,
IF(Q91=4,0,
IF(Q91=5,0,
IF(Q91=6,0,
IF(Q91=7,0)))))))),
IF(AZ91="t",
IF(Q91=0,0,
IF(Q91=1,#REF!*4*4*0.8,
IF(Q91=2,0,
IF(Q91=3,#REF!*4*2*0.8,
IF(Q91=4,0,
IF(Q91=5,0,
IF(Q91=6,0,
IF(Q91=7,0))))))))))</f>
        <v>0</v>
      </c>
      <c r="AR91" s="2" t="e">
        <f>IF(AZ91="s",
IF(Q91=0,0,
IF(Q91=1,0,
IF(Q91=2,#REF!*4*2,
IF(Q91=3,#REF!*4,
IF(Q91=4,#REF!*4,
IF(Q91=5,0,
IF(Q91=6,0,
IF(Q91=7,#REF!*4)))))))),
IF(AZ91="t",
IF(Q91=0,0,
IF(Q91=1,0,
IF(Q91=2,#REF!*4*2*0.8,
IF(Q91=3,#REF!*4*0.8,
IF(Q91=4,#REF!*4*0.8,
IF(Q91=5,0,
IF(Q91=6,0,
IF(Q91=7,#REF!*4))))))))))</f>
        <v>#REF!</v>
      </c>
      <c r="AS91" s="2" t="e">
        <f>IF(AZ91="s",
IF(Q91=0,0,
IF(Q91=1,#REF!*2,
IF(Q91=2,#REF!*2,
IF(Q91=3,#REF!*2,
IF(Q91=4,#REF!*2,
IF(Q91=5,#REF!*2,
IF(Q91=6,#REF!*2,
IF(Q91=7,#REF!*2)))))))),
IF(AZ91="t",
IF(Q91=0,#REF!*2*0.8,
IF(Q91=1,#REF!*2*0.8,
IF(Q91=2,#REF!*2*0.8,
IF(Q91=3,#REF!*2*0.8,
IF(Q91=4,#REF!*2*0.8,
IF(Q91=5,#REF!*2*0.8,
IF(Q91=6,#REF!*1*0.8,
IF(Q91=7,#REF!*2))))))))))</f>
        <v>#REF!</v>
      </c>
      <c r="AT91" s="2" t="e">
        <f t="shared" si="55"/>
        <v>#REF!</v>
      </c>
      <c r="AU91" s="2" t="e">
        <f>IF(AZ91="s",
IF(Q91=0,0,
IF(Q91=1,(14-2)*(#REF!+#REF!)/4*4,
IF(Q91=2,(14-2)*(#REF!+#REF!)/4*2,
IF(Q91=3,(14-2)*(#REF!+#REF!)/4*3,
IF(Q91=4,(14-2)*(#REF!+#REF!)/4,
IF(Q91=5,(14-2)*#REF!/4,
IF(Q91=6,0,
IF(Q91=7,(14)*#REF!)))))))),
IF(AZ91="t",
IF(Q91=0,0,
IF(Q91=1,(11-2)*(#REF!+#REF!)/4*4,
IF(Q91=2,(11-2)*(#REF!+#REF!)/4*2,
IF(Q91=3,(11-2)*(#REF!+#REF!)/4*3,
IF(Q91=4,(11-2)*(#REF!+#REF!)/4,
IF(Q91=5,(11-2)*#REF!/4,
IF(Q91=6,0,
IF(Q91=7,(11)*#REF!))))))))))</f>
        <v>#REF!</v>
      </c>
      <c r="AV91" s="2" t="e">
        <f t="shared" si="56"/>
        <v>#REF!</v>
      </c>
      <c r="AW91" s="2">
        <f t="shared" si="57"/>
        <v>8</v>
      </c>
      <c r="AX91" s="2">
        <f t="shared" si="58"/>
        <v>4</v>
      </c>
      <c r="AY91" s="2" t="e">
        <f t="shared" si="59"/>
        <v>#REF!</v>
      </c>
      <c r="AZ91" s="2" t="s">
        <v>63</v>
      </c>
      <c r="BA91" s="2">
        <f>IF(BG91="A",0,IF(AZ91="s",14*#REF!,IF(AZ91="T",11*#REF!,"HATA")))</f>
        <v>0</v>
      </c>
      <c r="BB91" s="2" t="e">
        <f t="shared" si="60"/>
        <v>#REF!</v>
      </c>
      <c r="BC91" s="2" t="e">
        <f t="shared" si="61"/>
        <v>#REF!</v>
      </c>
      <c r="BD91" s="2" t="e">
        <f>IF(BC91-#REF!=0,"DOĞRU","YANLIŞ")</f>
        <v>#REF!</v>
      </c>
      <c r="BE91" s="2" t="e">
        <f>#REF!-BC91</f>
        <v>#REF!</v>
      </c>
      <c r="BF91" s="2">
        <v>0</v>
      </c>
      <c r="BG91" s="2" t="s">
        <v>110</v>
      </c>
      <c r="BH91" s="2">
        <v>0</v>
      </c>
      <c r="BJ91" s="2">
        <v>7</v>
      </c>
      <c r="BL91" s="7" t="e">
        <f>#REF!*14</f>
        <v>#REF!</v>
      </c>
      <c r="BM91" s="9"/>
      <c r="BN91" s="8"/>
      <c r="BO91" s="13"/>
      <c r="BP91" s="13"/>
      <c r="BQ91" s="13"/>
      <c r="BR91" s="13"/>
      <c r="BS91" s="13"/>
      <c r="BT91" s="10"/>
      <c r="BU91" s="11"/>
      <c r="BV91" s="12"/>
      <c r="CC91" s="41"/>
      <c r="CD91" s="41"/>
      <c r="CE91" s="41"/>
      <c r="CF91" s="42"/>
      <c r="CG91" s="42"/>
      <c r="CH91" s="42"/>
      <c r="CI91" s="42"/>
      <c r="CJ91" s="42"/>
      <c r="CK91" s="42"/>
    </row>
    <row r="92" spans="1:89" hidden="1" x14ac:dyDescent="0.25">
      <c r="A92" s="54" t="s">
        <v>576</v>
      </c>
      <c r="B92" s="54" t="s">
        <v>577</v>
      </c>
      <c r="C92" s="2" t="s">
        <v>577</v>
      </c>
      <c r="D92" s="4" t="s">
        <v>171</v>
      </c>
      <c r="E92" s="4">
        <v>1</v>
      </c>
      <c r="F92" s="4" t="e">
        <f>IF(AZ92="S",
IF(#REF!+BH92=2012,
IF(#REF!=1,"12-13/1",
IF(#REF!=2,"12-13/2",
IF(#REF!=3,"13-14/1",
IF(#REF!=4,"13-14/2","Hata1")))),
IF(#REF!+BH92=2013,
IF(#REF!=1,"13-14/1",
IF(#REF!=2,"13-14/2",
IF(#REF!=3,"14-15/1",
IF(#REF!=4,"14-15/2","Hata2")))),
IF(#REF!+BH92=2014,
IF(#REF!=1,"14-15/1",
IF(#REF!=2,"14-15/2",
IF(#REF!=3,"15-16/1",
IF(#REF!=4,"15-16/2","Hata3")))),
IF(#REF!+BH92=2015,
IF(#REF!=1,"15-16/1",
IF(#REF!=2,"15-16/2",
IF(#REF!=3,"16-17/1",
IF(#REF!=4,"16-17/2","Hata4")))),
IF(#REF!+BH92=2016,
IF(#REF!=1,"16-17/1",
IF(#REF!=2,"16-17/2",
IF(#REF!=3,"17-18/1",
IF(#REF!=4,"17-18/2","Hata5")))),
IF(#REF!+BH92=2017,
IF(#REF!=1,"17-18/1",
IF(#REF!=2,"17-18/2",
IF(#REF!=3,"18-19/1",
IF(#REF!=4,"18-19/2","Hata6")))),
IF(#REF!+BH92=2018,
IF(#REF!=1,"18-19/1",
IF(#REF!=2,"18-19/2",
IF(#REF!=3,"19-20/1",
IF(#REF!=4,"19-20/2","Hata7")))),
IF(#REF!+BH92=2019,
IF(#REF!=1,"19-20/1",
IF(#REF!=2,"19-20/2",
IF(#REF!=3,"20-21/1",
IF(#REF!=4,"20-21/2","Hata8")))),
IF(#REF!+BH92=2020,
IF(#REF!=1,"20-21/1",
IF(#REF!=2,"20-21/2",
IF(#REF!=3,"21-22/1",
IF(#REF!=4,"21-22/2","Hata9")))),
IF(#REF!+BH92=2021,
IF(#REF!=1,"21-22/1",
IF(#REF!=2,"21-22/2",
IF(#REF!=3,"22-23/1",
IF(#REF!=4,"22-23/2","Hata10")))),
IF(#REF!+BH92=2022,
IF(#REF!=1,"22-23/1",
IF(#REF!=2,"22-23/2",
IF(#REF!=3,"23-24/1",
IF(#REF!=4,"23-24/2","Hata11")))),
IF(#REF!+BH92=2023,
IF(#REF!=1,"23-24/1",
IF(#REF!=2,"23-24/2",
IF(#REF!=3,"24-25/1",
IF(#REF!=4,"24-25/2","Hata12")))),
)))))))))))),
IF(AZ92="T",
IF(#REF!+BH92=2012,
IF(#REF!=1,"12-13/1",
IF(#REF!=2,"12-13/2",
IF(#REF!=3,"12-13/3",
IF(#REF!=4,"13-14/1",
IF(#REF!=5,"13-14/2",
IF(#REF!=6,"13-14/3","Hata1")))))),
IF(#REF!+BH92=2013,
IF(#REF!=1,"13-14/1",
IF(#REF!=2,"13-14/2",
IF(#REF!=3,"13-14/3",
IF(#REF!=4,"14-15/1",
IF(#REF!=5,"14-15/2",
IF(#REF!=6,"14-15/3","Hata2")))))),
IF(#REF!+BH92=2014,
IF(#REF!=1,"14-15/1",
IF(#REF!=2,"14-15/2",
IF(#REF!=3,"14-15/3",
IF(#REF!=4,"15-16/1",
IF(#REF!=5,"15-16/2",
IF(#REF!=6,"15-16/3","Hata3")))))),
IF(AND(#REF!+#REF!&gt;2014,#REF!+#REF!&lt;2015,BH92=1),
IF(#REF!=0.1,"14-15/0.1",
IF(#REF!=0.2,"14-15/0.2",
IF(#REF!=0.3,"14-15/0.3","Hata4"))),
IF(#REF!+BH92=2015,
IF(#REF!=1,"15-16/1",
IF(#REF!=2,"15-16/2",
IF(#REF!=3,"15-16/3",
IF(#REF!=4,"16-17/1",
IF(#REF!=5,"16-17/2",
IF(#REF!=6,"16-17/3","Hata5")))))),
IF(#REF!+BH92=2016,
IF(#REF!=1,"16-17/1",
IF(#REF!=2,"16-17/2",
IF(#REF!=3,"16-17/3",
IF(#REF!=4,"17-18/1",
IF(#REF!=5,"17-18/2",
IF(#REF!=6,"17-18/3","Hata6")))))),
IF(#REF!+BH92=2017,
IF(#REF!=1,"17-18/1",
IF(#REF!=2,"17-18/2",
IF(#REF!=3,"17-18/3",
IF(#REF!=4,"18-19/1",
IF(#REF!=5,"18-19/2",
IF(#REF!=6,"18-19/3","Hata7")))))),
IF(#REF!+BH92=2018,
IF(#REF!=1,"18-19/1",
IF(#REF!=2,"18-19/2",
IF(#REF!=3,"18-19/3",
IF(#REF!=4,"19-20/1",
IF(#REF!=5," 19-20/2",
IF(#REF!=6,"19-20/3","Hata8")))))),
IF(#REF!+BH92=2019,
IF(#REF!=1,"19-20/1",
IF(#REF!=2,"19-20/2",
IF(#REF!=3,"19-20/3",
IF(#REF!=4,"20-21/1",
IF(#REF!=5,"20-21/2",
IF(#REF!=6,"20-21/3","Hata9")))))),
IF(#REF!+BH92=2020,
IF(#REF!=1,"20-21/1",
IF(#REF!=2,"20-21/2",
IF(#REF!=3,"20-21/3",
IF(#REF!=4,"21-22/1",
IF(#REF!=5,"21-22/2",
IF(#REF!=6,"21-22/3","Hata10")))))),
IF(#REF!+BH92=2021,
IF(#REF!=1,"21-22/1",
IF(#REF!=2,"21-22/2",
IF(#REF!=3,"21-22/3",
IF(#REF!=4,"22-23/1",
IF(#REF!=5,"22-23/2",
IF(#REF!=6,"22-23/3","Hata11")))))),
IF(#REF!+BH92=2022,
IF(#REF!=1,"22-23/1",
IF(#REF!=2,"22-23/2",
IF(#REF!=3,"22-23/3",
IF(#REF!=4,"23-24/1",
IF(#REF!=5,"23-24/2",
IF(#REF!=6,"23-24/3","Hata12")))))),
IF(#REF!+BH92=2023,
IF(#REF!=1,"23-24/1",
IF(#REF!=2,"23-24/2",
IF(#REF!=3,"23-24/3",
IF(#REF!=4,"24-25/1",
IF(#REF!=5,"24-25/2",
IF(#REF!=6,"24-25/3","Hata13")))))),
))))))))))))))
)</f>
        <v>#REF!</v>
      </c>
      <c r="G92" s="4"/>
      <c r="H92" s="54" t="s">
        <v>140</v>
      </c>
      <c r="I92" s="2">
        <v>238524</v>
      </c>
      <c r="J92" s="2" t="s">
        <v>141</v>
      </c>
      <c r="Q92" s="55">
        <v>4</v>
      </c>
      <c r="R92" s="2">
        <f>VLOOKUP($Q92,[1]sistem!$I$3:$L$10,2,FALSE)</f>
        <v>0</v>
      </c>
      <c r="S92" s="2">
        <f>VLOOKUP($Q92,[1]sistem!$I$3:$L$10,3,FALSE)</f>
        <v>1</v>
      </c>
      <c r="T92" s="2">
        <f>VLOOKUP($Q92,[1]sistem!$I$3:$L$10,4,FALSE)</f>
        <v>1</v>
      </c>
      <c r="U92" s="2" t="e">
        <f>VLOOKUP($AZ92,[1]sistem!$I$13:$L$14,2,FALSE)*#REF!</f>
        <v>#REF!</v>
      </c>
      <c r="V92" s="2" t="e">
        <f>VLOOKUP($AZ92,[1]sistem!$I$13:$L$14,3,FALSE)*#REF!</f>
        <v>#REF!</v>
      </c>
      <c r="W92" s="2" t="e">
        <f>VLOOKUP($AZ92,[1]sistem!$I$13:$L$14,4,FALSE)*#REF!</f>
        <v>#REF!</v>
      </c>
      <c r="X92" s="2" t="e">
        <f t="shared" si="47"/>
        <v>#REF!</v>
      </c>
      <c r="Y92" s="2" t="e">
        <f t="shared" si="48"/>
        <v>#REF!</v>
      </c>
      <c r="Z92" s="2" t="e">
        <f t="shared" si="49"/>
        <v>#REF!</v>
      </c>
      <c r="AA92" s="2" t="e">
        <f t="shared" si="50"/>
        <v>#REF!</v>
      </c>
      <c r="AB92" s="2">
        <f>VLOOKUP(AZ92,[1]sistem!$I$18:$J$19,2,FALSE)</f>
        <v>14</v>
      </c>
      <c r="AC92" s="2">
        <v>0.25</v>
      </c>
      <c r="AD92" s="2">
        <f>VLOOKUP($Q92,[1]sistem!$I$3:$M$10,5,FALSE)</f>
        <v>1</v>
      </c>
      <c r="AE92" s="2">
        <v>4</v>
      </c>
      <c r="AG92" s="2">
        <f>AE92*AK92</f>
        <v>56</v>
      </c>
      <c r="AH92" s="2">
        <f>VLOOKUP($Q92,[1]sistem!$I$3:$N$10,6,FALSE)</f>
        <v>2</v>
      </c>
      <c r="AI92" s="2">
        <v>2</v>
      </c>
      <c r="AJ92" s="2">
        <f t="shared" si="51"/>
        <v>4</v>
      </c>
      <c r="AK92" s="2">
        <f>VLOOKUP($AZ92,[1]sistem!$I$18:$K$19,3,FALSE)</f>
        <v>14</v>
      </c>
      <c r="AL92" s="2" t="e">
        <f>AK92*#REF!</f>
        <v>#REF!</v>
      </c>
      <c r="AM92" s="2" t="e">
        <f t="shared" si="52"/>
        <v>#REF!</v>
      </c>
      <c r="AN92" s="2">
        <f t="shared" si="53"/>
        <v>25</v>
      </c>
      <c r="AO92" s="2" t="e">
        <f t="shared" si="54"/>
        <v>#REF!</v>
      </c>
      <c r="AP92" s="2" t="e">
        <f>ROUND(AO92-#REF!,0)</f>
        <v>#REF!</v>
      </c>
      <c r="AQ92" s="2">
        <f>IF(AZ92="s",IF(Q92=0,0,
IF(Q92=1,#REF!*4*4,
IF(Q92=2,0,
IF(Q92=3,#REF!*4*2,
IF(Q92=4,0,
IF(Q92=5,0,
IF(Q92=6,0,
IF(Q92=7,0)))))))),
IF(AZ92="t",
IF(Q92=0,0,
IF(Q92=1,#REF!*4*4*0.8,
IF(Q92=2,0,
IF(Q92=3,#REF!*4*2*0.8,
IF(Q92=4,0,
IF(Q92=5,0,
IF(Q92=6,0,
IF(Q92=7,0))))))))))</f>
        <v>0</v>
      </c>
      <c r="AR92" s="2" t="e">
        <f>IF(AZ92="s",
IF(Q92=0,0,
IF(Q92=1,0,
IF(Q92=2,#REF!*4*2,
IF(Q92=3,#REF!*4,
IF(Q92=4,#REF!*4,
IF(Q92=5,0,
IF(Q92=6,0,
IF(Q92=7,#REF!*4)))))))),
IF(AZ92="t",
IF(Q92=0,0,
IF(Q92=1,0,
IF(Q92=2,#REF!*4*2*0.8,
IF(Q92=3,#REF!*4*0.8,
IF(Q92=4,#REF!*4*0.8,
IF(Q92=5,0,
IF(Q92=6,0,
IF(Q92=7,#REF!*4))))))))))</f>
        <v>#REF!</v>
      </c>
      <c r="AS92" s="2" t="e">
        <f>IF(AZ92="s",
IF(Q92=0,0,
IF(Q92=1,#REF!*2,
IF(Q92=2,#REF!*2,
IF(Q92=3,#REF!*2,
IF(Q92=4,#REF!*2,
IF(Q92=5,#REF!*2,
IF(Q92=6,#REF!*2,
IF(Q92=7,#REF!*2)))))))),
IF(AZ92="t",
IF(Q92=0,#REF!*2*0.8,
IF(Q92=1,#REF!*2*0.8,
IF(Q92=2,#REF!*2*0.8,
IF(Q92=3,#REF!*2*0.8,
IF(Q92=4,#REF!*2*0.8,
IF(Q92=5,#REF!*2*0.8,
IF(Q92=6,#REF!*1*0.8,
IF(Q92=7,#REF!*2))))))))))</f>
        <v>#REF!</v>
      </c>
      <c r="AT92" s="2" t="e">
        <f t="shared" si="55"/>
        <v>#REF!</v>
      </c>
      <c r="AU92" s="2" t="e">
        <f>IF(AZ92="s",
IF(Q92=0,0,
IF(Q92=1,(14-2)*(#REF!+#REF!)/4*4,
IF(Q92=2,(14-2)*(#REF!+#REF!)/4*2,
IF(Q92=3,(14-2)*(#REF!+#REF!)/4*3,
IF(Q92=4,(14-2)*(#REF!+#REF!)/4,
IF(Q92=5,(14-2)*#REF!/4,
IF(Q92=6,0,
IF(Q92=7,(14)*#REF!)))))))),
IF(AZ92="t",
IF(Q92=0,0,
IF(Q92=1,(11-2)*(#REF!+#REF!)/4*4,
IF(Q92=2,(11-2)*(#REF!+#REF!)/4*2,
IF(Q92=3,(11-2)*(#REF!+#REF!)/4*3,
IF(Q92=4,(11-2)*(#REF!+#REF!)/4,
IF(Q92=5,(11-2)*#REF!/4,
IF(Q92=6,0,
IF(Q92=7,(11)*#REF!))))))))))</f>
        <v>#REF!</v>
      </c>
      <c r="AV92" s="2" t="e">
        <f t="shared" si="56"/>
        <v>#REF!</v>
      </c>
      <c r="AW92" s="2">
        <f t="shared" si="57"/>
        <v>8</v>
      </c>
      <c r="AX92" s="2">
        <f t="shared" si="58"/>
        <v>4</v>
      </c>
      <c r="AY92" s="2" t="e">
        <f t="shared" si="59"/>
        <v>#REF!</v>
      </c>
      <c r="AZ92" s="2" t="s">
        <v>63</v>
      </c>
      <c r="BA92" s="2" t="e">
        <f>IF(BG92="A",0,IF(AZ92="s",14*#REF!,IF(AZ92="T",11*#REF!,"HATA")))</f>
        <v>#REF!</v>
      </c>
      <c r="BB92" s="2" t="e">
        <f t="shared" si="60"/>
        <v>#REF!</v>
      </c>
      <c r="BC92" s="2" t="e">
        <f t="shared" si="61"/>
        <v>#REF!</v>
      </c>
      <c r="BD92" s="2" t="e">
        <f>IF(BC92-#REF!=0,"DOĞRU","YANLIŞ")</f>
        <v>#REF!</v>
      </c>
      <c r="BE92" s="2" t="e">
        <f>#REF!-BC92</f>
        <v>#REF!</v>
      </c>
      <c r="BF92" s="2">
        <v>0</v>
      </c>
      <c r="BH92" s="2">
        <v>0</v>
      </c>
      <c r="BJ92" s="2">
        <v>4</v>
      </c>
      <c r="BL92" s="7" t="e">
        <f>#REF!*14</f>
        <v>#REF!</v>
      </c>
      <c r="BM92" s="9"/>
      <c r="BN92" s="8"/>
      <c r="BO92" s="13"/>
      <c r="BP92" s="13"/>
      <c r="BQ92" s="13"/>
      <c r="BR92" s="13"/>
      <c r="BS92" s="13"/>
      <c r="BT92" s="10"/>
      <c r="BU92" s="11"/>
      <c r="BV92" s="12"/>
      <c r="CC92" s="51"/>
      <c r="CD92" s="51"/>
      <c r="CE92" s="51"/>
      <c r="CF92" s="52"/>
      <c r="CG92" s="52"/>
      <c r="CH92" s="52"/>
      <c r="CI92" s="52"/>
      <c r="CJ92" s="42"/>
      <c r="CK92" s="42"/>
    </row>
    <row r="93" spans="1:89" hidden="1" x14ac:dyDescent="0.25">
      <c r="A93" s="2" t="s">
        <v>245</v>
      </c>
      <c r="B93" s="2" t="s">
        <v>246</v>
      </c>
      <c r="C93" s="2" t="s">
        <v>246</v>
      </c>
      <c r="D93" s="4" t="s">
        <v>60</v>
      </c>
      <c r="E93" s="4" t="s">
        <v>60</v>
      </c>
      <c r="F93" s="4" t="e">
        <f>IF(AZ93="S",
IF(#REF!+BH93=2012,
IF(#REF!=1,"12-13/1",
IF(#REF!=2,"12-13/2",
IF(#REF!=3,"13-14/1",
IF(#REF!=4,"13-14/2","Hata1")))),
IF(#REF!+BH93=2013,
IF(#REF!=1,"13-14/1",
IF(#REF!=2,"13-14/2",
IF(#REF!=3,"14-15/1",
IF(#REF!=4,"14-15/2","Hata2")))),
IF(#REF!+BH93=2014,
IF(#REF!=1,"14-15/1",
IF(#REF!=2,"14-15/2",
IF(#REF!=3,"15-16/1",
IF(#REF!=4,"15-16/2","Hata3")))),
IF(#REF!+BH93=2015,
IF(#REF!=1,"15-16/1",
IF(#REF!=2,"15-16/2",
IF(#REF!=3,"16-17/1",
IF(#REF!=4,"16-17/2","Hata4")))),
IF(#REF!+BH93=2016,
IF(#REF!=1,"16-17/1",
IF(#REF!=2,"16-17/2",
IF(#REF!=3,"17-18/1",
IF(#REF!=4,"17-18/2","Hata5")))),
IF(#REF!+BH93=2017,
IF(#REF!=1,"17-18/1",
IF(#REF!=2,"17-18/2",
IF(#REF!=3,"18-19/1",
IF(#REF!=4,"18-19/2","Hata6")))),
IF(#REF!+BH93=2018,
IF(#REF!=1,"18-19/1",
IF(#REF!=2,"18-19/2",
IF(#REF!=3,"19-20/1",
IF(#REF!=4,"19-20/2","Hata7")))),
IF(#REF!+BH93=2019,
IF(#REF!=1,"19-20/1",
IF(#REF!=2,"19-20/2",
IF(#REF!=3,"20-21/1",
IF(#REF!=4,"20-21/2","Hata8")))),
IF(#REF!+BH93=2020,
IF(#REF!=1,"20-21/1",
IF(#REF!=2,"20-21/2",
IF(#REF!=3,"21-22/1",
IF(#REF!=4,"21-22/2","Hata9")))),
IF(#REF!+BH93=2021,
IF(#REF!=1,"21-22/1",
IF(#REF!=2,"21-22/2",
IF(#REF!=3,"22-23/1",
IF(#REF!=4,"22-23/2","Hata10")))),
IF(#REF!+BH93=2022,
IF(#REF!=1,"22-23/1",
IF(#REF!=2,"22-23/2",
IF(#REF!=3,"23-24/1",
IF(#REF!=4,"23-24/2","Hata11")))),
IF(#REF!+BH93=2023,
IF(#REF!=1,"23-24/1",
IF(#REF!=2,"23-24/2",
IF(#REF!=3,"24-25/1",
IF(#REF!=4,"24-25/2","Hata12")))),
)))))))))))),
IF(AZ93="T",
IF(#REF!+BH93=2012,
IF(#REF!=1,"12-13/1",
IF(#REF!=2,"12-13/2",
IF(#REF!=3,"12-13/3",
IF(#REF!=4,"13-14/1",
IF(#REF!=5,"13-14/2",
IF(#REF!=6,"13-14/3","Hata1")))))),
IF(#REF!+BH93=2013,
IF(#REF!=1,"13-14/1",
IF(#REF!=2,"13-14/2",
IF(#REF!=3,"13-14/3",
IF(#REF!=4,"14-15/1",
IF(#REF!=5,"14-15/2",
IF(#REF!=6,"14-15/3","Hata2")))))),
IF(#REF!+BH93=2014,
IF(#REF!=1,"14-15/1",
IF(#REF!=2,"14-15/2",
IF(#REF!=3,"14-15/3",
IF(#REF!=4,"15-16/1",
IF(#REF!=5,"15-16/2",
IF(#REF!=6,"15-16/3","Hata3")))))),
IF(AND(#REF!+#REF!&gt;2014,#REF!+#REF!&lt;2015,BH93=1),
IF(#REF!=0.1,"14-15/0.1",
IF(#REF!=0.2,"14-15/0.2",
IF(#REF!=0.3,"14-15/0.3","Hata4"))),
IF(#REF!+BH93=2015,
IF(#REF!=1,"15-16/1",
IF(#REF!=2,"15-16/2",
IF(#REF!=3,"15-16/3",
IF(#REF!=4,"16-17/1",
IF(#REF!=5,"16-17/2",
IF(#REF!=6,"16-17/3","Hata5")))))),
IF(#REF!+BH93=2016,
IF(#REF!=1,"16-17/1",
IF(#REF!=2,"16-17/2",
IF(#REF!=3,"16-17/3",
IF(#REF!=4,"17-18/1",
IF(#REF!=5,"17-18/2",
IF(#REF!=6,"17-18/3","Hata6")))))),
IF(#REF!+BH93=2017,
IF(#REF!=1,"17-18/1",
IF(#REF!=2,"17-18/2",
IF(#REF!=3,"17-18/3",
IF(#REF!=4,"18-19/1",
IF(#REF!=5,"18-19/2",
IF(#REF!=6,"18-19/3","Hata7")))))),
IF(#REF!+BH93=2018,
IF(#REF!=1,"18-19/1",
IF(#REF!=2,"18-19/2",
IF(#REF!=3,"18-19/3",
IF(#REF!=4,"19-20/1",
IF(#REF!=5," 19-20/2",
IF(#REF!=6,"19-20/3","Hata8")))))),
IF(#REF!+BH93=2019,
IF(#REF!=1,"19-20/1",
IF(#REF!=2,"19-20/2",
IF(#REF!=3,"19-20/3",
IF(#REF!=4,"20-21/1",
IF(#REF!=5,"20-21/2",
IF(#REF!=6,"20-21/3","Hata9")))))),
IF(#REF!+BH93=2020,
IF(#REF!=1,"20-21/1",
IF(#REF!=2,"20-21/2",
IF(#REF!=3,"20-21/3",
IF(#REF!=4,"21-22/1",
IF(#REF!=5,"21-22/2",
IF(#REF!=6,"21-22/3","Hata10")))))),
IF(#REF!+BH93=2021,
IF(#REF!=1,"21-22/1",
IF(#REF!=2,"21-22/2",
IF(#REF!=3,"21-22/3",
IF(#REF!=4,"22-23/1",
IF(#REF!=5,"22-23/2",
IF(#REF!=6,"22-23/3","Hata11")))))),
IF(#REF!+BH93=2022,
IF(#REF!=1,"22-23/1",
IF(#REF!=2,"22-23/2",
IF(#REF!=3,"22-23/3",
IF(#REF!=4,"23-24/1",
IF(#REF!=5,"23-24/2",
IF(#REF!=6,"23-24/3","Hata12")))))),
IF(#REF!+BH93=2023,
IF(#REF!=1,"23-24/1",
IF(#REF!=2,"23-24/2",
IF(#REF!=3,"23-24/3",
IF(#REF!=4,"24-25/1",
IF(#REF!=5,"24-25/2",
IF(#REF!=6,"24-25/3","Hata13")))))),
))))))))))))))
)</f>
        <v>#REF!</v>
      </c>
      <c r="G93" s="4"/>
      <c r="H93" s="2" t="s">
        <v>140</v>
      </c>
      <c r="I93" s="2">
        <v>238524</v>
      </c>
      <c r="J93" s="2" t="s">
        <v>141</v>
      </c>
      <c r="L93" s="2">
        <v>4358</v>
      </c>
      <c r="Q93" s="5">
        <v>0</v>
      </c>
      <c r="R93" s="2">
        <f>VLOOKUP($Q93,[1]sistem!$I$3:$L$10,2,FALSE)</f>
        <v>0</v>
      </c>
      <c r="S93" s="2">
        <f>VLOOKUP($Q93,[1]sistem!$I$3:$L$10,3,FALSE)</f>
        <v>0</v>
      </c>
      <c r="T93" s="2">
        <f>VLOOKUP($Q93,[1]sistem!$I$3:$L$10,4,FALSE)</f>
        <v>0</v>
      </c>
      <c r="U93" s="2" t="e">
        <f>VLOOKUP($AZ93,[1]sistem!$I$13:$L$14,2,FALSE)*#REF!</f>
        <v>#REF!</v>
      </c>
      <c r="V93" s="2" t="e">
        <f>VLOOKUP($AZ93,[1]sistem!$I$13:$L$14,3,FALSE)*#REF!</f>
        <v>#REF!</v>
      </c>
      <c r="W93" s="2" t="e">
        <f>VLOOKUP($AZ93,[1]sistem!$I$13:$L$14,4,FALSE)*#REF!</f>
        <v>#REF!</v>
      </c>
      <c r="X93" s="2" t="e">
        <f t="shared" si="47"/>
        <v>#REF!</v>
      </c>
      <c r="Y93" s="2" t="e">
        <f t="shared" si="48"/>
        <v>#REF!</v>
      </c>
      <c r="Z93" s="2" t="e">
        <f t="shared" si="49"/>
        <v>#REF!</v>
      </c>
      <c r="AA93" s="2" t="e">
        <f t="shared" si="50"/>
        <v>#REF!</v>
      </c>
      <c r="AB93" s="2">
        <f>VLOOKUP(AZ93,[1]sistem!$I$18:$J$19,2,FALSE)</f>
        <v>14</v>
      </c>
      <c r="AC93" s="2">
        <v>0.25</v>
      </c>
      <c r="AD93" s="2">
        <f>VLOOKUP($Q93,[1]sistem!$I$3:$M$10,5,FALSE)</f>
        <v>0</v>
      </c>
      <c r="AG93" s="2" t="e">
        <f>(#REF!+#REF!)*AB93</f>
        <v>#REF!</v>
      </c>
      <c r="AH93" s="2">
        <f>VLOOKUP($Q93,[1]sistem!$I$3:$N$10,6,FALSE)</f>
        <v>0</v>
      </c>
      <c r="AI93" s="2">
        <v>2</v>
      </c>
      <c r="AJ93" s="2">
        <f t="shared" si="51"/>
        <v>0</v>
      </c>
      <c r="AK93" s="2">
        <f>VLOOKUP($AZ93,[1]sistem!$I$18:$K$19,3,FALSE)</f>
        <v>14</v>
      </c>
      <c r="AL93" s="2" t="e">
        <f>AK93*#REF!</f>
        <v>#REF!</v>
      </c>
      <c r="AM93" s="2" t="e">
        <f t="shared" si="52"/>
        <v>#REF!</v>
      </c>
      <c r="AN93" s="2">
        <f t="shared" si="53"/>
        <v>25</v>
      </c>
      <c r="AO93" s="2" t="e">
        <f t="shared" si="54"/>
        <v>#REF!</v>
      </c>
      <c r="AP93" s="2" t="e">
        <f>ROUND(AO93-#REF!,0)</f>
        <v>#REF!</v>
      </c>
      <c r="AQ93" s="2">
        <f>IF(AZ93="s",IF(Q93=0,0,
IF(Q93=1,#REF!*4*4,
IF(Q93=2,0,
IF(Q93=3,#REF!*4*2,
IF(Q93=4,0,
IF(Q93=5,0,
IF(Q93=6,0,
IF(Q93=7,0)))))))),
IF(AZ93="t",
IF(Q93=0,0,
IF(Q93=1,#REF!*4*4*0.8,
IF(Q93=2,0,
IF(Q93=3,#REF!*4*2*0.8,
IF(Q93=4,0,
IF(Q93=5,0,
IF(Q93=6,0,
IF(Q93=7,0))))))))))</f>
        <v>0</v>
      </c>
      <c r="AR93" s="2">
        <f>IF(AZ93="s",
IF(Q93=0,0,
IF(Q93=1,0,
IF(Q93=2,#REF!*4*2,
IF(Q93=3,#REF!*4,
IF(Q93=4,#REF!*4,
IF(Q93=5,0,
IF(Q93=6,0,
IF(Q93=7,#REF!*4)))))))),
IF(AZ93="t",
IF(Q93=0,0,
IF(Q93=1,0,
IF(Q93=2,#REF!*4*2*0.8,
IF(Q93=3,#REF!*4*0.8,
IF(Q93=4,#REF!*4*0.8,
IF(Q93=5,0,
IF(Q93=6,0,
IF(Q93=7,#REF!*4))))))))))</f>
        <v>0</v>
      </c>
      <c r="AS93" s="2">
        <f>IF(AZ93="s",
IF(Q93=0,0,
IF(Q93=1,#REF!*2,
IF(Q93=2,#REF!*2,
IF(Q93=3,#REF!*2,
IF(Q93=4,#REF!*2,
IF(Q93=5,#REF!*2,
IF(Q93=6,#REF!*2,
IF(Q93=7,#REF!*2)))))))),
IF(AZ93="t",
IF(Q93=0,#REF!*2*0.8,
IF(Q93=1,#REF!*2*0.8,
IF(Q93=2,#REF!*2*0.8,
IF(Q93=3,#REF!*2*0.8,
IF(Q93=4,#REF!*2*0.8,
IF(Q93=5,#REF!*2*0.8,
IF(Q93=6,#REF!*1*0.8,
IF(Q93=7,#REF!*2))))))))))</f>
        <v>0</v>
      </c>
      <c r="AT93" s="2" t="e">
        <f t="shared" si="55"/>
        <v>#REF!</v>
      </c>
      <c r="AU93" s="2">
        <f>IF(AZ93="s",
IF(Q93=0,0,
IF(Q93=1,(14-2)*(#REF!+#REF!)/4*4,
IF(Q93=2,(14-2)*(#REF!+#REF!)/4*2,
IF(Q93=3,(14-2)*(#REF!+#REF!)/4*3,
IF(Q93=4,(14-2)*(#REF!+#REF!)/4,
IF(Q93=5,(14-2)*#REF!/4,
IF(Q93=6,0,
IF(Q93=7,(14)*#REF!)))))))),
IF(AZ93="t",
IF(Q93=0,0,
IF(Q93=1,(11-2)*(#REF!+#REF!)/4*4,
IF(Q93=2,(11-2)*(#REF!+#REF!)/4*2,
IF(Q93=3,(11-2)*(#REF!+#REF!)/4*3,
IF(Q93=4,(11-2)*(#REF!+#REF!)/4,
IF(Q93=5,(11-2)*#REF!/4,
IF(Q93=6,0,
IF(Q93=7,(11)*#REF!))))))))))</f>
        <v>0</v>
      </c>
      <c r="AV93" s="2" t="e">
        <f t="shared" si="56"/>
        <v>#REF!</v>
      </c>
      <c r="AW93" s="2">
        <f t="shared" si="57"/>
        <v>0</v>
      </c>
      <c r="AX93" s="2">
        <f t="shared" si="58"/>
        <v>0</v>
      </c>
      <c r="AY93" s="2">
        <f t="shared" si="59"/>
        <v>0</v>
      </c>
      <c r="AZ93" s="2" t="s">
        <v>63</v>
      </c>
      <c r="BA93" s="2">
        <f>IF(BG93="A",0,IF(AZ93="s",14*#REF!,IF(AZ93="T",11*#REF!,"HATA")))</f>
        <v>0</v>
      </c>
      <c r="BB93" s="2">
        <f t="shared" si="60"/>
        <v>0</v>
      </c>
      <c r="BC93" s="2">
        <f t="shared" si="61"/>
        <v>0</v>
      </c>
      <c r="BD93" s="2" t="e">
        <f>IF(BC93-#REF!=0,"DOĞRU","YANLIŞ")</f>
        <v>#REF!</v>
      </c>
      <c r="BE93" s="2" t="e">
        <f>#REF!-BC93</f>
        <v>#REF!</v>
      </c>
      <c r="BF93" s="2">
        <v>0</v>
      </c>
      <c r="BG93" s="2" t="s">
        <v>110</v>
      </c>
      <c r="BH93" s="2">
        <v>0</v>
      </c>
      <c r="BJ93" s="2">
        <v>0</v>
      </c>
      <c r="BL93" s="7" t="e">
        <f>#REF!*14</f>
        <v>#REF!</v>
      </c>
      <c r="BM93" s="9"/>
      <c r="BN93" s="8"/>
      <c r="BO93" s="13"/>
      <c r="BP93" s="13"/>
      <c r="BQ93" s="13"/>
      <c r="BR93" s="13"/>
      <c r="BS93" s="13"/>
      <c r="BT93" s="10"/>
      <c r="BU93" s="11"/>
      <c r="BV93" s="12"/>
      <c r="CC93" s="41"/>
      <c r="CD93" s="41"/>
      <c r="CE93" s="41"/>
      <c r="CF93" s="42"/>
      <c r="CG93" s="42"/>
      <c r="CH93" s="42"/>
      <c r="CI93" s="42"/>
      <c r="CJ93" s="42"/>
      <c r="CK93" s="42"/>
    </row>
    <row r="94" spans="1:89" hidden="1" x14ac:dyDescent="0.25">
      <c r="A94" s="2" t="s">
        <v>520</v>
      </c>
      <c r="B94" s="2" t="s">
        <v>521</v>
      </c>
      <c r="C94" s="2" t="s">
        <v>521</v>
      </c>
      <c r="D94" s="4" t="s">
        <v>60</v>
      </c>
      <c r="E94" s="4" t="s">
        <v>60</v>
      </c>
      <c r="F94" s="4" t="e">
        <f>IF(AZ94="S",
IF(#REF!+BH94=2012,
IF(#REF!=1,"12-13/1",
IF(#REF!=2,"12-13/2",
IF(#REF!=3,"13-14/1",
IF(#REF!=4,"13-14/2","Hata1")))),
IF(#REF!+BH94=2013,
IF(#REF!=1,"13-14/1",
IF(#REF!=2,"13-14/2",
IF(#REF!=3,"14-15/1",
IF(#REF!=4,"14-15/2","Hata2")))),
IF(#REF!+BH94=2014,
IF(#REF!=1,"14-15/1",
IF(#REF!=2,"14-15/2",
IF(#REF!=3,"15-16/1",
IF(#REF!=4,"15-16/2","Hata3")))),
IF(#REF!+BH94=2015,
IF(#REF!=1,"15-16/1",
IF(#REF!=2,"15-16/2",
IF(#REF!=3,"16-17/1",
IF(#REF!=4,"16-17/2","Hata4")))),
IF(#REF!+BH94=2016,
IF(#REF!=1,"16-17/1",
IF(#REF!=2,"16-17/2",
IF(#REF!=3,"17-18/1",
IF(#REF!=4,"17-18/2","Hata5")))),
IF(#REF!+BH94=2017,
IF(#REF!=1,"17-18/1",
IF(#REF!=2,"17-18/2",
IF(#REF!=3,"18-19/1",
IF(#REF!=4,"18-19/2","Hata6")))),
IF(#REF!+BH94=2018,
IF(#REF!=1,"18-19/1",
IF(#REF!=2,"18-19/2",
IF(#REF!=3,"19-20/1",
IF(#REF!=4,"19-20/2","Hata7")))),
IF(#REF!+BH94=2019,
IF(#REF!=1,"19-20/1",
IF(#REF!=2,"19-20/2",
IF(#REF!=3,"20-21/1",
IF(#REF!=4,"20-21/2","Hata8")))),
IF(#REF!+BH94=2020,
IF(#REF!=1,"20-21/1",
IF(#REF!=2,"20-21/2",
IF(#REF!=3,"21-22/1",
IF(#REF!=4,"21-22/2","Hata9")))),
IF(#REF!+BH94=2021,
IF(#REF!=1,"21-22/1",
IF(#REF!=2,"21-22/2",
IF(#REF!=3,"22-23/1",
IF(#REF!=4,"22-23/2","Hata10")))),
IF(#REF!+BH94=2022,
IF(#REF!=1,"22-23/1",
IF(#REF!=2,"22-23/2",
IF(#REF!=3,"23-24/1",
IF(#REF!=4,"23-24/2","Hata11")))),
IF(#REF!+BH94=2023,
IF(#REF!=1,"23-24/1",
IF(#REF!=2,"23-24/2",
IF(#REF!=3,"24-25/1",
IF(#REF!=4,"24-25/2","Hata12")))),
)))))))))))),
IF(AZ94="T",
IF(#REF!+BH94=2012,
IF(#REF!=1,"12-13/1",
IF(#REF!=2,"12-13/2",
IF(#REF!=3,"12-13/3",
IF(#REF!=4,"13-14/1",
IF(#REF!=5,"13-14/2",
IF(#REF!=6,"13-14/3","Hata1")))))),
IF(#REF!+BH94=2013,
IF(#REF!=1,"13-14/1",
IF(#REF!=2,"13-14/2",
IF(#REF!=3,"13-14/3",
IF(#REF!=4,"14-15/1",
IF(#REF!=5,"14-15/2",
IF(#REF!=6,"14-15/3","Hata2")))))),
IF(#REF!+BH94=2014,
IF(#REF!=1,"14-15/1",
IF(#REF!=2,"14-15/2",
IF(#REF!=3,"14-15/3",
IF(#REF!=4,"15-16/1",
IF(#REF!=5,"15-16/2",
IF(#REF!=6,"15-16/3","Hata3")))))),
IF(AND(#REF!+#REF!&gt;2014,#REF!+#REF!&lt;2015,BH94=1),
IF(#REF!=0.1,"14-15/0.1",
IF(#REF!=0.2,"14-15/0.2",
IF(#REF!=0.3,"14-15/0.3","Hata4"))),
IF(#REF!+BH94=2015,
IF(#REF!=1,"15-16/1",
IF(#REF!=2,"15-16/2",
IF(#REF!=3,"15-16/3",
IF(#REF!=4,"16-17/1",
IF(#REF!=5,"16-17/2",
IF(#REF!=6,"16-17/3","Hata5")))))),
IF(#REF!+BH94=2016,
IF(#REF!=1,"16-17/1",
IF(#REF!=2,"16-17/2",
IF(#REF!=3,"16-17/3",
IF(#REF!=4,"17-18/1",
IF(#REF!=5,"17-18/2",
IF(#REF!=6,"17-18/3","Hata6")))))),
IF(#REF!+BH94=2017,
IF(#REF!=1,"17-18/1",
IF(#REF!=2,"17-18/2",
IF(#REF!=3,"17-18/3",
IF(#REF!=4,"18-19/1",
IF(#REF!=5,"18-19/2",
IF(#REF!=6,"18-19/3","Hata7")))))),
IF(#REF!+BH94=2018,
IF(#REF!=1,"18-19/1",
IF(#REF!=2,"18-19/2",
IF(#REF!=3,"18-19/3",
IF(#REF!=4,"19-20/1",
IF(#REF!=5," 19-20/2",
IF(#REF!=6,"19-20/3","Hata8")))))),
IF(#REF!+BH94=2019,
IF(#REF!=1,"19-20/1",
IF(#REF!=2,"19-20/2",
IF(#REF!=3,"19-20/3",
IF(#REF!=4,"20-21/1",
IF(#REF!=5,"20-21/2",
IF(#REF!=6,"20-21/3","Hata9")))))),
IF(#REF!+BH94=2020,
IF(#REF!=1,"20-21/1",
IF(#REF!=2,"20-21/2",
IF(#REF!=3,"20-21/3",
IF(#REF!=4,"21-22/1",
IF(#REF!=5,"21-22/2",
IF(#REF!=6,"21-22/3","Hata10")))))),
IF(#REF!+BH94=2021,
IF(#REF!=1,"21-22/1",
IF(#REF!=2,"21-22/2",
IF(#REF!=3,"21-22/3",
IF(#REF!=4,"22-23/1",
IF(#REF!=5,"22-23/2",
IF(#REF!=6,"22-23/3","Hata11")))))),
IF(#REF!+BH94=2022,
IF(#REF!=1,"22-23/1",
IF(#REF!=2,"22-23/2",
IF(#REF!=3,"22-23/3",
IF(#REF!=4,"23-24/1",
IF(#REF!=5,"23-24/2",
IF(#REF!=6,"23-24/3","Hata12")))))),
IF(#REF!+BH94=2023,
IF(#REF!=1,"23-24/1",
IF(#REF!=2,"23-24/2",
IF(#REF!=3,"23-24/3",
IF(#REF!=4,"24-25/1",
IF(#REF!=5,"24-25/2",
IF(#REF!=6,"24-25/3","Hata13")))))),
))))))))))))))
)</f>
        <v>#REF!</v>
      </c>
      <c r="G94" s="4"/>
      <c r="H94" s="2" t="s">
        <v>140</v>
      </c>
      <c r="I94" s="2">
        <v>238524</v>
      </c>
      <c r="J94" s="2" t="s">
        <v>141</v>
      </c>
      <c r="Q94" s="5">
        <v>4</v>
      </c>
      <c r="R94" s="2">
        <f>VLOOKUP($Q94,[1]sistem!$I$3:$L$10,2,FALSE)</f>
        <v>0</v>
      </c>
      <c r="S94" s="2">
        <f>VLOOKUP($Q94,[1]sistem!$I$3:$L$10,3,FALSE)</f>
        <v>1</v>
      </c>
      <c r="T94" s="2">
        <f>VLOOKUP($Q94,[1]sistem!$I$3:$L$10,4,FALSE)</f>
        <v>1</v>
      </c>
      <c r="U94" s="2" t="e">
        <f>VLOOKUP($AZ94,[1]sistem!$I$13:$L$14,2,FALSE)*#REF!</f>
        <v>#REF!</v>
      </c>
      <c r="V94" s="2" t="e">
        <f>VLOOKUP($AZ94,[1]sistem!$I$13:$L$14,3,FALSE)*#REF!</f>
        <v>#REF!</v>
      </c>
      <c r="W94" s="2" t="e">
        <f>VLOOKUP($AZ94,[1]sistem!$I$13:$L$14,4,FALSE)*#REF!</f>
        <v>#REF!</v>
      </c>
      <c r="X94" s="2" t="e">
        <f t="shared" si="47"/>
        <v>#REF!</v>
      </c>
      <c r="Y94" s="2" t="e">
        <f t="shared" si="48"/>
        <v>#REF!</v>
      </c>
      <c r="Z94" s="2" t="e">
        <f t="shared" si="49"/>
        <v>#REF!</v>
      </c>
      <c r="AA94" s="2" t="e">
        <f t="shared" si="50"/>
        <v>#REF!</v>
      </c>
      <c r="AB94" s="2">
        <f>VLOOKUP(AZ94,[1]sistem!$I$18:$J$19,2,FALSE)</f>
        <v>14</v>
      </c>
      <c r="AC94" s="2">
        <v>0.25</v>
      </c>
      <c r="AD94" s="2">
        <f>VLOOKUP($Q94,[1]sistem!$I$3:$M$10,5,FALSE)</f>
        <v>1</v>
      </c>
      <c r="AG94" s="2" t="e">
        <f>(#REF!+#REF!)*AB94</f>
        <v>#REF!</v>
      </c>
      <c r="AH94" s="2">
        <f>VLOOKUP($Q94,[1]sistem!$I$3:$N$10,6,FALSE)</f>
        <v>2</v>
      </c>
      <c r="AI94" s="2">
        <v>2</v>
      </c>
      <c r="AJ94" s="2">
        <f t="shared" si="51"/>
        <v>4</v>
      </c>
      <c r="AK94" s="2">
        <f>VLOOKUP($AZ94,[1]sistem!$I$18:$K$19,3,FALSE)</f>
        <v>14</v>
      </c>
      <c r="AL94" s="2" t="e">
        <f>AK94*#REF!</f>
        <v>#REF!</v>
      </c>
      <c r="AM94" s="2" t="e">
        <f t="shared" si="52"/>
        <v>#REF!</v>
      </c>
      <c r="AN94" s="2">
        <f t="shared" si="53"/>
        <v>25</v>
      </c>
      <c r="AO94" s="2" t="e">
        <f t="shared" si="54"/>
        <v>#REF!</v>
      </c>
      <c r="AP94" s="2" t="e">
        <f>ROUND(AO94-#REF!,0)</f>
        <v>#REF!</v>
      </c>
      <c r="AQ94" s="2">
        <f>IF(AZ94="s",IF(Q94=0,0,
IF(Q94=1,#REF!*4*4,
IF(Q94=2,0,
IF(Q94=3,#REF!*4*2,
IF(Q94=4,0,
IF(Q94=5,0,
IF(Q94=6,0,
IF(Q94=7,0)))))))),
IF(AZ94="t",
IF(Q94=0,0,
IF(Q94=1,#REF!*4*4*0.8,
IF(Q94=2,0,
IF(Q94=3,#REF!*4*2*0.8,
IF(Q94=4,0,
IF(Q94=5,0,
IF(Q94=6,0,
IF(Q94=7,0))))))))))</f>
        <v>0</v>
      </c>
      <c r="AR94" s="2" t="e">
        <f>IF(AZ94="s",
IF(Q94=0,0,
IF(Q94=1,0,
IF(Q94=2,#REF!*4*2,
IF(Q94=3,#REF!*4,
IF(Q94=4,#REF!*4,
IF(Q94=5,0,
IF(Q94=6,0,
IF(Q94=7,#REF!*4)))))))),
IF(AZ94="t",
IF(Q94=0,0,
IF(Q94=1,0,
IF(Q94=2,#REF!*4*2*0.8,
IF(Q94=3,#REF!*4*0.8,
IF(Q94=4,#REF!*4*0.8,
IF(Q94=5,0,
IF(Q94=6,0,
IF(Q94=7,#REF!*4))))))))))</f>
        <v>#REF!</v>
      </c>
      <c r="AS94" s="2" t="e">
        <f>IF(AZ94="s",
IF(Q94=0,0,
IF(Q94=1,#REF!*2,
IF(Q94=2,#REF!*2,
IF(Q94=3,#REF!*2,
IF(Q94=4,#REF!*2,
IF(Q94=5,#REF!*2,
IF(Q94=6,#REF!*2,
IF(Q94=7,#REF!*2)))))))),
IF(AZ94="t",
IF(Q94=0,#REF!*2*0.8,
IF(Q94=1,#REF!*2*0.8,
IF(Q94=2,#REF!*2*0.8,
IF(Q94=3,#REF!*2*0.8,
IF(Q94=4,#REF!*2*0.8,
IF(Q94=5,#REF!*2*0.8,
IF(Q94=6,#REF!*1*0.8,
IF(Q94=7,#REF!*2))))))))))</f>
        <v>#REF!</v>
      </c>
      <c r="AT94" s="2" t="e">
        <f t="shared" si="55"/>
        <v>#REF!</v>
      </c>
      <c r="AU94" s="2" t="e">
        <f>IF(AZ94="s",
IF(Q94=0,0,
IF(Q94=1,(14-2)*(#REF!+#REF!)/4*4,
IF(Q94=2,(14-2)*(#REF!+#REF!)/4*2,
IF(Q94=3,(14-2)*(#REF!+#REF!)/4*3,
IF(Q94=4,(14-2)*(#REF!+#REF!)/4,
IF(Q94=5,(14-2)*#REF!/4,
IF(Q94=6,0,
IF(Q94=7,(14)*#REF!)))))))),
IF(AZ94="t",
IF(Q94=0,0,
IF(Q94=1,(11-2)*(#REF!+#REF!)/4*4,
IF(Q94=2,(11-2)*(#REF!+#REF!)/4*2,
IF(Q94=3,(11-2)*(#REF!+#REF!)/4*3,
IF(Q94=4,(11-2)*(#REF!+#REF!)/4,
IF(Q94=5,(11-2)*#REF!/4,
IF(Q94=6,0,
IF(Q94=7,(11)*#REF!))))))))))</f>
        <v>#REF!</v>
      </c>
      <c r="AV94" s="2" t="e">
        <f t="shared" si="56"/>
        <v>#REF!</v>
      </c>
      <c r="AW94" s="2">
        <f t="shared" si="57"/>
        <v>8</v>
      </c>
      <c r="AX94" s="2">
        <f t="shared" si="58"/>
        <v>4</v>
      </c>
      <c r="AY94" s="2" t="e">
        <f t="shared" si="59"/>
        <v>#REF!</v>
      </c>
      <c r="AZ94" s="2" t="s">
        <v>63</v>
      </c>
      <c r="BA94" s="2" t="e">
        <f>IF(BG94="A",0,IF(AZ94="s",14*#REF!,IF(AZ94="T",11*#REF!,"HATA")))</f>
        <v>#REF!</v>
      </c>
      <c r="BB94" s="2" t="e">
        <f t="shared" si="60"/>
        <v>#REF!</v>
      </c>
      <c r="BC94" s="2" t="e">
        <f t="shared" si="61"/>
        <v>#REF!</v>
      </c>
      <c r="BD94" s="2" t="e">
        <f>IF(BC94-#REF!=0,"DOĞRU","YANLIŞ")</f>
        <v>#REF!</v>
      </c>
      <c r="BE94" s="2" t="e">
        <f>#REF!-BC94</f>
        <v>#REF!</v>
      </c>
      <c r="BF94" s="2">
        <v>0</v>
      </c>
      <c r="BH94" s="2">
        <v>0</v>
      </c>
      <c r="BJ94" s="2">
        <v>4</v>
      </c>
      <c r="BL94" s="7" t="e">
        <f>#REF!*14</f>
        <v>#REF!</v>
      </c>
      <c r="BM94" s="9"/>
      <c r="BN94" s="8"/>
      <c r="BO94" s="13"/>
      <c r="BP94" s="13"/>
      <c r="BQ94" s="13"/>
      <c r="BR94" s="13"/>
      <c r="BS94" s="13"/>
      <c r="BT94" s="10"/>
      <c r="BU94" s="11"/>
      <c r="BV94" s="12"/>
      <c r="CC94" s="41"/>
      <c r="CD94" s="41"/>
      <c r="CE94" s="41"/>
      <c r="CF94" s="42"/>
      <c r="CG94" s="42"/>
      <c r="CH94" s="42"/>
      <c r="CI94" s="42"/>
      <c r="CJ94" s="42"/>
      <c r="CK94" s="42"/>
    </row>
    <row r="95" spans="1:89" hidden="1" x14ac:dyDescent="0.25">
      <c r="A95" s="2" t="s">
        <v>649</v>
      </c>
      <c r="B95" s="2" t="s">
        <v>482</v>
      </c>
      <c r="C95" s="2" t="s">
        <v>482</v>
      </c>
      <c r="D95" s="4" t="s">
        <v>60</v>
      </c>
      <c r="E95" s="4" t="s">
        <v>60</v>
      </c>
      <c r="F95" s="4" t="e">
        <f>IF(AZ95="S",
IF(#REF!+BH95=2012,
IF(#REF!=1,"12-13/1",
IF(#REF!=2,"12-13/2",
IF(#REF!=3,"13-14/1",
IF(#REF!=4,"13-14/2","Hata1")))),
IF(#REF!+BH95=2013,
IF(#REF!=1,"13-14/1",
IF(#REF!=2,"13-14/2",
IF(#REF!=3,"14-15/1",
IF(#REF!=4,"14-15/2","Hata2")))),
IF(#REF!+BH95=2014,
IF(#REF!=1,"14-15/1",
IF(#REF!=2,"14-15/2",
IF(#REF!=3,"15-16/1",
IF(#REF!=4,"15-16/2","Hata3")))),
IF(#REF!+BH95=2015,
IF(#REF!=1,"15-16/1",
IF(#REF!=2,"15-16/2",
IF(#REF!=3,"16-17/1",
IF(#REF!=4,"16-17/2","Hata4")))),
IF(#REF!+BH95=2016,
IF(#REF!=1,"16-17/1",
IF(#REF!=2,"16-17/2",
IF(#REF!=3,"17-18/1",
IF(#REF!=4,"17-18/2","Hata5")))),
IF(#REF!+BH95=2017,
IF(#REF!=1,"17-18/1",
IF(#REF!=2,"17-18/2",
IF(#REF!=3,"18-19/1",
IF(#REF!=4,"18-19/2","Hata6")))),
IF(#REF!+BH95=2018,
IF(#REF!=1,"18-19/1",
IF(#REF!=2,"18-19/2",
IF(#REF!=3,"19-20/1",
IF(#REF!=4,"19-20/2","Hata7")))),
IF(#REF!+BH95=2019,
IF(#REF!=1,"19-20/1",
IF(#REF!=2,"19-20/2",
IF(#REF!=3,"20-21/1",
IF(#REF!=4,"20-21/2","Hata8")))),
IF(#REF!+BH95=2020,
IF(#REF!=1,"20-21/1",
IF(#REF!=2,"20-21/2",
IF(#REF!=3,"21-22/1",
IF(#REF!=4,"21-22/2","Hata9")))),
IF(#REF!+BH95=2021,
IF(#REF!=1,"21-22/1",
IF(#REF!=2,"21-22/2",
IF(#REF!=3,"22-23/1",
IF(#REF!=4,"22-23/2","Hata10")))),
IF(#REF!+BH95=2022,
IF(#REF!=1,"22-23/1",
IF(#REF!=2,"22-23/2",
IF(#REF!=3,"23-24/1",
IF(#REF!=4,"23-24/2","Hata11")))),
IF(#REF!+BH95=2023,
IF(#REF!=1,"23-24/1",
IF(#REF!=2,"23-24/2",
IF(#REF!=3,"24-25/1",
IF(#REF!=4,"24-25/2","Hata12")))),
)))))))))))),
IF(AZ95="T",
IF(#REF!+BH95=2012,
IF(#REF!=1,"12-13/1",
IF(#REF!=2,"12-13/2",
IF(#REF!=3,"12-13/3",
IF(#REF!=4,"13-14/1",
IF(#REF!=5,"13-14/2",
IF(#REF!=6,"13-14/3","Hata1")))))),
IF(#REF!+BH95=2013,
IF(#REF!=1,"13-14/1",
IF(#REF!=2,"13-14/2",
IF(#REF!=3,"13-14/3",
IF(#REF!=4,"14-15/1",
IF(#REF!=5,"14-15/2",
IF(#REF!=6,"14-15/3","Hata2")))))),
IF(#REF!+BH95=2014,
IF(#REF!=1,"14-15/1",
IF(#REF!=2,"14-15/2",
IF(#REF!=3,"14-15/3",
IF(#REF!=4,"15-16/1",
IF(#REF!=5,"15-16/2",
IF(#REF!=6,"15-16/3","Hata3")))))),
IF(AND(#REF!+#REF!&gt;2014,#REF!+#REF!&lt;2015,BH95=1),
IF(#REF!=0.1,"14-15/0.1",
IF(#REF!=0.2,"14-15/0.2",
IF(#REF!=0.3,"14-15/0.3","Hata4"))),
IF(#REF!+BH95=2015,
IF(#REF!=1,"15-16/1",
IF(#REF!=2,"15-16/2",
IF(#REF!=3,"15-16/3",
IF(#REF!=4,"16-17/1",
IF(#REF!=5,"16-17/2",
IF(#REF!=6,"16-17/3","Hata5")))))),
IF(#REF!+BH95=2016,
IF(#REF!=1,"16-17/1",
IF(#REF!=2,"16-17/2",
IF(#REF!=3,"16-17/3",
IF(#REF!=4,"17-18/1",
IF(#REF!=5,"17-18/2",
IF(#REF!=6,"17-18/3","Hata6")))))),
IF(#REF!+BH95=2017,
IF(#REF!=1,"17-18/1",
IF(#REF!=2,"17-18/2",
IF(#REF!=3,"17-18/3",
IF(#REF!=4,"18-19/1",
IF(#REF!=5,"18-19/2",
IF(#REF!=6,"18-19/3","Hata7")))))),
IF(#REF!+BH95=2018,
IF(#REF!=1,"18-19/1",
IF(#REF!=2,"18-19/2",
IF(#REF!=3,"18-19/3",
IF(#REF!=4,"19-20/1",
IF(#REF!=5," 19-20/2",
IF(#REF!=6,"19-20/3","Hata8")))))),
IF(#REF!+BH95=2019,
IF(#REF!=1,"19-20/1",
IF(#REF!=2,"19-20/2",
IF(#REF!=3,"19-20/3",
IF(#REF!=4,"20-21/1",
IF(#REF!=5,"20-21/2",
IF(#REF!=6,"20-21/3","Hata9")))))),
IF(#REF!+BH95=2020,
IF(#REF!=1,"20-21/1",
IF(#REF!=2,"20-21/2",
IF(#REF!=3,"20-21/3",
IF(#REF!=4,"21-22/1",
IF(#REF!=5,"21-22/2",
IF(#REF!=6,"21-22/3","Hata10")))))),
IF(#REF!+BH95=2021,
IF(#REF!=1,"21-22/1",
IF(#REF!=2,"21-22/2",
IF(#REF!=3,"21-22/3",
IF(#REF!=4,"22-23/1",
IF(#REF!=5,"22-23/2",
IF(#REF!=6,"22-23/3","Hata11")))))),
IF(#REF!+BH95=2022,
IF(#REF!=1,"22-23/1",
IF(#REF!=2,"22-23/2",
IF(#REF!=3,"22-23/3",
IF(#REF!=4,"23-24/1",
IF(#REF!=5,"23-24/2",
IF(#REF!=6,"23-24/3","Hata12")))))),
IF(#REF!+BH95=2023,
IF(#REF!=1,"23-24/1",
IF(#REF!=2,"23-24/2",
IF(#REF!=3,"23-24/3",
IF(#REF!=4,"24-25/1",
IF(#REF!=5,"24-25/2",
IF(#REF!=6,"24-25/3","Hata13")))))),
))))))))))))))
)</f>
        <v>#REF!</v>
      </c>
      <c r="G95" s="4"/>
      <c r="H95" s="2" t="s">
        <v>140</v>
      </c>
      <c r="I95" s="2">
        <v>238524</v>
      </c>
      <c r="J95" s="2" t="s">
        <v>141</v>
      </c>
      <c r="Q95" s="5">
        <v>4</v>
      </c>
      <c r="R95" s="2">
        <f>VLOOKUP($Q95,[1]sistem!$I$3:$L$10,2,FALSE)</f>
        <v>0</v>
      </c>
      <c r="S95" s="2">
        <f>VLOOKUP($Q95,[1]sistem!$I$3:$L$10,3,FALSE)</f>
        <v>1</v>
      </c>
      <c r="T95" s="2">
        <f>VLOOKUP($Q95,[1]sistem!$I$3:$L$10,4,FALSE)</f>
        <v>1</v>
      </c>
      <c r="U95" s="2" t="e">
        <f>VLOOKUP($AZ95,[1]sistem!$I$13:$L$14,2,FALSE)*#REF!</f>
        <v>#REF!</v>
      </c>
      <c r="V95" s="2" t="e">
        <f>VLOOKUP($AZ95,[1]sistem!$I$13:$L$14,3,FALSE)*#REF!</f>
        <v>#REF!</v>
      </c>
      <c r="W95" s="2" t="e">
        <f>VLOOKUP($AZ95,[1]sistem!$I$13:$L$14,4,FALSE)*#REF!</f>
        <v>#REF!</v>
      </c>
      <c r="X95" s="2" t="e">
        <f t="shared" si="47"/>
        <v>#REF!</v>
      </c>
      <c r="Y95" s="2" t="e">
        <f t="shared" si="48"/>
        <v>#REF!</v>
      </c>
      <c r="Z95" s="2" t="e">
        <f t="shared" si="49"/>
        <v>#REF!</v>
      </c>
      <c r="AA95" s="2" t="e">
        <f t="shared" si="50"/>
        <v>#REF!</v>
      </c>
      <c r="AB95" s="2">
        <f>VLOOKUP(AZ95,[1]sistem!$I$18:$J$19,2,FALSE)</f>
        <v>14</v>
      </c>
      <c r="AC95" s="2">
        <v>0.25</v>
      </c>
      <c r="AD95" s="2">
        <f>VLOOKUP($Q95,[1]sistem!$I$3:$M$10,5,FALSE)</f>
        <v>1</v>
      </c>
      <c r="AE95" s="2">
        <v>4</v>
      </c>
      <c r="AG95" s="2">
        <f>AE95*AK95</f>
        <v>56</v>
      </c>
      <c r="AH95" s="2">
        <f>VLOOKUP($Q95,[1]sistem!$I$3:$N$10,6,FALSE)</f>
        <v>2</v>
      </c>
      <c r="AI95" s="2">
        <v>2</v>
      </c>
      <c r="AJ95" s="2">
        <f t="shared" si="51"/>
        <v>4</v>
      </c>
      <c r="AK95" s="2">
        <f>VLOOKUP($AZ95,[1]sistem!$I$18:$K$19,3,FALSE)</f>
        <v>14</v>
      </c>
      <c r="AL95" s="2" t="e">
        <f>AK95*#REF!</f>
        <v>#REF!</v>
      </c>
      <c r="AM95" s="2" t="e">
        <f t="shared" si="52"/>
        <v>#REF!</v>
      </c>
      <c r="AN95" s="2">
        <f t="shared" si="53"/>
        <v>25</v>
      </c>
      <c r="AO95" s="2" t="e">
        <f t="shared" si="54"/>
        <v>#REF!</v>
      </c>
      <c r="AP95" s="2" t="e">
        <f>ROUND(AO95-#REF!,0)</f>
        <v>#REF!</v>
      </c>
      <c r="AQ95" s="2">
        <f>IF(AZ95="s",IF(Q95=0,0,
IF(Q95=1,#REF!*4*4,
IF(Q95=2,0,
IF(Q95=3,#REF!*4*2,
IF(Q95=4,0,
IF(Q95=5,0,
IF(Q95=6,0,
IF(Q95=7,0)))))))),
IF(AZ95="t",
IF(Q95=0,0,
IF(Q95=1,#REF!*4*4*0.8,
IF(Q95=2,0,
IF(Q95=3,#REF!*4*2*0.8,
IF(Q95=4,0,
IF(Q95=5,0,
IF(Q95=6,0,
IF(Q95=7,0))))))))))</f>
        <v>0</v>
      </c>
      <c r="AR95" s="2" t="e">
        <f>IF(AZ95="s",
IF(Q95=0,0,
IF(Q95=1,0,
IF(Q95=2,#REF!*4*2,
IF(Q95=3,#REF!*4,
IF(Q95=4,#REF!*4,
IF(Q95=5,0,
IF(Q95=6,0,
IF(Q95=7,#REF!*4)))))))),
IF(AZ95="t",
IF(Q95=0,0,
IF(Q95=1,0,
IF(Q95=2,#REF!*4*2*0.8,
IF(Q95=3,#REF!*4*0.8,
IF(Q95=4,#REF!*4*0.8,
IF(Q95=5,0,
IF(Q95=6,0,
IF(Q95=7,#REF!*4))))))))))</f>
        <v>#REF!</v>
      </c>
      <c r="AS95" s="2" t="e">
        <f>IF(AZ95="s",
IF(Q95=0,0,
IF(Q95=1,#REF!*2,
IF(Q95=2,#REF!*2,
IF(Q95=3,#REF!*2,
IF(Q95=4,#REF!*2,
IF(Q95=5,#REF!*2,
IF(Q95=6,#REF!*2,
IF(Q95=7,#REF!*2)))))))),
IF(AZ95="t",
IF(Q95=0,#REF!*2*0.8,
IF(Q95=1,#REF!*2*0.8,
IF(Q95=2,#REF!*2*0.8,
IF(Q95=3,#REF!*2*0.8,
IF(Q95=4,#REF!*2*0.8,
IF(Q95=5,#REF!*2*0.8,
IF(Q95=6,#REF!*1*0.8,
IF(Q95=7,#REF!*2))))))))))</f>
        <v>#REF!</v>
      </c>
      <c r="AT95" s="2" t="e">
        <f t="shared" si="55"/>
        <v>#REF!</v>
      </c>
      <c r="AU95" s="2" t="e">
        <f>IF(AZ95="s",
IF(Q95=0,0,
IF(Q95=1,(14-2)*(#REF!+#REF!)/4*4,
IF(Q95=2,(14-2)*(#REF!+#REF!)/4*2,
IF(Q95=3,(14-2)*(#REF!+#REF!)/4*3,
IF(Q95=4,(14-2)*(#REF!+#REF!)/4,
IF(Q95=5,(14-2)*#REF!/4,
IF(Q95=6,0,
IF(Q95=7,(14)*#REF!)))))))),
IF(AZ95="t",
IF(Q95=0,0,
IF(Q95=1,(11-2)*(#REF!+#REF!)/4*4,
IF(Q95=2,(11-2)*(#REF!+#REF!)/4*2,
IF(Q95=3,(11-2)*(#REF!+#REF!)/4*3,
IF(Q95=4,(11-2)*(#REF!+#REF!)/4,
IF(Q95=5,(11-2)*#REF!/4,
IF(Q95=6,0,
IF(Q95=7,(11)*#REF!))))))))))</f>
        <v>#REF!</v>
      </c>
      <c r="AV95" s="2" t="e">
        <f t="shared" si="56"/>
        <v>#REF!</v>
      </c>
      <c r="AW95" s="2">
        <f t="shared" si="57"/>
        <v>8</v>
      </c>
      <c r="AX95" s="2">
        <f t="shared" si="58"/>
        <v>4</v>
      </c>
      <c r="AY95" s="2" t="e">
        <f t="shared" si="59"/>
        <v>#REF!</v>
      </c>
      <c r="AZ95" s="2" t="s">
        <v>63</v>
      </c>
      <c r="BA95" s="2" t="e">
        <f>IF(BG95="A",0,IF(AZ95="s",14*#REF!,IF(AZ95="T",11*#REF!,"HATA")))</f>
        <v>#REF!</v>
      </c>
      <c r="BB95" s="2" t="e">
        <f t="shared" si="60"/>
        <v>#REF!</v>
      </c>
      <c r="BC95" s="2" t="e">
        <f t="shared" si="61"/>
        <v>#REF!</v>
      </c>
      <c r="BD95" s="2" t="e">
        <f>IF(BC95-#REF!=0,"DOĞRU","YANLIŞ")</f>
        <v>#REF!</v>
      </c>
      <c r="BE95" s="2" t="e">
        <f>#REF!-BC95</f>
        <v>#REF!</v>
      </c>
      <c r="BF95" s="2">
        <v>0</v>
      </c>
      <c r="BH95" s="2">
        <v>0</v>
      </c>
      <c r="BJ95" s="2">
        <v>2</v>
      </c>
      <c r="BL95" s="7" t="e">
        <f>#REF!*14</f>
        <v>#REF!</v>
      </c>
      <c r="BM95" s="9"/>
      <c r="BN95" s="8"/>
      <c r="BO95" s="13"/>
      <c r="BP95" s="13"/>
      <c r="BQ95" s="13"/>
      <c r="BR95" s="13"/>
      <c r="BS95" s="13"/>
      <c r="BT95" s="10"/>
      <c r="BU95" s="11"/>
      <c r="BV95" s="12"/>
      <c r="CC95" s="41"/>
      <c r="CD95" s="41"/>
      <c r="CE95" s="41"/>
      <c r="CF95" s="42"/>
      <c r="CG95" s="42"/>
      <c r="CH95" s="42"/>
      <c r="CI95" s="42"/>
      <c r="CJ95" s="42"/>
      <c r="CK95" s="42"/>
    </row>
    <row r="96" spans="1:89" hidden="1" x14ac:dyDescent="0.25">
      <c r="A96" s="2" t="s">
        <v>256</v>
      </c>
      <c r="B96" s="2" t="s">
        <v>257</v>
      </c>
      <c r="C96" s="2" t="s">
        <v>257</v>
      </c>
      <c r="D96" s="4" t="s">
        <v>60</v>
      </c>
      <c r="E96" s="4" t="s">
        <v>60</v>
      </c>
      <c r="F96" s="4" t="e">
        <f>IF(AZ96="S",
IF(#REF!+BH96=2012,
IF(#REF!=1,"12-13/1",
IF(#REF!=2,"12-13/2",
IF(#REF!=3,"13-14/1",
IF(#REF!=4,"13-14/2","Hata1")))),
IF(#REF!+BH96=2013,
IF(#REF!=1,"13-14/1",
IF(#REF!=2,"13-14/2",
IF(#REF!=3,"14-15/1",
IF(#REF!=4,"14-15/2","Hata2")))),
IF(#REF!+BH96=2014,
IF(#REF!=1,"14-15/1",
IF(#REF!=2,"14-15/2",
IF(#REF!=3,"15-16/1",
IF(#REF!=4,"15-16/2","Hata3")))),
IF(#REF!+BH96=2015,
IF(#REF!=1,"15-16/1",
IF(#REF!=2,"15-16/2",
IF(#REF!=3,"16-17/1",
IF(#REF!=4,"16-17/2","Hata4")))),
IF(#REF!+BH96=2016,
IF(#REF!=1,"16-17/1",
IF(#REF!=2,"16-17/2",
IF(#REF!=3,"17-18/1",
IF(#REF!=4,"17-18/2","Hata5")))),
IF(#REF!+BH96=2017,
IF(#REF!=1,"17-18/1",
IF(#REF!=2,"17-18/2",
IF(#REF!=3,"18-19/1",
IF(#REF!=4,"18-19/2","Hata6")))),
IF(#REF!+BH96=2018,
IF(#REF!=1,"18-19/1",
IF(#REF!=2,"18-19/2",
IF(#REF!=3,"19-20/1",
IF(#REF!=4,"19-20/2","Hata7")))),
IF(#REF!+BH96=2019,
IF(#REF!=1,"19-20/1",
IF(#REF!=2,"19-20/2",
IF(#REF!=3,"20-21/1",
IF(#REF!=4,"20-21/2","Hata8")))),
IF(#REF!+BH96=2020,
IF(#REF!=1,"20-21/1",
IF(#REF!=2,"20-21/2",
IF(#REF!=3,"21-22/1",
IF(#REF!=4,"21-22/2","Hata9")))),
IF(#REF!+BH96=2021,
IF(#REF!=1,"21-22/1",
IF(#REF!=2,"21-22/2",
IF(#REF!=3,"22-23/1",
IF(#REF!=4,"22-23/2","Hata10")))),
IF(#REF!+BH96=2022,
IF(#REF!=1,"22-23/1",
IF(#REF!=2,"22-23/2",
IF(#REF!=3,"23-24/1",
IF(#REF!=4,"23-24/2","Hata11")))),
IF(#REF!+BH96=2023,
IF(#REF!=1,"23-24/1",
IF(#REF!=2,"23-24/2",
IF(#REF!=3,"24-25/1",
IF(#REF!=4,"24-25/2","Hata12")))),
)))))))))))),
IF(AZ96="T",
IF(#REF!+BH96=2012,
IF(#REF!=1,"12-13/1",
IF(#REF!=2,"12-13/2",
IF(#REF!=3,"12-13/3",
IF(#REF!=4,"13-14/1",
IF(#REF!=5,"13-14/2",
IF(#REF!=6,"13-14/3","Hata1")))))),
IF(#REF!+BH96=2013,
IF(#REF!=1,"13-14/1",
IF(#REF!=2,"13-14/2",
IF(#REF!=3,"13-14/3",
IF(#REF!=4,"14-15/1",
IF(#REF!=5,"14-15/2",
IF(#REF!=6,"14-15/3","Hata2")))))),
IF(#REF!+BH96=2014,
IF(#REF!=1,"14-15/1",
IF(#REF!=2,"14-15/2",
IF(#REF!=3,"14-15/3",
IF(#REF!=4,"15-16/1",
IF(#REF!=5,"15-16/2",
IF(#REF!=6,"15-16/3","Hata3")))))),
IF(AND(#REF!+#REF!&gt;2014,#REF!+#REF!&lt;2015,BH96=1),
IF(#REF!=0.1,"14-15/0.1",
IF(#REF!=0.2,"14-15/0.2",
IF(#REF!=0.3,"14-15/0.3","Hata4"))),
IF(#REF!+BH96=2015,
IF(#REF!=1,"15-16/1",
IF(#REF!=2,"15-16/2",
IF(#REF!=3,"15-16/3",
IF(#REF!=4,"16-17/1",
IF(#REF!=5,"16-17/2",
IF(#REF!=6,"16-17/3","Hata5")))))),
IF(#REF!+BH96=2016,
IF(#REF!=1,"16-17/1",
IF(#REF!=2,"16-17/2",
IF(#REF!=3,"16-17/3",
IF(#REF!=4,"17-18/1",
IF(#REF!=5,"17-18/2",
IF(#REF!=6,"17-18/3","Hata6")))))),
IF(#REF!+BH96=2017,
IF(#REF!=1,"17-18/1",
IF(#REF!=2,"17-18/2",
IF(#REF!=3,"17-18/3",
IF(#REF!=4,"18-19/1",
IF(#REF!=5,"18-19/2",
IF(#REF!=6,"18-19/3","Hata7")))))),
IF(#REF!+BH96=2018,
IF(#REF!=1,"18-19/1",
IF(#REF!=2,"18-19/2",
IF(#REF!=3,"18-19/3",
IF(#REF!=4,"19-20/1",
IF(#REF!=5," 19-20/2",
IF(#REF!=6,"19-20/3","Hata8")))))),
IF(#REF!+BH96=2019,
IF(#REF!=1,"19-20/1",
IF(#REF!=2,"19-20/2",
IF(#REF!=3,"19-20/3",
IF(#REF!=4,"20-21/1",
IF(#REF!=5,"20-21/2",
IF(#REF!=6,"20-21/3","Hata9")))))),
IF(#REF!+BH96=2020,
IF(#REF!=1,"20-21/1",
IF(#REF!=2,"20-21/2",
IF(#REF!=3,"20-21/3",
IF(#REF!=4,"21-22/1",
IF(#REF!=5,"21-22/2",
IF(#REF!=6,"21-22/3","Hata10")))))),
IF(#REF!+BH96=2021,
IF(#REF!=1,"21-22/1",
IF(#REF!=2,"21-22/2",
IF(#REF!=3,"21-22/3",
IF(#REF!=4,"22-23/1",
IF(#REF!=5,"22-23/2",
IF(#REF!=6,"22-23/3","Hata11")))))),
IF(#REF!+BH96=2022,
IF(#REF!=1,"22-23/1",
IF(#REF!=2,"22-23/2",
IF(#REF!=3,"22-23/3",
IF(#REF!=4,"23-24/1",
IF(#REF!=5,"23-24/2",
IF(#REF!=6,"23-24/3","Hata12")))))),
IF(#REF!+BH96=2023,
IF(#REF!=1,"23-24/1",
IF(#REF!=2,"23-24/2",
IF(#REF!=3,"23-24/3",
IF(#REF!=4,"24-25/1",
IF(#REF!=5,"24-25/2",
IF(#REF!=6,"24-25/3","Hata13")))))),
))))))))))))))
)</f>
        <v>#REF!</v>
      </c>
      <c r="G96" s="4"/>
      <c r="H96" s="2" t="s">
        <v>140</v>
      </c>
      <c r="I96" s="2">
        <v>238524</v>
      </c>
      <c r="J96" s="2" t="s">
        <v>141</v>
      </c>
      <c r="O96" s="2" t="s">
        <v>469</v>
      </c>
      <c r="P96" s="2" t="s">
        <v>469</v>
      </c>
      <c r="Q96" s="5">
        <v>0</v>
      </c>
      <c r="R96" s="2">
        <f>VLOOKUP($Q96,[1]sistem!$I$3:$L$10,2,FALSE)</f>
        <v>0</v>
      </c>
      <c r="S96" s="2">
        <f>VLOOKUP($Q96,[1]sistem!$I$3:$L$10,3,FALSE)</f>
        <v>0</v>
      </c>
      <c r="T96" s="2">
        <f>VLOOKUP($Q96,[1]sistem!$I$3:$L$10,4,FALSE)</f>
        <v>0</v>
      </c>
      <c r="U96" s="2" t="e">
        <f>VLOOKUP($AZ96,[1]sistem!$I$13:$L$14,2,FALSE)*#REF!</f>
        <v>#REF!</v>
      </c>
      <c r="V96" s="2" t="e">
        <f>VLOOKUP($AZ96,[1]sistem!$I$13:$L$14,3,FALSE)*#REF!</f>
        <v>#REF!</v>
      </c>
      <c r="W96" s="2" t="e">
        <f>VLOOKUP($AZ96,[1]sistem!$I$13:$L$14,4,FALSE)*#REF!</f>
        <v>#REF!</v>
      </c>
      <c r="X96" s="2" t="e">
        <f t="shared" si="47"/>
        <v>#REF!</v>
      </c>
      <c r="Y96" s="2" t="e">
        <f t="shared" si="48"/>
        <v>#REF!</v>
      </c>
      <c r="Z96" s="2" t="e">
        <f t="shared" si="49"/>
        <v>#REF!</v>
      </c>
      <c r="AA96" s="2" t="e">
        <f t="shared" si="50"/>
        <v>#REF!</v>
      </c>
      <c r="AB96" s="2">
        <f>VLOOKUP(AZ96,[1]sistem!$I$18:$J$19,2,FALSE)</f>
        <v>14</v>
      </c>
      <c r="AC96" s="2">
        <v>0.25</v>
      </c>
      <c r="AD96" s="2">
        <f>VLOOKUP($Q96,[1]sistem!$I$3:$M$10,5,FALSE)</f>
        <v>0</v>
      </c>
      <c r="AG96" s="2" t="e">
        <f>(#REF!+#REF!)*AB96</f>
        <v>#REF!</v>
      </c>
      <c r="AH96" s="2">
        <f>VLOOKUP($Q96,[1]sistem!$I$3:$N$10,6,FALSE)</f>
        <v>0</v>
      </c>
      <c r="AI96" s="2">
        <v>2</v>
      </c>
      <c r="AJ96" s="2">
        <f t="shared" si="51"/>
        <v>0</v>
      </c>
      <c r="AK96" s="2">
        <f>VLOOKUP($AZ96,[1]sistem!$I$18:$K$19,3,FALSE)</f>
        <v>14</v>
      </c>
      <c r="AL96" s="2" t="e">
        <f>AK96*#REF!</f>
        <v>#REF!</v>
      </c>
      <c r="AM96" s="2" t="e">
        <f t="shared" si="52"/>
        <v>#REF!</v>
      </c>
      <c r="AN96" s="2">
        <f t="shared" si="53"/>
        <v>25</v>
      </c>
      <c r="AO96" s="2" t="e">
        <f t="shared" si="54"/>
        <v>#REF!</v>
      </c>
      <c r="AP96" s="2" t="e">
        <f>ROUND(AO96-#REF!,0)</f>
        <v>#REF!</v>
      </c>
      <c r="AQ96" s="2">
        <f>IF(AZ96="s",IF(Q96=0,0,
IF(Q96=1,#REF!*4*4,
IF(Q96=2,0,
IF(Q96=3,#REF!*4*2,
IF(Q96=4,0,
IF(Q96=5,0,
IF(Q96=6,0,
IF(Q96=7,0)))))))),
IF(AZ96="t",
IF(Q96=0,0,
IF(Q96=1,#REF!*4*4*0.8,
IF(Q96=2,0,
IF(Q96=3,#REF!*4*2*0.8,
IF(Q96=4,0,
IF(Q96=5,0,
IF(Q96=6,0,
IF(Q96=7,0))))))))))</f>
        <v>0</v>
      </c>
      <c r="AR96" s="2">
        <f>IF(AZ96="s",
IF(Q96=0,0,
IF(Q96=1,0,
IF(Q96=2,#REF!*4*2,
IF(Q96=3,#REF!*4,
IF(Q96=4,#REF!*4,
IF(Q96=5,0,
IF(Q96=6,0,
IF(Q96=7,#REF!*4)))))))),
IF(AZ96="t",
IF(Q96=0,0,
IF(Q96=1,0,
IF(Q96=2,#REF!*4*2*0.8,
IF(Q96=3,#REF!*4*0.8,
IF(Q96=4,#REF!*4*0.8,
IF(Q96=5,0,
IF(Q96=6,0,
IF(Q96=7,#REF!*4))))))))))</f>
        <v>0</v>
      </c>
      <c r="AS96" s="2">
        <f>IF(AZ96="s",
IF(Q96=0,0,
IF(Q96=1,#REF!*2,
IF(Q96=2,#REF!*2,
IF(Q96=3,#REF!*2,
IF(Q96=4,#REF!*2,
IF(Q96=5,#REF!*2,
IF(Q96=6,#REF!*2,
IF(Q96=7,#REF!*2)))))))),
IF(AZ96="t",
IF(Q96=0,#REF!*2*0.8,
IF(Q96=1,#REF!*2*0.8,
IF(Q96=2,#REF!*2*0.8,
IF(Q96=3,#REF!*2*0.8,
IF(Q96=4,#REF!*2*0.8,
IF(Q96=5,#REF!*2*0.8,
IF(Q96=6,#REF!*1*0.8,
IF(Q96=7,#REF!*2))))))))))</f>
        <v>0</v>
      </c>
      <c r="AT96" s="2" t="e">
        <f t="shared" si="55"/>
        <v>#REF!</v>
      </c>
      <c r="AU96" s="2">
        <f>IF(AZ96="s",
IF(Q96=0,0,
IF(Q96=1,(14-2)*(#REF!+#REF!)/4*4,
IF(Q96=2,(14-2)*(#REF!+#REF!)/4*2,
IF(Q96=3,(14-2)*(#REF!+#REF!)/4*3,
IF(Q96=4,(14-2)*(#REF!+#REF!)/4,
IF(Q96=5,(14-2)*#REF!/4,
IF(Q96=6,0,
IF(Q96=7,(14)*#REF!)))))))),
IF(AZ96="t",
IF(Q96=0,0,
IF(Q96=1,(11-2)*(#REF!+#REF!)/4*4,
IF(Q96=2,(11-2)*(#REF!+#REF!)/4*2,
IF(Q96=3,(11-2)*(#REF!+#REF!)/4*3,
IF(Q96=4,(11-2)*(#REF!+#REF!)/4,
IF(Q96=5,(11-2)*#REF!/4,
IF(Q96=6,0,
IF(Q96=7,(11)*#REF!))))))))))</f>
        <v>0</v>
      </c>
      <c r="AV96" s="2" t="e">
        <f t="shared" si="56"/>
        <v>#REF!</v>
      </c>
      <c r="AW96" s="2">
        <f t="shared" si="57"/>
        <v>0</v>
      </c>
      <c r="AX96" s="2">
        <f t="shared" si="58"/>
        <v>0</v>
      </c>
      <c r="AY96" s="2">
        <f t="shared" si="59"/>
        <v>0</v>
      </c>
      <c r="AZ96" s="2" t="s">
        <v>63</v>
      </c>
      <c r="BA96" s="2" t="e">
        <f>IF(BG96="A",0,IF(AZ96="s",14*#REF!,IF(AZ96="T",11*#REF!,"HATA")))</f>
        <v>#REF!</v>
      </c>
      <c r="BB96" s="2" t="e">
        <f t="shared" si="60"/>
        <v>#REF!</v>
      </c>
      <c r="BC96" s="2" t="e">
        <f t="shared" si="61"/>
        <v>#REF!</v>
      </c>
      <c r="BD96" s="2" t="e">
        <f>IF(BC96-#REF!=0,"DOĞRU","YANLIŞ")</f>
        <v>#REF!</v>
      </c>
      <c r="BE96" s="2" t="e">
        <f>#REF!-BC96</f>
        <v>#REF!</v>
      </c>
      <c r="BF96" s="2">
        <v>0</v>
      </c>
      <c r="BH96" s="2">
        <v>0</v>
      </c>
      <c r="BJ96" s="2">
        <v>0</v>
      </c>
      <c r="BL96" s="7" t="e">
        <f>#REF!*14</f>
        <v>#REF!</v>
      </c>
      <c r="BM96" s="9"/>
      <c r="BN96" s="8"/>
      <c r="BO96" s="13"/>
      <c r="BP96" s="13"/>
      <c r="BQ96" s="13"/>
      <c r="BR96" s="13"/>
      <c r="BS96" s="13"/>
      <c r="BT96" s="10"/>
      <c r="BU96" s="11"/>
      <c r="BV96" s="12"/>
      <c r="CC96" s="41"/>
      <c r="CD96" s="41"/>
      <c r="CE96" s="41"/>
      <c r="CF96" s="42"/>
      <c r="CG96" s="42"/>
      <c r="CH96" s="42"/>
      <c r="CI96" s="42"/>
      <c r="CJ96" s="42"/>
      <c r="CK96" s="42"/>
    </row>
    <row r="97" spans="1:89" hidden="1" x14ac:dyDescent="0.25">
      <c r="A97" s="2" t="s">
        <v>440</v>
      </c>
      <c r="B97" s="2" t="s">
        <v>438</v>
      </c>
      <c r="C97" s="2" t="s">
        <v>438</v>
      </c>
      <c r="D97" s="4" t="s">
        <v>171</v>
      </c>
      <c r="E97" s="4">
        <v>3</v>
      </c>
      <c r="F97" s="4" t="e">
        <f>IF(AZ97="S",
IF(#REF!+BH97=2012,
IF(#REF!=1,"12-13/1",
IF(#REF!=2,"12-13/2",
IF(#REF!=3,"13-14/1",
IF(#REF!=4,"13-14/2","Hata1")))),
IF(#REF!+BH97=2013,
IF(#REF!=1,"13-14/1",
IF(#REF!=2,"13-14/2",
IF(#REF!=3,"14-15/1",
IF(#REF!=4,"14-15/2","Hata2")))),
IF(#REF!+BH97=2014,
IF(#REF!=1,"14-15/1",
IF(#REF!=2,"14-15/2",
IF(#REF!=3,"15-16/1",
IF(#REF!=4,"15-16/2","Hata3")))),
IF(#REF!+BH97=2015,
IF(#REF!=1,"15-16/1",
IF(#REF!=2,"15-16/2",
IF(#REF!=3,"16-17/1",
IF(#REF!=4,"16-17/2","Hata4")))),
IF(#REF!+BH97=2016,
IF(#REF!=1,"16-17/1",
IF(#REF!=2,"16-17/2",
IF(#REF!=3,"17-18/1",
IF(#REF!=4,"17-18/2","Hata5")))),
IF(#REF!+BH97=2017,
IF(#REF!=1,"17-18/1",
IF(#REF!=2,"17-18/2",
IF(#REF!=3,"18-19/1",
IF(#REF!=4,"18-19/2","Hata6")))),
IF(#REF!+BH97=2018,
IF(#REF!=1,"18-19/1",
IF(#REF!=2,"18-19/2",
IF(#REF!=3,"19-20/1",
IF(#REF!=4,"19-20/2","Hata7")))),
IF(#REF!+BH97=2019,
IF(#REF!=1,"19-20/1",
IF(#REF!=2,"19-20/2",
IF(#REF!=3,"20-21/1",
IF(#REF!=4,"20-21/2","Hata8")))),
IF(#REF!+BH97=2020,
IF(#REF!=1,"20-21/1",
IF(#REF!=2,"20-21/2",
IF(#REF!=3,"21-22/1",
IF(#REF!=4,"21-22/2","Hata9")))),
IF(#REF!+BH97=2021,
IF(#REF!=1,"21-22/1",
IF(#REF!=2,"21-22/2",
IF(#REF!=3,"22-23/1",
IF(#REF!=4,"22-23/2","Hata10")))),
IF(#REF!+BH97=2022,
IF(#REF!=1,"22-23/1",
IF(#REF!=2,"22-23/2",
IF(#REF!=3,"23-24/1",
IF(#REF!=4,"23-24/2","Hata11")))),
IF(#REF!+BH97=2023,
IF(#REF!=1,"23-24/1",
IF(#REF!=2,"23-24/2",
IF(#REF!=3,"24-25/1",
IF(#REF!=4,"24-25/2","Hata12")))),
)))))))))))),
IF(AZ97="T",
IF(#REF!+BH97=2012,
IF(#REF!=1,"12-13/1",
IF(#REF!=2,"12-13/2",
IF(#REF!=3,"12-13/3",
IF(#REF!=4,"13-14/1",
IF(#REF!=5,"13-14/2",
IF(#REF!=6,"13-14/3","Hata1")))))),
IF(#REF!+BH97=2013,
IF(#REF!=1,"13-14/1",
IF(#REF!=2,"13-14/2",
IF(#REF!=3,"13-14/3",
IF(#REF!=4,"14-15/1",
IF(#REF!=5,"14-15/2",
IF(#REF!=6,"14-15/3","Hata2")))))),
IF(#REF!+BH97=2014,
IF(#REF!=1,"14-15/1",
IF(#REF!=2,"14-15/2",
IF(#REF!=3,"14-15/3",
IF(#REF!=4,"15-16/1",
IF(#REF!=5,"15-16/2",
IF(#REF!=6,"15-16/3","Hata3")))))),
IF(AND(#REF!+#REF!&gt;2014,#REF!+#REF!&lt;2015,BH97=1),
IF(#REF!=0.1,"14-15/0.1",
IF(#REF!=0.2,"14-15/0.2",
IF(#REF!=0.3,"14-15/0.3","Hata4"))),
IF(#REF!+BH97=2015,
IF(#REF!=1,"15-16/1",
IF(#REF!=2,"15-16/2",
IF(#REF!=3,"15-16/3",
IF(#REF!=4,"16-17/1",
IF(#REF!=5,"16-17/2",
IF(#REF!=6,"16-17/3","Hata5")))))),
IF(#REF!+BH97=2016,
IF(#REF!=1,"16-17/1",
IF(#REF!=2,"16-17/2",
IF(#REF!=3,"16-17/3",
IF(#REF!=4,"17-18/1",
IF(#REF!=5,"17-18/2",
IF(#REF!=6,"17-18/3","Hata6")))))),
IF(#REF!+BH97=2017,
IF(#REF!=1,"17-18/1",
IF(#REF!=2,"17-18/2",
IF(#REF!=3,"17-18/3",
IF(#REF!=4,"18-19/1",
IF(#REF!=5,"18-19/2",
IF(#REF!=6,"18-19/3","Hata7")))))),
IF(#REF!+BH97=2018,
IF(#REF!=1,"18-19/1",
IF(#REF!=2,"18-19/2",
IF(#REF!=3,"18-19/3",
IF(#REF!=4,"19-20/1",
IF(#REF!=5," 19-20/2",
IF(#REF!=6,"19-20/3","Hata8")))))),
IF(#REF!+BH97=2019,
IF(#REF!=1,"19-20/1",
IF(#REF!=2,"19-20/2",
IF(#REF!=3,"19-20/3",
IF(#REF!=4,"20-21/1",
IF(#REF!=5,"20-21/2",
IF(#REF!=6,"20-21/3","Hata9")))))),
IF(#REF!+BH97=2020,
IF(#REF!=1,"20-21/1",
IF(#REF!=2,"20-21/2",
IF(#REF!=3,"20-21/3",
IF(#REF!=4,"21-22/1",
IF(#REF!=5,"21-22/2",
IF(#REF!=6,"21-22/3","Hata10")))))),
IF(#REF!+BH97=2021,
IF(#REF!=1,"21-22/1",
IF(#REF!=2,"21-22/2",
IF(#REF!=3,"21-22/3",
IF(#REF!=4,"22-23/1",
IF(#REF!=5,"22-23/2",
IF(#REF!=6,"22-23/3","Hata11")))))),
IF(#REF!+BH97=2022,
IF(#REF!=1,"22-23/1",
IF(#REF!=2,"22-23/2",
IF(#REF!=3,"22-23/3",
IF(#REF!=4,"23-24/1",
IF(#REF!=5,"23-24/2",
IF(#REF!=6,"23-24/3","Hata12")))))),
IF(#REF!+BH97=2023,
IF(#REF!=1,"23-24/1",
IF(#REF!=2,"23-24/2",
IF(#REF!=3,"23-24/3",
IF(#REF!=4,"24-25/1",
IF(#REF!=5,"24-25/2",
IF(#REF!=6,"24-25/3","Hata13")))))),
))))))))))))))
)</f>
        <v>#REF!</v>
      </c>
      <c r="G97" s="4"/>
      <c r="H97" s="2" t="s">
        <v>140</v>
      </c>
      <c r="I97" s="2">
        <v>238524</v>
      </c>
      <c r="J97" s="2" t="s">
        <v>141</v>
      </c>
      <c r="O97" s="2" t="s">
        <v>332</v>
      </c>
      <c r="P97" s="2" t="s">
        <v>332</v>
      </c>
      <c r="Q97" s="5">
        <v>7</v>
      </c>
      <c r="R97" s="2">
        <f>VLOOKUP($Q97,[1]sistem!$I$3:$L$10,2,FALSE)</f>
        <v>0</v>
      </c>
      <c r="S97" s="2">
        <f>VLOOKUP($Q97,[1]sistem!$I$3:$L$10,3,FALSE)</f>
        <v>1</v>
      </c>
      <c r="T97" s="2">
        <f>VLOOKUP($Q97,[1]sistem!$I$3:$L$10,4,FALSE)</f>
        <v>1</v>
      </c>
      <c r="U97" s="2" t="e">
        <f>VLOOKUP($AZ97,[1]sistem!$I$13:$L$14,2,FALSE)*#REF!</f>
        <v>#REF!</v>
      </c>
      <c r="V97" s="2" t="e">
        <f>VLOOKUP($AZ97,[1]sistem!$I$13:$L$14,3,FALSE)*#REF!</f>
        <v>#REF!</v>
      </c>
      <c r="W97" s="2" t="e">
        <f>VLOOKUP($AZ97,[1]sistem!$I$13:$L$14,4,FALSE)*#REF!</f>
        <v>#REF!</v>
      </c>
      <c r="X97" s="2" t="e">
        <f t="shared" si="47"/>
        <v>#REF!</v>
      </c>
      <c r="Y97" s="2" t="e">
        <f t="shared" si="48"/>
        <v>#REF!</v>
      </c>
      <c r="Z97" s="2" t="e">
        <f t="shared" si="49"/>
        <v>#REF!</v>
      </c>
      <c r="AA97" s="2" t="e">
        <f t="shared" si="50"/>
        <v>#REF!</v>
      </c>
      <c r="AB97" s="2">
        <f>VLOOKUP(AZ97,[1]sistem!$I$18:$J$19,2,FALSE)</f>
        <v>14</v>
      </c>
      <c r="AC97" s="2">
        <v>0.25</v>
      </c>
      <c r="AD97" s="2">
        <f>VLOOKUP($Q97,[1]sistem!$I$3:$M$10,5,FALSE)</f>
        <v>1</v>
      </c>
      <c r="AE97" s="2">
        <v>4</v>
      </c>
      <c r="AG97" s="2">
        <f>AE97*AK97</f>
        <v>56</v>
      </c>
      <c r="AH97" s="2">
        <f>VLOOKUP($Q97,[1]sistem!$I$3:$N$10,6,FALSE)</f>
        <v>2</v>
      </c>
      <c r="AI97" s="2">
        <v>2</v>
      </c>
      <c r="AJ97" s="2">
        <f t="shared" si="51"/>
        <v>4</v>
      </c>
      <c r="AK97" s="2">
        <f>VLOOKUP($AZ97,[1]sistem!$I$18:$K$19,3,FALSE)</f>
        <v>14</v>
      </c>
      <c r="AL97" s="2" t="e">
        <f>AK97*#REF!</f>
        <v>#REF!</v>
      </c>
      <c r="AM97" s="2" t="e">
        <f t="shared" si="52"/>
        <v>#REF!</v>
      </c>
      <c r="AN97" s="2">
        <f t="shared" si="53"/>
        <v>25</v>
      </c>
      <c r="AO97" s="2" t="e">
        <f t="shared" si="54"/>
        <v>#REF!</v>
      </c>
      <c r="AP97" s="2" t="e">
        <f>ROUND(AO97-#REF!,0)</f>
        <v>#REF!</v>
      </c>
      <c r="AQ97" s="2">
        <f>IF(AZ97="s",IF(Q97=0,0,
IF(Q97=1,#REF!*4*4,
IF(Q97=2,0,
IF(Q97=3,#REF!*4*2,
IF(Q97=4,0,
IF(Q97=5,0,
IF(Q97=6,0,
IF(Q97=7,0)))))))),
IF(AZ97="t",
IF(Q97=0,0,
IF(Q97=1,#REF!*4*4*0.8,
IF(Q97=2,0,
IF(Q97=3,#REF!*4*2*0.8,
IF(Q97=4,0,
IF(Q97=5,0,
IF(Q97=6,0,
IF(Q97=7,0))))))))))</f>
        <v>0</v>
      </c>
      <c r="AR97" s="2" t="e">
        <f>IF(AZ97="s",
IF(Q97=0,0,
IF(Q97=1,0,
IF(Q97=2,#REF!*4*2,
IF(Q97=3,#REF!*4,
IF(Q97=4,#REF!*4,
IF(Q97=5,0,
IF(Q97=6,0,
IF(Q97=7,#REF!*4)))))))),
IF(AZ97="t",
IF(Q97=0,0,
IF(Q97=1,0,
IF(Q97=2,#REF!*4*2*0.8,
IF(Q97=3,#REF!*4*0.8,
IF(Q97=4,#REF!*4*0.8,
IF(Q97=5,0,
IF(Q97=6,0,
IF(Q97=7,#REF!*4))))))))))</f>
        <v>#REF!</v>
      </c>
      <c r="AS97" s="2" t="e">
        <f>IF(AZ97="s",
IF(Q97=0,0,
IF(Q97=1,#REF!*2,
IF(Q97=2,#REF!*2,
IF(Q97=3,#REF!*2,
IF(Q97=4,#REF!*2,
IF(Q97=5,#REF!*2,
IF(Q97=6,#REF!*2,
IF(Q97=7,#REF!*2)))))))),
IF(AZ97="t",
IF(Q97=0,#REF!*2*0.8,
IF(Q97=1,#REF!*2*0.8,
IF(Q97=2,#REF!*2*0.8,
IF(Q97=3,#REF!*2*0.8,
IF(Q97=4,#REF!*2*0.8,
IF(Q97=5,#REF!*2*0.8,
IF(Q97=6,#REF!*1*0.8,
IF(Q97=7,#REF!*2))))))))))</f>
        <v>#REF!</v>
      </c>
      <c r="AT97" s="2" t="e">
        <f t="shared" si="55"/>
        <v>#REF!</v>
      </c>
      <c r="AU97" s="2" t="e">
        <f>IF(AZ97="s",
IF(Q97=0,0,
IF(Q97=1,(14-2)*(#REF!+#REF!)/4*4,
IF(Q97=2,(14-2)*(#REF!+#REF!)/4*2,
IF(Q97=3,(14-2)*(#REF!+#REF!)/4*3,
IF(Q97=4,(14-2)*(#REF!+#REF!)/4,
IF(Q97=5,(14-2)*#REF!/4,
IF(Q97=6,0,
IF(Q97=7,(14)*#REF!)))))))),
IF(AZ97="t",
IF(Q97=0,0,
IF(Q97=1,(11-2)*(#REF!+#REF!)/4*4,
IF(Q97=2,(11-2)*(#REF!+#REF!)/4*2,
IF(Q97=3,(11-2)*(#REF!+#REF!)/4*3,
IF(Q97=4,(11-2)*(#REF!+#REF!)/4,
IF(Q97=5,(11-2)*#REF!/4,
IF(Q97=6,0,
IF(Q97=7,(11)*#REF!))))))))))</f>
        <v>#REF!</v>
      </c>
      <c r="AV97" s="2" t="e">
        <f t="shared" si="56"/>
        <v>#REF!</v>
      </c>
      <c r="AW97" s="2">
        <f t="shared" si="57"/>
        <v>8</v>
      </c>
      <c r="AX97" s="2">
        <f t="shared" si="58"/>
        <v>4</v>
      </c>
      <c r="AY97" s="2" t="e">
        <f t="shared" si="59"/>
        <v>#REF!</v>
      </c>
      <c r="AZ97" s="2" t="s">
        <v>63</v>
      </c>
      <c r="BA97" s="2" t="e">
        <f>IF(BG97="A",0,IF(AZ97="s",14*#REF!,IF(AZ97="T",11*#REF!,"HATA")))</f>
        <v>#REF!</v>
      </c>
      <c r="BB97" s="2" t="e">
        <f t="shared" si="60"/>
        <v>#REF!</v>
      </c>
      <c r="BC97" s="2" t="e">
        <f t="shared" si="61"/>
        <v>#REF!</v>
      </c>
      <c r="BD97" s="2" t="e">
        <f>IF(BC97-#REF!=0,"DOĞRU","YANLIŞ")</f>
        <v>#REF!</v>
      </c>
      <c r="BE97" s="2" t="e">
        <f>#REF!-BC97</f>
        <v>#REF!</v>
      </c>
      <c r="BF97" s="2">
        <v>0</v>
      </c>
      <c r="BH97" s="2">
        <v>0</v>
      </c>
      <c r="BJ97" s="2">
        <v>7</v>
      </c>
      <c r="BL97" s="7" t="e">
        <f>#REF!*14</f>
        <v>#REF!</v>
      </c>
      <c r="BM97" s="9"/>
      <c r="BN97" s="8"/>
      <c r="BO97" s="13"/>
      <c r="BP97" s="13"/>
      <c r="BQ97" s="13"/>
      <c r="BR97" s="13"/>
      <c r="BS97" s="13"/>
      <c r="BT97" s="10"/>
      <c r="BU97" s="11"/>
      <c r="BV97" s="12"/>
      <c r="CC97" s="41"/>
      <c r="CD97" s="41"/>
      <c r="CE97" s="41"/>
      <c r="CF97" s="42"/>
      <c r="CG97" s="42"/>
      <c r="CH97" s="42"/>
      <c r="CI97" s="42"/>
      <c r="CJ97" s="42"/>
      <c r="CK97" s="42"/>
    </row>
    <row r="98" spans="1:89" hidden="1" x14ac:dyDescent="0.25">
      <c r="A98" s="2" t="s">
        <v>644</v>
      </c>
      <c r="B98" s="2" t="s">
        <v>645</v>
      </c>
      <c r="C98" s="2" t="s">
        <v>645</v>
      </c>
      <c r="D98" s="4" t="s">
        <v>60</v>
      </c>
      <c r="E98" s="4" t="s">
        <v>60</v>
      </c>
      <c r="F98" s="4" t="e">
        <f>IF(AZ98="S",
IF(#REF!+BH98=2012,
IF(#REF!=1,"12-13/1",
IF(#REF!=2,"12-13/2",
IF(#REF!=3,"13-14/1",
IF(#REF!=4,"13-14/2","Hata1")))),
IF(#REF!+BH98=2013,
IF(#REF!=1,"13-14/1",
IF(#REF!=2,"13-14/2",
IF(#REF!=3,"14-15/1",
IF(#REF!=4,"14-15/2","Hata2")))),
IF(#REF!+BH98=2014,
IF(#REF!=1,"14-15/1",
IF(#REF!=2,"14-15/2",
IF(#REF!=3,"15-16/1",
IF(#REF!=4,"15-16/2","Hata3")))),
IF(#REF!+BH98=2015,
IF(#REF!=1,"15-16/1",
IF(#REF!=2,"15-16/2",
IF(#REF!=3,"16-17/1",
IF(#REF!=4,"16-17/2","Hata4")))),
IF(#REF!+BH98=2016,
IF(#REF!=1,"16-17/1",
IF(#REF!=2,"16-17/2",
IF(#REF!=3,"17-18/1",
IF(#REF!=4,"17-18/2","Hata5")))),
IF(#REF!+BH98=2017,
IF(#REF!=1,"17-18/1",
IF(#REF!=2,"17-18/2",
IF(#REF!=3,"18-19/1",
IF(#REF!=4,"18-19/2","Hata6")))),
IF(#REF!+BH98=2018,
IF(#REF!=1,"18-19/1",
IF(#REF!=2,"18-19/2",
IF(#REF!=3,"19-20/1",
IF(#REF!=4,"19-20/2","Hata7")))),
IF(#REF!+BH98=2019,
IF(#REF!=1,"19-20/1",
IF(#REF!=2,"19-20/2",
IF(#REF!=3,"20-21/1",
IF(#REF!=4,"20-21/2","Hata8")))),
IF(#REF!+BH98=2020,
IF(#REF!=1,"20-21/1",
IF(#REF!=2,"20-21/2",
IF(#REF!=3,"21-22/1",
IF(#REF!=4,"21-22/2","Hata9")))),
IF(#REF!+BH98=2021,
IF(#REF!=1,"21-22/1",
IF(#REF!=2,"21-22/2",
IF(#REF!=3,"22-23/1",
IF(#REF!=4,"22-23/2","Hata10")))),
IF(#REF!+BH98=2022,
IF(#REF!=1,"22-23/1",
IF(#REF!=2,"22-23/2",
IF(#REF!=3,"23-24/1",
IF(#REF!=4,"23-24/2","Hata11")))),
IF(#REF!+BH98=2023,
IF(#REF!=1,"23-24/1",
IF(#REF!=2,"23-24/2",
IF(#REF!=3,"24-25/1",
IF(#REF!=4,"24-25/2","Hata12")))),
)))))))))))),
IF(AZ98="T",
IF(#REF!+BH98=2012,
IF(#REF!=1,"12-13/1",
IF(#REF!=2,"12-13/2",
IF(#REF!=3,"12-13/3",
IF(#REF!=4,"13-14/1",
IF(#REF!=5,"13-14/2",
IF(#REF!=6,"13-14/3","Hata1")))))),
IF(#REF!+BH98=2013,
IF(#REF!=1,"13-14/1",
IF(#REF!=2,"13-14/2",
IF(#REF!=3,"13-14/3",
IF(#REF!=4,"14-15/1",
IF(#REF!=5,"14-15/2",
IF(#REF!=6,"14-15/3","Hata2")))))),
IF(#REF!+BH98=2014,
IF(#REF!=1,"14-15/1",
IF(#REF!=2,"14-15/2",
IF(#REF!=3,"14-15/3",
IF(#REF!=4,"15-16/1",
IF(#REF!=5,"15-16/2",
IF(#REF!=6,"15-16/3","Hata3")))))),
IF(AND(#REF!+#REF!&gt;2014,#REF!+#REF!&lt;2015,BH98=1),
IF(#REF!=0.1,"14-15/0.1",
IF(#REF!=0.2,"14-15/0.2",
IF(#REF!=0.3,"14-15/0.3","Hata4"))),
IF(#REF!+BH98=2015,
IF(#REF!=1,"15-16/1",
IF(#REF!=2,"15-16/2",
IF(#REF!=3,"15-16/3",
IF(#REF!=4,"16-17/1",
IF(#REF!=5,"16-17/2",
IF(#REF!=6,"16-17/3","Hata5")))))),
IF(#REF!+BH98=2016,
IF(#REF!=1,"16-17/1",
IF(#REF!=2,"16-17/2",
IF(#REF!=3,"16-17/3",
IF(#REF!=4,"17-18/1",
IF(#REF!=5,"17-18/2",
IF(#REF!=6,"17-18/3","Hata6")))))),
IF(#REF!+BH98=2017,
IF(#REF!=1,"17-18/1",
IF(#REF!=2,"17-18/2",
IF(#REF!=3,"17-18/3",
IF(#REF!=4,"18-19/1",
IF(#REF!=5,"18-19/2",
IF(#REF!=6,"18-19/3","Hata7")))))),
IF(#REF!+BH98=2018,
IF(#REF!=1,"18-19/1",
IF(#REF!=2,"18-19/2",
IF(#REF!=3,"18-19/3",
IF(#REF!=4,"19-20/1",
IF(#REF!=5," 19-20/2",
IF(#REF!=6,"19-20/3","Hata8")))))),
IF(#REF!+BH98=2019,
IF(#REF!=1,"19-20/1",
IF(#REF!=2,"19-20/2",
IF(#REF!=3,"19-20/3",
IF(#REF!=4,"20-21/1",
IF(#REF!=5,"20-21/2",
IF(#REF!=6,"20-21/3","Hata9")))))),
IF(#REF!+BH98=2020,
IF(#REF!=1,"20-21/1",
IF(#REF!=2,"20-21/2",
IF(#REF!=3,"20-21/3",
IF(#REF!=4,"21-22/1",
IF(#REF!=5,"21-22/2",
IF(#REF!=6,"21-22/3","Hata10")))))),
IF(#REF!+BH98=2021,
IF(#REF!=1,"21-22/1",
IF(#REF!=2,"21-22/2",
IF(#REF!=3,"21-22/3",
IF(#REF!=4,"22-23/1",
IF(#REF!=5,"22-23/2",
IF(#REF!=6,"22-23/3","Hata11")))))),
IF(#REF!+BH98=2022,
IF(#REF!=1,"22-23/1",
IF(#REF!=2,"22-23/2",
IF(#REF!=3,"22-23/3",
IF(#REF!=4,"23-24/1",
IF(#REF!=5,"23-24/2",
IF(#REF!=6,"23-24/3","Hata12")))))),
IF(#REF!+BH98=2023,
IF(#REF!=1,"23-24/1",
IF(#REF!=2,"23-24/2",
IF(#REF!=3,"23-24/3",
IF(#REF!=4,"24-25/1",
IF(#REF!=5,"24-25/2",
IF(#REF!=6,"24-25/3","Hata13")))))),
))))))))))))))
)</f>
        <v>#REF!</v>
      </c>
      <c r="G98" s="4"/>
      <c r="H98" s="2" t="s">
        <v>140</v>
      </c>
      <c r="I98" s="2">
        <v>238524</v>
      </c>
      <c r="J98" s="2" t="s">
        <v>141</v>
      </c>
      <c r="Q98" s="5">
        <v>4</v>
      </c>
      <c r="R98" s="2">
        <f>VLOOKUP($Q98,[1]sistem!$I$3:$L$10,2,FALSE)</f>
        <v>0</v>
      </c>
      <c r="S98" s="2">
        <f>VLOOKUP($Q98,[1]sistem!$I$3:$L$10,3,FALSE)</f>
        <v>1</v>
      </c>
      <c r="T98" s="2">
        <f>VLOOKUP($Q98,[1]sistem!$I$3:$L$10,4,FALSE)</f>
        <v>1</v>
      </c>
      <c r="U98" s="2" t="e">
        <f>VLOOKUP($AZ98,[1]sistem!$I$13:$L$14,2,FALSE)*#REF!</f>
        <v>#REF!</v>
      </c>
      <c r="V98" s="2" t="e">
        <f>VLOOKUP($AZ98,[1]sistem!$I$13:$L$14,3,FALSE)*#REF!</f>
        <v>#REF!</v>
      </c>
      <c r="W98" s="2" t="e">
        <f>VLOOKUP($AZ98,[1]sistem!$I$13:$L$14,4,FALSE)*#REF!</f>
        <v>#REF!</v>
      </c>
      <c r="X98" s="2" t="e">
        <f t="shared" si="47"/>
        <v>#REF!</v>
      </c>
      <c r="Y98" s="2" t="e">
        <f t="shared" si="48"/>
        <v>#REF!</v>
      </c>
      <c r="Z98" s="2" t="e">
        <f t="shared" si="49"/>
        <v>#REF!</v>
      </c>
      <c r="AA98" s="2" t="e">
        <f t="shared" si="50"/>
        <v>#REF!</v>
      </c>
      <c r="AB98" s="2">
        <f>VLOOKUP(AZ98,[1]sistem!$I$18:$J$19,2,FALSE)</f>
        <v>14</v>
      </c>
      <c r="AC98" s="2">
        <v>0.25</v>
      </c>
      <c r="AD98" s="2">
        <f>VLOOKUP($Q98,[1]sistem!$I$3:$M$10,5,FALSE)</f>
        <v>1</v>
      </c>
      <c r="AG98" s="2" t="e">
        <f>(#REF!+#REF!)*AB98</f>
        <v>#REF!</v>
      </c>
      <c r="AH98" s="2">
        <f>VLOOKUP($Q98,[1]sistem!$I$3:$N$10,6,FALSE)</f>
        <v>2</v>
      </c>
      <c r="AI98" s="2">
        <v>2</v>
      </c>
      <c r="AJ98" s="2">
        <f t="shared" si="51"/>
        <v>4</v>
      </c>
      <c r="AK98" s="2">
        <f>VLOOKUP($AZ98,[1]sistem!$I$18:$K$19,3,FALSE)</f>
        <v>14</v>
      </c>
      <c r="AL98" s="2" t="e">
        <f>AK98*#REF!</f>
        <v>#REF!</v>
      </c>
      <c r="AM98" s="2" t="e">
        <f t="shared" si="52"/>
        <v>#REF!</v>
      </c>
      <c r="AN98" s="2">
        <f t="shared" si="53"/>
        <v>25</v>
      </c>
      <c r="AO98" s="2" t="e">
        <f t="shared" si="54"/>
        <v>#REF!</v>
      </c>
      <c r="AP98" s="2" t="e">
        <f>ROUND(AO98-#REF!,0)</f>
        <v>#REF!</v>
      </c>
      <c r="AQ98" s="2">
        <f>IF(AZ98="s",IF(Q98=0,0,
IF(Q98=1,#REF!*4*4,
IF(Q98=2,0,
IF(Q98=3,#REF!*4*2,
IF(Q98=4,0,
IF(Q98=5,0,
IF(Q98=6,0,
IF(Q98=7,0)))))))),
IF(AZ98="t",
IF(Q98=0,0,
IF(Q98=1,#REF!*4*4*0.8,
IF(Q98=2,0,
IF(Q98=3,#REF!*4*2*0.8,
IF(Q98=4,0,
IF(Q98=5,0,
IF(Q98=6,0,
IF(Q98=7,0))))))))))</f>
        <v>0</v>
      </c>
      <c r="AR98" s="2" t="e">
        <f>IF(AZ98="s",
IF(Q98=0,0,
IF(Q98=1,0,
IF(Q98=2,#REF!*4*2,
IF(Q98=3,#REF!*4,
IF(Q98=4,#REF!*4,
IF(Q98=5,0,
IF(Q98=6,0,
IF(Q98=7,#REF!*4)))))))),
IF(AZ98="t",
IF(Q98=0,0,
IF(Q98=1,0,
IF(Q98=2,#REF!*4*2*0.8,
IF(Q98=3,#REF!*4*0.8,
IF(Q98=4,#REF!*4*0.8,
IF(Q98=5,0,
IF(Q98=6,0,
IF(Q98=7,#REF!*4))))))))))</f>
        <v>#REF!</v>
      </c>
      <c r="AS98" s="2" t="e">
        <f>IF(AZ98="s",
IF(Q98=0,0,
IF(Q98=1,#REF!*2,
IF(Q98=2,#REF!*2,
IF(Q98=3,#REF!*2,
IF(Q98=4,#REF!*2,
IF(Q98=5,#REF!*2,
IF(Q98=6,#REF!*2,
IF(Q98=7,#REF!*2)))))))),
IF(AZ98="t",
IF(Q98=0,#REF!*2*0.8,
IF(Q98=1,#REF!*2*0.8,
IF(Q98=2,#REF!*2*0.8,
IF(Q98=3,#REF!*2*0.8,
IF(Q98=4,#REF!*2*0.8,
IF(Q98=5,#REF!*2*0.8,
IF(Q98=6,#REF!*1*0.8,
IF(Q98=7,#REF!*2))))))))))</f>
        <v>#REF!</v>
      </c>
      <c r="AT98" s="2" t="e">
        <f t="shared" si="55"/>
        <v>#REF!</v>
      </c>
      <c r="AU98" s="2" t="e">
        <f>IF(AZ98="s",
IF(Q98=0,0,
IF(Q98=1,(14-2)*(#REF!+#REF!)/4*4,
IF(Q98=2,(14-2)*(#REF!+#REF!)/4*2,
IF(Q98=3,(14-2)*(#REF!+#REF!)/4*3,
IF(Q98=4,(14-2)*(#REF!+#REF!)/4,
IF(Q98=5,(14-2)*#REF!/4,
IF(Q98=6,0,
IF(Q98=7,(14)*#REF!)))))))),
IF(AZ98="t",
IF(Q98=0,0,
IF(Q98=1,(11-2)*(#REF!+#REF!)/4*4,
IF(Q98=2,(11-2)*(#REF!+#REF!)/4*2,
IF(Q98=3,(11-2)*(#REF!+#REF!)/4*3,
IF(Q98=4,(11-2)*(#REF!+#REF!)/4,
IF(Q98=5,(11-2)*#REF!/4,
IF(Q98=6,0,
IF(Q98=7,(11)*#REF!))))))))))</f>
        <v>#REF!</v>
      </c>
      <c r="AV98" s="2" t="e">
        <f t="shared" si="56"/>
        <v>#REF!</v>
      </c>
      <c r="AW98" s="2">
        <f t="shared" si="57"/>
        <v>8</v>
      </c>
      <c r="AX98" s="2">
        <f t="shared" si="58"/>
        <v>4</v>
      </c>
      <c r="AY98" s="2" t="e">
        <f t="shared" si="59"/>
        <v>#REF!</v>
      </c>
      <c r="AZ98" s="2" t="s">
        <v>63</v>
      </c>
      <c r="BA98" s="2" t="e">
        <f>IF(BG98="A",0,IF(AZ98="s",14*#REF!,IF(AZ98="T",11*#REF!,"HATA")))</f>
        <v>#REF!</v>
      </c>
      <c r="BB98" s="2" t="e">
        <f t="shared" si="60"/>
        <v>#REF!</v>
      </c>
      <c r="BC98" s="2" t="e">
        <f t="shared" si="61"/>
        <v>#REF!</v>
      </c>
      <c r="BD98" s="2" t="e">
        <f>IF(BC98-#REF!=0,"DOĞRU","YANLIŞ")</f>
        <v>#REF!</v>
      </c>
      <c r="BE98" s="2" t="e">
        <f>#REF!-BC98</f>
        <v>#REF!</v>
      </c>
      <c r="BF98" s="2">
        <v>0</v>
      </c>
      <c r="BH98" s="2">
        <v>0</v>
      </c>
      <c r="BJ98" s="2">
        <v>4</v>
      </c>
      <c r="BL98" s="7" t="e">
        <f>#REF!*14</f>
        <v>#REF!</v>
      </c>
      <c r="BM98" s="9"/>
      <c r="BN98" s="8"/>
      <c r="BO98" s="13"/>
      <c r="BP98" s="13"/>
      <c r="BQ98" s="13"/>
      <c r="BR98" s="13"/>
      <c r="BS98" s="13"/>
      <c r="BT98" s="10"/>
      <c r="BU98" s="11"/>
      <c r="BV98" s="12"/>
      <c r="CC98" s="41"/>
      <c r="CD98" s="41"/>
      <c r="CE98" s="41"/>
      <c r="CF98" s="42"/>
      <c r="CG98" s="42"/>
      <c r="CH98" s="42"/>
      <c r="CI98" s="42"/>
      <c r="CJ98" s="42"/>
      <c r="CK98" s="42"/>
    </row>
    <row r="99" spans="1:89" hidden="1" x14ac:dyDescent="0.25">
      <c r="A99" s="2" t="s">
        <v>646</v>
      </c>
      <c r="B99" s="2" t="s">
        <v>647</v>
      </c>
      <c r="C99" s="2" t="s">
        <v>647</v>
      </c>
      <c r="D99" s="4" t="s">
        <v>60</v>
      </c>
      <c r="E99" s="4" t="s">
        <v>60</v>
      </c>
      <c r="F99" s="4" t="e">
        <f>IF(AZ99="S",
IF(#REF!+BH99=2012,
IF(#REF!=1,"12-13/1",
IF(#REF!=2,"12-13/2",
IF(#REF!=3,"13-14/1",
IF(#REF!=4,"13-14/2","Hata1")))),
IF(#REF!+BH99=2013,
IF(#REF!=1,"13-14/1",
IF(#REF!=2,"13-14/2",
IF(#REF!=3,"14-15/1",
IF(#REF!=4,"14-15/2","Hata2")))),
IF(#REF!+BH99=2014,
IF(#REF!=1,"14-15/1",
IF(#REF!=2,"14-15/2",
IF(#REF!=3,"15-16/1",
IF(#REF!=4,"15-16/2","Hata3")))),
IF(#REF!+BH99=2015,
IF(#REF!=1,"15-16/1",
IF(#REF!=2,"15-16/2",
IF(#REF!=3,"16-17/1",
IF(#REF!=4,"16-17/2","Hata4")))),
IF(#REF!+BH99=2016,
IF(#REF!=1,"16-17/1",
IF(#REF!=2,"16-17/2",
IF(#REF!=3,"17-18/1",
IF(#REF!=4,"17-18/2","Hata5")))),
IF(#REF!+BH99=2017,
IF(#REF!=1,"17-18/1",
IF(#REF!=2,"17-18/2",
IF(#REF!=3,"18-19/1",
IF(#REF!=4,"18-19/2","Hata6")))),
IF(#REF!+BH99=2018,
IF(#REF!=1,"18-19/1",
IF(#REF!=2,"18-19/2",
IF(#REF!=3,"19-20/1",
IF(#REF!=4,"19-20/2","Hata7")))),
IF(#REF!+BH99=2019,
IF(#REF!=1,"19-20/1",
IF(#REF!=2,"19-20/2",
IF(#REF!=3,"20-21/1",
IF(#REF!=4,"20-21/2","Hata8")))),
IF(#REF!+BH99=2020,
IF(#REF!=1,"20-21/1",
IF(#REF!=2,"20-21/2",
IF(#REF!=3,"21-22/1",
IF(#REF!=4,"21-22/2","Hata9")))),
IF(#REF!+BH99=2021,
IF(#REF!=1,"21-22/1",
IF(#REF!=2,"21-22/2",
IF(#REF!=3,"22-23/1",
IF(#REF!=4,"22-23/2","Hata10")))),
IF(#REF!+BH99=2022,
IF(#REF!=1,"22-23/1",
IF(#REF!=2,"22-23/2",
IF(#REF!=3,"23-24/1",
IF(#REF!=4,"23-24/2","Hata11")))),
IF(#REF!+BH99=2023,
IF(#REF!=1,"23-24/1",
IF(#REF!=2,"23-24/2",
IF(#REF!=3,"24-25/1",
IF(#REF!=4,"24-25/2","Hata12")))),
)))))))))))),
IF(AZ99="T",
IF(#REF!+BH99=2012,
IF(#REF!=1,"12-13/1",
IF(#REF!=2,"12-13/2",
IF(#REF!=3,"12-13/3",
IF(#REF!=4,"13-14/1",
IF(#REF!=5,"13-14/2",
IF(#REF!=6,"13-14/3","Hata1")))))),
IF(#REF!+BH99=2013,
IF(#REF!=1,"13-14/1",
IF(#REF!=2,"13-14/2",
IF(#REF!=3,"13-14/3",
IF(#REF!=4,"14-15/1",
IF(#REF!=5,"14-15/2",
IF(#REF!=6,"14-15/3","Hata2")))))),
IF(#REF!+BH99=2014,
IF(#REF!=1,"14-15/1",
IF(#REF!=2,"14-15/2",
IF(#REF!=3,"14-15/3",
IF(#REF!=4,"15-16/1",
IF(#REF!=5,"15-16/2",
IF(#REF!=6,"15-16/3","Hata3")))))),
IF(AND(#REF!+#REF!&gt;2014,#REF!+#REF!&lt;2015,BH99=1),
IF(#REF!=0.1,"14-15/0.1",
IF(#REF!=0.2,"14-15/0.2",
IF(#REF!=0.3,"14-15/0.3","Hata4"))),
IF(#REF!+BH99=2015,
IF(#REF!=1,"15-16/1",
IF(#REF!=2,"15-16/2",
IF(#REF!=3,"15-16/3",
IF(#REF!=4,"16-17/1",
IF(#REF!=5,"16-17/2",
IF(#REF!=6,"16-17/3","Hata5")))))),
IF(#REF!+BH99=2016,
IF(#REF!=1,"16-17/1",
IF(#REF!=2,"16-17/2",
IF(#REF!=3,"16-17/3",
IF(#REF!=4,"17-18/1",
IF(#REF!=5,"17-18/2",
IF(#REF!=6,"17-18/3","Hata6")))))),
IF(#REF!+BH99=2017,
IF(#REF!=1,"17-18/1",
IF(#REF!=2,"17-18/2",
IF(#REF!=3,"17-18/3",
IF(#REF!=4,"18-19/1",
IF(#REF!=5,"18-19/2",
IF(#REF!=6,"18-19/3","Hata7")))))),
IF(#REF!+BH99=2018,
IF(#REF!=1,"18-19/1",
IF(#REF!=2,"18-19/2",
IF(#REF!=3,"18-19/3",
IF(#REF!=4,"19-20/1",
IF(#REF!=5," 19-20/2",
IF(#REF!=6,"19-20/3","Hata8")))))),
IF(#REF!+BH99=2019,
IF(#REF!=1,"19-20/1",
IF(#REF!=2,"19-20/2",
IF(#REF!=3,"19-20/3",
IF(#REF!=4,"20-21/1",
IF(#REF!=5,"20-21/2",
IF(#REF!=6,"20-21/3","Hata9")))))),
IF(#REF!+BH99=2020,
IF(#REF!=1,"20-21/1",
IF(#REF!=2,"20-21/2",
IF(#REF!=3,"20-21/3",
IF(#REF!=4,"21-22/1",
IF(#REF!=5,"21-22/2",
IF(#REF!=6,"21-22/3","Hata10")))))),
IF(#REF!+BH99=2021,
IF(#REF!=1,"21-22/1",
IF(#REF!=2,"21-22/2",
IF(#REF!=3,"21-22/3",
IF(#REF!=4,"22-23/1",
IF(#REF!=5,"22-23/2",
IF(#REF!=6,"22-23/3","Hata11")))))),
IF(#REF!+BH99=2022,
IF(#REF!=1,"22-23/1",
IF(#REF!=2,"22-23/2",
IF(#REF!=3,"22-23/3",
IF(#REF!=4,"23-24/1",
IF(#REF!=5,"23-24/2",
IF(#REF!=6,"23-24/3","Hata12")))))),
IF(#REF!+BH99=2023,
IF(#REF!=1,"23-24/1",
IF(#REF!=2,"23-24/2",
IF(#REF!=3,"23-24/3",
IF(#REF!=4,"24-25/1",
IF(#REF!=5,"24-25/2",
IF(#REF!=6,"24-25/3","Hata13")))))),
))))))))))))))
)</f>
        <v>#REF!</v>
      </c>
      <c r="G99" s="4"/>
      <c r="H99" s="2" t="s">
        <v>140</v>
      </c>
      <c r="I99" s="2">
        <v>238524</v>
      </c>
      <c r="J99" s="2" t="s">
        <v>141</v>
      </c>
      <c r="O99" s="2" t="s">
        <v>648</v>
      </c>
      <c r="P99" s="2" t="s">
        <v>648</v>
      </c>
      <c r="Q99" s="5">
        <v>4</v>
      </c>
      <c r="R99" s="2">
        <f>VLOOKUP($Q99,[1]sistem!$I$3:$L$10,2,FALSE)</f>
        <v>0</v>
      </c>
      <c r="S99" s="2">
        <f>VLOOKUP($Q99,[1]sistem!$I$3:$L$10,3,FALSE)</f>
        <v>1</v>
      </c>
      <c r="T99" s="2">
        <f>VLOOKUP($Q99,[1]sistem!$I$3:$L$10,4,FALSE)</f>
        <v>1</v>
      </c>
      <c r="U99" s="2" t="e">
        <f>VLOOKUP($AZ99,[1]sistem!$I$13:$L$14,2,FALSE)*#REF!</f>
        <v>#REF!</v>
      </c>
      <c r="V99" s="2" t="e">
        <f>VLOOKUP($AZ99,[1]sistem!$I$13:$L$14,3,FALSE)*#REF!</f>
        <v>#REF!</v>
      </c>
      <c r="W99" s="2" t="e">
        <f>VLOOKUP($AZ99,[1]sistem!$I$13:$L$14,4,FALSE)*#REF!</f>
        <v>#REF!</v>
      </c>
      <c r="X99" s="2" t="e">
        <f t="shared" si="47"/>
        <v>#REF!</v>
      </c>
      <c r="Y99" s="2" t="e">
        <f t="shared" si="48"/>
        <v>#REF!</v>
      </c>
      <c r="Z99" s="2" t="e">
        <f t="shared" si="49"/>
        <v>#REF!</v>
      </c>
      <c r="AA99" s="2" t="e">
        <f t="shared" si="50"/>
        <v>#REF!</v>
      </c>
      <c r="AB99" s="2">
        <f>VLOOKUP(AZ99,[1]sistem!$I$18:$J$19,2,FALSE)</f>
        <v>14</v>
      </c>
      <c r="AC99" s="2">
        <v>0.25</v>
      </c>
      <c r="AD99" s="2">
        <f>VLOOKUP($Q99,[1]sistem!$I$3:$M$10,5,FALSE)</f>
        <v>1</v>
      </c>
      <c r="AE99" s="2">
        <v>4</v>
      </c>
      <c r="AG99" s="2">
        <f>AE99*AK99</f>
        <v>56</v>
      </c>
      <c r="AH99" s="2">
        <f>VLOOKUP($Q99,[1]sistem!$I$3:$N$10,6,FALSE)</f>
        <v>2</v>
      </c>
      <c r="AI99" s="2">
        <v>2</v>
      </c>
      <c r="AJ99" s="2">
        <f t="shared" si="51"/>
        <v>4</v>
      </c>
      <c r="AK99" s="2">
        <f>VLOOKUP($AZ99,[1]sistem!$I$18:$K$19,3,FALSE)</f>
        <v>14</v>
      </c>
      <c r="AL99" s="2" t="e">
        <f>AK99*#REF!</f>
        <v>#REF!</v>
      </c>
      <c r="AM99" s="2" t="e">
        <f t="shared" si="52"/>
        <v>#REF!</v>
      </c>
      <c r="AN99" s="2">
        <f t="shared" si="53"/>
        <v>25</v>
      </c>
      <c r="AO99" s="2" t="e">
        <f t="shared" si="54"/>
        <v>#REF!</v>
      </c>
      <c r="AP99" s="2" t="e">
        <f>ROUND(AO99-#REF!,0)</f>
        <v>#REF!</v>
      </c>
      <c r="AQ99" s="2">
        <f>IF(AZ99="s",IF(Q99=0,0,
IF(Q99=1,#REF!*4*4,
IF(Q99=2,0,
IF(Q99=3,#REF!*4*2,
IF(Q99=4,0,
IF(Q99=5,0,
IF(Q99=6,0,
IF(Q99=7,0)))))))),
IF(AZ99="t",
IF(Q99=0,0,
IF(Q99=1,#REF!*4*4*0.8,
IF(Q99=2,0,
IF(Q99=3,#REF!*4*2*0.8,
IF(Q99=4,0,
IF(Q99=5,0,
IF(Q99=6,0,
IF(Q99=7,0))))))))))</f>
        <v>0</v>
      </c>
      <c r="AR99" s="2" t="e">
        <f>IF(AZ99="s",
IF(Q99=0,0,
IF(Q99=1,0,
IF(Q99=2,#REF!*4*2,
IF(Q99=3,#REF!*4,
IF(Q99=4,#REF!*4,
IF(Q99=5,0,
IF(Q99=6,0,
IF(Q99=7,#REF!*4)))))))),
IF(AZ99="t",
IF(Q99=0,0,
IF(Q99=1,0,
IF(Q99=2,#REF!*4*2*0.8,
IF(Q99=3,#REF!*4*0.8,
IF(Q99=4,#REF!*4*0.8,
IF(Q99=5,0,
IF(Q99=6,0,
IF(Q99=7,#REF!*4))))))))))</f>
        <v>#REF!</v>
      </c>
      <c r="AS99" s="2" t="e">
        <f>IF(AZ99="s",
IF(Q99=0,0,
IF(Q99=1,#REF!*2,
IF(Q99=2,#REF!*2,
IF(Q99=3,#REF!*2,
IF(Q99=4,#REF!*2,
IF(Q99=5,#REF!*2,
IF(Q99=6,#REF!*2,
IF(Q99=7,#REF!*2)))))))),
IF(AZ99="t",
IF(Q99=0,#REF!*2*0.8,
IF(Q99=1,#REF!*2*0.8,
IF(Q99=2,#REF!*2*0.8,
IF(Q99=3,#REF!*2*0.8,
IF(Q99=4,#REF!*2*0.8,
IF(Q99=5,#REF!*2*0.8,
IF(Q99=6,#REF!*1*0.8,
IF(Q99=7,#REF!*2))))))))))</f>
        <v>#REF!</v>
      </c>
      <c r="AT99" s="2" t="e">
        <f t="shared" si="55"/>
        <v>#REF!</v>
      </c>
      <c r="AU99" s="2" t="e">
        <f>IF(AZ99="s",
IF(Q99=0,0,
IF(Q99=1,(14-2)*(#REF!+#REF!)/4*4,
IF(Q99=2,(14-2)*(#REF!+#REF!)/4*2,
IF(Q99=3,(14-2)*(#REF!+#REF!)/4*3,
IF(Q99=4,(14-2)*(#REF!+#REF!)/4,
IF(Q99=5,(14-2)*#REF!/4,
IF(Q99=6,0,
IF(Q99=7,(14)*#REF!)))))))),
IF(AZ99="t",
IF(Q99=0,0,
IF(Q99=1,(11-2)*(#REF!+#REF!)/4*4,
IF(Q99=2,(11-2)*(#REF!+#REF!)/4*2,
IF(Q99=3,(11-2)*(#REF!+#REF!)/4*3,
IF(Q99=4,(11-2)*(#REF!+#REF!)/4,
IF(Q99=5,(11-2)*#REF!/4,
IF(Q99=6,0,
IF(Q99=7,(11)*#REF!))))))))))</f>
        <v>#REF!</v>
      </c>
      <c r="AV99" s="2" t="e">
        <f t="shared" si="56"/>
        <v>#REF!</v>
      </c>
      <c r="AW99" s="2">
        <f t="shared" si="57"/>
        <v>8</v>
      </c>
      <c r="AX99" s="2">
        <f t="shared" si="58"/>
        <v>4</v>
      </c>
      <c r="AY99" s="2" t="e">
        <f t="shared" si="59"/>
        <v>#REF!</v>
      </c>
      <c r="AZ99" s="2" t="s">
        <v>63</v>
      </c>
      <c r="BA99" s="2" t="e">
        <f>IF(BG99="A",0,IF(AZ99="s",14*#REF!,IF(AZ99="T",11*#REF!,"HATA")))</f>
        <v>#REF!</v>
      </c>
      <c r="BB99" s="2" t="e">
        <f t="shared" si="60"/>
        <v>#REF!</v>
      </c>
      <c r="BC99" s="2" t="e">
        <f t="shared" si="61"/>
        <v>#REF!</v>
      </c>
      <c r="BD99" s="2" t="e">
        <f>IF(BC99-#REF!=0,"DOĞRU","YANLIŞ")</f>
        <v>#REF!</v>
      </c>
      <c r="BE99" s="2" t="e">
        <f>#REF!-BC99</f>
        <v>#REF!</v>
      </c>
      <c r="BF99" s="2">
        <v>0</v>
      </c>
      <c r="BH99" s="2">
        <v>0</v>
      </c>
      <c r="BJ99" s="2">
        <v>4</v>
      </c>
      <c r="BL99" s="7" t="e">
        <f>#REF!*14</f>
        <v>#REF!</v>
      </c>
      <c r="BM99" s="9"/>
      <c r="BN99" s="8"/>
      <c r="BO99" s="13"/>
      <c r="BP99" s="13"/>
      <c r="BQ99" s="13"/>
      <c r="BR99" s="13"/>
      <c r="BS99" s="13"/>
      <c r="BT99" s="10"/>
      <c r="BU99" s="11"/>
      <c r="BV99" s="12"/>
      <c r="CC99" s="41"/>
      <c r="CD99" s="41"/>
      <c r="CE99" s="41"/>
      <c r="CF99" s="42"/>
      <c r="CG99" s="42"/>
      <c r="CH99" s="42"/>
      <c r="CI99" s="42"/>
      <c r="CJ99" s="42"/>
      <c r="CK99" s="42"/>
    </row>
    <row r="100" spans="1:89" hidden="1" x14ac:dyDescent="0.25">
      <c r="A100" s="2" t="s">
        <v>247</v>
      </c>
      <c r="B100" s="2" t="s">
        <v>248</v>
      </c>
      <c r="C100" s="2" t="s">
        <v>248</v>
      </c>
      <c r="D100" s="4" t="s">
        <v>171</v>
      </c>
      <c r="E100" s="4">
        <v>1</v>
      </c>
      <c r="F100" s="4" t="e">
        <f>IF(AZ100="S",
IF(#REF!+BH100=2012,
IF(#REF!=1,"12-13/1",
IF(#REF!=2,"12-13/2",
IF(#REF!=3,"13-14/1",
IF(#REF!=4,"13-14/2","Hata1")))),
IF(#REF!+BH100=2013,
IF(#REF!=1,"13-14/1",
IF(#REF!=2,"13-14/2",
IF(#REF!=3,"14-15/1",
IF(#REF!=4,"14-15/2","Hata2")))),
IF(#REF!+BH100=2014,
IF(#REF!=1,"14-15/1",
IF(#REF!=2,"14-15/2",
IF(#REF!=3,"15-16/1",
IF(#REF!=4,"15-16/2","Hata3")))),
IF(#REF!+BH100=2015,
IF(#REF!=1,"15-16/1",
IF(#REF!=2,"15-16/2",
IF(#REF!=3,"16-17/1",
IF(#REF!=4,"16-17/2","Hata4")))),
IF(#REF!+BH100=2016,
IF(#REF!=1,"16-17/1",
IF(#REF!=2,"16-17/2",
IF(#REF!=3,"17-18/1",
IF(#REF!=4,"17-18/2","Hata5")))),
IF(#REF!+BH100=2017,
IF(#REF!=1,"17-18/1",
IF(#REF!=2,"17-18/2",
IF(#REF!=3,"18-19/1",
IF(#REF!=4,"18-19/2","Hata6")))),
IF(#REF!+BH100=2018,
IF(#REF!=1,"18-19/1",
IF(#REF!=2,"18-19/2",
IF(#REF!=3,"19-20/1",
IF(#REF!=4,"19-20/2","Hata7")))),
IF(#REF!+BH100=2019,
IF(#REF!=1,"19-20/1",
IF(#REF!=2,"19-20/2",
IF(#REF!=3,"20-21/1",
IF(#REF!=4,"20-21/2","Hata8")))),
IF(#REF!+BH100=2020,
IF(#REF!=1,"20-21/1",
IF(#REF!=2,"20-21/2",
IF(#REF!=3,"21-22/1",
IF(#REF!=4,"21-22/2","Hata9")))),
IF(#REF!+BH100=2021,
IF(#REF!=1,"21-22/1",
IF(#REF!=2,"21-22/2",
IF(#REF!=3,"22-23/1",
IF(#REF!=4,"22-23/2","Hata10")))),
IF(#REF!+BH100=2022,
IF(#REF!=1,"22-23/1",
IF(#REF!=2,"22-23/2",
IF(#REF!=3,"23-24/1",
IF(#REF!=4,"23-24/2","Hata11")))),
IF(#REF!+BH100=2023,
IF(#REF!=1,"23-24/1",
IF(#REF!=2,"23-24/2",
IF(#REF!=3,"24-25/1",
IF(#REF!=4,"24-25/2","Hata12")))),
)))))))))))),
IF(AZ100="T",
IF(#REF!+BH100=2012,
IF(#REF!=1,"12-13/1",
IF(#REF!=2,"12-13/2",
IF(#REF!=3,"12-13/3",
IF(#REF!=4,"13-14/1",
IF(#REF!=5,"13-14/2",
IF(#REF!=6,"13-14/3","Hata1")))))),
IF(#REF!+BH100=2013,
IF(#REF!=1,"13-14/1",
IF(#REF!=2,"13-14/2",
IF(#REF!=3,"13-14/3",
IF(#REF!=4,"14-15/1",
IF(#REF!=5,"14-15/2",
IF(#REF!=6,"14-15/3","Hata2")))))),
IF(#REF!+BH100=2014,
IF(#REF!=1,"14-15/1",
IF(#REF!=2,"14-15/2",
IF(#REF!=3,"14-15/3",
IF(#REF!=4,"15-16/1",
IF(#REF!=5,"15-16/2",
IF(#REF!=6,"15-16/3","Hata3")))))),
IF(AND(#REF!+#REF!&gt;2014,#REF!+#REF!&lt;2015,BH100=1),
IF(#REF!=0.1,"14-15/0.1",
IF(#REF!=0.2,"14-15/0.2",
IF(#REF!=0.3,"14-15/0.3","Hata4"))),
IF(#REF!+BH100=2015,
IF(#REF!=1,"15-16/1",
IF(#REF!=2,"15-16/2",
IF(#REF!=3,"15-16/3",
IF(#REF!=4,"16-17/1",
IF(#REF!=5,"16-17/2",
IF(#REF!=6,"16-17/3","Hata5")))))),
IF(#REF!+BH100=2016,
IF(#REF!=1,"16-17/1",
IF(#REF!=2,"16-17/2",
IF(#REF!=3,"16-17/3",
IF(#REF!=4,"17-18/1",
IF(#REF!=5,"17-18/2",
IF(#REF!=6,"17-18/3","Hata6")))))),
IF(#REF!+BH100=2017,
IF(#REF!=1,"17-18/1",
IF(#REF!=2,"17-18/2",
IF(#REF!=3,"17-18/3",
IF(#REF!=4,"18-19/1",
IF(#REF!=5,"18-19/2",
IF(#REF!=6,"18-19/3","Hata7")))))),
IF(#REF!+BH100=2018,
IF(#REF!=1,"18-19/1",
IF(#REF!=2,"18-19/2",
IF(#REF!=3,"18-19/3",
IF(#REF!=4,"19-20/1",
IF(#REF!=5," 19-20/2",
IF(#REF!=6,"19-20/3","Hata8")))))),
IF(#REF!+BH100=2019,
IF(#REF!=1,"19-20/1",
IF(#REF!=2,"19-20/2",
IF(#REF!=3,"19-20/3",
IF(#REF!=4,"20-21/1",
IF(#REF!=5,"20-21/2",
IF(#REF!=6,"20-21/3","Hata9")))))),
IF(#REF!+BH100=2020,
IF(#REF!=1,"20-21/1",
IF(#REF!=2,"20-21/2",
IF(#REF!=3,"20-21/3",
IF(#REF!=4,"21-22/1",
IF(#REF!=5,"21-22/2",
IF(#REF!=6,"21-22/3","Hata10")))))),
IF(#REF!+BH100=2021,
IF(#REF!=1,"21-22/1",
IF(#REF!=2,"21-22/2",
IF(#REF!=3,"21-22/3",
IF(#REF!=4,"22-23/1",
IF(#REF!=5,"22-23/2",
IF(#REF!=6,"22-23/3","Hata11")))))),
IF(#REF!+BH100=2022,
IF(#REF!=1,"22-23/1",
IF(#REF!=2,"22-23/2",
IF(#REF!=3,"22-23/3",
IF(#REF!=4,"23-24/1",
IF(#REF!=5,"23-24/2",
IF(#REF!=6,"23-24/3","Hata12")))))),
IF(#REF!+BH100=2023,
IF(#REF!=1,"23-24/1",
IF(#REF!=2,"23-24/2",
IF(#REF!=3,"23-24/3",
IF(#REF!=4,"24-25/1",
IF(#REF!=5,"24-25/2",
IF(#REF!=6,"24-25/3","Hata13")))))),
))))))))))))))
)</f>
        <v>#REF!</v>
      </c>
      <c r="G100" s="4">
        <v>0</v>
      </c>
      <c r="H100" s="2" t="s">
        <v>140</v>
      </c>
      <c r="I100" s="2">
        <v>238524</v>
      </c>
      <c r="J100" s="2" t="s">
        <v>141</v>
      </c>
      <c r="Q100" s="5">
        <v>4</v>
      </c>
      <c r="R100" s="2">
        <f>VLOOKUP($Q100,[1]sistem!$I$3:$L$10,2,FALSE)</f>
        <v>0</v>
      </c>
      <c r="S100" s="2">
        <f>VLOOKUP($Q100,[1]sistem!$I$3:$L$10,3,FALSE)</f>
        <v>1</v>
      </c>
      <c r="T100" s="2">
        <f>VLOOKUP($Q100,[1]sistem!$I$3:$L$10,4,FALSE)</f>
        <v>1</v>
      </c>
      <c r="U100" s="2" t="e">
        <f>VLOOKUP($AZ100,[1]sistem!$I$13:$L$14,2,FALSE)*#REF!</f>
        <v>#REF!</v>
      </c>
      <c r="V100" s="2" t="e">
        <f>VLOOKUP($AZ100,[1]sistem!$I$13:$L$14,3,FALSE)*#REF!</f>
        <v>#REF!</v>
      </c>
      <c r="W100" s="2" t="e">
        <f>VLOOKUP($AZ100,[1]sistem!$I$13:$L$14,4,FALSE)*#REF!</f>
        <v>#REF!</v>
      </c>
      <c r="X100" s="2" t="e">
        <f t="shared" si="47"/>
        <v>#REF!</v>
      </c>
      <c r="Y100" s="2" t="e">
        <f t="shared" si="48"/>
        <v>#REF!</v>
      </c>
      <c r="Z100" s="2" t="e">
        <f t="shared" si="49"/>
        <v>#REF!</v>
      </c>
      <c r="AA100" s="2" t="e">
        <f t="shared" si="50"/>
        <v>#REF!</v>
      </c>
      <c r="AB100" s="2">
        <f>VLOOKUP(AZ100,[1]sistem!$I$18:$J$19,2,FALSE)</f>
        <v>14</v>
      </c>
      <c r="AC100" s="2">
        <v>0.25</v>
      </c>
      <c r="AD100" s="2">
        <f>VLOOKUP($Q100,[1]sistem!$I$3:$M$10,5,FALSE)</f>
        <v>1</v>
      </c>
      <c r="AE100" s="2">
        <v>4</v>
      </c>
      <c r="AG100" s="2">
        <f>AE100*AK100</f>
        <v>56</v>
      </c>
      <c r="AH100" s="2">
        <f>VLOOKUP($Q100,[1]sistem!$I$3:$N$10,6,FALSE)</f>
        <v>2</v>
      </c>
      <c r="AI100" s="2">
        <v>2</v>
      </c>
      <c r="AJ100" s="2">
        <f t="shared" si="51"/>
        <v>4</v>
      </c>
      <c r="AK100" s="2">
        <f>VLOOKUP($AZ100,[1]sistem!$I$18:$K$19,3,FALSE)</f>
        <v>14</v>
      </c>
      <c r="AL100" s="2" t="e">
        <f>AK100*#REF!</f>
        <v>#REF!</v>
      </c>
      <c r="AM100" s="2" t="e">
        <f t="shared" si="52"/>
        <v>#REF!</v>
      </c>
      <c r="AN100" s="2">
        <f t="shared" si="53"/>
        <v>25</v>
      </c>
      <c r="AO100" s="2" t="e">
        <f t="shared" si="54"/>
        <v>#REF!</v>
      </c>
      <c r="AP100" s="2" t="e">
        <f>ROUND(AO100-#REF!,0)</f>
        <v>#REF!</v>
      </c>
      <c r="AQ100" s="2">
        <f>IF(AZ100="s",IF(Q100=0,0,
IF(Q100=1,#REF!*4*4,
IF(Q100=2,0,
IF(Q100=3,#REF!*4*2,
IF(Q100=4,0,
IF(Q100=5,0,
IF(Q100=6,0,
IF(Q100=7,0)))))))),
IF(AZ100="t",
IF(Q100=0,0,
IF(Q100=1,#REF!*4*4*0.8,
IF(Q100=2,0,
IF(Q100=3,#REF!*4*2*0.8,
IF(Q100=4,0,
IF(Q100=5,0,
IF(Q100=6,0,
IF(Q100=7,0))))))))))</f>
        <v>0</v>
      </c>
      <c r="AR100" s="2" t="e">
        <f>IF(AZ100="s",
IF(Q100=0,0,
IF(Q100=1,0,
IF(Q100=2,#REF!*4*2,
IF(Q100=3,#REF!*4,
IF(Q100=4,#REF!*4,
IF(Q100=5,0,
IF(Q100=6,0,
IF(Q100=7,#REF!*4)))))))),
IF(AZ100="t",
IF(Q100=0,0,
IF(Q100=1,0,
IF(Q100=2,#REF!*4*2*0.8,
IF(Q100=3,#REF!*4*0.8,
IF(Q100=4,#REF!*4*0.8,
IF(Q100=5,0,
IF(Q100=6,0,
IF(Q100=7,#REF!*4))))))))))</f>
        <v>#REF!</v>
      </c>
      <c r="AS100" s="2" t="e">
        <f>IF(AZ100="s",
IF(Q100=0,0,
IF(Q100=1,#REF!*2,
IF(Q100=2,#REF!*2,
IF(Q100=3,#REF!*2,
IF(Q100=4,#REF!*2,
IF(Q100=5,#REF!*2,
IF(Q100=6,#REF!*2,
IF(Q100=7,#REF!*2)))))))),
IF(AZ100="t",
IF(Q100=0,#REF!*2*0.8,
IF(Q100=1,#REF!*2*0.8,
IF(Q100=2,#REF!*2*0.8,
IF(Q100=3,#REF!*2*0.8,
IF(Q100=4,#REF!*2*0.8,
IF(Q100=5,#REF!*2*0.8,
IF(Q100=6,#REF!*1*0.8,
IF(Q100=7,#REF!*2))))))))))</f>
        <v>#REF!</v>
      </c>
      <c r="AT100" s="2" t="e">
        <f t="shared" si="55"/>
        <v>#REF!</v>
      </c>
      <c r="AU100" s="2" t="e">
        <f>IF(AZ100="s",
IF(Q100=0,0,
IF(Q100=1,(14-2)*(#REF!+#REF!)/4*4,
IF(Q100=2,(14-2)*(#REF!+#REF!)/4*2,
IF(Q100=3,(14-2)*(#REF!+#REF!)/4*3,
IF(Q100=4,(14-2)*(#REF!+#REF!)/4,
IF(Q100=5,(14-2)*#REF!/4,
IF(Q100=6,0,
IF(Q100=7,(14)*#REF!)))))))),
IF(AZ100="t",
IF(Q100=0,0,
IF(Q100=1,(11-2)*(#REF!+#REF!)/4*4,
IF(Q100=2,(11-2)*(#REF!+#REF!)/4*2,
IF(Q100=3,(11-2)*(#REF!+#REF!)/4*3,
IF(Q100=4,(11-2)*(#REF!+#REF!)/4,
IF(Q100=5,(11-2)*#REF!/4,
IF(Q100=6,0,
IF(Q100=7,(11)*#REF!))))))))))</f>
        <v>#REF!</v>
      </c>
      <c r="AV100" s="2" t="e">
        <f t="shared" si="56"/>
        <v>#REF!</v>
      </c>
      <c r="AW100" s="2">
        <f t="shared" si="57"/>
        <v>8</v>
      </c>
      <c r="AX100" s="2">
        <f t="shared" si="58"/>
        <v>4</v>
      </c>
      <c r="AY100" s="2" t="e">
        <f t="shared" si="59"/>
        <v>#REF!</v>
      </c>
      <c r="AZ100" s="2" t="s">
        <v>63</v>
      </c>
      <c r="BA100" s="2" t="e">
        <f>IF(BG100="A",0,IF(AZ100="s",14*#REF!,IF(AZ100="T",11*#REF!,"HATA")))</f>
        <v>#REF!</v>
      </c>
      <c r="BB100" s="2" t="e">
        <f t="shared" si="60"/>
        <v>#REF!</v>
      </c>
      <c r="BC100" s="2" t="e">
        <f t="shared" si="61"/>
        <v>#REF!</v>
      </c>
      <c r="BD100" s="2" t="e">
        <f>IF(BC100-#REF!=0,"DOĞRU","YANLIŞ")</f>
        <v>#REF!</v>
      </c>
      <c r="BE100" s="2" t="e">
        <f>#REF!-BC100</f>
        <v>#REF!</v>
      </c>
      <c r="BF100" s="2">
        <v>0</v>
      </c>
      <c r="BH100" s="2">
        <v>0</v>
      </c>
      <c r="BJ100" s="2">
        <v>4</v>
      </c>
      <c r="BL100" s="7" t="e">
        <f>#REF!*14</f>
        <v>#REF!</v>
      </c>
      <c r="BM100" s="9"/>
      <c r="BN100" s="8"/>
      <c r="BO100" s="13"/>
      <c r="BP100" s="13"/>
      <c r="BQ100" s="13"/>
      <c r="BR100" s="13"/>
      <c r="BS100" s="13"/>
      <c r="BT100" s="10"/>
      <c r="BU100" s="11"/>
      <c r="BV100" s="12"/>
      <c r="CC100" s="41"/>
      <c r="CD100" s="41"/>
      <c r="CE100" s="41"/>
      <c r="CF100" s="42"/>
      <c r="CG100" s="42"/>
      <c r="CH100" s="42"/>
      <c r="CI100" s="42"/>
      <c r="CJ100" s="42"/>
      <c r="CK100" s="42"/>
    </row>
    <row r="101" spans="1:89" hidden="1" x14ac:dyDescent="0.25">
      <c r="A101" s="2" t="s">
        <v>333</v>
      </c>
      <c r="B101" s="2" t="s">
        <v>330</v>
      </c>
      <c r="C101" s="2" t="s">
        <v>334</v>
      </c>
      <c r="D101" s="4" t="s">
        <v>171</v>
      </c>
      <c r="E101" s="4">
        <v>3</v>
      </c>
      <c r="F101" s="4" t="e">
        <f>IF(AZ101="S",
IF(#REF!+BH101=2012,
IF(#REF!=1,"12-13/1",
IF(#REF!=2,"12-13/2",
IF(#REF!=3,"13-14/1",
IF(#REF!=4,"13-14/2","Hata1")))),
IF(#REF!+BH101=2013,
IF(#REF!=1,"13-14/1",
IF(#REF!=2,"13-14/2",
IF(#REF!=3,"14-15/1",
IF(#REF!=4,"14-15/2","Hata2")))),
IF(#REF!+BH101=2014,
IF(#REF!=1,"14-15/1",
IF(#REF!=2,"14-15/2",
IF(#REF!=3,"15-16/1",
IF(#REF!=4,"15-16/2","Hata3")))),
IF(#REF!+BH101=2015,
IF(#REF!=1,"15-16/1",
IF(#REF!=2,"15-16/2",
IF(#REF!=3,"16-17/1",
IF(#REF!=4,"16-17/2","Hata4")))),
IF(#REF!+BH101=2016,
IF(#REF!=1,"16-17/1",
IF(#REF!=2,"16-17/2",
IF(#REF!=3,"17-18/1",
IF(#REF!=4,"17-18/2","Hata5")))),
IF(#REF!+BH101=2017,
IF(#REF!=1,"17-18/1",
IF(#REF!=2,"17-18/2",
IF(#REF!=3,"18-19/1",
IF(#REF!=4,"18-19/2","Hata6")))),
IF(#REF!+BH101=2018,
IF(#REF!=1,"18-19/1",
IF(#REF!=2,"18-19/2",
IF(#REF!=3,"19-20/1",
IF(#REF!=4,"19-20/2","Hata7")))),
IF(#REF!+BH101=2019,
IF(#REF!=1,"19-20/1",
IF(#REF!=2,"19-20/2",
IF(#REF!=3,"20-21/1",
IF(#REF!=4,"20-21/2","Hata8")))),
IF(#REF!+BH101=2020,
IF(#REF!=1,"20-21/1",
IF(#REF!=2,"20-21/2",
IF(#REF!=3,"21-22/1",
IF(#REF!=4,"21-22/2","Hata9")))),
IF(#REF!+BH101=2021,
IF(#REF!=1,"21-22/1",
IF(#REF!=2,"21-22/2",
IF(#REF!=3,"22-23/1",
IF(#REF!=4,"22-23/2","Hata10")))),
IF(#REF!+BH101=2022,
IF(#REF!=1,"22-23/1",
IF(#REF!=2,"22-23/2",
IF(#REF!=3,"23-24/1",
IF(#REF!=4,"23-24/2","Hata11")))),
IF(#REF!+BH101=2023,
IF(#REF!=1,"23-24/1",
IF(#REF!=2,"23-24/2",
IF(#REF!=3,"24-25/1",
IF(#REF!=4,"24-25/2","Hata12")))),
)))))))))))),
IF(AZ101="T",
IF(#REF!+BH101=2012,
IF(#REF!=1,"12-13/1",
IF(#REF!=2,"12-13/2",
IF(#REF!=3,"12-13/3",
IF(#REF!=4,"13-14/1",
IF(#REF!=5,"13-14/2",
IF(#REF!=6,"13-14/3","Hata1")))))),
IF(#REF!+BH101=2013,
IF(#REF!=1,"13-14/1",
IF(#REF!=2,"13-14/2",
IF(#REF!=3,"13-14/3",
IF(#REF!=4,"14-15/1",
IF(#REF!=5,"14-15/2",
IF(#REF!=6,"14-15/3","Hata2")))))),
IF(#REF!+BH101=2014,
IF(#REF!=1,"14-15/1",
IF(#REF!=2,"14-15/2",
IF(#REF!=3,"14-15/3",
IF(#REF!=4,"15-16/1",
IF(#REF!=5,"15-16/2",
IF(#REF!=6,"15-16/3","Hata3")))))),
IF(AND(#REF!+#REF!&gt;2014,#REF!+#REF!&lt;2015,BH101=1),
IF(#REF!=0.1,"14-15/0.1",
IF(#REF!=0.2,"14-15/0.2",
IF(#REF!=0.3,"14-15/0.3","Hata4"))),
IF(#REF!+BH101=2015,
IF(#REF!=1,"15-16/1",
IF(#REF!=2,"15-16/2",
IF(#REF!=3,"15-16/3",
IF(#REF!=4,"16-17/1",
IF(#REF!=5,"16-17/2",
IF(#REF!=6,"16-17/3","Hata5")))))),
IF(#REF!+BH101=2016,
IF(#REF!=1,"16-17/1",
IF(#REF!=2,"16-17/2",
IF(#REF!=3,"16-17/3",
IF(#REF!=4,"17-18/1",
IF(#REF!=5,"17-18/2",
IF(#REF!=6,"17-18/3","Hata6")))))),
IF(#REF!+BH101=2017,
IF(#REF!=1,"17-18/1",
IF(#REF!=2,"17-18/2",
IF(#REF!=3,"17-18/3",
IF(#REF!=4,"18-19/1",
IF(#REF!=5,"18-19/2",
IF(#REF!=6,"18-19/3","Hata7")))))),
IF(#REF!+BH101=2018,
IF(#REF!=1,"18-19/1",
IF(#REF!=2,"18-19/2",
IF(#REF!=3,"18-19/3",
IF(#REF!=4,"19-20/1",
IF(#REF!=5," 19-20/2",
IF(#REF!=6,"19-20/3","Hata8")))))),
IF(#REF!+BH101=2019,
IF(#REF!=1,"19-20/1",
IF(#REF!=2,"19-20/2",
IF(#REF!=3,"19-20/3",
IF(#REF!=4,"20-21/1",
IF(#REF!=5,"20-21/2",
IF(#REF!=6,"20-21/3","Hata9")))))),
IF(#REF!+BH101=2020,
IF(#REF!=1,"20-21/1",
IF(#REF!=2,"20-21/2",
IF(#REF!=3,"20-21/3",
IF(#REF!=4,"21-22/1",
IF(#REF!=5,"21-22/2",
IF(#REF!=6,"21-22/3","Hata10")))))),
IF(#REF!+BH101=2021,
IF(#REF!=1,"21-22/1",
IF(#REF!=2,"21-22/2",
IF(#REF!=3,"21-22/3",
IF(#REF!=4,"22-23/1",
IF(#REF!=5,"22-23/2",
IF(#REF!=6,"22-23/3","Hata11")))))),
IF(#REF!+BH101=2022,
IF(#REF!=1,"22-23/1",
IF(#REF!=2,"22-23/2",
IF(#REF!=3,"22-23/3",
IF(#REF!=4,"23-24/1",
IF(#REF!=5,"23-24/2",
IF(#REF!=6,"23-24/3","Hata12")))))),
IF(#REF!+BH101=2023,
IF(#REF!=1,"23-24/1",
IF(#REF!=2,"23-24/2",
IF(#REF!=3,"23-24/3",
IF(#REF!=4,"24-25/1",
IF(#REF!=5,"24-25/2",
IF(#REF!=6,"24-25/3","Hata13")))))),
))))))))))))))
)</f>
        <v>#REF!</v>
      </c>
      <c r="G101" s="4">
        <v>0</v>
      </c>
      <c r="H101" s="2" t="s">
        <v>140</v>
      </c>
      <c r="I101" s="2">
        <v>238524</v>
      </c>
      <c r="J101" s="2" t="s">
        <v>141</v>
      </c>
      <c r="Q101" s="5">
        <v>7</v>
      </c>
      <c r="R101" s="2">
        <f>VLOOKUP($Q101,[1]sistem!$I$3:$L$10,2,FALSE)</f>
        <v>0</v>
      </c>
      <c r="S101" s="2">
        <f>VLOOKUP($Q101,[1]sistem!$I$3:$L$10,3,FALSE)</f>
        <v>1</v>
      </c>
      <c r="T101" s="2">
        <f>VLOOKUP($Q101,[1]sistem!$I$3:$L$10,4,FALSE)</f>
        <v>1</v>
      </c>
      <c r="U101" s="2" t="e">
        <f>VLOOKUP($AZ101,[1]sistem!$I$13:$L$14,2,FALSE)*#REF!</f>
        <v>#REF!</v>
      </c>
      <c r="V101" s="2" t="e">
        <f>VLOOKUP($AZ101,[1]sistem!$I$13:$L$14,3,FALSE)*#REF!</f>
        <v>#REF!</v>
      </c>
      <c r="W101" s="2" t="e">
        <f>VLOOKUP($AZ101,[1]sistem!$I$13:$L$14,4,FALSE)*#REF!</f>
        <v>#REF!</v>
      </c>
      <c r="X101" s="2" t="e">
        <f t="shared" si="47"/>
        <v>#REF!</v>
      </c>
      <c r="Y101" s="2" t="e">
        <f t="shared" si="48"/>
        <v>#REF!</v>
      </c>
      <c r="Z101" s="2" t="e">
        <f t="shared" si="49"/>
        <v>#REF!</v>
      </c>
      <c r="AA101" s="2" t="e">
        <f t="shared" si="50"/>
        <v>#REF!</v>
      </c>
      <c r="AB101" s="2">
        <f>VLOOKUP(AZ101,[1]sistem!$I$18:$J$19,2,FALSE)</f>
        <v>14</v>
      </c>
      <c r="AC101" s="2">
        <v>0.25</v>
      </c>
      <c r="AD101" s="2">
        <f>VLOOKUP($Q101,[1]sistem!$I$3:$M$10,5,FALSE)</f>
        <v>1</v>
      </c>
      <c r="AE101" s="2">
        <v>4</v>
      </c>
      <c r="AG101" s="2">
        <f>AE101*AK101</f>
        <v>56</v>
      </c>
      <c r="AH101" s="2">
        <f>VLOOKUP($Q101,[1]sistem!$I$3:$N$10,6,FALSE)</f>
        <v>2</v>
      </c>
      <c r="AI101" s="2">
        <v>2</v>
      </c>
      <c r="AJ101" s="2">
        <f t="shared" si="51"/>
        <v>4</v>
      </c>
      <c r="AK101" s="2">
        <f>VLOOKUP($AZ101,[1]sistem!$I$18:$K$19,3,FALSE)</f>
        <v>14</v>
      </c>
      <c r="AL101" s="2" t="e">
        <f>AK101*#REF!</f>
        <v>#REF!</v>
      </c>
      <c r="AM101" s="2" t="e">
        <f t="shared" si="52"/>
        <v>#REF!</v>
      </c>
      <c r="AN101" s="2">
        <f t="shared" ref="AN101:AN130" si="62">IF(AZ101="s",25,25)</f>
        <v>25</v>
      </c>
      <c r="AO101" s="2" t="e">
        <f t="shared" si="54"/>
        <v>#REF!</v>
      </c>
      <c r="AP101" s="2" t="e">
        <f>ROUND(AO101-#REF!,0)</f>
        <v>#REF!</v>
      </c>
      <c r="AQ101" s="2">
        <f>IF(AZ101="s",IF(Q101=0,0,
IF(Q101=1,#REF!*4*4,
IF(Q101=2,0,
IF(Q101=3,#REF!*4*2,
IF(Q101=4,0,
IF(Q101=5,0,
IF(Q101=6,0,
IF(Q101=7,0)))))))),
IF(AZ101="t",
IF(Q101=0,0,
IF(Q101=1,#REF!*4*4*0.8,
IF(Q101=2,0,
IF(Q101=3,#REF!*4*2*0.8,
IF(Q101=4,0,
IF(Q101=5,0,
IF(Q101=6,0,
IF(Q101=7,0))))))))))</f>
        <v>0</v>
      </c>
      <c r="AR101" s="2" t="e">
        <f>IF(AZ101="s",
IF(Q101=0,0,
IF(Q101=1,0,
IF(Q101=2,#REF!*4*2,
IF(Q101=3,#REF!*4,
IF(Q101=4,#REF!*4,
IF(Q101=5,0,
IF(Q101=6,0,
IF(Q101=7,#REF!*4)))))))),
IF(AZ101="t",
IF(Q101=0,0,
IF(Q101=1,0,
IF(Q101=2,#REF!*4*2*0.8,
IF(Q101=3,#REF!*4*0.8,
IF(Q101=4,#REF!*4*0.8,
IF(Q101=5,0,
IF(Q101=6,0,
IF(Q101=7,#REF!*4))))))))))</f>
        <v>#REF!</v>
      </c>
      <c r="AS101" s="2" t="e">
        <f>IF(AZ101="s",
IF(Q101=0,0,
IF(Q101=1,#REF!*2,
IF(Q101=2,#REF!*2,
IF(Q101=3,#REF!*2,
IF(Q101=4,#REF!*2,
IF(Q101=5,#REF!*2,
IF(Q101=6,#REF!*2,
IF(Q101=7,#REF!*2)))))))),
IF(AZ101="t",
IF(Q101=0,#REF!*2*0.8,
IF(Q101=1,#REF!*2*0.8,
IF(Q101=2,#REF!*2*0.8,
IF(Q101=3,#REF!*2*0.8,
IF(Q101=4,#REF!*2*0.8,
IF(Q101=5,#REF!*2*0.8,
IF(Q101=6,#REF!*1*0.8,
IF(Q101=7,#REF!*2))))))))))</f>
        <v>#REF!</v>
      </c>
      <c r="AT101" s="2" t="e">
        <f t="shared" si="55"/>
        <v>#REF!</v>
      </c>
      <c r="AU101" s="2" t="e">
        <f>IF(AZ101="s",
IF(Q101=0,0,
IF(Q101=1,(14-2)*(#REF!+#REF!)/4*4,
IF(Q101=2,(14-2)*(#REF!+#REF!)/4*2,
IF(Q101=3,(14-2)*(#REF!+#REF!)/4*3,
IF(Q101=4,(14-2)*(#REF!+#REF!)/4,
IF(Q101=5,(14-2)*#REF!/4,
IF(Q101=6,0,
IF(Q101=7,(14)*#REF!)))))))),
IF(AZ101="t",
IF(Q101=0,0,
IF(Q101=1,(11-2)*(#REF!+#REF!)/4*4,
IF(Q101=2,(11-2)*(#REF!+#REF!)/4*2,
IF(Q101=3,(11-2)*(#REF!+#REF!)/4*3,
IF(Q101=4,(11-2)*(#REF!+#REF!)/4,
IF(Q101=5,(11-2)*#REF!/4,
IF(Q101=6,0,
IF(Q101=7,(11)*#REF!))))))))))</f>
        <v>#REF!</v>
      </c>
      <c r="AV101" s="2" t="e">
        <f t="shared" si="56"/>
        <v>#REF!</v>
      </c>
      <c r="AW101" s="2">
        <f t="shared" si="57"/>
        <v>8</v>
      </c>
      <c r="AX101" s="2">
        <f t="shared" si="58"/>
        <v>4</v>
      </c>
      <c r="AY101" s="2" t="e">
        <f t="shared" si="59"/>
        <v>#REF!</v>
      </c>
      <c r="AZ101" s="2" t="s">
        <v>63</v>
      </c>
      <c r="BA101" s="2" t="e">
        <f>IF(BG101="A",0,IF(AZ101="s",14*#REF!,IF(AZ101="T",11*#REF!,"HATA")))</f>
        <v>#REF!</v>
      </c>
      <c r="BB101" s="2" t="e">
        <f t="shared" si="60"/>
        <v>#REF!</v>
      </c>
      <c r="BC101" s="2" t="e">
        <f t="shared" si="61"/>
        <v>#REF!</v>
      </c>
      <c r="BD101" s="2" t="e">
        <f>IF(BC101-#REF!=0,"DOĞRU","YANLIŞ")</f>
        <v>#REF!</v>
      </c>
      <c r="BE101" s="2" t="e">
        <f>#REF!-BC101</f>
        <v>#REF!</v>
      </c>
      <c r="BF101" s="2">
        <v>0</v>
      </c>
      <c r="BH101" s="2">
        <v>0</v>
      </c>
      <c r="BJ101" s="2">
        <v>7</v>
      </c>
      <c r="BL101" s="7" t="e">
        <f>#REF!*14</f>
        <v>#REF!</v>
      </c>
      <c r="BM101" s="9"/>
      <c r="BN101" s="8"/>
      <c r="BO101" s="13"/>
      <c r="BP101" s="13"/>
      <c r="BQ101" s="13"/>
      <c r="BR101" s="13"/>
      <c r="BS101" s="13"/>
      <c r="BT101" s="10"/>
      <c r="BU101" s="11"/>
      <c r="BV101" s="12"/>
      <c r="CC101" s="41"/>
      <c r="CD101" s="41"/>
      <c r="CE101" s="41"/>
      <c r="CF101" s="42"/>
      <c r="CG101" s="42"/>
      <c r="CH101" s="42"/>
      <c r="CI101" s="42"/>
      <c r="CJ101" s="42"/>
      <c r="CK101" s="42"/>
    </row>
    <row r="102" spans="1:89" hidden="1" x14ac:dyDescent="0.25">
      <c r="A102" s="2" t="s">
        <v>296</v>
      </c>
      <c r="B102" s="2" t="s">
        <v>217</v>
      </c>
      <c r="C102" s="2" t="s">
        <v>217</v>
      </c>
      <c r="D102" s="4" t="s">
        <v>60</v>
      </c>
      <c r="E102" s="4" t="s">
        <v>60</v>
      </c>
      <c r="F102" s="5" t="e">
        <f>IF(AZ102="S",
IF(#REF!+BH102=2012,
IF(#REF!=1,"12-13/1",
IF(#REF!=2,"12-13/2",
IF(#REF!=3,"13-14/1",
IF(#REF!=4,"13-14/2","Hata1")))),
IF(#REF!+BH102=2013,
IF(#REF!=1,"13-14/1",
IF(#REF!=2,"13-14/2",
IF(#REF!=3,"14-15/1",
IF(#REF!=4,"14-15/2","Hata2")))),
IF(#REF!+BH102=2014,
IF(#REF!=1,"14-15/1",
IF(#REF!=2,"14-15/2",
IF(#REF!=3,"15-16/1",
IF(#REF!=4,"15-16/2","Hata3")))),
IF(#REF!+BH102=2015,
IF(#REF!=1,"15-16/1",
IF(#REF!=2,"15-16/2",
IF(#REF!=3,"16-17/1",
IF(#REF!=4,"16-17/2","Hata4")))),
IF(#REF!+BH102=2016,
IF(#REF!=1,"16-17/1",
IF(#REF!=2,"16-17/2",
IF(#REF!=3,"17-18/1",
IF(#REF!=4,"17-18/2","Hata5")))),
IF(#REF!+BH102=2017,
IF(#REF!=1,"17-18/1",
IF(#REF!=2,"17-18/2",
IF(#REF!=3,"18-19/1",
IF(#REF!=4,"18-19/2","Hata6")))),
IF(#REF!+BH102=2018,
IF(#REF!=1,"18-19/1",
IF(#REF!=2,"18-19/2",
IF(#REF!=3,"19-20/1",
IF(#REF!=4,"19-20/2","Hata7")))),
IF(#REF!+BH102=2019,
IF(#REF!=1,"19-20/1",
IF(#REF!=2,"19-20/2",
IF(#REF!=3,"20-21/1",
IF(#REF!=4,"20-21/2","Hata8")))),
IF(#REF!+BH102=2020,
IF(#REF!=1,"20-21/1",
IF(#REF!=2,"20-21/2",
IF(#REF!=3,"21-22/1",
IF(#REF!=4,"21-22/2","Hata9")))),
IF(#REF!+BH102=2021,
IF(#REF!=1,"21-22/1",
IF(#REF!=2,"21-22/2",
IF(#REF!=3,"22-23/1",
IF(#REF!=4,"22-23/2","Hata10")))),
IF(#REF!+BH102=2022,
IF(#REF!=1,"22-23/1",
IF(#REF!=2,"22-23/2",
IF(#REF!=3,"23-24/1",
IF(#REF!=4,"23-24/2","Hata11")))),
IF(#REF!+BH102=2023,
IF(#REF!=1,"23-24/1",
IF(#REF!=2,"23-24/2",
IF(#REF!=3,"24-25/1",
IF(#REF!=4,"24-25/2","Hata12")))),
)))))))))))),
IF(AZ102="T",
IF(#REF!+BH102=2012,
IF(#REF!=1,"12-13/1",
IF(#REF!=2,"12-13/2",
IF(#REF!=3,"12-13/3",
IF(#REF!=4,"13-14/1",
IF(#REF!=5,"13-14/2",
IF(#REF!=6,"13-14/3","Hata1")))))),
IF(#REF!+BH102=2013,
IF(#REF!=1,"13-14/1",
IF(#REF!=2,"13-14/2",
IF(#REF!=3,"13-14/3",
IF(#REF!=4,"14-15/1",
IF(#REF!=5,"14-15/2",
IF(#REF!=6,"14-15/3","Hata2")))))),
IF(#REF!+BH102=2014,
IF(#REF!=1,"14-15/1",
IF(#REF!=2,"14-15/2",
IF(#REF!=3,"14-15/3",
IF(#REF!=4,"15-16/1",
IF(#REF!=5,"15-16/2",
IF(#REF!=6,"15-16/3","Hata3")))))),
IF(AND(#REF!+#REF!&gt;2014,#REF!+#REF!&lt;2015,BH102=1),
IF(#REF!=0.1,"14-15/0.1",
IF(#REF!=0.2,"14-15/0.2",
IF(#REF!=0.3,"14-15/0.3","Hata4"))),
IF(#REF!+BH102=2015,
IF(#REF!=1,"15-16/1",
IF(#REF!=2,"15-16/2",
IF(#REF!=3,"15-16/3",
IF(#REF!=4,"16-17/1",
IF(#REF!=5,"16-17/2",
IF(#REF!=6,"16-17/3","Hata5")))))),
IF(#REF!+BH102=2016,
IF(#REF!=1,"16-17/1",
IF(#REF!=2,"16-17/2",
IF(#REF!=3,"16-17/3",
IF(#REF!=4,"17-18/1",
IF(#REF!=5,"17-18/2",
IF(#REF!=6,"17-18/3","Hata6")))))),
IF(#REF!+BH102=2017,
IF(#REF!=1,"17-18/1",
IF(#REF!=2,"17-18/2",
IF(#REF!=3,"17-18/3",
IF(#REF!=4,"18-19/1",
IF(#REF!=5,"18-19/2",
IF(#REF!=6,"18-19/3","Hata7")))))),
IF(#REF!+BH102=2018,
IF(#REF!=1,"18-19/1",
IF(#REF!=2,"18-19/2",
IF(#REF!=3,"18-19/3",
IF(#REF!=4,"19-20/1",
IF(#REF!=5," 19-20/2",
IF(#REF!=6,"19-20/3","Hata8")))))),
IF(#REF!+BH102=2019,
IF(#REF!=1,"19-20/1",
IF(#REF!=2,"19-20/2",
IF(#REF!=3,"19-20/3",
IF(#REF!=4,"20-21/1",
IF(#REF!=5,"20-21/2",
IF(#REF!=6,"20-21/3","Hata9")))))),
IF(#REF!+BH102=2020,
IF(#REF!=1,"20-21/1",
IF(#REF!=2,"20-21/2",
IF(#REF!=3,"20-21/3",
IF(#REF!=4,"21-22/1",
IF(#REF!=5,"21-22/2",
IF(#REF!=6,"21-22/3","Hata10")))))),
IF(#REF!+BH102=2021,
IF(#REF!=1,"21-22/1",
IF(#REF!=2,"21-22/2",
IF(#REF!=3,"21-22/3",
IF(#REF!=4,"22-23/1",
IF(#REF!=5,"22-23/2",
IF(#REF!=6,"22-23/3","Hata11")))))),
IF(#REF!+BH102=2022,
IF(#REF!=1,"22-23/1",
IF(#REF!=2,"22-23/2",
IF(#REF!=3,"22-23/3",
IF(#REF!=4,"23-24/1",
IF(#REF!=5,"23-24/2",
IF(#REF!=6,"23-24/3","Hata12")))))),
IF(#REF!+BH102=2023,
IF(#REF!=1,"23-24/1",
IF(#REF!=2,"23-24/2",
IF(#REF!=3,"23-24/3",
IF(#REF!=4,"24-25/1",
IF(#REF!=5,"24-25/2",
IF(#REF!=6,"24-25/3","Hata13")))))),
))))))))))))))
)</f>
        <v>#REF!</v>
      </c>
      <c r="G102" s="4"/>
      <c r="H102" s="2" t="s">
        <v>140</v>
      </c>
      <c r="I102" s="2">
        <v>238524</v>
      </c>
      <c r="J102" s="2" t="s">
        <v>141</v>
      </c>
      <c r="O102" s="2" t="s">
        <v>218</v>
      </c>
      <c r="P102" s="2" t="s">
        <v>218</v>
      </c>
      <c r="Q102" s="5">
        <v>6</v>
      </c>
      <c r="R102" s="2">
        <f>VLOOKUP($Q102,[1]sistem!$I$3:$L$10,2,FALSE)</f>
        <v>0</v>
      </c>
      <c r="S102" s="2">
        <f>VLOOKUP($Q102,[1]sistem!$I$3:$L$10,3,FALSE)</f>
        <v>0</v>
      </c>
      <c r="T102" s="2">
        <f>VLOOKUP($Q102,[1]sistem!$I$3:$L$10,4,FALSE)</f>
        <v>1</v>
      </c>
      <c r="U102" s="2" t="e">
        <f>VLOOKUP($AZ102,[1]sistem!$I$13:$L$14,2,FALSE)*#REF!</f>
        <v>#REF!</v>
      </c>
      <c r="V102" s="2" t="e">
        <f>VLOOKUP($AZ102,[1]sistem!$I$13:$L$14,3,FALSE)*#REF!</f>
        <v>#REF!</v>
      </c>
      <c r="W102" s="2" t="e">
        <f>VLOOKUP($AZ102,[1]sistem!$I$13:$L$14,4,FALSE)*#REF!</f>
        <v>#REF!</v>
      </c>
      <c r="X102" s="2" t="e">
        <f t="shared" si="47"/>
        <v>#REF!</v>
      </c>
      <c r="Y102" s="2" t="e">
        <f t="shared" si="48"/>
        <v>#REF!</v>
      </c>
      <c r="Z102" s="2" t="e">
        <f t="shared" si="49"/>
        <v>#REF!</v>
      </c>
      <c r="AA102" s="2" t="e">
        <f t="shared" si="50"/>
        <v>#REF!</v>
      </c>
      <c r="AB102" s="2">
        <f>VLOOKUP(AZ102,[1]sistem!$I$18:$J$19,2,FALSE)</f>
        <v>14</v>
      </c>
      <c r="AC102" s="2">
        <v>0.25</v>
      </c>
      <c r="AD102" s="2">
        <f>VLOOKUP($Q102,[1]sistem!$I$3:$M$10,5,FALSE)</f>
        <v>0</v>
      </c>
      <c r="AG102" s="2" t="e">
        <f>(#REF!+#REF!)*AB102</f>
        <v>#REF!</v>
      </c>
      <c r="AH102" s="2">
        <f>VLOOKUP($Q102,[1]sistem!$I$3:$N$10,6,FALSE)</f>
        <v>1</v>
      </c>
      <c r="AI102" s="2">
        <v>2</v>
      </c>
      <c r="AJ102" s="2">
        <f t="shared" si="51"/>
        <v>2</v>
      </c>
      <c r="AK102" s="2">
        <f>VLOOKUP($AZ102,[1]sistem!$I$18:$K$19,3,FALSE)</f>
        <v>14</v>
      </c>
      <c r="AL102" s="2" t="e">
        <f>AK102*#REF!</f>
        <v>#REF!</v>
      </c>
      <c r="AM102" s="2" t="e">
        <f t="shared" si="52"/>
        <v>#REF!</v>
      </c>
      <c r="AN102" s="2">
        <f t="shared" si="62"/>
        <v>25</v>
      </c>
      <c r="AO102" s="2" t="e">
        <f t="shared" si="54"/>
        <v>#REF!</v>
      </c>
      <c r="AP102" s="2" t="e">
        <f>ROUND(AO102-#REF!,0)</f>
        <v>#REF!</v>
      </c>
      <c r="AQ102" s="2">
        <f>IF(AZ102="s",IF(Q102=0,0,
IF(Q102=1,#REF!*4*4,
IF(Q102=2,0,
IF(Q102=3,#REF!*4*2,
IF(Q102=4,0,
IF(Q102=5,0,
IF(Q102=6,0,
IF(Q102=7,0)))))))),
IF(AZ102="t",
IF(Q102=0,0,
IF(Q102=1,#REF!*4*4*0.8,
IF(Q102=2,0,
IF(Q102=3,#REF!*4*2*0.8,
IF(Q102=4,0,
IF(Q102=5,0,
IF(Q102=6,0,
IF(Q102=7,0))))))))))</f>
        <v>0</v>
      </c>
      <c r="AR102" s="2">
        <f>IF(AZ102="s",
IF(Q102=0,0,
IF(Q102=1,0,
IF(Q102=2,#REF!*4*2,
IF(Q102=3,#REF!*4,
IF(Q102=4,#REF!*4,
IF(Q102=5,0,
IF(Q102=6,0,
IF(Q102=7,#REF!*4)))))))),
IF(AZ102="t",
IF(Q102=0,0,
IF(Q102=1,0,
IF(Q102=2,#REF!*4*2*0.8,
IF(Q102=3,#REF!*4*0.8,
IF(Q102=4,#REF!*4*0.8,
IF(Q102=5,0,
IF(Q102=6,0,
IF(Q102=7,#REF!*4))))))))))</f>
        <v>0</v>
      </c>
      <c r="AS102" s="2" t="e">
        <f>IF(AZ102="s",
IF(Q102=0,0,
IF(Q102=1,#REF!*2,
IF(Q102=2,#REF!*2,
IF(Q102=3,#REF!*2,
IF(Q102=4,#REF!*2,
IF(Q102=5,#REF!*2,
IF(Q102=6,#REF!*2,
IF(Q102=7,#REF!*2)))))))),
IF(AZ102="t",
IF(Q102=0,#REF!*2*0.8,
IF(Q102=1,#REF!*2*0.8,
IF(Q102=2,#REF!*2*0.8,
IF(Q102=3,#REF!*2*0.8,
IF(Q102=4,#REF!*2*0.8,
IF(Q102=5,#REF!*2*0.8,
IF(Q102=6,#REF!*1*0.8,
IF(Q102=7,#REF!*2))))))))))</f>
        <v>#REF!</v>
      </c>
      <c r="AT102" s="2" t="e">
        <f t="shared" si="55"/>
        <v>#REF!</v>
      </c>
      <c r="AU102" s="2">
        <f>IF(AZ102="s",
IF(Q102=0,0,
IF(Q102=1,(14-2)*(#REF!+#REF!)/4*4,
IF(Q102=2,(14-2)*(#REF!+#REF!)/4*2,
IF(Q102=3,(14-2)*(#REF!+#REF!)/4*3,
IF(Q102=4,(14-2)*(#REF!+#REF!)/4,
IF(Q102=5,(14-2)*#REF!/4,
IF(Q102=6,0,
IF(Q102=7,(14)*#REF!)))))))),
IF(AZ102="t",
IF(Q102=0,0,
IF(Q102=1,(11-2)*(#REF!+#REF!)/4*4,
IF(Q102=2,(11-2)*(#REF!+#REF!)/4*2,
IF(Q102=3,(11-2)*(#REF!+#REF!)/4*3,
IF(Q102=4,(11-2)*(#REF!+#REF!)/4,
IF(Q102=5,(11-2)*#REF!/4,
IF(Q102=6,0,
IF(Q102=7,(11)*#REF!))))))))))</f>
        <v>0</v>
      </c>
      <c r="AV102" s="2" t="e">
        <f t="shared" si="56"/>
        <v>#REF!</v>
      </c>
      <c r="AW102" s="2">
        <f t="shared" si="57"/>
        <v>2</v>
      </c>
      <c r="AX102" s="2">
        <f t="shared" si="58"/>
        <v>0</v>
      </c>
      <c r="AY102" s="2" t="e">
        <f t="shared" si="59"/>
        <v>#REF!</v>
      </c>
      <c r="AZ102" s="2" t="s">
        <v>63</v>
      </c>
      <c r="BA102" s="2" t="e">
        <f>IF(BG102="A",0,IF(AZ102="s",14*#REF!,IF(AZ102="T",11*#REF!,"HATA")))</f>
        <v>#REF!</v>
      </c>
      <c r="BB102" s="2" t="e">
        <f t="shared" si="60"/>
        <v>#REF!</v>
      </c>
      <c r="BC102" s="2" t="e">
        <f t="shared" si="61"/>
        <v>#REF!</v>
      </c>
      <c r="BD102" s="2" t="e">
        <f>IF(BC102-#REF!=0,"DOĞRU","YANLIŞ")</f>
        <v>#REF!</v>
      </c>
      <c r="BE102" s="2" t="e">
        <f>#REF!-BC102</f>
        <v>#REF!</v>
      </c>
      <c r="BF102" s="2">
        <v>0</v>
      </c>
      <c r="BH102" s="2">
        <v>0</v>
      </c>
      <c r="BJ102" s="2">
        <v>6</v>
      </c>
      <c r="BL102" s="7" t="e">
        <f>#REF!*14</f>
        <v>#REF!</v>
      </c>
      <c r="BM102" s="9"/>
      <c r="BN102" s="8"/>
      <c r="BO102" s="13"/>
      <c r="BP102" s="13"/>
      <c r="BQ102" s="13"/>
      <c r="BR102" s="13"/>
      <c r="BS102" s="13"/>
      <c r="BT102" s="10"/>
      <c r="BU102" s="11"/>
      <c r="BV102" s="12"/>
      <c r="CC102" s="41"/>
      <c r="CD102" s="41"/>
      <c r="CE102" s="41"/>
      <c r="CF102" s="42"/>
      <c r="CG102" s="42"/>
      <c r="CH102" s="42"/>
      <c r="CI102" s="42"/>
      <c r="CJ102" s="42"/>
      <c r="CK102" s="42"/>
    </row>
    <row r="103" spans="1:89" hidden="1" x14ac:dyDescent="0.25">
      <c r="A103" s="2" t="s">
        <v>642</v>
      </c>
      <c r="B103" s="2" t="s">
        <v>643</v>
      </c>
      <c r="C103" s="2" t="s">
        <v>643</v>
      </c>
      <c r="D103" s="4" t="s">
        <v>60</v>
      </c>
      <c r="E103" s="4" t="s">
        <v>60</v>
      </c>
      <c r="F103" s="4" t="e">
        <f>IF(AZ103="S",
IF(#REF!+BH103=2012,
IF(#REF!=1,"12-13/1",
IF(#REF!=2,"12-13/2",
IF(#REF!=3,"13-14/1",
IF(#REF!=4,"13-14/2","Hata1")))),
IF(#REF!+BH103=2013,
IF(#REF!=1,"13-14/1",
IF(#REF!=2,"13-14/2",
IF(#REF!=3,"14-15/1",
IF(#REF!=4,"14-15/2","Hata2")))),
IF(#REF!+BH103=2014,
IF(#REF!=1,"14-15/1",
IF(#REF!=2,"14-15/2",
IF(#REF!=3,"15-16/1",
IF(#REF!=4,"15-16/2","Hata3")))),
IF(#REF!+BH103=2015,
IF(#REF!=1,"15-16/1",
IF(#REF!=2,"15-16/2",
IF(#REF!=3,"16-17/1",
IF(#REF!=4,"16-17/2","Hata4")))),
IF(#REF!+BH103=2016,
IF(#REF!=1,"16-17/1",
IF(#REF!=2,"16-17/2",
IF(#REF!=3,"17-18/1",
IF(#REF!=4,"17-18/2","Hata5")))),
IF(#REF!+BH103=2017,
IF(#REF!=1,"17-18/1",
IF(#REF!=2,"17-18/2",
IF(#REF!=3,"18-19/1",
IF(#REF!=4,"18-19/2","Hata6")))),
IF(#REF!+BH103=2018,
IF(#REF!=1,"18-19/1",
IF(#REF!=2,"18-19/2",
IF(#REF!=3,"19-20/1",
IF(#REF!=4,"19-20/2","Hata7")))),
IF(#REF!+BH103=2019,
IF(#REF!=1,"19-20/1",
IF(#REF!=2,"19-20/2",
IF(#REF!=3,"20-21/1",
IF(#REF!=4,"20-21/2","Hata8")))),
IF(#REF!+BH103=2020,
IF(#REF!=1,"20-21/1",
IF(#REF!=2,"20-21/2",
IF(#REF!=3,"21-22/1",
IF(#REF!=4,"21-22/2","Hata9")))),
IF(#REF!+BH103=2021,
IF(#REF!=1,"21-22/1",
IF(#REF!=2,"21-22/2",
IF(#REF!=3,"22-23/1",
IF(#REF!=4,"22-23/2","Hata10")))),
IF(#REF!+BH103=2022,
IF(#REF!=1,"22-23/1",
IF(#REF!=2,"22-23/2",
IF(#REF!=3,"23-24/1",
IF(#REF!=4,"23-24/2","Hata11")))),
IF(#REF!+BH103=2023,
IF(#REF!=1,"23-24/1",
IF(#REF!=2,"23-24/2",
IF(#REF!=3,"24-25/1",
IF(#REF!=4,"24-25/2","Hata12")))),
)))))))))))),
IF(AZ103="T",
IF(#REF!+BH103=2012,
IF(#REF!=1,"12-13/1",
IF(#REF!=2,"12-13/2",
IF(#REF!=3,"12-13/3",
IF(#REF!=4,"13-14/1",
IF(#REF!=5,"13-14/2",
IF(#REF!=6,"13-14/3","Hata1")))))),
IF(#REF!+BH103=2013,
IF(#REF!=1,"13-14/1",
IF(#REF!=2,"13-14/2",
IF(#REF!=3,"13-14/3",
IF(#REF!=4,"14-15/1",
IF(#REF!=5,"14-15/2",
IF(#REF!=6,"14-15/3","Hata2")))))),
IF(#REF!+BH103=2014,
IF(#REF!=1,"14-15/1",
IF(#REF!=2,"14-15/2",
IF(#REF!=3,"14-15/3",
IF(#REF!=4,"15-16/1",
IF(#REF!=5,"15-16/2",
IF(#REF!=6,"15-16/3","Hata3")))))),
IF(AND(#REF!+#REF!&gt;2014,#REF!+#REF!&lt;2015,BH103=1),
IF(#REF!=0.1,"14-15/0.1",
IF(#REF!=0.2,"14-15/0.2",
IF(#REF!=0.3,"14-15/0.3","Hata4"))),
IF(#REF!+BH103=2015,
IF(#REF!=1,"15-16/1",
IF(#REF!=2,"15-16/2",
IF(#REF!=3,"15-16/3",
IF(#REF!=4,"16-17/1",
IF(#REF!=5,"16-17/2",
IF(#REF!=6,"16-17/3","Hata5")))))),
IF(#REF!+BH103=2016,
IF(#REF!=1,"16-17/1",
IF(#REF!=2,"16-17/2",
IF(#REF!=3,"16-17/3",
IF(#REF!=4,"17-18/1",
IF(#REF!=5,"17-18/2",
IF(#REF!=6,"17-18/3","Hata6")))))),
IF(#REF!+BH103=2017,
IF(#REF!=1,"17-18/1",
IF(#REF!=2,"17-18/2",
IF(#REF!=3,"17-18/3",
IF(#REF!=4,"18-19/1",
IF(#REF!=5,"18-19/2",
IF(#REF!=6,"18-19/3","Hata7")))))),
IF(#REF!+BH103=2018,
IF(#REF!=1,"18-19/1",
IF(#REF!=2,"18-19/2",
IF(#REF!=3,"18-19/3",
IF(#REF!=4,"19-20/1",
IF(#REF!=5," 19-20/2",
IF(#REF!=6,"19-20/3","Hata8")))))),
IF(#REF!+BH103=2019,
IF(#REF!=1,"19-20/1",
IF(#REF!=2,"19-20/2",
IF(#REF!=3,"19-20/3",
IF(#REF!=4,"20-21/1",
IF(#REF!=5,"20-21/2",
IF(#REF!=6,"20-21/3","Hata9")))))),
IF(#REF!+BH103=2020,
IF(#REF!=1,"20-21/1",
IF(#REF!=2,"20-21/2",
IF(#REF!=3,"20-21/3",
IF(#REF!=4,"21-22/1",
IF(#REF!=5,"21-22/2",
IF(#REF!=6,"21-22/3","Hata10")))))),
IF(#REF!+BH103=2021,
IF(#REF!=1,"21-22/1",
IF(#REF!=2,"21-22/2",
IF(#REF!=3,"21-22/3",
IF(#REF!=4,"22-23/1",
IF(#REF!=5,"22-23/2",
IF(#REF!=6,"22-23/3","Hata11")))))),
IF(#REF!+BH103=2022,
IF(#REF!=1,"22-23/1",
IF(#REF!=2,"22-23/2",
IF(#REF!=3,"22-23/3",
IF(#REF!=4,"23-24/1",
IF(#REF!=5,"23-24/2",
IF(#REF!=6,"23-24/3","Hata12")))))),
IF(#REF!+BH103=2023,
IF(#REF!=1,"23-24/1",
IF(#REF!=2,"23-24/2",
IF(#REF!=3,"23-24/3",
IF(#REF!=4,"24-25/1",
IF(#REF!=5,"24-25/2",
IF(#REF!=6,"24-25/3","Hata13")))))),
))))))))))))))
)</f>
        <v>#REF!</v>
      </c>
      <c r="G103" s="4"/>
      <c r="H103" s="2" t="s">
        <v>142</v>
      </c>
      <c r="I103" s="2">
        <v>238525</v>
      </c>
      <c r="J103" s="2" t="s">
        <v>107</v>
      </c>
      <c r="Q103" s="5">
        <v>2</v>
      </c>
      <c r="R103" s="2">
        <f>VLOOKUP($Q103,[1]sistem!$I$3:$L$10,2,FALSE)</f>
        <v>0</v>
      </c>
      <c r="S103" s="2">
        <f>VLOOKUP($Q103,[1]sistem!$I$3:$L$10,3,FALSE)</f>
        <v>2</v>
      </c>
      <c r="T103" s="2">
        <f>VLOOKUP($Q103,[1]sistem!$I$3:$L$10,4,FALSE)</f>
        <v>1</v>
      </c>
      <c r="U103" s="2" t="e">
        <f>VLOOKUP($AZ103,[1]sistem!$I$13:$L$14,2,FALSE)*#REF!</f>
        <v>#REF!</v>
      </c>
      <c r="V103" s="2" t="e">
        <f>VLOOKUP($AZ103,[1]sistem!$I$13:$L$14,3,FALSE)*#REF!</f>
        <v>#REF!</v>
      </c>
      <c r="W103" s="2" t="e">
        <f>VLOOKUP($AZ103,[1]sistem!$I$13:$L$14,4,FALSE)*#REF!</f>
        <v>#REF!</v>
      </c>
      <c r="X103" s="2" t="e">
        <f t="shared" si="47"/>
        <v>#REF!</v>
      </c>
      <c r="Y103" s="2" t="e">
        <f t="shared" si="48"/>
        <v>#REF!</v>
      </c>
      <c r="Z103" s="2" t="e">
        <f t="shared" si="49"/>
        <v>#REF!</v>
      </c>
      <c r="AA103" s="2" t="e">
        <f t="shared" si="50"/>
        <v>#REF!</v>
      </c>
      <c r="AB103" s="2">
        <f>VLOOKUP(AZ103,[1]sistem!$I$18:$J$19,2,FALSE)</f>
        <v>14</v>
      </c>
      <c r="AC103" s="2">
        <v>0.25</v>
      </c>
      <c r="AD103" s="2">
        <f>VLOOKUP($Q103,[1]sistem!$I$3:$M$10,5,FALSE)</f>
        <v>2</v>
      </c>
      <c r="AE103" s="2">
        <v>5</v>
      </c>
      <c r="AG103" s="2">
        <f>AE103*AK103</f>
        <v>70</v>
      </c>
      <c r="AH103" s="2">
        <f>VLOOKUP($Q103,[1]sistem!$I$3:$N$10,6,FALSE)</f>
        <v>3</v>
      </c>
      <c r="AI103" s="2">
        <v>2</v>
      </c>
      <c r="AJ103" s="2">
        <f t="shared" si="51"/>
        <v>6</v>
      </c>
      <c r="AK103" s="2">
        <f>VLOOKUP($AZ103,[1]sistem!$I$18:$K$19,3,FALSE)</f>
        <v>14</v>
      </c>
      <c r="AL103" s="2" t="e">
        <f>AK103*#REF!</f>
        <v>#REF!</v>
      </c>
      <c r="AM103" s="2" t="e">
        <f t="shared" si="52"/>
        <v>#REF!</v>
      </c>
      <c r="AN103" s="2">
        <f t="shared" si="62"/>
        <v>25</v>
      </c>
      <c r="AO103" s="2" t="e">
        <f t="shared" si="54"/>
        <v>#REF!</v>
      </c>
      <c r="AP103" s="2" t="e">
        <f>ROUND(AO103-#REF!,0)</f>
        <v>#REF!</v>
      </c>
      <c r="AQ103" s="2">
        <f>IF(AZ103="s",IF(Q103=0,0,
IF(Q103=1,#REF!*4*4,
IF(Q103=2,0,
IF(Q103=3,#REF!*4*2,
IF(Q103=4,0,
IF(Q103=5,0,
IF(Q103=6,0,
IF(Q103=7,0)))))))),
IF(AZ103="t",
IF(Q103=0,0,
IF(Q103=1,#REF!*4*4*0.8,
IF(Q103=2,0,
IF(Q103=3,#REF!*4*2*0.8,
IF(Q103=4,0,
IF(Q103=5,0,
IF(Q103=6,0,
IF(Q103=7,0))))))))))</f>
        <v>0</v>
      </c>
      <c r="AR103" s="2" t="e">
        <f>IF(AZ103="s",
IF(Q103=0,0,
IF(Q103=1,0,
IF(Q103=2,#REF!*4*2,
IF(Q103=3,#REF!*4,
IF(Q103=4,#REF!*4,
IF(Q103=5,0,
IF(Q103=6,0,
IF(Q103=7,#REF!*4)))))))),
IF(AZ103="t",
IF(Q103=0,0,
IF(Q103=1,0,
IF(Q103=2,#REF!*4*2*0.8,
IF(Q103=3,#REF!*4*0.8,
IF(Q103=4,#REF!*4*0.8,
IF(Q103=5,0,
IF(Q103=6,0,
IF(Q103=7,#REF!*4))))))))))</f>
        <v>#REF!</v>
      </c>
      <c r="AS103" s="2" t="e">
        <f>IF(AZ103="s",
IF(Q103=0,0,
IF(Q103=1,#REF!*2,
IF(Q103=2,#REF!*2,
IF(Q103=3,#REF!*2,
IF(Q103=4,#REF!*2,
IF(Q103=5,#REF!*2,
IF(Q103=6,#REF!*2,
IF(Q103=7,#REF!*2)))))))),
IF(AZ103="t",
IF(Q103=0,#REF!*2*0.8,
IF(Q103=1,#REF!*2*0.8,
IF(Q103=2,#REF!*2*0.8,
IF(Q103=3,#REF!*2*0.8,
IF(Q103=4,#REF!*2*0.8,
IF(Q103=5,#REF!*2*0.8,
IF(Q103=6,#REF!*1*0.8,
IF(Q103=7,#REF!*2))))))))))</f>
        <v>#REF!</v>
      </c>
      <c r="AT103" s="2" t="e">
        <f t="shared" si="55"/>
        <v>#REF!</v>
      </c>
      <c r="AU103" s="2" t="e">
        <f>IF(AZ103="s",
IF(Q103=0,0,
IF(Q103=1,(14-2)*(#REF!+#REF!)/4*4,
IF(Q103=2,(14-2)*(#REF!+#REF!)/4*2,
IF(Q103=3,(14-2)*(#REF!+#REF!)/4*3,
IF(Q103=4,(14-2)*(#REF!+#REF!)/4,
IF(Q103=5,(14-2)*#REF!/4,
IF(Q103=6,0,
IF(Q103=7,(14)*#REF!)))))))),
IF(AZ103="t",
IF(Q103=0,0,
IF(Q103=1,(11-2)*(#REF!+#REF!)/4*4,
IF(Q103=2,(11-2)*(#REF!+#REF!)/4*2,
IF(Q103=3,(11-2)*(#REF!+#REF!)/4*3,
IF(Q103=4,(11-2)*(#REF!+#REF!)/4,
IF(Q103=5,(11-2)*#REF!/4,
IF(Q103=6,0,
IF(Q103=7,(11)*#REF!))))))))))</f>
        <v>#REF!</v>
      </c>
      <c r="AV103" s="2" t="e">
        <f t="shared" si="56"/>
        <v>#REF!</v>
      </c>
      <c r="AW103" s="2">
        <f t="shared" si="57"/>
        <v>12</v>
      </c>
      <c r="AX103" s="2">
        <f t="shared" si="58"/>
        <v>6</v>
      </c>
      <c r="AY103" s="2" t="e">
        <f t="shared" si="59"/>
        <v>#REF!</v>
      </c>
      <c r="AZ103" s="2" t="s">
        <v>63</v>
      </c>
      <c r="BA103" s="2" t="e">
        <f>IF(BG103="A",0,IF(AZ103="s",14*#REF!,IF(AZ103="T",11*#REF!,"HATA")))</f>
        <v>#REF!</v>
      </c>
      <c r="BB103" s="2" t="e">
        <f t="shared" si="60"/>
        <v>#REF!</v>
      </c>
      <c r="BC103" s="2" t="e">
        <f t="shared" si="61"/>
        <v>#REF!</v>
      </c>
      <c r="BD103" s="2" t="e">
        <f>IF(BC103-#REF!=0,"DOĞRU","YANLIŞ")</f>
        <v>#REF!</v>
      </c>
      <c r="BE103" s="2" t="e">
        <f>#REF!-BC103</f>
        <v>#REF!</v>
      </c>
      <c r="BF103" s="2">
        <v>0</v>
      </c>
      <c r="BH103" s="2">
        <v>0</v>
      </c>
      <c r="BJ103" s="2">
        <v>2</v>
      </c>
      <c r="BL103" s="7" t="e">
        <f>#REF!*14</f>
        <v>#REF!</v>
      </c>
      <c r="BM103" s="9"/>
      <c r="BN103" s="8"/>
      <c r="BO103" s="13"/>
      <c r="BP103" s="13"/>
      <c r="BQ103" s="13"/>
      <c r="BR103" s="13"/>
      <c r="BS103" s="13"/>
      <c r="BT103" s="10"/>
      <c r="BU103" s="11"/>
      <c r="BV103" s="12"/>
      <c r="CC103" s="41"/>
      <c r="CD103" s="41"/>
      <c r="CE103" s="41"/>
      <c r="CF103" s="42"/>
      <c r="CG103" s="42"/>
      <c r="CH103" s="42"/>
      <c r="CI103" s="42"/>
      <c r="CJ103" s="42"/>
      <c r="CK103" s="42"/>
    </row>
    <row r="104" spans="1:89" hidden="1" x14ac:dyDescent="0.25">
      <c r="A104" s="2" t="s">
        <v>104</v>
      </c>
      <c r="B104" s="2" t="s">
        <v>105</v>
      </c>
      <c r="C104" s="2" t="s">
        <v>105</v>
      </c>
      <c r="D104" s="4" t="s">
        <v>60</v>
      </c>
      <c r="E104" s="4" t="s">
        <v>60</v>
      </c>
      <c r="F104" s="4" t="e">
        <f>IF(AZ104="S",
IF(#REF!+BH104=2012,
IF(#REF!=1,"12-13/1",
IF(#REF!=2,"12-13/2",
IF(#REF!=3,"13-14/1",
IF(#REF!=4,"13-14/2","Hata1")))),
IF(#REF!+BH104=2013,
IF(#REF!=1,"13-14/1",
IF(#REF!=2,"13-14/2",
IF(#REF!=3,"14-15/1",
IF(#REF!=4,"14-15/2","Hata2")))),
IF(#REF!+BH104=2014,
IF(#REF!=1,"14-15/1",
IF(#REF!=2,"14-15/2",
IF(#REF!=3,"15-16/1",
IF(#REF!=4,"15-16/2","Hata3")))),
IF(#REF!+BH104=2015,
IF(#REF!=1,"15-16/1",
IF(#REF!=2,"15-16/2",
IF(#REF!=3,"16-17/1",
IF(#REF!=4,"16-17/2","Hata4")))),
IF(#REF!+BH104=2016,
IF(#REF!=1,"16-17/1",
IF(#REF!=2,"16-17/2",
IF(#REF!=3,"17-18/1",
IF(#REF!=4,"17-18/2","Hata5")))),
IF(#REF!+BH104=2017,
IF(#REF!=1,"17-18/1",
IF(#REF!=2,"17-18/2",
IF(#REF!=3,"18-19/1",
IF(#REF!=4,"18-19/2","Hata6")))),
IF(#REF!+BH104=2018,
IF(#REF!=1,"18-19/1",
IF(#REF!=2,"18-19/2",
IF(#REF!=3,"19-20/1",
IF(#REF!=4,"19-20/2","Hata7")))),
IF(#REF!+BH104=2019,
IF(#REF!=1,"19-20/1",
IF(#REF!=2,"19-20/2",
IF(#REF!=3,"20-21/1",
IF(#REF!=4,"20-21/2","Hata8")))),
IF(#REF!+BH104=2020,
IF(#REF!=1,"20-21/1",
IF(#REF!=2,"20-21/2",
IF(#REF!=3,"21-22/1",
IF(#REF!=4,"21-22/2","Hata9")))),
IF(#REF!+BH104=2021,
IF(#REF!=1,"21-22/1",
IF(#REF!=2,"21-22/2",
IF(#REF!=3,"22-23/1",
IF(#REF!=4,"22-23/2","Hata10")))),
IF(#REF!+BH104=2022,
IF(#REF!=1,"22-23/1",
IF(#REF!=2,"22-23/2",
IF(#REF!=3,"23-24/1",
IF(#REF!=4,"23-24/2","Hata11")))),
IF(#REF!+BH104=2023,
IF(#REF!=1,"23-24/1",
IF(#REF!=2,"23-24/2",
IF(#REF!=3,"24-25/1",
IF(#REF!=4,"24-25/2","Hata12")))),
)))))))))))),
IF(AZ104="T",
IF(#REF!+BH104=2012,
IF(#REF!=1,"12-13/1",
IF(#REF!=2,"12-13/2",
IF(#REF!=3,"12-13/3",
IF(#REF!=4,"13-14/1",
IF(#REF!=5,"13-14/2",
IF(#REF!=6,"13-14/3","Hata1")))))),
IF(#REF!+BH104=2013,
IF(#REF!=1,"13-14/1",
IF(#REF!=2,"13-14/2",
IF(#REF!=3,"13-14/3",
IF(#REF!=4,"14-15/1",
IF(#REF!=5,"14-15/2",
IF(#REF!=6,"14-15/3","Hata2")))))),
IF(#REF!+BH104=2014,
IF(#REF!=1,"14-15/1",
IF(#REF!=2,"14-15/2",
IF(#REF!=3,"14-15/3",
IF(#REF!=4,"15-16/1",
IF(#REF!=5,"15-16/2",
IF(#REF!=6,"15-16/3","Hata3")))))),
IF(AND(#REF!+#REF!&gt;2014,#REF!+#REF!&lt;2015,BH104=1),
IF(#REF!=0.1,"14-15/0.1",
IF(#REF!=0.2,"14-15/0.2",
IF(#REF!=0.3,"14-15/0.3","Hata4"))),
IF(#REF!+BH104=2015,
IF(#REF!=1,"15-16/1",
IF(#REF!=2,"15-16/2",
IF(#REF!=3,"15-16/3",
IF(#REF!=4,"16-17/1",
IF(#REF!=5,"16-17/2",
IF(#REF!=6,"16-17/3","Hata5")))))),
IF(#REF!+BH104=2016,
IF(#REF!=1,"16-17/1",
IF(#REF!=2,"16-17/2",
IF(#REF!=3,"16-17/3",
IF(#REF!=4,"17-18/1",
IF(#REF!=5,"17-18/2",
IF(#REF!=6,"17-18/3","Hata6")))))),
IF(#REF!+BH104=2017,
IF(#REF!=1,"17-18/1",
IF(#REF!=2,"17-18/2",
IF(#REF!=3,"17-18/3",
IF(#REF!=4,"18-19/1",
IF(#REF!=5,"18-19/2",
IF(#REF!=6,"18-19/3","Hata7")))))),
IF(#REF!+BH104=2018,
IF(#REF!=1,"18-19/1",
IF(#REF!=2,"18-19/2",
IF(#REF!=3,"18-19/3",
IF(#REF!=4,"19-20/1",
IF(#REF!=5," 19-20/2",
IF(#REF!=6,"19-20/3","Hata8")))))),
IF(#REF!+BH104=2019,
IF(#REF!=1,"19-20/1",
IF(#REF!=2,"19-20/2",
IF(#REF!=3,"19-20/3",
IF(#REF!=4,"20-21/1",
IF(#REF!=5,"20-21/2",
IF(#REF!=6,"20-21/3","Hata9")))))),
IF(#REF!+BH104=2020,
IF(#REF!=1,"20-21/1",
IF(#REF!=2,"20-21/2",
IF(#REF!=3,"20-21/3",
IF(#REF!=4,"21-22/1",
IF(#REF!=5,"21-22/2",
IF(#REF!=6,"21-22/3","Hata10")))))),
IF(#REF!+BH104=2021,
IF(#REF!=1,"21-22/1",
IF(#REF!=2,"21-22/2",
IF(#REF!=3,"21-22/3",
IF(#REF!=4,"22-23/1",
IF(#REF!=5,"22-23/2",
IF(#REF!=6,"22-23/3","Hata11")))))),
IF(#REF!+BH104=2022,
IF(#REF!=1,"22-23/1",
IF(#REF!=2,"22-23/2",
IF(#REF!=3,"22-23/3",
IF(#REF!=4,"23-24/1",
IF(#REF!=5,"23-24/2",
IF(#REF!=6,"23-24/3","Hata12")))))),
IF(#REF!+BH104=2023,
IF(#REF!=1,"23-24/1",
IF(#REF!=2,"23-24/2",
IF(#REF!=3,"23-24/3",
IF(#REF!=4,"24-25/1",
IF(#REF!=5,"24-25/2",
IF(#REF!=6,"24-25/3","Hata13")))))),
))))))))))))))
)</f>
        <v>#REF!</v>
      </c>
      <c r="G104" s="4"/>
      <c r="H104" s="2" t="s">
        <v>142</v>
      </c>
      <c r="I104" s="2">
        <v>238525</v>
      </c>
      <c r="J104" s="2" t="s">
        <v>107</v>
      </c>
      <c r="O104" s="2" t="s">
        <v>108</v>
      </c>
      <c r="P104" s="2" t="s">
        <v>109</v>
      </c>
      <c r="Q104" s="5">
        <v>7</v>
      </c>
      <c r="R104" s="2">
        <f>VLOOKUP($Q104,[1]sistem!$I$3:$L$10,2,FALSE)</f>
        <v>0</v>
      </c>
      <c r="S104" s="2">
        <f>VLOOKUP($Q104,[1]sistem!$I$3:$L$10,3,FALSE)</f>
        <v>1</v>
      </c>
      <c r="T104" s="2">
        <f>VLOOKUP($Q104,[1]sistem!$I$3:$L$10,4,FALSE)</f>
        <v>1</v>
      </c>
      <c r="U104" s="2" t="e">
        <f>VLOOKUP($AZ104,[1]sistem!$I$13:$L$14,2,FALSE)*#REF!</f>
        <v>#REF!</v>
      </c>
      <c r="V104" s="2" t="e">
        <f>VLOOKUP($AZ104,[1]sistem!$I$13:$L$14,3,FALSE)*#REF!</f>
        <v>#REF!</v>
      </c>
      <c r="W104" s="2" t="e">
        <f>VLOOKUP($AZ104,[1]sistem!$I$13:$L$14,4,FALSE)*#REF!</f>
        <v>#REF!</v>
      </c>
      <c r="X104" s="2" t="e">
        <f t="shared" si="47"/>
        <v>#REF!</v>
      </c>
      <c r="Y104" s="2" t="e">
        <f t="shared" si="48"/>
        <v>#REF!</v>
      </c>
      <c r="Z104" s="2" t="e">
        <f t="shared" si="49"/>
        <v>#REF!</v>
      </c>
      <c r="AA104" s="2" t="e">
        <f t="shared" si="50"/>
        <v>#REF!</v>
      </c>
      <c r="AB104" s="2">
        <f>VLOOKUP(AZ104,[1]sistem!$I$18:$J$19,2,FALSE)</f>
        <v>14</v>
      </c>
      <c r="AC104" s="2">
        <v>0.25</v>
      </c>
      <c r="AD104" s="2">
        <f>VLOOKUP($Q104,[1]sistem!$I$3:$M$10,5,FALSE)</f>
        <v>1</v>
      </c>
      <c r="AG104" s="2" t="e">
        <f>(#REF!+#REF!)*AB104</f>
        <v>#REF!</v>
      </c>
      <c r="AH104" s="2">
        <f>VLOOKUP($Q104,[1]sistem!$I$3:$N$10,6,FALSE)</f>
        <v>2</v>
      </c>
      <c r="AI104" s="2">
        <v>2</v>
      </c>
      <c r="AJ104" s="2">
        <f t="shared" si="51"/>
        <v>4</v>
      </c>
      <c r="AK104" s="2">
        <f>VLOOKUP($AZ104,[1]sistem!$I$18:$K$19,3,FALSE)</f>
        <v>14</v>
      </c>
      <c r="AL104" s="2" t="e">
        <f>AK104*#REF!</f>
        <v>#REF!</v>
      </c>
      <c r="AM104" s="2" t="e">
        <f t="shared" si="52"/>
        <v>#REF!</v>
      </c>
      <c r="AN104" s="2">
        <f t="shared" si="62"/>
        <v>25</v>
      </c>
      <c r="AO104" s="2" t="e">
        <f t="shared" si="54"/>
        <v>#REF!</v>
      </c>
      <c r="AP104" s="2" t="e">
        <f>ROUND(AO104-#REF!,0)</f>
        <v>#REF!</v>
      </c>
      <c r="AQ104" s="2">
        <f>IF(AZ104="s",IF(Q104=0,0,
IF(Q104=1,#REF!*4*4,
IF(Q104=2,0,
IF(Q104=3,#REF!*4*2,
IF(Q104=4,0,
IF(Q104=5,0,
IF(Q104=6,0,
IF(Q104=7,0)))))))),
IF(AZ104="t",
IF(Q104=0,0,
IF(Q104=1,#REF!*4*4*0.8,
IF(Q104=2,0,
IF(Q104=3,#REF!*4*2*0.8,
IF(Q104=4,0,
IF(Q104=5,0,
IF(Q104=6,0,
IF(Q104=7,0))))))))))</f>
        <v>0</v>
      </c>
      <c r="AR104" s="2" t="e">
        <f>IF(AZ104="s",
IF(Q104=0,0,
IF(Q104=1,0,
IF(Q104=2,#REF!*4*2,
IF(Q104=3,#REF!*4,
IF(Q104=4,#REF!*4,
IF(Q104=5,0,
IF(Q104=6,0,
IF(Q104=7,#REF!*4)))))))),
IF(AZ104="t",
IF(Q104=0,0,
IF(Q104=1,0,
IF(Q104=2,#REF!*4*2*0.8,
IF(Q104=3,#REF!*4*0.8,
IF(Q104=4,#REF!*4*0.8,
IF(Q104=5,0,
IF(Q104=6,0,
IF(Q104=7,#REF!*4))))))))))</f>
        <v>#REF!</v>
      </c>
      <c r="AS104" s="2" t="e">
        <f>IF(AZ104="s",
IF(Q104=0,0,
IF(Q104=1,#REF!*2,
IF(Q104=2,#REF!*2,
IF(Q104=3,#REF!*2,
IF(Q104=4,#REF!*2,
IF(Q104=5,#REF!*2,
IF(Q104=6,#REF!*2,
IF(Q104=7,#REF!*2)))))))),
IF(AZ104="t",
IF(Q104=0,#REF!*2*0.8,
IF(Q104=1,#REF!*2*0.8,
IF(Q104=2,#REF!*2*0.8,
IF(Q104=3,#REF!*2*0.8,
IF(Q104=4,#REF!*2*0.8,
IF(Q104=5,#REF!*2*0.8,
IF(Q104=6,#REF!*1*0.8,
IF(Q104=7,#REF!*2))))))))))</f>
        <v>#REF!</v>
      </c>
      <c r="AT104" s="2" t="e">
        <f t="shared" si="55"/>
        <v>#REF!</v>
      </c>
      <c r="AU104" s="2" t="e">
        <f>IF(AZ104="s",
IF(Q104=0,0,
IF(Q104=1,(14-2)*(#REF!+#REF!)/4*4,
IF(Q104=2,(14-2)*(#REF!+#REF!)/4*2,
IF(Q104=3,(14-2)*(#REF!+#REF!)/4*3,
IF(Q104=4,(14-2)*(#REF!+#REF!)/4,
IF(Q104=5,(14-2)*#REF!/4,
IF(Q104=6,0,
IF(Q104=7,(14)*#REF!)))))))),
IF(AZ104="t",
IF(Q104=0,0,
IF(Q104=1,(11-2)*(#REF!+#REF!)/4*4,
IF(Q104=2,(11-2)*(#REF!+#REF!)/4*2,
IF(Q104=3,(11-2)*(#REF!+#REF!)/4*3,
IF(Q104=4,(11-2)*(#REF!+#REF!)/4,
IF(Q104=5,(11-2)*#REF!/4,
IF(Q104=6,0,
IF(Q104=7,(11)*#REF!))))))))))</f>
        <v>#REF!</v>
      </c>
      <c r="AV104" s="2" t="e">
        <f t="shared" si="56"/>
        <v>#REF!</v>
      </c>
      <c r="AW104" s="2">
        <f t="shared" si="57"/>
        <v>8</v>
      </c>
      <c r="AX104" s="2">
        <f t="shared" si="58"/>
        <v>4</v>
      </c>
      <c r="AY104" s="2" t="e">
        <f t="shared" si="59"/>
        <v>#REF!</v>
      </c>
      <c r="AZ104" s="2" t="s">
        <v>63</v>
      </c>
      <c r="BA104" s="2">
        <f>IF(BG104="A",0,IF(AZ104="s",14*#REF!,IF(AZ104="T",11*#REF!,"HATA")))</f>
        <v>0</v>
      </c>
      <c r="BB104" s="2" t="e">
        <f t="shared" si="60"/>
        <v>#REF!</v>
      </c>
      <c r="BC104" s="2" t="e">
        <f t="shared" si="61"/>
        <v>#REF!</v>
      </c>
      <c r="BD104" s="2" t="e">
        <f>IF(BC104-#REF!=0,"DOĞRU","YANLIŞ")</f>
        <v>#REF!</v>
      </c>
      <c r="BE104" s="2" t="e">
        <f>#REF!-BC104</f>
        <v>#REF!</v>
      </c>
      <c r="BF104" s="2">
        <v>0</v>
      </c>
      <c r="BG104" s="2" t="s">
        <v>110</v>
      </c>
      <c r="BH104" s="2">
        <v>0</v>
      </c>
      <c r="BJ104" s="2">
        <v>7</v>
      </c>
      <c r="BL104" s="7" t="e">
        <f>#REF!*14</f>
        <v>#REF!</v>
      </c>
      <c r="BM104" s="9"/>
      <c r="BN104" s="8"/>
      <c r="BO104" s="13"/>
      <c r="BP104" s="13"/>
      <c r="BQ104" s="13"/>
      <c r="BR104" s="13"/>
      <c r="BS104" s="13"/>
      <c r="BT104" s="10"/>
      <c r="BU104" s="11"/>
      <c r="BV104" s="12"/>
      <c r="CC104" s="41"/>
      <c r="CD104" s="41"/>
      <c r="CE104" s="41"/>
      <c r="CF104" s="42"/>
      <c r="CG104" s="42"/>
      <c r="CH104" s="42"/>
      <c r="CI104" s="42"/>
      <c r="CJ104" s="42"/>
      <c r="CK104" s="42"/>
    </row>
    <row r="105" spans="1:89" hidden="1" x14ac:dyDescent="0.25">
      <c r="A105" s="2" t="s">
        <v>640</v>
      </c>
      <c r="B105" s="2" t="s">
        <v>641</v>
      </c>
      <c r="C105" s="2" t="s">
        <v>641</v>
      </c>
      <c r="D105" s="4" t="s">
        <v>60</v>
      </c>
      <c r="E105" s="4" t="s">
        <v>60</v>
      </c>
      <c r="F105" s="4" t="e">
        <f>IF(AZ105="S",
IF(#REF!+BH105=2012,
IF(#REF!=1,"12-13/1",
IF(#REF!=2,"12-13/2",
IF(#REF!=3,"13-14/1",
IF(#REF!=4,"13-14/2","Hata1")))),
IF(#REF!+BH105=2013,
IF(#REF!=1,"13-14/1",
IF(#REF!=2,"13-14/2",
IF(#REF!=3,"14-15/1",
IF(#REF!=4,"14-15/2","Hata2")))),
IF(#REF!+BH105=2014,
IF(#REF!=1,"14-15/1",
IF(#REF!=2,"14-15/2",
IF(#REF!=3,"15-16/1",
IF(#REF!=4,"15-16/2","Hata3")))),
IF(#REF!+BH105=2015,
IF(#REF!=1,"15-16/1",
IF(#REF!=2,"15-16/2",
IF(#REF!=3,"16-17/1",
IF(#REF!=4,"16-17/2","Hata4")))),
IF(#REF!+BH105=2016,
IF(#REF!=1,"16-17/1",
IF(#REF!=2,"16-17/2",
IF(#REF!=3,"17-18/1",
IF(#REF!=4,"17-18/2","Hata5")))),
IF(#REF!+BH105=2017,
IF(#REF!=1,"17-18/1",
IF(#REF!=2,"17-18/2",
IF(#REF!=3,"18-19/1",
IF(#REF!=4,"18-19/2","Hata6")))),
IF(#REF!+BH105=2018,
IF(#REF!=1,"18-19/1",
IF(#REF!=2,"18-19/2",
IF(#REF!=3,"19-20/1",
IF(#REF!=4,"19-20/2","Hata7")))),
IF(#REF!+BH105=2019,
IF(#REF!=1,"19-20/1",
IF(#REF!=2,"19-20/2",
IF(#REF!=3,"20-21/1",
IF(#REF!=4,"20-21/2","Hata8")))),
IF(#REF!+BH105=2020,
IF(#REF!=1,"20-21/1",
IF(#REF!=2,"20-21/2",
IF(#REF!=3,"21-22/1",
IF(#REF!=4,"21-22/2","Hata9")))),
IF(#REF!+BH105=2021,
IF(#REF!=1,"21-22/1",
IF(#REF!=2,"21-22/2",
IF(#REF!=3,"22-23/1",
IF(#REF!=4,"22-23/2","Hata10")))),
IF(#REF!+BH105=2022,
IF(#REF!=1,"22-23/1",
IF(#REF!=2,"22-23/2",
IF(#REF!=3,"23-24/1",
IF(#REF!=4,"23-24/2","Hata11")))),
IF(#REF!+BH105=2023,
IF(#REF!=1,"23-24/1",
IF(#REF!=2,"23-24/2",
IF(#REF!=3,"24-25/1",
IF(#REF!=4,"24-25/2","Hata12")))),
)))))))))))),
IF(AZ105="T",
IF(#REF!+BH105=2012,
IF(#REF!=1,"12-13/1",
IF(#REF!=2,"12-13/2",
IF(#REF!=3,"12-13/3",
IF(#REF!=4,"13-14/1",
IF(#REF!=5,"13-14/2",
IF(#REF!=6,"13-14/3","Hata1")))))),
IF(#REF!+BH105=2013,
IF(#REF!=1,"13-14/1",
IF(#REF!=2,"13-14/2",
IF(#REF!=3,"13-14/3",
IF(#REF!=4,"14-15/1",
IF(#REF!=5,"14-15/2",
IF(#REF!=6,"14-15/3","Hata2")))))),
IF(#REF!+BH105=2014,
IF(#REF!=1,"14-15/1",
IF(#REF!=2,"14-15/2",
IF(#REF!=3,"14-15/3",
IF(#REF!=4,"15-16/1",
IF(#REF!=5,"15-16/2",
IF(#REF!=6,"15-16/3","Hata3")))))),
IF(AND(#REF!+#REF!&gt;2014,#REF!+#REF!&lt;2015,BH105=1),
IF(#REF!=0.1,"14-15/0.1",
IF(#REF!=0.2,"14-15/0.2",
IF(#REF!=0.3,"14-15/0.3","Hata4"))),
IF(#REF!+BH105=2015,
IF(#REF!=1,"15-16/1",
IF(#REF!=2,"15-16/2",
IF(#REF!=3,"15-16/3",
IF(#REF!=4,"16-17/1",
IF(#REF!=5,"16-17/2",
IF(#REF!=6,"16-17/3","Hata5")))))),
IF(#REF!+BH105=2016,
IF(#REF!=1,"16-17/1",
IF(#REF!=2,"16-17/2",
IF(#REF!=3,"16-17/3",
IF(#REF!=4,"17-18/1",
IF(#REF!=5,"17-18/2",
IF(#REF!=6,"17-18/3","Hata6")))))),
IF(#REF!+BH105=2017,
IF(#REF!=1,"17-18/1",
IF(#REF!=2,"17-18/2",
IF(#REF!=3,"17-18/3",
IF(#REF!=4,"18-19/1",
IF(#REF!=5,"18-19/2",
IF(#REF!=6,"18-19/3","Hata7")))))),
IF(#REF!+BH105=2018,
IF(#REF!=1,"18-19/1",
IF(#REF!=2,"18-19/2",
IF(#REF!=3,"18-19/3",
IF(#REF!=4,"19-20/1",
IF(#REF!=5," 19-20/2",
IF(#REF!=6,"19-20/3","Hata8")))))),
IF(#REF!+BH105=2019,
IF(#REF!=1,"19-20/1",
IF(#REF!=2,"19-20/2",
IF(#REF!=3,"19-20/3",
IF(#REF!=4,"20-21/1",
IF(#REF!=5,"20-21/2",
IF(#REF!=6,"20-21/3","Hata9")))))),
IF(#REF!+BH105=2020,
IF(#REF!=1,"20-21/1",
IF(#REF!=2,"20-21/2",
IF(#REF!=3,"20-21/3",
IF(#REF!=4,"21-22/1",
IF(#REF!=5,"21-22/2",
IF(#REF!=6,"21-22/3","Hata10")))))),
IF(#REF!+BH105=2021,
IF(#REF!=1,"21-22/1",
IF(#REF!=2,"21-22/2",
IF(#REF!=3,"21-22/3",
IF(#REF!=4,"22-23/1",
IF(#REF!=5,"22-23/2",
IF(#REF!=6,"22-23/3","Hata11")))))),
IF(#REF!+BH105=2022,
IF(#REF!=1,"22-23/1",
IF(#REF!=2,"22-23/2",
IF(#REF!=3,"22-23/3",
IF(#REF!=4,"23-24/1",
IF(#REF!=5,"23-24/2",
IF(#REF!=6,"23-24/3","Hata12")))))),
IF(#REF!+BH105=2023,
IF(#REF!=1,"23-24/1",
IF(#REF!=2,"23-24/2",
IF(#REF!=3,"23-24/3",
IF(#REF!=4,"24-25/1",
IF(#REF!=5,"24-25/2",
IF(#REF!=6,"24-25/3","Hata13")))))),
))))))))))))))
)</f>
        <v>#REF!</v>
      </c>
      <c r="G105" s="4"/>
      <c r="H105" s="2" t="s">
        <v>142</v>
      </c>
      <c r="I105" s="2">
        <v>238525</v>
      </c>
      <c r="J105" s="2" t="s">
        <v>107</v>
      </c>
      <c r="Q105" s="5">
        <v>2</v>
      </c>
      <c r="R105" s="2">
        <f>VLOOKUP($Q105,[1]sistem!$I$3:$L$10,2,FALSE)</f>
        <v>0</v>
      </c>
      <c r="S105" s="2">
        <f>VLOOKUP($Q105,[1]sistem!$I$3:$L$10,3,FALSE)</f>
        <v>2</v>
      </c>
      <c r="T105" s="2">
        <f>VLOOKUP($Q105,[1]sistem!$I$3:$L$10,4,FALSE)</f>
        <v>1</v>
      </c>
      <c r="U105" s="2" t="e">
        <f>VLOOKUP($AZ105,[1]sistem!$I$13:$L$14,2,FALSE)*#REF!</f>
        <v>#REF!</v>
      </c>
      <c r="V105" s="2" t="e">
        <f>VLOOKUP($AZ105,[1]sistem!$I$13:$L$14,3,FALSE)*#REF!</f>
        <v>#REF!</v>
      </c>
      <c r="W105" s="2" t="e">
        <f>VLOOKUP($AZ105,[1]sistem!$I$13:$L$14,4,FALSE)*#REF!</f>
        <v>#REF!</v>
      </c>
      <c r="X105" s="2" t="e">
        <f t="shared" si="47"/>
        <v>#REF!</v>
      </c>
      <c r="Y105" s="2" t="e">
        <f t="shared" si="48"/>
        <v>#REF!</v>
      </c>
      <c r="Z105" s="2" t="e">
        <f t="shared" si="49"/>
        <v>#REF!</v>
      </c>
      <c r="AA105" s="2" t="e">
        <f t="shared" si="50"/>
        <v>#REF!</v>
      </c>
      <c r="AB105" s="2">
        <f>VLOOKUP(AZ105,[1]sistem!$I$18:$J$19,2,FALSE)</f>
        <v>14</v>
      </c>
      <c r="AC105" s="2">
        <v>0.25</v>
      </c>
      <c r="AD105" s="2">
        <f>VLOOKUP($Q105,[1]sistem!$I$3:$M$10,5,FALSE)</f>
        <v>2</v>
      </c>
      <c r="AE105" s="2">
        <v>5</v>
      </c>
      <c r="AG105" s="2">
        <f>AE105*AK105</f>
        <v>70</v>
      </c>
      <c r="AH105" s="2">
        <f>VLOOKUP($Q105,[1]sistem!$I$3:$N$10,6,FALSE)</f>
        <v>3</v>
      </c>
      <c r="AI105" s="2">
        <v>2</v>
      </c>
      <c r="AJ105" s="2">
        <f t="shared" si="51"/>
        <v>6</v>
      </c>
      <c r="AK105" s="2">
        <f>VLOOKUP($AZ105,[1]sistem!$I$18:$K$19,3,FALSE)</f>
        <v>14</v>
      </c>
      <c r="AL105" s="2" t="e">
        <f>AK105*#REF!</f>
        <v>#REF!</v>
      </c>
      <c r="AM105" s="2" t="e">
        <f t="shared" si="52"/>
        <v>#REF!</v>
      </c>
      <c r="AN105" s="2">
        <f t="shared" si="62"/>
        <v>25</v>
      </c>
      <c r="AO105" s="2" t="e">
        <f t="shared" si="54"/>
        <v>#REF!</v>
      </c>
      <c r="AP105" s="2" t="e">
        <f>ROUND(AO105-#REF!,0)</f>
        <v>#REF!</v>
      </c>
      <c r="AQ105" s="2">
        <f>IF(AZ105="s",IF(Q105=0,0,
IF(Q105=1,#REF!*4*4,
IF(Q105=2,0,
IF(Q105=3,#REF!*4*2,
IF(Q105=4,0,
IF(Q105=5,0,
IF(Q105=6,0,
IF(Q105=7,0)))))))),
IF(AZ105="t",
IF(Q105=0,0,
IF(Q105=1,#REF!*4*4*0.8,
IF(Q105=2,0,
IF(Q105=3,#REF!*4*2*0.8,
IF(Q105=4,0,
IF(Q105=5,0,
IF(Q105=6,0,
IF(Q105=7,0))))))))))</f>
        <v>0</v>
      </c>
      <c r="AR105" s="2" t="e">
        <f>IF(AZ105="s",
IF(Q105=0,0,
IF(Q105=1,0,
IF(Q105=2,#REF!*4*2,
IF(Q105=3,#REF!*4,
IF(Q105=4,#REF!*4,
IF(Q105=5,0,
IF(Q105=6,0,
IF(Q105=7,#REF!*4)))))))),
IF(AZ105="t",
IF(Q105=0,0,
IF(Q105=1,0,
IF(Q105=2,#REF!*4*2*0.8,
IF(Q105=3,#REF!*4*0.8,
IF(Q105=4,#REF!*4*0.8,
IF(Q105=5,0,
IF(Q105=6,0,
IF(Q105=7,#REF!*4))))))))))</f>
        <v>#REF!</v>
      </c>
      <c r="AS105" s="2" t="e">
        <f>IF(AZ105="s",
IF(Q105=0,0,
IF(Q105=1,#REF!*2,
IF(Q105=2,#REF!*2,
IF(Q105=3,#REF!*2,
IF(Q105=4,#REF!*2,
IF(Q105=5,#REF!*2,
IF(Q105=6,#REF!*2,
IF(Q105=7,#REF!*2)))))))),
IF(AZ105="t",
IF(Q105=0,#REF!*2*0.8,
IF(Q105=1,#REF!*2*0.8,
IF(Q105=2,#REF!*2*0.8,
IF(Q105=3,#REF!*2*0.8,
IF(Q105=4,#REF!*2*0.8,
IF(Q105=5,#REF!*2*0.8,
IF(Q105=6,#REF!*1*0.8,
IF(Q105=7,#REF!*2))))))))))</f>
        <v>#REF!</v>
      </c>
      <c r="AT105" s="2" t="e">
        <f t="shared" si="55"/>
        <v>#REF!</v>
      </c>
      <c r="AU105" s="2" t="e">
        <f>IF(AZ105="s",
IF(Q105=0,0,
IF(Q105=1,(14-2)*(#REF!+#REF!)/4*4,
IF(Q105=2,(14-2)*(#REF!+#REF!)/4*2,
IF(Q105=3,(14-2)*(#REF!+#REF!)/4*3,
IF(Q105=4,(14-2)*(#REF!+#REF!)/4,
IF(Q105=5,(14-2)*#REF!/4,
IF(Q105=6,0,
IF(Q105=7,(14)*#REF!)))))))),
IF(AZ105="t",
IF(Q105=0,0,
IF(Q105=1,(11-2)*(#REF!+#REF!)/4*4,
IF(Q105=2,(11-2)*(#REF!+#REF!)/4*2,
IF(Q105=3,(11-2)*(#REF!+#REF!)/4*3,
IF(Q105=4,(11-2)*(#REF!+#REF!)/4,
IF(Q105=5,(11-2)*#REF!/4,
IF(Q105=6,0,
IF(Q105=7,(11)*#REF!))))))))))</f>
        <v>#REF!</v>
      </c>
      <c r="AV105" s="2" t="e">
        <f t="shared" si="56"/>
        <v>#REF!</v>
      </c>
      <c r="AW105" s="2">
        <f t="shared" si="57"/>
        <v>12</v>
      </c>
      <c r="AX105" s="2">
        <f t="shared" si="58"/>
        <v>6</v>
      </c>
      <c r="AY105" s="2" t="e">
        <f t="shared" si="59"/>
        <v>#REF!</v>
      </c>
      <c r="AZ105" s="2" t="s">
        <v>63</v>
      </c>
      <c r="BA105" s="2" t="e">
        <f>IF(BG105="A",0,IF(AZ105="s",14*#REF!,IF(AZ105="T",11*#REF!,"HATA")))</f>
        <v>#REF!</v>
      </c>
      <c r="BB105" s="2" t="e">
        <f t="shared" si="60"/>
        <v>#REF!</v>
      </c>
      <c r="BC105" s="2" t="e">
        <f t="shared" si="61"/>
        <v>#REF!</v>
      </c>
      <c r="BD105" s="2" t="e">
        <f>IF(BC105-#REF!=0,"DOĞRU","YANLIŞ")</f>
        <v>#REF!</v>
      </c>
      <c r="BE105" s="2" t="e">
        <f>#REF!-BC105</f>
        <v>#REF!</v>
      </c>
      <c r="BF105" s="2">
        <v>0</v>
      </c>
      <c r="BH105" s="2">
        <v>0</v>
      </c>
      <c r="BJ105" s="2">
        <v>2</v>
      </c>
      <c r="BL105" s="7" t="e">
        <f>#REF!*14</f>
        <v>#REF!</v>
      </c>
      <c r="BM105" s="9"/>
      <c r="BN105" s="8"/>
      <c r="BO105" s="13"/>
      <c r="BP105" s="13"/>
      <c r="BQ105" s="13"/>
      <c r="BR105" s="13"/>
      <c r="BS105" s="13"/>
      <c r="BT105" s="10"/>
      <c r="BU105" s="11"/>
      <c r="BV105" s="12"/>
      <c r="CC105" s="41"/>
      <c r="CD105" s="41"/>
      <c r="CE105" s="41"/>
      <c r="CF105" s="42"/>
      <c r="CG105" s="42"/>
      <c r="CH105" s="42"/>
      <c r="CI105" s="42"/>
      <c r="CJ105" s="42"/>
      <c r="CK105" s="42"/>
    </row>
    <row r="106" spans="1:89" hidden="1" x14ac:dyDescent="0.25">
      <c r="A106" s="2" t="s">
        <v>245</v>
      </c>
      <c r="B106" s="2" t="s">
        <v>246</v>
      </c>
      <c r="C106" s="2" t="s">
        <v>246</v>
      </c>
      <c r="D106" s="4" t="s">
        <v>60</v>
      </c>
      <c r="E106" s="4" t="s">
        <v>60</v>
      </c>
      <c r="F106" s="4" t="e">
        <f>IF(AZ106="S",
IF(#REF!+BH106=2012,
IF(#REF!=1,"12-13/1",
IF(#REF!=2,"12-13/2",
IF(#REF!=3,"13-14/1",
IF(#REF!=4,"13-14/2","Hata1")))),
IF(#REF!+BH106=2013,
IF(#REF!=1,"13-14/1",
IF(#REF!=2,"13-14/2",
IF(#REF!=3,"14-15/1",
IF(#REF!=4,"14-15/2","Hata2")))),
IF(#REF!+BH106=2014,
IF(#REF!=1,"14-15/1",
IF(#REF!=2,"14-15/2",
IF(#REF!=3,"15-16/1",
IF(#REF!=4,"15-16/2","Hata3")))),
IF(#REF!+BH106=2015,
IF(#REF!=1,"15-16/1",
IF(#REF!=2,"15-16/2",
IF(#REF!=3,"16-17/1",
IF(#REF!=4,"16-17/2","Hata4")))),
IF(#REF!+BH106=2016,
IF(#REF!=1,"16-17/1",
IF(#REF!=2,"16-17/2",
IF(#REF!=3,"17-18/1",
IF(#REF!=4,"17-18/2","Hata5")))),
IF(#REF!+BH106=2017,
IF(#REF!=1,"17-18/1",
IF(#REF!=2,"17-18/2",
IF(#REF!=3,"18-19/1",
IF(#REF!=4,"18-19/2","Hata6")))),
IF(#REF!+BH106=2018,
IF(#REF!=1,"18-19/1",
IF(#REF!=2,"18-19/2",
IF(#REF!=3,"19-20/1",
IF(#REF!=4,"19-20/2","Hata7")))),
IF(#REF!+BH106=2019,
IF(#REF!=1,"19-20/1",
IF(#REF!=2,"19-20/2",
IF(#REF!=3,"20-21/1",
IF(#REF!=4,"20-21/2","Hata8")))),
IF(#REF!+BH106=2020,
IF(#REF!=1,"20-21/1",
IF(#REF!=2,"20-21/2",
IF(#REF!=3,"21-22/1",
IF(#REF!=4,"21-22/2","Hata9")))),
IF(#REF!+BH106=2021,
IF(#REF!=1,"21-22/1",
IF(#REF!=2,"21-22/2",
IF(#REF!=3,"22-23/1",
IF(#REF!=4,"22-23/2","Hata10")))),
IF(#REF!+BH106=2022,
IF(#REF!=1,"22-23/1",
IF(#REF!=2,"22-23/2",
IF(#REF!=3,"23-24/1",
IF(#REF!=4,"23-24/2","Hata11")))),
IF(#REF!+BH106=2023,
IF(#REF!=1,"23-24/1",
IF(#REF!=2,"23-24/2",
IF(#REF!=3,"24-25/1",
IF(#REF!=4,"24-25/2","Hata12")))),
)))))))))))),
IF(AZ106="T",
IF(#REF!+BH106=2012,
IF(#REF!=1,"12-13/1",
IF(#REF!=2,"12-13/2",
IF(#REF!=3,"12-13/3",
IF(#REF!=4,"13-14/1",
IF(#REF!=5,"13-14/2",
IF(#REF!=6,"13-14/3","Hata1")))))),
IF(#REF!+BH106=2013,
IF(#REF!=1,"13-14/1",
IF(#REF!=2,"13-14/2",
IF(#REF!=3,"13-14/3",
IF(#REF!=4,"14-15/1",
IF(#REF!=5,"14-15/2",
IF(#REF!=6,"14-15/3","Hata2")))))),
IF(#REF!+BH106=2014,
IF(#REF!=1,"14-15/1",
IF(#REF!=2,"14-15/2",
IF(#REF!=3,"14-15/3",
IF(#REF!=4,"15-16/1",
IF(#REF!=5,"15-16/2",
IF(#REF!=6,"15-16/3","Hata3")))))),
IF(AND(#REF!+#REF!&gt;2014,#REF!+#REF!&lt;2015,BH106=1),
IF(#REF!=0.1,"14-15/0.1",
IF(#REF!=0.2,"14-15/0.2",
IF(#REF!=0.3,"14-15/0.3","Hata4"))),
IF(#REF!+BH106=2015,
IF(#REF!=1,"15-16/1",
IF(#REF!=2,"15-16/2",
IF(#REF!=3,"15-16/3",
IF(#REF!=4,"16-17/1",
IF(#REF!=5,"16-17/2",
IF(#REF!=6,"16-17/3","Hata5")))))),
IF(#REF!+BH106=2016,
IF(#REF!=1,"16-17/1",
IF(#REF!=2,"16-17/2",
IF(#REF!=3,"16-17/3",
IF(#REF!=4,"17-18/1",
IF(#REF!=5,"17-18/2",
IF(#REF!=6,"17-18/3","Hata6")))))),
IF(#REF!+BH106=2017,
IF(#REF!=1,"17-18/1",
IF(#REF!=2,"17-18/2",
IF(#REF!=3,"17-18/3",
IF(#REF!=4,"18-19/1",
IF(#REF!=5,"18-19/2",
IF(#REF!=6,"18-19/3","Hata7")))))),
IF(#REF!+BH106=2018,
IF(#REF!=1,"18-19/1",
IF(#REF!=2,"18-19/2",
IF(#REF!=3,"18-19/3",
IF(#REF!=4,"19-20/1",
IF(#REF!=5," 19-20/2",
IF(#REF!=6,"19-20/3","Hata8")))))),
IF(#REF!+BH106=2019,
IF(#REF!=1,"19-20/1",
IF(#REF!=2,"19-20/2",
IF(#REF!=3,"19-20/3",
IF(#REF!=4,"20-21/1",
IF(#REF!=5,"20-21/2",
IF(#REF!=6,"20-21/3","Hata9")))))),
IF(#REF!+BH106=2020,
IF(#REF!=1,"20-21/1",
IF(#REF!=2,"20-21/2",
IF(#REF!=3,"20-21/3",
IF(#REF!=4,"21-22/1",
IF(#REF!=5,"21-22/2",
IF(#REF!=6,"21-22/3","Hata10")))))),
IF(#REF!+BH106=2021,
IF(#REF!=1,"21-22/1",
IF(#REF!=2,"21-22/2",
IF(#REF!=3,"21-22/3",
IF(#REF!=4,"22-23/1",
IF(#REF!=5,"22-23/2",
IF(#REF!=6,"22-23/3","Hata11")))))),
IF(#REF!+BH106=2022,
IF(#REF!=1,"22-23/1",
IF(#REF!=2,"22-23/2",
IF(#REF!=3,"22-23/3",
IF(#REF!=4,"23-24/1",
IF(#REF!=5,"23-24/2",
IF(#REF!=6,"23-24/3","Hata12")))))),
IF(#REF!+BH106=2023,
IF(#REF!=1,"23-24/1",
IF(#REF!=2,"23-24/2",
IF(#REF!=3,"23-24/3",
IF(#REF!=4,"24-25/1",
IF(#REF!=5,"24-25/2",
IF(#REF!=6,"24-25/3","Hata13")))))),
))))))))))))))
)</f>
        <v>#REF!</v>
      </c>
      <c r="G106" s="4"/>
      <c r="H106" s="2" t="s">
        <v>142</v>
      </c>
      <c r="I106" s="2">
        <v>238525</v>
      </c>
      <c r="J106" s="2" t="s">
        <v>107</v>
      </c>
      <c r="L106" s="2">
        <v>4358</v>
      </c>
      <c r="Q106" s="5">
        <v>0</v>
      </c>
      <c r="R106" s="2">
        <f>VLOOKUP($Q106,[1]sistem!$I$3:$L$10,2,FALSE)</f>
        <v>0</v>
      </c>
      <c r="S106" s="2">
        <f>VLOOKUP($Q106,[1]sistem!$I$3:$L$10,3,FALSE)</f>
        <v>0</v>
      </c>
      <c r="T106" s="2">
        <f>VLOOKUP($Q106,[1]sistem!$I$3:$L$10,4,FALSE)</f>
        <v>0</v>
      </c>
      <c r="U106" s="2" t="e">
        <f>VLOOKUP($AZ106,[1]sistem!$I$13:$L$14,2,FALSE)*#REF!</f>
        <v>#REF!</v>
      </c>
      <c r="V106" s="2" t="e">
        <f>VLOOKUP($AZ106,[1]sistem!$I$13:$L$14,3,FALSE)*#REF!</f>
        <v>#REF!</v>
      </c>
      <c r="W106" s="2" t="e">
        <f>VLOOKUP($AZ106,[1]sistem!$I$13:$L$14,4,FALSE)*#REF!</f>
        <v>#REF!</v>
      </c>
      <c r="X106" s="2" t="e">
        <f t="shared" si="47"/>
        <v>#REF!</v>
      </c>
      <c r="Y106" s="2" t="e">
        <f t="shared" si="48"/>
        <v>#REF!</v>
      </c>
      <c r="Z106" s="2" t="e">
        <f t="shared" si="49"/>
        <v>#REF!</v>
      </c>
      <c r="AA106" s="2" t="e">
        <f t="shared" si="50"/>
        <v>#REF!</v>
      </c>
      <c r="AB106" s="2">
        <f>VLOOKUP(AZ106,[1]sistem!$I$18:$J$19,2,FALSE)</f>
        <v>14</v>
      </c>
      <c r="AC106" s="2">
        <v>0.25</v>
      </c>
      <c r="AD106" s="2">
        <f>VLOOKUP($Q106,[1]sistem!$I$3:$M$10,5,FALSE)</f>
        <v>0</v>
      </c>
      <c r="AG106" s="2" t="e">
        <f>(#REF!+#REF!)*AB106</f>
        <v>#REF!</v>
      </c>
      <c r="AH106" s="2">
        <f>VLOOKUP($Q106,[1]sistem!$I$3:$N$10,6,FALSE)</f>
        <v>0</v>
      </c>
      <c r="AI106" s="2">
        <v>2</v>
      </c>
      <c r="AJ106" s="2">
        <f t="shared" si="51"/>
        <v>0</v>
      </c>
      <c r="AK106" s="2">
        <f>VLOOKUP($AZ106,[1]sistem!$I$18:$K$19,3,FALSE)</f>
        <v>14</v>
      </c>
      <c r="AL106" s="2" t="e">
        <f>AK106*#REF!</f>
        <v>#REF!</v>
      </c>
      <c r="AM106" s="2" t="e">
        <f t="shared" si="52"/>
        <v>#REF!</v>
      </c>
      <c r="AN106" s="2">
        <f t="shared" si="62"/>
        <v>25</v>
      </c>
      <c r="AO106" s="2" t="e">
        <f t="shared" si="54"/>
        <v>#REF!</v>
      </c>
      <c r="AP106" s="2" t="e">
        <f>ROUND(AO106-#REF!,0)</f>
        <v>#REF!</v>
      </c>
      <c r="AQ106" s="2">
        <f>IF(AZ106="s",IF(Q106=0,0,
IF(Q106=1,#REF!*4*4,
IF(Q106=2,0,
IF(Q106=3,#REF!*4*2,
IF(Q106=4,0,
IF(Q106=5,0,
IF(Q106=6,0,
IF(Q106=7,0)))))))),
IF(AZ106="t",
IF(Q106=0,0,
IF(Q106=1,#REF!*4*4*0.8,
IF(Q106=2,0,
IF(Q106=3,#REF!*4*2*0.8,
IF(Q106=4,0,
IF(Q106=5,0,
IF(Q106=6,0,
IF(Q106=7,0))))))))))</f>
        <v>0</v>
      </c>
      <c r="AR106" s="2">
        <f>IF(AZ106="s",
IF(Q106=0,0,
IF(Q106=1,0,
IF(Q106=2,#REF!*4*2,
IF(Q106=3,#REF!*4,
IF(Q106=4,#REF!*4,
IF(Q106=5,0,
IF(Q106=6,0,
IF(Q106=7,#REF!*4)))))))),
IF(AZ106="t",
IF(Q106=0,0,
IF(Q106=1,0,
IF(Q106=2,#REF!*4*2*0.8,
IF(Q106=3,#REF!*4*0.8,
IF(Q106=4,#REF!*4*0.8,
IF(Q106=5,0,
IF(Q106=6,0,
IF(Q106=7,#REF!*4))))))))))</f>
        <v>0</v>
      </c>
      <c r="AS106" s="2">
        <f>IF(AZ106="s",
IF(Q106=0,0,
IF(Q106=1,#REF!*2,
IF(Q106=2,#REF!*2,
IF(Q106=3,#REF!*2,
IF(Q106=4,#REF!*2,
IF(Q106=5,#REF!*2,
IF(Q106=6,#REF!*2,
IF(Q106=7,#REF!*2)))))))),
IF(AZ106="t",
IF(Q106=0,#REF!*2*0.8,
IF(Q106=1,#REF!*2*0.8,
IF(Q106=2,#REF!*2*0.8,
IF(Q106=3,#REF!*2*0.8,
IF(Q106=4,#REF!*2*0.8,
IF(Q106=5,#REF!*2*0.8,
IF(Q106=6,#REF!*1*0.8,
IF(Q106=7,#REF!*2))))))))))</f>
        <v>0</v>
      </c>
      <c r="AT106" s="2" t="e">
        <f t="shared" si="55"/>
        <v>#REF!</v>
      </c>
      <c r="AU106" s="2">
        <f>IF(AZ106="s",
IF(Q106=0,0,
IF(Q106=1,(14-2)*(#REF!+#REF!)/4*4,
IF(Q106=2,(14-2)*(#REF!+#REF!)/4*2,
IF(Q106=3,(14-2)*(#REF!+#REF!)/4*3,
IF(Q106=4,(14-2)*(#REF!+#REF!)/4,
IF(Q106=5,(14-2)*#REF!/4,
IF(Q106=6,0,
IF(Q106=7,(14)*#REF!)))))))),
IF(AZ106="t",
IF(Q106=0,0,
IF(Q106=1,(11-2)*(#REF!+#REF!)/4*4,
IF(Q106=2,(11-2)*(#REF!+#REF!)/4*2,
IF(Q106=3,(11-2)*(#REF!+#REF!)/4*3,
IF(Q106=4,(11-2)*(#REF!+#REF!)/4,
IF(Q106=5,(11-2)*#REF!/4,
IF(Q106=6,0,
IF(Q106=7,(11)*#REF!))))))))))</f>
        <v>0</v>
      </c>
      <c r="AV106" s="2" t="e">
        <f t="shared" si="56"/>
        <v>#REF!</v>
      </c>
      <c r="AW106" s="2">
        <f t="shared" si="57"/>
        <v>0</v>
      </c>
      <c r="AX106" s="2">
        <f t="shared" si="58"/>
        <v>0</v>
      </c>
      <c r="AY106" s="2">
        <f t="shared" si="59"/>
        <v>0</v>
      </c>
      <c r="AZ106" s="2" t="s">
        <v>63</v>
      </c>
      <c r="BA106" s="2">
        <f>IF(BG106="A",0,IF(AZ106="s",14*#REF!,IF(AZ106="T",11*#REF!,"HATA")))</f>
        <v>0</v>
      </c>
      <c r="BB106" s="2">
        <f t="shared" si="60"/>
        <v>0</v>
      </c>
      <c r="BC106" s="2">
        <f t="shared" si="61"/>
        <v>0</v>
      </c>
      <c r="BD106" s="2" t="e">
        <f>IF(BC106-#REF!=0,"DOĞRU","YANLIŞ")</f>
        <v>#REF!</v>
      </c>
      <c r="BE106" s="2" t="e">
        <f>#REF!-BC106</f>
        <v>#REF!</v>
      </c>
      <c r="BF106" s="2">
        <v>0</v>
      </c>
      <c r="BG106" s="2" t="s">
        <v>110</v>
      </c>
      <c r="BH106" s="2">
        <v>0</v>
      </c>
      <c r="BJ106" s="2">
        <v>0</v>
      </c>
      <c r="BL106" s="7" t="e">
        <f>#REF!*14</f>
        <v>#REF!</v>
      </c>
      <c r="BM106" s="9"/>
      <c r="BN106" s="8"/>
      <c r="BO106" s="13"/>
      <c r="BP106" s="13"/>
      <c r="BQ106" s="13"/>
      <c r="BR106" s="13"/>
      <c r="BS106" s="13"/>
      <c r="BT106" s="10"/>
      <c r="BU106" s="11"/>
      <c r="BV106" s="12"/>
      <c r="CC106" s="41"/>
      <c r="CD106" s="41"/>
      <c r="CE106" s="41"/>
      <c r="CF106" s="42"/>
      <c r="CG106" s="42"/>
      <c r="CH106" s="42"/>
      <c r="CI106" s="42"/>
      <c r="CJ106" s="42"/>
      <c r="CK106" s="42"/>
    </row>
    <row r="107" spans="1:89" hidden="1" x14ac:dyDescent="0.25">
      <c r="A107" s="2" t="s">
        <v>335</v>
      </c>
      <c r="B107" s="2" t="s">
        <v>336</v>
      </c>
      <c r="C107" s="2" t="s">
        <v>336</v>
      </c>
      <c r="D107" s="4" t="s">
        <v>60</v>
      </c>
      <c r="E107" s="4" t="s">
        <v>60</v>
      </c>
      <c r="F107" s="4" t="e">
        <f>IF(AZ107="S",
IF(#REF!+BH107=2012,
IF(#REF!=1,"12-13/1",
IF(#REF!=2,"12-13/2",
IF(#REF!=3,"13-14/1",
IF(#REF!=4,"13-14/2","Hata1")))),
IF(#REF!+BH107=2013,
IF(#REF!=1,"13-14/1",
IF(#REF!=2,"13-14/2",
IF(#REF!=3,"14-15/1",
IF(#REF!=4,"14-15/2","Hata2")))),
IF(#REF!+BH107=2014,
IF(#REF!=1,"14-15/1",
IF(#REF!=2,"14-15/2",
IF(#REF!=3,"15-16/1",
IF(#REF!=4,"15-16/2","Hata3")))),
IF(#REF!+BH107=2015,
IF(#REF!=1,"15-16/1",
IF(#REF!=2,"15-16/2",
IF(#REF!=3,"16-17/1",
IF(#REF!=4,"16-17/2","Hata4")))),
IF(#REF!+BH107=2016,
IF(#REF!=1,"16-17/1",
IF(#REF!=2,"16-17/2",
IF(#REF!=3,"17-18/1",
IF(#REF!=4,"17-18/2","Hata5")))),
IF(#REF!+BH107=2017,
IF(#REF!=1,"17-18/1",
IF(#REF!=2,"17-18/2",
IF(#REF!=3,"18-19/1",
IF(#REF!=4,"18-19/2","Hata6")))),
IF(#REF!+BH107=2018,
IF(#REF!=1,"18-19/1",
IF(#REF!=2,"18-19/2",
IF(#REF!=3,"19-20/1",
IF(#REF!=4,"19-20/2","Hata7")))),
IF(#REF!+BH107=2019,
IF(#REF!=1,"19-20/1",
IF(#REF!=2,"19-20/2",
IF(#REF!=3,"20-21/1",
IF(#REF!=4,"20-21/2","Hata8")))),
IF(#REF!+BH107=2020,
IF(#REF!=1,"20-21/1",
IF(#REF!=2,"20-21/2",
IF(#REF!=3,"21-22/1",
IF(#REF!=4,"21-22/2","Hata9")))),
IF(#REF!+BH107=2021,
IF(#REF!=1,"21-22/1",
IF(#REF!=2,"21-22/2",
IF(#REF!=3,"22-23/1",
IF(#REF!=4,"22-23/2","Hata10")))),
IF(#REF!+BH107=2022,
IF(#REF!=1,"22-23/1",
IF(#REF!=2,"22-23/2",
IF(#REF!=3,"23-24/1",
IF(#REF!=4,"23-24/2","Hata11")))),
IF(#REF!+BH107=2023,
IF(#REF!=1,"23-24/1",
IF(#REF!=2,"23-24/2",
IF(#REF!=3,"24-25/1",
IF(#REF!=4,"24-25/2","Hata12")))),
)))))))))))),
IF(AZ107="T",
IF(#REF!+BH107=2012,
IF(#REF!=1,"12-13/1",
IF(#REF!=2,"12-13/2",
IF(#REF!=3,"12-13/3",
IF(#REF!=4,"13-14/1",
IF(#REF!=5,"13-14/2",
IF(#REF!=6,"13-14/3","Hata1")))))),
IF(#REF!+BH107=2013,
IF(#REF!=1,"13-14/1",
IF(#REF!=2,"13-14/2",
IF(#REF!=3,"13-14/3",
IF(#REF!=4,"14-15/1",
IF(#REF!=5,"14-15/2",
IF(#REF!=6,"14-15/3","Hata2")))))),
IF(#REF!+BH107=2014,
IF(#REF!=1,"14-15/1",
IF(#REF!=2,"14-15/2",
IF(#REF!=3,"14-15/3",
IF(#REF!=4,"15-16/1",
IF(#REF!=5,"15-16/2",
IF(#REF!=6,"15-16/3","Hata3")))))),
IF(AND(#REF!+#REF!&gt;2014,#REF!+#REF!&lt;2015,BH107=1),
IF(#REF!=0.1,"14-15/0.1",
IF(#REF!=0.2,"14-15/0.2",
IF(#REF!=0.3,"14-15/0.3","Hata4"))),
IF(#REF!+BH107=2015,
IF(#REF!=1,"15-16/1",
IF(#REF!=2,"15-16/2",
IF(#REF!=3,"15-16/3",
IF(#REF!=4,"16-17/1",
IF(#REF!=5,"16-17/2",
IF(#REF!=6,"16-17/3","Hata5")))))),
IF(#REF!+BH107=2016,
IF(#REF!=1,"16-17/1",
IF(#REF!=2,"16-17/2",
IF(#REF!=3,"16-17/3",
IF(#REF!=4,"17-18/1",
IF(#REF!=5,"17-18/2",
IF(#REF!=6,"17-18/3","Hata6")))))),
IF(#REF!+BH107=2017,
IF(#REF!=1,"17-18/1",
IF(#REF!=2,"17-18/2",
IF(#REF!=3,"17-18/3",
IF(#REF!=4,"18-19/1",
IF(#REF!=5,"18-19/2",
IF(#REF!=6,"18-19/3","Hata7")))))),
IF(#REF!+BH107=2018,
IF(#REF!=1,"18-19/1",
IF(#REF!=2,"18-19/2",
IF(#REF!=3,"18-19/3",
IF(#REF!=4,"19-20/1",
IF(#REF!=5," 19-20/2",
IF(#REF!=6,"19-20/3","Hata8")))))),
IF(#REF!+BH107=2019,
IF(#REF!=1,"19-20/1",
IF(#REF!=2,"19-20/2",
IF(#REF!=3,"19-20/3",
IF(#REF!=4,"20-21/1",
IF(#REF!=5,"20-21/2",
IF(#REF!=6,"20-21/3","Hata9")))))),
IF(#REF!+BH107=2020,
IF(#REF!=1,"20-21/1",
IF(#REF!=2,"20-21/2",
IF(#REF!=3,"20-21/3",
IF(#REF!=4,"21-22/1",
IF(#REF!=5,"21-22/2",
IF(#REF!=6,"21-22/3","Hata10")))))),
IF(#REF!+BH107=2021,
IF(#REF!=1,"21-22/1",
IF(#REF!=2,"21-22/2",
IF(#REF!=3,"21-22/3",
IF(#REF!=4,"22-23/1",
IF(#REF!=5,"22-23/2",
IF(#REF!=6,"22-23/3","Hata11")))))),
IF(#REF!+BH107=2022,
IF(#REF!=1,"22-23/1",
IF(#REF!=2,"22-23/2",
IF(#REF!=3,"22-23/3",
IF(#REF!=4,"23-24/1",
IF(#REF!=5,"23-24/2",
IF(#REF!=6,"23-24/3","Hata12")))))),
IF(#REF!+BH107=2023,
IF(#REF!=1,"23-24/1",
IF(#REF!=2,"23-24/2",
IF(#REF!=3,"23-24/3",
IF(#REF!=4,"24-25/1",
IF(#REF!=5,"24-25/2",
IF(#REF!=6,"24-25/3","Hata13")))))),
))))))))))))))
)</f>
        <v>#REF!</v>
      </c>
      <c r="G107" s="4"/>
      <c r="H107" s="2" t="s">
        <v>142</v>
      </c>
      <c r="I107" s="2">
        <v>238525</v>
      </c>
      <c r="J107" s="2" t="s">
        <v>107</v>
      </c>
      <c r="Q107" s="5">
        <v>2</v>
      </c>
      <c r="R107" s="2">
        <f>VLOOKUP($Q107,[1]sistem!$I$3:$L$10,2,FALSE)</f>
        <v>0</v>
      </c>
      <c r="S107" s="2">
        <f>VLOOKUP($Q107,[1]sistem!$I$3:$L$10,3,FALSE)</f>
        <v>2</v>
      </c>
      <c r="T107" s="2">
        <f>VLOOKUP($Q107,[1]sistem!$I$3:$L$10,4,FALSE)</f>
        <v>1</v>
      </c>
      <c r="U107" s="2" t="e">
        <f>VLOOKUP($AZ107,[1]sistem!$I$13:$L$14,2,FALSE)*#REF!</f>
        <v>#REF!</v>
      </c>
      <c r="V107" s="2" t="e">
        <f>VLOOKUP($AZ107,[1]sistem!$I$13:$L$14,3,FALSE)*#REF!</f>
        <v>#REF!</v>
      </c>
      <c r="W107" s="2" t="e">
        <f>VLOOKUP($AZ107,[1]sistem!$I$13:$L$14,4,FALSE)*#REF!</f>
        <v>#REF!</v>
      </c>
      <c r="X107" s="2" t="e">
        <f t="shared" si="47"/>
        <v>#REF!</v>
      </c>
      <c r="Y107" s="2" t="e">
        <f t="shared" si="48"/>
        <v>#REF!</v>
      </c>
      <c r="Z107" s="2" t="e">
        <f t="shared" si="49"/>
        <v>#REF!</v>
      </c>
      <c r="AA107" s="2" t="e">
        <f t="shared" si="50"/>
        <v>#REF!</v>
      </c>
      <c r="AB107" s="2">
        <f>VLOOKUP(AZ107,[1]sistem!$I$18:$J$19,2,FALSE)</f>
        <v>14</v>
      </c>
      <c r="AC107" s="2">
        <v>0.25</v>
      </c>
      <c r="AD107" s="2">
        <f>VLOOKUP($Q107,[1]sistem!$I$3:$M$10,5,FALSE)</f>
        <v>2</v>
      </c>
      <c r="AE107" s="2">
        <v>5</v>
      </c>
      <c r="AG107" s="2">
        <f>AE107*AK107</f>
        <v>70</v>
      </c>
      <c r="AH107" s="2">
        <f>VLOOKUP($Q107,[1]sistem!$I$3:$N$10,6,FALSE)</f>
        <v>3</v>
      </c>
      <c r="AI107" s="2">
        <v>2</v>
      </c>
      <c r="AJ107" s="2">
        <f t="shared" si="51"/>
        <v>6</v>
      </c>
      <c r="AK107" s="2">
        <f>VLOOKUP($AZ107,[1]sistem!$I$18:$K$19,3,FALSE)</f>
        <v>14</v>
      </c>
      <c r="AL107" s="2" t="e">
        <f>AK107*#REF!</f>
        <v>#REF!</v>
      </c>
      <c r="AM107" s="2" t="e">
        <f t="shared" si="52"/>
        <v>#REF!</v>
      </c>
      <c r="AN107" s="2">
        <f t="shared" si="62"/>
        <v>25</v>
      </c>
      <c r="AO107" s="2" t="e">
        <f t="shared" si="54"/>
        <v>#REF!</v>
      </c>
      <c r="AP107" s="2" t="e">
        <f>ROUND(AO107-#REF!,0)</f>
        <v>#REF!</v>
      </c>
      <c r="AQ107" s="2">
        <f>IF(AZ107="s",IF(Q107=0,0,
IF(Q107=1,#REF!*4*4,
IF(Q107=2,0,
IF(Q107=3,#REF!*4*2,
IF(Q107=4,0,
IF(Q107=5,0,
IF(Q107=6,0,
IF(Q107=7,0)))))))),
IF(AZ107="t",
IF(Q107=0,0,
IF(Q107=1,#REF!*4*4*0.8,
IF(Q107=2,0,
IF(Q107=3,#REF!*4*2*0.8,
IF(Q107=4,0,
IF(Q107=5,0,
IF(Q107=6,0,
IF(Q107=7,0))))))))))</f>
        <v>0</v>
      </c>
      <c r="AR107" s="2" t="e">
        <f>IF(AZ107="s",
IF(Q107=0,0,
IF(Q107=1,0,
IF(Q107=2,#REF!*4*2,
IF(Q107=3,#REF!*4,
IF(Q107=4,#REF!*4,
IF(Q107=5,0,
IF(Q107=6,0,
IF(Q107=7,#REF!*4)))))))),
IF(AZ107="t",
IF(Q107=0,0,
IF(Q107=1,0,
IF(Q107=2,#REF!*4*2*0.8,
IF(Q107=3,#REF!*4*0.8,
IF(Q107=4,#REF!*4*0.8,
IF(Q107=5,0,
IF(Q107=6,0,
IF(Q107=7,#REF!*4))))))))))</f>
        <v>#REF!</v>
      </c>
      <c r="AS107" s="2" t="e">
        <f>IF(AZ107="s",
IF(Q107=0,0,
IF(Q107=1,#REF!*2,
IF(Q107=2,#REF!*2,
IF(Q107=3,#REF!*2,
IF(Q107=4,#REF!*2,
IF(Q107=5,#REF!*2,
IF(Q107=6,#REF!*2,
IF(Q107=7,#REF!*2)))))))),
IF(AZ107="t",
IF(Q107=0,#REF!*2*0.8,
IF(Q107=1,#REF!*2*0.8,
IF(Q107=2,#REF!*2*0.8,
IF(Q107=3,#REF!*2*0.8,
IF(Q107=4,#REF!*2*0.8,
IF(Q107=5,#REF!*2*0.8,
IF(Q107=6,#REF!*1*0.8,
IF(Q107=7,#REF!*2))))))))))</f>
        <v>#REF!</v>
      </c>
      <c r="AT107" s="2" t="e">
        <f t="shared" si="55"/>
        <v>#REF!</v>
      </c>
      <c r="AU107" s="2" t="e">
        <f>IF(AZ107="s",
IF(Q107=0,0,
IF(Q107=1,(14-2)*(#REF!+#REF!)/4*4,
IF(Q107=2,(14-2)*(#REF!+#REF!)/4*2,
IF(Q107=3,(14-2)*(#REF!+#REF!)/4*3,
IF(Q107=4,(14-2)*(#REF!+#REF!)/4,
IF(Q107=5,(14-2)*#REF!/4,
IF(Q107=6,0,
IF(Q107=7,(14)*#REF!)))))))),
IF(AZ107="t",
IF(Q107=0,0,
IF(Q107=1,(11-2)*(#REF!+#REF!)/4*4,
IF(Q107=2,(11-2)*(#REF!+#REF!)/4*2,
IF(Q107=3,(11-2)*(#REF!+#REF!)/4*3,
IF(Q107=4,(11-2)*(#REF!+#REF!)/4,
IF(Q107=5,(11-2)*#REF!/4,
IF(Q107=6,0,
IF(Q107=7,(11)*#REF!))))))))))</f>
        <v>#REF!</v>
      </c>
      <c r="AV107" s="2" t="e">
        <f t="shared" si="56"/>
        <v>#REF!</v>
      </c>
      <c r="AW107" s="2">
        <f t="shared" si="57"/>
        <v>12</v>
      </c>
      <c r="AX107" s="2">
        <f t="shared" si="58"/>
        <v>6</v>
      </c>
      <c r="AY107" s="2" t="e">
        <f t="shared" si="59"/>
        <v>#REF!</v>
      </c>
      <c r="AZ107" s="2" t="s">
        <v>63</v>
      </c>
      <c r="BA107" s="2" t="e">
        <f>IF(BG107="A",0,IF(AZ107="s",14*#REF!,IF(AZ107="T",11*#REF!,"HATA")))</f>
        <v>#REF!</v>
      </c>
      <c r="BB107" s="2" t="e">
        <f t="shared" si="60"/>
        <v>#REF!</v>
      </c>
      <c r="BC107" s="2" t="e">
        <f t="shared" si="61"/>
        <v>#REF!</v>
      </c>
      <c r="BD107" s="2" t="e">
        <f>IF(BC107-#REF!=0,"DOĞRU","YANLIŞ")</f>
        <v>#REF!</v>
      </c>
      <c r="BE107" s="2" t="e">
        <f>#REF!-BC107</f>
        <v>#REF!</v>
      </c>
      <c r="BF107" s="2">
        <v>0</v>
      </c>
      <c r="BH107" s="2">
        <v>0</v>
      </c>
      <c r="BJ107" s="2">
        <v>2</v>
      </c>
      <c r="BL107" s="7" t="e">
        <f>#REF!*14</f>
        <v>#REF!</v>
      </c>
      <c r="BM107" s="9"/>
      <c r="BN107" s="8"/>
      <c r="BO107" s="13"/>
      <c r="BP107" s="13"/>
      <c r="BQ107" s="13"/>
      <c r="BR107" s="13"/>
      <c r="BS107" s="13"/>
      <c r="BT107" s="10"/>
      <c r="BU107" s="11"/>
      <c r="BV107" s="12"/>
      <c r="CC107" s="41"/>
      <c r="CD107" s="41"/>
      <c r="CE107" s="41"/>
      <c r="CF107" s="42"/>
      <c r="CG107" s="42"/>
      <c r="CH107" s="42"/>
      <c r="CI107" s="42"/>
      <c r="CJ107" s="42"/>
      <c r="CK107" s="42"/>
    </row>
    <row r="108" spans="1:89" hidden="1" x14ac:dyDescent="0.25">
      <c r="A108" s="2" t="s">
        <v>139</v>
      </c>
      <c r="B108" s="2" t="s">
        <v>132</v>
      </c>
      <c r="C108" s="2" t="s">
        <v>132</v>
      </c>
      <c r="D108" s="4" t="s">
        <v>60</v>
      </c>
      <c r="E108" s="4" t="s">
        <v>60</v>
      </c>
      <c r="F108" s="4" t="e">
        <f>IF(AZ108="S",
IF(#REF!+BH108=2012,
IF(#REF!=1,"12-13/1",
IF(#REF!=2,"12-13/2",
IF(#REF!=3,"13-14/1",
IF(#REF!=4,"13-14/2","Hata1")))),
IF(#REF!+BH108=2013,
IF(#REF!=1,"13-14/1",
IF(#REF!=2,"13-14/2",
IF(#REF!=3,"14-15/1",
IF(#REF!=4,"14-15/2","Hata2")))),
IF(#REF!+BH108=2014,
IF(#REF!=1,"14-15/1",
IF(#REF!=2,"14-15/2",
IF(#REF!=3,"15-16/1",
IF(#REF!=4,"15-16/2","Hata3")))),
IF(#REF!+BH108=2015,
IF(#REF!=1,"15-16/1",
IF(#REF!=2,"15-16/2",
IF(#REF!=3,"16-17/1",
IF(#REF!=4,"16-17/2","Hata4")))),
IF(#REF!+BH108=2016,
IF(#REF!=1,"16-17/1",
IF(#REF!=2,"16-17/2",
IF(#REF!=3,"17-18/1",
IF(#REF!=4,"17-18/2","Hata5")))),
IF(#REF!+BH108=2017,
IF(#REF!=1,"17-18/1",
IF(#REF!=2,"17-18/2",
IF(#REF!=3,"18-19/1",
IF(#REF!=4,"18-19/2","Hata6")))),
IF(#REF!+BH108=2018,
IF(#REF!=1,"18-19/1",
IF(#REF!=2,"18-19/2",
IF(#REF!=3,"19-20/1",
IF(#REF!=4,"19-20/2","Hata7")))),
IF(#REF!+BH108=2019,
IF(#REF!=1,"19-20/1",
IF(#REF!=2,"19-20/2",
IF(#REF!=3,"20-21/1",
IF(#REF!=4,"20-21/2","Hata8")))),
IF(#REF!+BH108=2020,
IF(#REF!=1,"20-21/1",
IF(#REF!=2,"20-21/2",
IF(#REF!=3,"21-22/1",
IF(#REF!=4,"21-22/2","Hata9")))),
IF(#REF!+BH108=2021,
IF(#REF!=1,"21-22/1",
IF(#REF!=2,"21-22/2",
IF(#REF!=3,"22-23/1",
IF(#REF!=4,"22-23/2","Hata10")))),
IF(#REF!+BH108=2022,
IF(#REF!=1,"22-23/1",
IF(#REF!=2,"22-23/2",
IF(#REF!=3,"23-24/1",
IF(#REF!=4,"23-24/2","Hata11")))),
IF(#REF!+BH108=2023,
IF(#REF!=1,"23-24/1",
IF(#REF!=2,"23-24/2",
IF(#REF!=3,"24-25/1",
IF(#REF!=4,"24-25/2","Hata12")))),
)))))))))))),
IF(AZ108="T",
IF(#REF!+BH108=2012,
IF(#REF!=1,"12-13/1",
IF(#REF!=2,"12-13/2",
IF(#REF!=3,"12-13/3",
IF(#REF!=4,"13-14/1",
IF(#REF!=5,"13-14/2",
IF(#REF!=6,"13-14/3","Hata1")))))),
IF(#REF!+BH108=2013,
IF(#REF!=1,"13-14/1",
IF(#REF!=2,"13-14/2",
IF(#REF!=3,"13-14/3",
IF(#REF!=4,"14-15/1",
IF(#REF!=5,"14-15/2",
IF(#REF!=6,"14-15/3","Hata2")))))),
IF(#REF!+BH108=2014,
IF(#REF!=1,"14-15/1",
IF(#REF!=2,"14-15/2",
IF(#REF!=3,"14-15/3",
IF(#REF!=4,"15-16/1",
IF(#REF!=5,"15-16/2",
IF(#REF!=6,"15-16/3","Hata3")))))),
IF(AND(#REF!+#REF!&gt;2014,#REF!+#REF!&lt;2015,BH108=1),
IF(#REF!=0.1,"14-15/0.1",
IF(#REF!=0.2,"14-15/0.2",
IF(#REF!=0.3,"14-15/0.3","Hata4"))),
IF(#REF!+BH108=2015,
IF(#REF!=1,"15-16/1",
IF(#REF!=2,"15-16/2",
IF(#REF!=3,"15-16/3",
IF(#REF!=4,"16-17/1",
IF(#REF!=5,"16-17/2",
IF(#REF!=6,"16-17/3","Hata5")))))),
IF(#REF!+BH108=2016,
IF(#REF!=1,"16-17/1",
IF(#REF!=2,"16-17/2",
IF(#REF!=3,"16-17/3",
IF(#REF!=4,"17-18/1",
IF(#REF!=5,"17-18/2",
IF(#REF!=6,"17-18/3","Hata6")))))),
IF(#REF!+BH108=2017,
IF(#REF!=1,"17-18/1",
IF(#REF!=2,"17-18/2",
IF(#REF!=3,"17-18/3",
IF(#REF!=4,"18-19/1",
IF(#REF!=5,"18-19/2",
IF(#REF!=6,"18-19/3","Hata7")))))),
IF(#REF!+BH108=2018,
IF(#REF!=1,"18-19/1",
IF(#REF!=2,"18-19/2",
IF(#REF!=3,"18-19/3",
IF(#REF!=4,"19-20/1",
IF(#REF!=5," 19-20/2",
IF(#REF!=6,"19-20/3","Hata8")))))),
IF(#REF!+BH108=2019,
IF(#REF!=1,"19-20/1",
IF(#REF!=2,"19-20/2",
IF(#REF!=3,"19-20/3",
IF(#REF!=4,"20-21/1",
IF(#REF!=5,"20-21/2",
IF(#REF!=6,"20-21/3","Hata9")))))),
IF(#REF!+BH108=2020,
IF(#REF!=1,"20-21/1",
IF(#REF!=2,"20-21/2",
IF(#REF!=3,"20-21/3",
IF(#REF!=4,"21-22/1",
IF(#REF!=5,"21-22/2",
IF(#REF!=6,"21-22/3","Hata10")))))),
IF(#REF!+BH108=2021,
IF(#REF!=1,"21-22/1",
IF(#REF!=2,"21-22/2",
IF(#REF!=3,"21-22/3",
IF(#REF!=4,"22-23/1",
IF(#REF!=5,"22-23/2",
IF(#REF!=6,"22-23/3","Hata11")))))),
IF(#REF!+BH108=2022,
IF(#REF!=1,"22-23/1",
IF(#REF!=2,"22-23/2",
IF(#REF!=3,"22-23/3",
IF(#REF!=4,"23-24/1",
IF(#REF!=5,"23-24/2",
IF(#REF!=6,"23-24/3","Hata12")))))),
IF(#REF!+BH108=2023,
IF(#REF!=1,"23-24/1",
IF(#REF!=2,"23-24/2",
IF(#REF!=3,"23-24/3",
IF(#REF!=4,"24-25/1",
IF(#REF!=5,"24-25/2",
IF(#REF!=6,"24-25/3","Hata13")))))),
))))))))))))))
)</f>
        <v>#REF!</v>
      </c>
      <c r="G108" s="4"/>
      <c r="H108" s="2" t="s">
        <v>142</v>
      </c>
      <c r="I108" s="2">
        <v>238525</v>
      </c>
      <c r="J108" s="2" t="s">
        <v>107</v>
      </c>
      <c r="O108" s="2" t="s">
        <v>135</v>
      </c>
      <c r="P108" s="2" t="s">
        <v>135</v>
      </c>
      <c r="Q108" s="5">
        <v>7</v>
      </c>
      <c r="R108" s="2">
        <f>VLOOKUP($Q108,[1]sistem!$I$3:$L$10,2,FALSE)</f>
        <v>0</v>
      </c>
      <c r="S108" s="2">
        <f>VLOOKUP($Q108,[1]sistem!$I$3:$L$10,3,FALSE)</f>
        <v>1</v>
      </c>
      <c r="T108" s="2">
        <f>VLOOKUP($Q108,[1]sistem!$I$3:$L$10,4,FALSE)</f>
        <v>1</v>
      </c>
      <c r="U108" s="2" t="e">
        <f>VLOOKUP($AZ108,[1]sistem!$I$13:$L$14,2,FALSE)*#REF!</f>
        <v>#REF!</v>
      </c>
      <c r="V108" s="2" t="e">
        <f>VLOOKUP($AZ108,[1]sistem!$I$13:$L$14,3,FALSE)*#REF!</f>
        <v>#REF!</v>
      </c>
      <c r="W108" s="2" t="e">
        <f>VLOOKUP($AZ108,[1]sistem!$I$13:$L$14,4,FALSE)*#REF!</f>
        <v>#REF!</v>
      </c>
      <c r="X108" s="2" t="e">
        <f t="shared" si="47"/>
        <v>#REF!</v>
      </c>
      <c r="Y108" s="2" t="e">
        <f t="shared" si="48"/>
        <v>#REF!</v>
      </c>
      <c r="Z108" s="2" t="e">
        <f t="shared" si="49"/>
        <v>#REF!</v>
      </c>
      <c r="AA108" s="2" t="e">
        <f t="shared" si="50"/>
        <v>#REF!</v>
      </c>
      <c r="AB108" s="2">
        <f>VLOOKUP(AZ108,[1]sistem!$I$18:$J$19,2,FALSE)</f>
        <v>14</v>
      </c>
      <c r="AC108" s="2">
        <v>0.25</v>
      </c>
      <c r="AD108" s="2">
        <f>VLOOKUP($Q108,[1]sistem!$I$3:$M$10,5,FALSE)</f>
        <v>1</v>
      </c>
      <c r="AG108" s="2" t="e">
        <f>(#REF!+#REF!)*AB108</f>
        <v>#REF!</v>
      </c>
      <c r="AH108" s="2">
        <f>VLOOKUP($Q108,[1]sistem!$I$3:$N$10,6,FALSE)</f>
        <v>2</v>
      </c>
      <c r="AI108" s="2">
        <v>2</v>
      </c>
      <c r="AJ108" s="2">
        <f t="shared" si="51"/>
        <v>4</v>
      </c>
      <c r="AK108" s="2">
        <f>VLOOKUP($AZ108,[1]sistem!$I$18:$K$19,3,FALSE)</f>
        <v>14</v>
      </c>
      <c r="AL108" s="2" t="e">
        <f>AK108*#REF!</f>
        <v>#REF!</v>
      </c>
      <c r="AM108" s="2" t="e">
        <f t="shared" si="52"/>
        <v>#REF!</v>
      </c>
      <c r="AN108" s="2">
        <f t="shared" si="62"/>
        <v>25</v>
      </c>
      <c r="AO108" s="2" t="e">
        <f t="shared" si="54"/>
        <v>#REF!</v>
      </c>
      <c r="AP108" s="2" t="e">
        <f>ROUND(AO108-#REF!,0)</f>
        <v>#REF!</v>
      </c>
      <c r="AQ108" s="2">
        <f>IF(AZ108="s",IF(Q108=0,0,
IF(Q108=1,#REF!*4*4,
IF(Q108=2,0,
IF(Q108=3,#REF!*4*2,
IF(Q108=4,0,
IF(Q108=5,0,
IF(Q108=6,0,
IF(Q108=7,0)))))))),
IF(AZ108="t",
IF(Q108=0,0,
IF(Q108=1,#REF!*4*4*0.8,
IF(Q108=2,0,
IF(Q108=3,#REF!*4*2*0.8,
IF(Q108=4,0,
IF(Q108=5,0,
IF(Q108=6,0,
IF(Q108=7,0))))))))))</f>
        <v>0</v>
      </c>
      <c r="AR108" s="2" t="e">
        <f>IF(AZ108="s",
IF(Q108=0,0,
IF(Q108=1,0,
IF(Q108=2,#REF!*4*2,
IF(Q108=3,#REF!*4,
IF(Q108=4,#REF!*4,
IF(Q108=5,0,
IF(Q108=6,0,
IF(Q108=7,#REF!*4)))))))),
IF(AZ108="t",
IF(Q108=0,0,
IF(Q108=1,0,
IF(Q108=2,#REF!*4*2*0.8,
IF(Q108=3,#REF!*4*0.8,
IF(Q108=4,#REF!*4*0.8,
IF(Q108=5,0,
IF(Q108=6,0,
IF(Q108=7,#REF!*4))))))))))</f>
        <v>#REF!</v>
      </c>
      <c r="AS108" s="2" t="e">
        <f>IF(AZ108="s",
IF(Q108=0,0,
IF(Q108=1,#REF!*2,
IF(Q108=2,#REF!*2,
IF(Q108=3,#REF!*2,
IF(Q108=4,#REF!*2,
IF(Q108=5,#REF!*2,
IF(Q108=6,#REF!*2,
IF(Q108=7,#REF!*2)))))))),
IF(AZ108="t",
IF(Q108=0,#REF!*2*0.8,
IF(Q108=1,#REF!*2*0.8,
IF(Q108=2,#REF!*2*0.8,
IF(Q108=3,#REF!*2*0.8,
IF(Q108=4,#REF!*2*0.8,
IF(Q108=5,#REF!*2*0.8,
IF(Q108=6,#REF!*1*0.8,
IF(Q108=7,#REF!*2))))))))))</f>
        <v>#REF!</v>
      </c>
      <c r="AT108" s="2" t="e">
        <f t="shared" si="55"/>
        <v>#REF!</v>
      </c>
      <c r="AU108" s="2" t="e">
        <f>IF(AZ108="s",
IF(Q108=0,0,
IF(Q108=1,(14-2)*(#REF!+#REF!)/4*4,
IF(Q108=2,(14-2)*(#REF!+#REF!)/4*2,
IF(Q108=3,(14-2)*(#REF!+#REF!)/4*3,
IF(Q108=4,(14-2)*(#REF!+#REF!)/4,
IF(Q108=5,(14-2)*#REF!/4,
IF(Q108=6,0,
IF(Q108=7,(14)*#REF!)))))))),
IF(AZ108="t",
IF(Q108=0,0,
IF(Q108=1,(11-2)*(#REF!+#REF!)/4*4,
IF(Q108=2,(11-2)*(#REF!+#REF!)/4*2,
IF(Q108=3,(11-2)*(#REF!+#REF!)/4*3,
IF(Q108=4,(11-2)*(#REF!+#REF!)/4,
IF(Q108=5,(11-2)*#REF!/4,
IF(Q108=6,0,
IF(Q108=7,(11)*#REF!))))))))))</f>
        <v>#REF!</v>
      </c>
      <c r="AV108" s="2" t="e">
        <f t="shared" si="56"/>
        <v>#REF!</v>
      </c>
      <c r="AW108" s="2">
        <f t="shared" si="57"/>
        <v>8</v>
      </c>
      <c r="AX108" s="2">
        <f t="shared" si="58"/>
        <v>4</v>
      </c>
      <c r="AY108" s="2" t="e">
        <f t="shared" si="59"/>
        <v>#REF!</v>
      </c>
      <c r="AZ108" s="2" t="s">
        <v>63</v>
      </c>
      <c r="BA108" s="2">
        <f>IF(BG108="A",0,IF(AZ108="s",14*#REF!,IF(AZ108="T",11*#REF!,"HATA")))</f>
        <v>0</v>
      </c>
      <c r="BB108" s="2" t="e">
        <f t="shared" si="60"/>
        <v>#REF!</v>
      </c>
      <c r="BC108" s="2" t="e">
        <f t="shared" si="61"/>
        <v>#REF!</v>
      </c>
      <c r="BD108" s="2" t="e">
        <f>IF(BC108-#REF!=0,"DOĞRU","YANLIŞ")</f>
        <v>#REF!</v>
      </c>
      <c r="BE108" s="2" t="e">
        <f>#REF!-BC108</f>
        <v>#REF!</v>
      </c>
      <c r="BF108" s="2">
        <v>0</v>
      </c>
      <c r="BG108" s="2" t="s">
        <v>110</v>
      </c>
      <c r="BH108" s="2">
        <v>0</v>
      </c>
      <c r="BJ108" s="2">
        <v>7</v>
      </c>
      <c r="BL108" s="7" t="e">
        <f>#REF!*14</f>
        <v>#REF!</v>
      </c>
      <c r="BM108" s="9"/>
      <c r="BN108" s="8"/>
      <c r="BO108" s="13"/>
      <c r="BP108" s="13"/>
      <c r="BQ108" s="13"/>
      <c r="BR108" s="13"/>
      <c r="BS108" s="13"/>
      <c r="BT108" s="10"/>
      <c r="BU108" s="11"/>
      <c r="BV108" s="12"/>
      <c r="CC108" s="41"/>
      <c r="CD108" s="41"/>
      <c r="CE108" s="41"/>
      <c r="CF108" s="42"/>
      <c r="CG108" s="42"/>
      <c r="CH108" s="42"/>
      <c r="CI108" s="42"/>
      <c r="CJ108" s="42"/>
      <c r="CK108" s="42"/>
    </row>
    <row r="109" spans="1:89" hidden="1" x14ac:dyDescent="0.25">
      <c r="A109" s="43" t="s">
        <v>721</v>
      </c>
      <c r="B109" s="2" t="s">
        <v>639</v>
      </c>
      <c r="C109" s="2" t="s">
        <v>639</v>
      </c>
      <c r="D109" s="4" t="s">
        <v>60</v>
      </c>
      <c r="E109" s="4" t="s">
        <v>60</v>
      </c>
      <c r="F109" s="4" t="e">
        <f>IF(AZ109="S",
IF(#REF!+BH109=2012,
IF(#REF!=1,"12-13/1",
IF(#REF!=2,"12-13/2",
IF(#REF!=3,"13-14/1",
IF(#REF!=4,"13-14/2","Hata1")))),
IF(#REF!+BH109=2013,
IF(#REF!=1,"13-14/1",
IF(#REF!=2,"13-14/2",
IF(#REF!=3,"14-15/1",
IF(#REF!=4,"14-15/2","Hata2")))),
IF(#REF!+BH109=2014,
IF(#REF!=1,"14-15/1",
IF(#REF!=2,"14-15/2",
IF(#REF!=3,"15-16/1",
IF(#REF!=4,"15-16/2","Hata3")))),
IF(#REF!+BH109=2015,
IF(#REF!=1,"15-16/1",
IF(#REF!=2,"15-16/2",
IF(#REF!=3,"16-17/1",
IF(#REF!=4,"16-17/2","Hata4")))),
IF(#REF!+BH109=2016,
IF(#REF!=1,"16-17/1",
IF(#REF!=2,"16-17/2",
IF(#REF!=3,"17-18/1",
IF(#REF!=4,"17-18/2","Hata5")))),
IF(#REF!+BH109=2017,
IF(#REF!=1,"17-18/1",
IF(#REF!=2,"17-18/2",
IF(#REF!=3,"18-19/1",
IF(#REF!=4,"18-19/2","Hata6")))),
IF(#REF!+BH109=2018,
IF(#REF!=1,"18-19/1",
IF(#REF!=2,"18-19/2",
IF(#REF!=3,"19-20/1",
IF(#REF!=4,"19-20/2","Hata7")))),
IF(#REF!+BH109=2019,
IF(#REF!=1,"19-20/1",
IF(#REF!=2,"19-20/2",
IF(#REF!=3,"20-21/1",
IF(#REF!=4,"20-21/2","Hata8")))),
IF(#REF!+BH109=2020,
IF(#REF!=1,"20-21/1",
IF(#REF!=2,"20-21/2",
IF(#REF!=3,"21-22/1",
IF(#REF!=4,"21-22/2","Hata9")))),
IF(#REF!+BH109=2021,
IF(#REF!=1,"21-22/1",
IF(#REF!=2,"21-22/2",
IF(#REF!=3,"22-23/1",
IF(#REF!=4,"22-23/2","Hata10")))),
IF(#REF!+BH109=2022,
IF(#REF!=1,"22-23/1",
IF(#REF!=2,"22-23/2",
IF(#REF!=3,"23-24/1",
IF(#REF!=4,"23-24/2","Hata11")))),
IF(#REF!+BH109=2023,
IF(#REF!=1,"23-24/1",
IF(#REF!=2,"23-24/2",
IF(#REF!=3,"24-25/1",
IF(#REF!=4,"24-25/2","Hata12")))),
)))))))))))),
IF(AZ109="T",
IF(#REF!+BH109=2012,
IF(#REF!=1,"12-13/1",
IF(#REF!=2,"12-13/2",
IF(#REF!=3,"12-13/3",
IF(#REF!=4,"13-14/1",
IF(#REF!=5,"13-14/2",
IF(#REF!=6,"13-14/3","Hata1")))))),
IF(#REF!+BH109=2013,
IF(#REF!=1,"13-14/1",
IF(#REF!=2,"13-14/2",
IF(#REF!=3,"13-14/3",
IF(#REF!=4,"14-15/1",
IF(#REF!=5,"14-15/2",
IF(#REF!=6,"14-15/3","Hata2")))))),
IF(#REF!+BH109=2014,
IF(#REF!=1,"14-15/1",
IF(#REF!=2,"14-15/2",
IF(#REF!=3,"14-15/3",
IF(#REF!=4,"15-16/1",
IF(#REF!=5,"15-16/2",
IF(#REF!=6,"15-16/3","Hata3")))))),
IF(AND(#REF!+#REF!&gt;2014,#REF!+#REF!&lt;2015,BH109=1),
IF(#REF!=0.1,"14-15/0.1",
IF(#REF!=0.2,"14-15/0.2",
IF(#REF!=0.3,"14-15/0.3","Hata4"))),
IF(#REF!+BH109=2015,
IF(#REF!=1,"15-16/1",
IF(#REF!=2,"15-16/2",
IF(#REF!=3,"15-16/3",
IF(#REF!=4,"16-17/1",
IF(#REF!=5,"16-17/2",
IF(#REF!=6,"16-17/3","Hata5")))))),
IF(#REF!+BH109=2016,
IF(#REF!=1,"16-17/1",
IF(#REF!=2,"16-17/2",
IF(#REF!=3,"16-17/3",
IF(#REF!=4,"17-18/1",
IF(#REF!=5,"17-18/2",
IF(#REF!=6,"17-18/3","Hata6")))))),
IF(#REF!+BH109=2017,
IF(#REF!=1,"17-18/1",
IF(#REF!=2,"17-18/2",
IF(#REF!=3,"17-18/3",
IF(#REF!=4,"18-19/1",
IF(#REF!=5,"18-19/2",
IF(#REF!=6,"18-19/3","Hata7")))))),
IF(#REF!+BH109=2018,
IF(#REF!=1,"18-19/1",
IF(#REF!=2,"18-19/2",
IF(#REF!=3,"18-19/3",
IF(#REF!=4,"19-20/1",
IF(#REF!=5," 19-20/2",
IF(#REF!=6,"19-20/3","Hata8")))))),
IF(#REF!+BH109=2019,
IF(#REF!=1,"19-20/1",
IF(#REF!=2,"19-20/2",
IF(#REF!=3,"19-20/3",
IF(#REF!=4,"20-21/1",
IF(#REF!=5,"20-21/2",
IF(#REF!=6,"20-21/3","Hata9")))))),
IF(#REF!+BH109=2020,
IF(#REF!=1,"20-21/1",
IF(#REF!=2,"20-21/2",
IF(#REF!=3,"20-21/3",
IF(#REF!=4,"21-22/1",
IF(#REF!=5,"21-22/2",
IF(#REF!=6,"21-22/3","Hata10")))))),
IF(#REF!+BH109=2021,
IF(#REF!=1,"21-22/1",
IF(#REF!=2,"21-22/2",
IF(#REF!=3,"21-22/3",
IF(#REF!=4,"22-23/1",
IF(#REF!=5,"22-23/2",
IF(#REF!=6,"22-23/3","Hata11")))))),
IF(#REF!+BH109=2022,
IF(#REF!=1,"22-23/1",
IF(#REF!=2,"22-23/2",
IF(#REF!=3,"22-23/3",
IF(#REF!=4,"23-24/1",
IF(#REF!=5,"23-24/2",
IF(#REF!=6,"23-24/3","Hata12")))))),
IF(#REF!+BH109=2023,
IF(#REF!=1,"23-24/1",
IF(#REF!=2,"23-24/2",
IF(#REF!=3,"23-24/3",
IF(#REF!=4,"24-25/1",
IF(#REF!=5,"24-25/2",
IF(#REF!=6,"24-25/3","Hata13")))))),
))))))))))))))
)</f>
        <v>#REF!</v>
      </c>
      <c r="G109" s="4"/>
      <c r="H109" s="2" t="s">
        <v>142</v>
      </c>
      <c r="I109" s="2">
        <v>238525</v>
      </c>
      <c r="J109" s="2" t="s">
        <v>107</v>
      </c>
      <c r="L109" s="2">
        <v>4588</v>
      </c>
      <c r="Q109" s="5">
        <v>0</v>
      </c>
      <c r="R109" s="2">
        <f>VLOOKUP($Q109,[1]sistem!$I$3:$L$10,2,FALSE)</f>
        <v>0</v>
      </c>
      <c r="S109" s="2">
        <f>VLOOKUP($Q109,[1]sistem!$I$3:$L$10,3,FALSE)</f>
        <v>0</v>
      </c>
      <c r="T109" s="2">
        <f>VLOOKUP($Q109,[1]sistem!$I$3:$L$10,4,FALSE)</f>
        <v>0</v>
      </c>
      <c r="U109" s="2" t="e">
        <f>VLOOKUP($AZ109,[1]sistem!$I$13:$L$14,2,FALSE)*#REF!</f>
        <v>#REF!</v>
      </c>
      <c r="V109" s="2" t="e">
        <f>VLOOKUP($AZ109,[1]sistem!$I$13:$L$14,3,FALSE)*#REF!</f>
        <v>#REF!</v>
      </c>
      <c r="W109" s="2" t="e">
        <f>VLOOKUP($AZ109,[1]sistem!$I$13:$L$14,4,FALSE)*#REF!</f>
        <v>#REF!</v>
      </c>
      <c r="X109" s="2" t="e">
        <f t="shared" si="47"/>
        <v>#REF!</v>
      </c>
      <c r="Y109" s="2" t="e">
        <f t="shared" si="48"/>
        <v>#REF!</v>
      </c>
      <c r="Z109" s="2" t="e">
        <f t="shared" si="49"/>
        <v>#REF!</v>
      </c>
      <c r="AA109" s="2" t="e">
        <f t="shared" si="50"/>
        <v>#REF!</v>
      </c>
      <c r="AB109" s="2">
        <f>VLOOKUP(AZ109,[1]sistem!$I$18:$J$19,2,FALSE)</f>
        <v>14</v>
      </c>
      <c r="AC109" s="2">
        <v>0.25</v>
      </c>
      <c r="AD109" s="2">
        <f>VLOOKUP($Q109,[1]sistem!$I$3:$M$10,5,FALSE)</f>
        <v>0</v>
      </c>
      <c r="AE109" s="2">
        <v>6</v>
      </c>
      <c r="AG109" s="2">
        <f>AE109*AK109</f>
        <v>84</v>
      </c>
      <c r="AH109" s="2">
        <f>VLOOKUP($Q109,[1]sistem!$I$3:$N$10,6,FALSE)</f>
        <v>0</v>
      </c>
      <c r="AI109" s="2">
        <v>2</v>
      </c>
      <c r="AJ109" s="2">
        <f t="shared" si="51"/>
        <v>0</v>
      </c>
      <c r="AK109" s="2">
        <f>VLOOKUP($AZ109,[1]sistem!$I$18:$K$19,3,FALSE)</f>
        <v>14</v>
      </c>
      <c r="AL109" s="2" t="e">
        <f>AK109*#REF!</f>
        <v>#REF!</v>
      </c>
      <c r="AM109" s="2" t="e">
        <f t="shared" si="52"/>
        <v>#REF!</v>
      </c>
      <c r="AN109" s="2">
        <f t="shared" si="62"/>
        <v>25</v>
      </c>
      <c r="AO109" s="2" t="e">
        <f t="shared" si="54"/>
        <v>#REF!</v>
      </c>
      <c r="AP109" s="2" t="e">
        <f>ROUND(AO109-#REF!,0)</f>
        <v>#REF!</v>
      </c>
      <c r="AQ109" s="2">
        <f>IF(AZ109="s",IF(Q109=0,0,
IF(Q109=1,#REF!*4*4,
IF(Q109=2,0,
IF(Q109=3,#REF!*4*2,
IF(Q109=4,0,
IF(Q109=5,0,
IF(Q109=6,0,
IF(Q109=7,0)))))))),
IF(AZ109="t",
IF(Q109=0,0,
IF(Q109=1,#REF!*4*4*0.8,
IF(Q109=2,0,
IF(Q109=3,#REF!*4*2*0.8,
IF(Q109=4,0,
IF(Q109=5,0,
IF(Q109=6,0,
IF(Q109=7,0))))))))))</f>
        <v>0</v>
      </c>
      <c r="AR109" s="2">
        <f>IF(AZ109="s",
IF(Q109=0,0,
IF(Q109=1,0,
IF(Q109=2,#REF!*4*2,
IF(Q109=3,#REF!*4,
IF(Q109=4,#REF!*4,
IF(Q109=5,0,
IF(Q109=6,0,
IF(Q109=7,#REF!*4)))))))),
IF(AZ109="t",
IF(Q109=0,0,
IF(Q109=1,0,
IF(Q109=2,#REF!*4*2*0.8,
IF(Q109=3,#REF!*4*0.8,
IF(Q109=4,#REF!*4*0.8,
IF(Q109=5,0,
IF(Q109=6,0,
IF(Q109=7,#REF!*4))))))))))</f>
        <v>0</v>
      </c>
      <c r="AS109" s="2">
        <f>IF(AZ109="s",
IF(Q109=0,0,
IF(Q109=1,#REF!*2,
IF(Q109=2,#REF!*2,
IF(Q109=3,#REF!*2,
IF(Q109=4,#REF!*2,
IF(Q109=5,#REF!*2,
IF(Q109=6,#REF!*2,
IF(Q109=7,#REF!*2)))))))),
IF(AZ109="t",
IF(Q109=0,#REF!*2*0.8,
IF(Q109=1,#REF!*2*0.8,
IF(Q109=2,#REF!*2*0.8,
IF(Q109=3,#REF!*2*0.8,
IF(Q109=4,#REF!*2*0.8,
IF(Q109=5,#REF!*2*0.8,
IF(Q109=6,#REF!*1*0.8,
IF(Q109=7,#REF!*2))))))))))</f>
        <v>0</v>
      </c>
      <c r="AT109" s="2" t="e">
        <f t="shared" si="55"/>
        <v>#REF!</v>
      </c>
      <c r="AU109" s="2">
        <f>IF(AZ109="s",
IF(Q109=0,0,
IF(Q109=1,(14-2)*(#REF!+#REF!)/4*4,
IF(Q109=2,(14-2)*(#REF!+#REF!)/4*2,
IF(Q109=3,(14-2)*(#REF!+#REF!)/4*3,
IF(Q109=4,(14-2)*(#REF!+#REF!)/4,
IF(Q109=5,(14-2)*#REF!/4,
IF(Q109=6,0,
IF(Q109=7,(14)*#REF!)))))))),
IF(AZ109="t",
IF(Q109=0,0,
IF(Q109=1,(11-2)*(#REF!+#REF!)/4*4,
IF(Q109=2,(11-2)*(#REF!+#REF!)/4*2,
IF(Q109=3,(11-2)*(#REF!+#REF!)/4*3,
IF(Q109=4,(11-2)*(#REF!+#REF!)/4,
IF(Q109=5,(11-2)*#REF!/4,
IF(Q109=6,0,
IF(Q109=7,(11)*#REF!))))))))))</f>
        <v>0</v>
      </c>
      <c r="AV109" s="2">
        <f t="shared" si="56"/>
        <v>-84</v>
      </c>
      <c r="AW109" s="2">
        <f t="shared" si="57"/>
        <v>0</v>
      </c>
      <c r="AX109" s="2">
        <f t="shared" si="58"/>
        <v>0</v>
      </c>
      <c r="AY109" s="2">
        <f t="shared" si="59"/>
        <v>0</v>
      </c>
      <c r="AZ109" s="2" t="s">
        <v>63</v>
      </c>
      <c r="BA109" s="2" t="e">
        <f>IF(BG109="A",0,IF(AZ109="s",14*#REF!,IF(AZ109="T",11*#REF!,"HATA")))</f>
        <v>#REF!</v>
      </c>
      <c r="BB109" s="2" t="e">
        <f t="shared" si="60"/>
        <v>#REF!</v>
      </c>
      <c r="BC109" s="2" t="e">
        <f t="shared" si="61"/>
        <v>#REF!</v>
      </c>
      <c r="BD109" s="2" t="e">
        <f>IF(BC109-#REF!=0,"DOĞRU","YANLIŞ")</f>
        <v>#REF!</v>
      </c>
      <c r="BE109" s="2" t="e">
        <f>#REF!-BC109</f>
        <v>#REF!</v>
      </c>
      <c r="BF109" s="2">
        <v>0</v>
      </c>
      <c r="BH109" s="2">
        <v>0</v>
      </c>
      <c r="BJ109" s="2">
        <v>0</v>
      </c>
      <c r="BL109" s="7" t="e">
        <f>#REF!*14</f>
        <v>#REF!</v>
      </c>
      <c r="BM109" s="9"/>
      <c r="BN109" s="8"/>
      <c r="BO109" s="13"/>
      <c r="BP109" s="13"/>
      <c r="BQ109" s="13"/>
      <c r="BR109" s="13"/>
      <c r="BS109" s="13"/>
      <c r="BT109" s="10"/>
      <c r="BU109" s="11"/>
      <c r="BV109" s="12"/>
      <c r="CC109" s="41"/>
      <c r="CD109" s="41"/>
      <c r="CE109" s="41"/>
      <c r="CF109" s="42"/>
      <c r="CG109" s="42"/>
      <c r="CH109" s="42"/>
      <c r="CI109" s="42"/>
      <c r="CJ109" s="42"/>
      <c r="CK109" s="42"/>
    </row>
    <row r="110" spans="1:89" hidden="1" x14ac:dyDescent="0.25">
      <c r="A110" s="54" t="s">
        <v>637</v>
      </c>
      <c r="B110" s="54" t="s">
        <v>638</v>
      </c>
      <c r="C110" s="2" t="s">
        <v>638</v>
      </c>
      <c r="D110" s="4" t="s">
        <v>60</v>
      </c>
      <c r="E110" s="4" t="s">
        <v>60</v>
      </c>
      <c r="F110" s="4" t="e">
        <f>IF(AZ110="S",
IF(#REF!+BH110=2012,
IF(#REF!=1,"12-13/1",
IF(#REF!=2,"12-13/2",
IF(#REF!=3,"13-14/1",
IF(#REF!=4,"13-14/2","Hata1")))),
IF(#REF!+BH110=2013,
IF(#REF!=1,"13-14/1",
IF(#REF!=2,"13-14/2",
IF(#REF!=3,"14-15/1",
IF(#REF!=4,"14-15/2","Hata2")))),
IF(#REF!+BH110=2014,
IF(#REF!=1,"14-15/1",
IF(#REF!=2,"14-15/2",
IF(#REF!=3,"15-16/1",
IF(#REF!=4,"15-16/2","Hata3")))),
IF(#REF!+BH110=2015,
IF(#REF!=1,"15-16/1",
IF(#REF!=2,"15-16/2",
IF(#REF!=3,"16-17/1",
IF(#REF!=4,"16-17/2","Hata4")))),
IF(#REF!+BH110=2016,
IF(#REF!=1,"16-17/1",
IF(#REF!=2,"16-17/2",
IF(#REF!=3,"17-18/1",
IF(#REF!=4,"17-18/2","Hata5")))),
IF(#REF!+BH110=2017,
IF(#REF!=1,"17-18/1",
IF(#REF!=2,"17-18/2",
IF(#REF!=3,"18-19/1",
IF(#REF!=4,"18-19/2","Hata6")))),
IF(#REF!+BH110=2018,
IF(#REF!=1,"18-19/1",
IF(#REF!=2,"18-19/2",
IF(#REF!=3,"19-20/1",
IF(#REF!=4,"19-20/2","Hata7")))),
IF(#REF!+BH110=2019,
IF(#REF!=1,"19-20/1",
IF(#REF!=2,"19-20/2",
IF(#REF!=3,"20-21/1",
IF(#REF!=4,"20-21/2","Hata8")))),
IF(#REF!+BH110=2020,
IF(#REF!=1,"20-21/1",
IF(#REF!=2,"20-21/2",
IF(#REF!=3,"21-22/1",
IF(#REF!=4,"21-22/2","Hata9")))),
IF(#REF!+BH110=2021,
IF(#REF!=1,"21-22/1",
IF(#REF!=2,"21-22/2",
IF(#REF!=3,"22-23/1",
IF(#REF!=4,"22-23/2","Hata10")))),
IF(#REF!+BH110=2022,
IF(#REF!=1,"22-23/1",
IF(#REF!=2,"22-23/2",
IF(#REF!=3,"23-24/1",
IF(#REF!=4,"23-24/2","Hata11")))),
IF(#REF!+BH110=2023,
IF(#REF!=1,"23-24/1",
IF(#REF!=2,"23-24/2",
IF(#REF!=3,"24-25/1",
IF(#REF!=4,"24-25/2","Hata12")))),
)))))))))))),
IF(AZ110="T",
IF(#REF!+BH110=2012,
IF(#REF!=1,"12-13/1",
IF(#REF!=2,"12-13/2",
IF(#REF!=3,"12-13/3",
IF(#REF!=4,"13-14/1",
IF(#REF!=5,"13-14/2",
IF(#REF!=6,"13-14/3","Hata1")))))),
IF(#REF!+BH110=2013,
IF(#REF!=1,"13-14/1",
IF(#REF!=2,"13-14/2",
IF(#REF!=3,"13-14/3",
IF(#REF!=4,"14-15/1",
IF(#REF!=5,"14-15/2",
IF(#REF!=6,"14-15/3","Hata2")))))),
IF(#REF!+BH110=2014,
IF(#REF!=1,"14-15/1",
IF(#REF!=2,"14-15/2",
IF(#REF!=3,"14-15/3",
IF(#REF!=4,"15-16/1",
IF(#REF!=5,"15-16/2",
IF(#REF!=6,"15-16/3","Hata3")))))),
IF(AND(#REF!+#REF!&gt;2014,#REF!+#REF!&lt;2015,BH110=1),
IF(#REF!=0.1,"14-15/0.1",
IF(#REF!=0.2,"14-15/0.2",
IF(#REF!=0.3,"14-15/0.3","Hata4"))),
IF(#REF!+BH110=2015,
IF(#REF!=1,"15-16/1",
IF(#REF!=2,"15-16/2",
IF(#REF!=3,"15-16/3",
IF(#REF!=4,"16-17/1",
IF(#REF!=5,"16-17/2",
IF(#REF!=6,"16-17/3","Hata5")))))),
IF(#REF!+BH110=2016,
IF(#REF!=1,"16-17/1",
IF(#REF!=2,"16-17/2",
IF(#REF!=3,"16-17/3",
IF(#REF!=4,"17-18/1",
IF(#REF!=5,"17-18/2",
IF(#REF!=6,"17-18/3","Hata6")))))),
IF(#REF!+BH110=2017,
IF(#REF!=1,"17-18/1",
IF(#REF!=2,"17-18/2",
IF(#REF!=3,"17-18/3",
IF(#REF!=4,"18-19/1",
IF(#REF!=5,"18-19/2",
IF(#REF!=6,"18-19/3","Hata7")))))),
IF(#REF!+BH110=2018,
IF(#REF!=1,"18-19/1",
IF(#REF!=2,"18-19/2",
IF(#REF!=3,"18-19/3",
IF(#REF!=4,"19-20/1",
IF(#REF!=5," 19-20/2",
IF(#REF!=6,"19-20/3","Hata8")))))),
IF(#REF!+BH110=2019,
IF(#REF!=1,"19-20/1",
IF(#REF!=2,"19-20/2",
IF(#REF!=3,"19-20/3",
IF(#REF!=4,"20-21/1",
IF(#REF!=5,"20-21/2",
IF(#REF!=6,"20-21/3","Hata9")))))),
IF(#REF!+BH110=2020,
IF(#REF!=1,"20-21/1",
IF(#REF!=2,"20-21/2",
IF(#REF!=3,"20-21/3",
IF(#REF!=4,"21-22/1",
IF(#REF!=5,"21-22/2",
IF(#REF!=6,"21-22/3","Hata10")))))),
IF(#REF!+BH110=2021,
IF(#REF!=1,"21-22/1",
IF(#REF!=2,"21-22/2",
IF(#REF!=3,"21-22/3",
IF(#REF!=4,"22-23/1",
IF(#REF!=5,"22-23/2",
IF(#REF!=6,"22-23/3","Hata11")))))),
IF(#REF!+BH110=2022,
IF(#REF!=1,"22-23/1",
IF(#REF!=2,"22-23/2",
IF(#REF!=3,"22-23/3",
IF(#REF!=4,"23-24/1",
IF(#REF!=5,"23-24/2",
IF(#REF!=6,"23-24/3","Hata12")))))),
IF(#REF!+BH110=2023,
IF(#REF!=1,"23-24/1",
IF(#REF!=2,"23-24/2",
IF(#REF!=3,"23-24/3",
IF(#REF!=4,"24-25/1",
IF(#REF!=5,"24-25/2",
IF(#REF!=6,"24-25/3","Hata13")))))),
))))))))))))))
)</f>
        <v>#REF!</v>
      </c>
      <c r="G110" s="4"/>
      <c r="H110" s="54" t="s">
        <v>142</v>
      </c>
      <c r="I110" s="2">
        <v>238525</v>
      </c>
      <c r="J110" s="2" t="s">
        <v>107</v>
      </c>
      <c r="Q110" s="55">
        <v>4</v>
      </c>
      <c r="R110" s="2">
        <f>VLOOKUP($Q110,[1]sistem!$I$3:$L$10,2,FALSE)</f>
        <v>0</v>
      </c>
      <c r="S110" s="2">
        <f>VLOOKUP($Q110,[1]sistem!$I$3:$L$10,3,FALSE)</f>
        <v>1</v>
      </c>
      <c r="T110" s="2">
        <f>VLOOKUP($Q110,[1]sistem!$I$3:$L$10,4,FALSE)</f>
        <v>1</v>
      </c>
      <c r="U110" s="2" t="e">
        <f>VLOOKUP($AZ110,[1]sistem!$I$13:$L$14,2,FALSE)*#REF!</f>
        <v>#REF!</v>
      </c>
      <c r="V110" s="2" t="e">
        <f>VLOOKUP($AZ110,[1]sistem!$I$13:$L$14,3,FALSE)*#REF!</f>
        <v>#REF!</v>
      </c>
      <c r="W110" s="2" t="e">
        <f>VLOOKUP($AZ110,[1]sistem!$I$13:$L$14,4,FALSE)*#REF!</f>
        <v>#REF!</v>
      </c>
      <c r="X110" s="2" t="e">
        <f t="shared" si="47"/>
        <v>#REF!</v>
      </c>
      <c r="Y110" s="2" t="e">
        <f t="shared" si="48"/>
        <v>#REF!</v>
      </c>
      <c r="Z110" s="2" t="e">
        <f t="shared" si="49"/>
        <v>#REF!</v>
      </c>
      <c r="AA110" s="2" t="e">
        <f t="shared" si="50"/>
        <v>#REF!</v>
      </c>
      <c r="AB110" s="2">
        <f>VLOOKUP(AZ110,[1]sistem!$I$18:$J$19,2,FALSE)</f>
        <v>14</v>
      </c>
      <c r="AC110" s="2">
        <v>0.25</v>
      </c>
      <c r="AD110" s="2">
        <f>VLOOKUP($Q110,[1]sistem!$I$3:$M$10,5,FALSE)</f>
        <v>1</v>
      </c>
      <c r="AG110" s="2" t="e">
        <f>(#REF!+#REF!)*AB110</f>
        <v>#REF!</v>
      </c>
      <c r="AH110" s="2">
        <f>VLOOKUP($Q110,[1]sistem!$I$3:$N$10,6,FALSE)</f>
        <v>2</v>
      </c>
      <c r="AI110" s="2">
        <v>2</v>
      </c>
      <c r="AJ110" s="2">
        <f t="shared" si="51"/>
        <v>4</v>
      </c>
      <c r="AK110" s="2">
        <f>VLOOKUP($AZ110,[1]sistem!$I$18:$K$19,3,FALSE)</f>
        <v>14</v>
      </c>
      <c r="AL110" s="2" t="e">
        <f>AK110*#REF!</f>
        <v>#REF!</v>
      </c>
      <c r="AM110" s="2" t="e">
        <f t="shared" si="52"/>
        <v>#REF!</v>
      </c>
      <c r="AN110" s="2">
        <f t="shared" si="62"/>
        <v>25</v>
      </c>
      <c r="AO110" s="2" t="e">
        <f t="shared" si="54"/>
        <v>#REF!</v>
      </c>
      <c r="AP110" s="2" t="e">
        <f>ROUND(AO110-#REF!,0)</f>
        <v>#REF!</v>
      </c>
      <c r="AQ110" s="2">
        <f>IF(AZ110="s",IF(Q110=0,0,
IF(Q110=1,#REF!*4*4,
IF(Q110=2,0,
IF(Q110=3,#REF!*4*2,
IF(Q110=4,0,
IF(Q110=5,0,
IF(Q110=6,0,
IF(Q110=7,0)))))))),
IF(AZ110="t",
IF(Q110=0,0,
IF(Q110=1,#REF!*4*4*0.8,
IF(Q110=2,0,
IF(Q110=3,#REF!*4*2*0.8,
IF(Q110=4,0,
IF(Q110=5,0,
IF(Q110=6,0,
IF(Q110=7,0))))))))))</f>
        <v>0</v>
      </c>
      <c r="AR110" s="2" t="e">
        <f>IF(AZ110="s",
IF(Q110=0,0,
IF(Q110=1,0,
IF(Q110=2,#REF!*4*2,
IF(Q110=3,#REF!*4,
IF(Q110=4,#REF!*4,
IF(Q110=5,0,
IF(Q110=6,0,
IF(Q110=7,#REF!*4)))))))),
IF(AZ110="t",
IF(Q110=0,0,
IF(Q110=1,0,
IF(Q110=2,#REF!*4*2*0.8,
IF(Q110=3,#REF!*4*0.8,
IF(Q110=4,#REF!*4*0.8,
IF(Q110=5,0,
IF(Q110=6,0,
IF(Q110=7,#REF!*4))))))))))</f>
        <v>#REF!</v>
      </c>
      <c r="AS110" s="2" t="e">
        <f>IF(AZ110="s",
IF(Q110=0,0,
IF(Q110=1,#REF!*2,
IF(Q110=2,#REF!*2,
IF(Q110=3,#REF!*2,
IF(Q110=4,#REF!*2,
IF(Q110=5,#REF!*2,
IF(Q110=6,#REF!*2,
IF(Q110=7,#REF!*2)))))))),
IF(AZ110="t",
IF(Q110=0,#REF!*2*0.8,
IF(Q110=1,#REF!*2*0.8,
IF(Q110=2,#REF!*2*0.8,
IF(Q110=3,#REF!*2*0.8,
IF(Q110=4,#REF!*2*0.8,
IF(Q110=5,#REF!*2*0.8,
IF(Q110=6,#REF!*1*0.8,
IF(Q110=7,#REF!*2))))))))))</f>
        <v>#REF!</v>
      </c>
      <c r="AT110" s="2" t="e">
        <f t="shared" si="55"/>
        <v>#REF!</v>
      </c>
      <c r="AU110" s="2" t="e">
        <f>IF(AZ110="s",
IF(Q110=0,0,
IF(Q110=1,(14-2)*(#REF!+#REF!)/4*4,
IF(Q110=2,(14-2)*(#REF!+#REF!)/4*2,
IF(Q110=3,(14-2)*(#REF!+#REF!)/4*3,
IF(Q110=4,(14-2)*(#REF!+#REF!)/4,
IF(Q110=5,(14-2)*#REF!/4,
IF(Q110=6,0,
IF(Q110=7,(14)*#REF!)))))))),
IF(AZ110="t",
IF(Q110=0,0,
IF(Q110=1,(11-2)*(#REF!+#REF!)/4*4,
IF(Q110=2,(11-2)*(#REF!+#REF!)/4*2,
IF(Q110=3,(11-2)*(#REF!+#REF!)/4*3,
IF(Q110=4,(11-2)*(#REF!+#REF!)/4,
IF(Q110=5,(11-2)*#REF!/4,
IF(Q110=6,0,
IF(Q110=7,(11)*#REF!))))))))))</f>
        <v>#REF!</v>
      </c>
      <c r="AV110" s="2" t="e">
        <f t="shared" si="56"/>
        <v>#REF!</v>
      </c>
      <c r="AW110" s="2">
        <f t="shared" si="57"/>
        <v>8</v>
      </c>
      <c r="AX110" s="2">
        <f t="shared" si="58"/>
        <v>4</v>
      </c>
      <c r="AY110" s="2" t="e">
        <f t="shared" si="59"/>
        <v>#REF!</v>
      </c>
      <c r="AZ110" s="2" t="s">
        <v>63</v>
      </c>
      <c r="BA110" s="2" t="e">
        <f>IF(BG110="A",0,IF(AZ110="s",14*#REF!,IF(AZ110="T",11*#REF!,"HATA")))</f>
        <v>#REF!</v>
      </c>
      <c r="BB110" s="2" t="e">
        <f t="shared" si="60"/>
        <v>#REF!</v>
      </c>
      <c r="BC110" s="2" t="e">
        <f t="shared" si="61"/>
        <v>#REF!</v>
      </c>
      <c r="BD110" s="2" t="e">
        <f>IF(BC110-#REF!=0,"DOĞRU","YANLIŞ")</f>
        <v>#REF!</v>
      </c>
      <c r="BE110" s="2" t="e">
        <f>#REF!-BC110</f>
        <v>#REF!</v>
      </c>
      <c r="BF110" s="2">
        <v>0</v>
      </c>
      <c r="BH110" s="2">
        <v>0</v>
      </c>
      <c r="BJ110" s="2">
        <v>4</v>
      </c>
      <c r="BL110" s="7" t="e">
        <f>#REF!*14</f>
        <v>#REF!</v>
      </c>
      <c r="BM110" s="9"/>
      <c r="BN110" s="8"/>
      <c r="BO110" s="13"/>
      <c r="BP110" s="13"/>
      <c r="BQ110" s="13"/>
      <c r="BR110" s="13"/>
      <c r="BS110" s="13"/>
      <c r="BT110" s="10"/>
      <c r="BU110" s="11"/>
      <c r="BV110" s="12"/>
      <c r="CC110" s="51"/>
      <c r="CD110" s="51"/>
      <c r="CE110" s="51"/>
      <c r="CF110" s="52"/>
      <c r="CG110" s="52"/>
      <c r="CH110" s="52"/>
      <c r="CI110" s="52"/>
      <c r="CJ110" s="42"/>
      <c r="CK110" s="42"/>
    </row>
    <row r="111" spans="1:89" hidden="1" x14ac:dyDescent="0.25">
      <c r="A111" s="2" t="s">
        <v>576</v>
      </c>
      <c r="B111" s="2" t="s">
        <v>577</v>
      </c>
      <c r="C111" s="2" t="s">
        <v>577</v>
      </c>
      <c r="D111" s="4" t="s">
        <v>171</v>
      </c>
      <c r="E111" s="4">
        <v>1</v>
      </c>
      <c r="F111" s="4" t="e">
        <f>IF(AZ111="S",
IF(#REF!+BH111=2012,
IF(#REF!=1,"12-13/1",
IF(#REF!=2,"12-13/2",
IF(#REF!=3,"13-14/1",
IF(#REF!=4,"13-14/2","Hata1")))),
IF(#REF!+BH111=2013,
IF(#REF!=1,"13-14/1",
IF(#REF!=2,"13-14/2",
IF(#REF!=3,"14-15/1",
IF(#REF!=4,"14-15/2","Hata2")))),
IF(#REF!+BH111=2014,
IF(#REF!=1,"14-15/1",
IF(#REF!=2,"14-15/2",
IF(#REF!=3,"15-16/1",
IF(#REF!=4,"15-16/2","Hata3")))),
IF(#REF!+BH111=2015,
IF(#REF!=1,"15-16/1",
IF(#REF!=2,"15-16/2",
IF(#REF!=3,"16-17/1",
IF(#REF!=4,"16-17/2","Hata4")))),
IF(#REF!+BH111=2016,
IF(#REF!=1,"16-17/1",
IF(#REF!=2,"16-17/2",
IF(#REF!=3,"17-18/1",
IF(#REF!=4,"17-18/2","Hata5")))),
IF(#REF!+BH111=2017,
IF(#REF!=1,"17-18/1",
IF(#REF!=2,"17-18/2",
IF(#REF!=3,"18-19/1",
IF(#REF!=4,"18-19/2","Hata6")))),
IF(#REF!+BH111=2018,
IF(#REF!=1,"18-19/1",
IF(#REF!=2,"18-19/2",
IF(#REF!=3,"19-20/1",
IF(#REF!=4,"19-20/2","Hata7")))),
IF(#REF!+BH111=2019,
IF(#REF!=1,"19-20/1",
IF(#REF!=2,"19-20/2",
IF(#REF!=3,"20-21/1",
IF(#REF!=4,"20-21/2","Hata8")))),
IF(#REF!+BH111=2020,
IF(#REF!=1,"20-21/1",
IF(#REF!=2,"20-21/2",
IF(#REF!=3,"21-22/1",
IF(#REF!=4,"21-22/2","Hata9")))),
IF(#REF!+BH111=2021,
IF(#REF!=1,"21-22/1",
IF(#REF!=2,"21-22/2",
IF(#REF!=3,"22-23/1",
IF(#REF!=4,"22-23/2","Hata10")))),
IF(#REF!+BH111=2022,
IF(#REF!=1,"22-23/1",
IF(#REF!=2,"22-23/2",
IF(#REF!=3,"23-24/1",
IF(#REF!=4,"23-24/2","Hata11")))),
IF(#REF!+BH111=2023,
IF(#REF!=1,"23-24/1",
IF(#REF!=2,"23-24/2",
IF(#REF!=3,"24-25/1",
IF(#REF!=4,"24-25/2","Hata12")))),
)))))))))))),
IF(AZ111="T",
IF(#REF!+BH111=2012,
IF(#REF!=1,"12-13/1",
IF(#REF!=2,"12-13/2",
IF(#REF!=3,"12-13/3",
IF(#REF!=4,"13-14/1",
IF(#REF!=5,"13-14/2",
IF(#REF!=6,"13-14/3","Hata1")))))),
IF(#REF!+BH111=2013,
IF(#REF!=1,"13-14/1",
IF(#REF!=2,"13-14/2",
IF(#REF!=3,"13-14/3",
IF(#REF!=4,"14-15/1",
IF(#REF!=5,"14-15/2",
IF(#REF!=6,"14-15/3","Hata2")))))),
IF(#REF!+BH111=2014,
IF(#REF!=1,"14-15/1",
IF(#REF!=2,"14-15/2",
IF(#REF!=3,"14-15/3",
IF(#REF!=4,"15-16/1",
IF(#REF!=5,"15-16/2",
IF(#REF!=6,"15-16/3","Hata3")))))),
IF(AND(#REF!+#REF!&gt;2014,#REF!+#REF!&lt;2015,BH111=1),
IF(#REF!=0.1,"14-15/0.1",
IF(#REF!=0.2,"14-15/0.2",
IF(#REF!=0.3,"14-15/0.3","Hata4"))),
IF(#REF!+BH111=2015,
IF(#REF!=1,"15-16/1",
IF(#REF!=2,"15-16/2",
IF(#REF!=3,"15-16/3",
IF(#REF!=4,"16-17/1",
IF(#REF!=5,"16-17/2",
IF(#REF!=6,"16-17/3","Hata5")))))),
IF(#REF!+BH111=2016,
IF(#REF!=1,"16-17/1",
IF(#REF!=2,"16-17/2",
IF(#REF!=3,"16-17/3",
IF(#REF!=4,"17-18/1",
IF(#REF!=5,"17-18/2",
IF(#REF!=6,"17-18/3","Hata6")))))),
IF(#REF!+BH111=2017,
IF(#REF!=1,"17-18/1",
IF(#REF!=2,"17-18/2",
IF(#REF!=3,"17-18/3",
IF(#REF!=4,"18-19/1",
IF(#REF!=5,"18-19/2",
IF(#REF!=6,"18-19/3","Hata7")))))),
IF(#REF!+BH111=2018,
IF(#REF!=1,"18-19/1",
IF(#REF!=2,"18-19/2",
IF(#REF!=3,"18-19/3",
IF(#REF!=4,"19-20/1",
IF(#REF!=5," 19-20/2",
IF(#REF!=6,"19-20/3","Hata8")))))),
IF(#REF!+BH111=2019,
IF(#REF!=1,"19-20/1",
IF(#REF!=2,"19-20/2",
IF(#REF!=3,"19-20/3",
IF(#REF!=4,"20-21/1",
IF(#REF!=5,"20-21/2",
IF(#REF!=6,"20-21/3","Hata9")))))),
IF(#REF!+BH111=2020,
IF(#REF!=1,"20-21/1",
IF(#REF!=2,"20-21/2",
IF(#REF!=3,"20-21/3",
IF(#REF!=4,"21-22/1",
IF(#REF!=5,"21-22/2",
IF(#REF!=6,"21-22/3","Hata10")))))),
IF(#REF!+BH111=2021,
IF(#REF!=1,"21-22/1",
IF(#REF!=2,"21-22/2",
IF(#REF!=3,"21-22/3",
IF(#REF!=4,"22-23/1",
IF(#REF!=5,"22-23/2",
IF(#REF!=6,"22-23/3","Hata11")))))),
IF(#REF!+BH111=2022,
IF(#REF!=1,"22-23/1",
IF(#REF!=2,"22-23/2",
IF(#REF!=3,"22-23/3",
IF(#REF!=4,"23-24/1",
IF(#REF!=5,"23-24/2",
IF(#REF!=6,"23-24/3","Hata12")))))),
IF(#REF!+BH111=2023,
IF(#REF!=1,"23-24/1",
IF(#REF!=2,"23-24/2",
IF(#REF!=3,"23-24/3",
IF(#REF!=4,"24-25/1",
IF(#REF!=5,"24-25/2",
IF(#REF!=6,"24-25/3","Hata13")))))),
))))))))))))))
)</f>
        <v>#REF!</v>
      </c>
      <c r="G111" s="4">
        <v>0</v>
      </c>
      <c r="H111" s="2" t="s">
        <v>142</v>
      </c>
      <c r="I111" s="2">
        <v>238525</v>
      </c>
      <c r="J111" s="2" t="s">
        <v>107</v>
      </c>
      <c r="Q111" s="5">
        <v>4</v>
      </c>
      <c r="R111" s="2">
        <f>VLOOKUP($Q111,[1]sistem!$I$3:$L$10,2,FALSE)</f>
        <v>0</v>
      </c>
      <c r="S111" s="2">
        <f>VLOOKUP($Q111,[1]sistem!$I$3:$L$10,3,FALSE)</f>
        <v>1</v>
      </c>
      <c r="T111" s="2">
        <f>VLOOKUP($Q111,[1]sistem!$I$3:$L$10,4,FALSE)</f>
        <v>1</v>
      </c>
      <c r="U111" s="2" t="e">
        <f>VLOOKUP($AZ111,[1]sistem!$I$13:$L$14,2,FALSE)*#REF!</f>
        <v>#REF!</v>
      </c>
      <c r="V111" s="2" t="e">
        <f>VLOOKUP($AZ111,[1]sistem!$I$13:$L$14,3,FALSE)*#REF!</f>
        <v>#REF!</v>
      </c>
      <c r="W111" s="2" t="e">
        <f>VLOOKUP($AZ111,[1]sistem!$I$13:$L$14,4,FALSE)*#REF!</f>
        <v>#REF!</v>
      </c>
      <c r="X111" s="2" t="e">
        <f t="shared" si="47"/>
        <v>#REF!</v>
      </c>
      <c r="Y111" s="2" t="e">
        <f t="shared" si="48"/>
        <v>#REF!</v>
      </c>
      <c r="Z111" s="2" t="e">
        <f t="shared" si="49"/>
        <v>#REF!</v>
      </c>
      <c r="AA111" s="2" t="e">
        <f t="shared" si="50"/>
        <v>#REF!</v>
      </c>
      <c r="AB111" s="2">
        <f>VLOOKUP(AZ111,[1]sistem!$I$18:$J$19,2,FALSE)</f>
        <v>14</v>
      </c>
      <c r="AC111" s="2">
        <v>0.25</v>
      </c>
      <c r="AD111" s="2">
        <f>VLOOKUP($Q111,[1]sistem!$I$3:$M$10,5,FALSE)</f>
        <v>1</v>
      </c>
      <c r="AE111" s="2">
        <v>4</v>
      </c>
      <c r="AG111" s="2">
        <f>AE111*AK111</f>
        <v>56</v>
      </c>
      <c r="AH111" s="2">
        <f>VLOOKUP($Q111,[1]sistem!$I$3:$N$10,6,FALSE)</f>
        <v>2</v>
      </c>
      <c r="AI111" s="2">
        <v>2</v>
      </c>
      <c r="AJ111" s="2">
        <f t="shared" si="51"/>
        <v>4</v>
      </c>
      <c r="AK111" s="2">
        <f>VLOOKUP($AZ111,[1]sistem!$I$18:$K$19,3,FALSE)</f>
        <v>14</v>
      </c>
      <c r="AL111" s="2" t="e">
        <f>AK111*#REF!</f>
        <v>#REF!</v>
      </c>
      <c r="AM111" s="2" t="e">
        <f t="shared" si="52"/>
        <v>#REF!</v>
      </c>
      <c r="AN111" s="2">
        <f t="shared" si="62"/>
        <v>25</v>
      </c>
      <c r="AO111" s="2" t="e">
        <f t="shared" si="54"/>
        <v>#REF!</v>
      </c>
      <c r="AP111" s="2" t="e">
        <f>ROUND(AO111-#REF!,0)</f>
        <v>#REF!</v>
      </c>
      <c r="AQ111" s="2">
        <f>IF(AZ111="s",IF(Q111=0,0,
IF(Q111=1,#REF!*4*4,
IF(Q111=2,0,
IF(Q111=3,#REF!*4*2,
IF(Q111=4,0,
IF(Q111=5,0,
IF(Q111=6,0,
IF(Q111=7,0)))))))),
IF(AZ111="t",
IF(Q111=0,0,
IF(Q111=1,#REF!*4*4*0.8,
IF(Q111=2,0,
IF(Q111=3,#REF!*4*2*0.8,
IF(Q111=4,0,
IF(Q111=5,0,
IF(Q111=6,0,
IF(Q111=7,0))))))))))</f>
        <v>0</v>
      </c>
      <c r="AR111" s="2" t="e">
        <f>IF(AZ111="s",
IF(Q111=0,0,
IF(Q111=1,0,
IF(Q111=2,#REF!*4*2,
IF(Q111=3,#REF!*4,
IF(Q111=4,#REF!*4,
IF(Q111=5,0,
IF(Q111=6,0,
IF(Q111=7,#REF!*4)))))))),
IF(AZ111="t",
IF(Q111=0,0,
IF(Q111=1,0,
IF(Q111=2,#REF!*4*2*0.8,
IF(Q111=3,#REF!*4*0.8,
IF(Q111=4,#REF!*4*0.8,
IF(Q111=5,0,
IF(Q111=6,0,
IF(Q111=7,#REF!*4))))))))))</f>
        <v>#REF!</v>
      </c>
      <c r="AS111" s="2" t="e">
        <f>IF(AZ111="s",
IF(Q111=0,0,
IF(Q111=1,#REF!*2,
IF(Q111=2,#REF!*2,
IF(Q111=3,#REF!*2,
IF(Q111=4,#REF!*2,
IF(Q111=5,#REF!*2,
IF(Q111=6,#REF!*2,
IF(Q111=7,#REF!*2)))))))),
IF(AZ111="t",
IF(Q111=0,#REF!*2*0.8,
IF(Q111=1,#REF!*2*0.8,
IF(Q111=2,#REF!*2*0.8,
IF(Q111=3,#REF!*2*0.8,
IF(Q111=4,#REF!*2*0.8,
IF(Q111=5,#REF!*2*0.8,
IF(Q111=6,#REF!*1*0.8,
IF(Q111=7,#REF!*2))))))))))</f>
        <v>#REF!</v>
      </c>
      <c r="AT111" s="2" t="e">
        <f t="shared" si="55"/>
        <v>#REF!</v>
      </c>
      <c r="AU111" s="2" t="e">
        <f>IF(AZ111="s",
IF(Q111=0,0,
IF(Q111=1,(14-2)*(#REF!+#REF!)/4*4,
IF(Q111=2,(14-2)*(#REF!+#REF!)/4*2,
IF(Q111=3,(14-2)*(#REF!+#REF!)/4*3,
IF(Q111=4,(14-2)*(#REF!+#REF!)/4,
IF(Q111=5,(14-2)*#REF!/4,
IF(Q111=6,0,
IF(Q111=7,(14)*#REF!)))))))),
IF(AZ111="t",
IF(Q111=0,0,
IF(Q111=1,(11-2)*(#REF!+#REF!)/4*4,
IF(Q111=2,(11-2)*(#REF!+#REF!)/4*2,
IF(Q111=3,(11-2)*(#REF!+#REF!)/4*3,
IF(Q111=4,(11-2)*(#REF!+#REF!)/4,
IF(Q111=5,(11-2)*#REF!/4,
IF(Q111=6,0,
IF(Q111=7,(11)*#REF!))))))))))</f>
        <v>#REF!</v>
      </c>
      <c r="AV111" s="2" t="e">
        <f t="shared" si="56"/>
        <v>#REF!</v>
      </c>
      <c r="AW111" s="2">
        <f t="shared" si="57"/>
        <v>8</v>
      </c>
      <c r="AX111" s="2">
        <f t="shared" si="58"/>
        <v>4</v>
      </c>
      <c r="AY111" s="2" t="e">
        <f t="shared" si="59"/>
        <v>#REF!</v>
      </c>
      <c r="AZ111" s="2" t="s">
        <v>63</v>
      </c>
      <c r="BA111" s="2" t="e">
        <f>IF(BG111="A",0,IF(AZ111="s",14*#REF!,IF(AZ111="T",11*#REF!,"HATA")))</f>
        <v>#REF!</v>
      </c>
      <c r="BB111" s="2" t="e">
        <f t="shared" si="60"/>
        <v>#REF!</v>
      </c>
      <c r="BC111" s="2" t="e">
        <f t="shared" si="61"/>
        <v>#REF!</v>
      </c>
      <c r="BD111" s="2" t="e">
        <f>IF(BC111-#REF!=0,"DOĞRU","YANLIŞ")</f>
        <v>#REF!</v>
      </c>
      <c r="BE111" s="2" t="e">
        <f>#REF!-BC111</f>
        <v>#REF!</v>
      </c>
      <c r="BF111" s="2">
        <v>0</v>
      </c>
      <c r="BH111" s="2">
        <v>0</v>
      </c>
      <c r="BJ111" s="2">
        <v>4</v>
      </c>
      <c r="BL111" s="7" t="e">
        <f>#REF!*14</f>
        <v>#REF!</v>
      </c>
      <c r="BM111" s="9"/>
      <c r="BN111" s="8"/>
      <c r="BO111" s="13"/>
      <c r="BP111" s="13"/>
      <c r="BQ111" s="13"/>
      <c r="BR111" s="13"/>
      <c r="BS111" s="13"/>
      <c r="BT111" s="10"/>
      <c r="BU111" s="11"/>
      <c r="BV111" s="12"/>
      <c r="CC111" s="41"/>
      <c r="CD111" s="41"/>
      <c r="CE111" s="41"/>
      <c r="CF111" s="42"/>
      <c r="CG111" s="42"/>
      <c r="CH111" s="42"/>
      <c r="CI111" s="42"/>
      <c r="CJ111" s="42"/>
      <c r="CK111" s="42"/>
    </row>
    <row r="112" spans="1:89" hidden="1" x14ac:dyDescent="0.25">
      <c r="A112" s="2" t="s">
        <v>245</v>
      </c>
      <c r="B112" s="2" t="s">
        <v>246</v>
      </c>
      <c r="C112" s="2" t="s">
        <v>246</v>
      </c>
      <c r="D112" s="4" t="s">
        <v>60</v>
      </c>
      <c r="E112" s="4" t="s">
        <v>60</v>
      </c>
      <c r="F112" s="4" t="e">
        <f>IF(AZ112="S",
IF(#REF!+BH112=2012,
IF(#REF!=1,"12-13/1",
IF(#REF!=2,"12-13/2",
IF(#REF!=3,"13-14/1",
IF(#REF!=4,"13-14/2","Hata1")))),
IF(#REF!+BH112=2013,
IF(#REF!=1,"13-14/1",
IF(#REF!=2,"13-14/2",
IF(#REF!=3,"14-15/1",
IF(#REF!=4,"14-15/2","Hata2")))),
IF(#REF!+BH112=2014,
IF(#REF!=1,"14-15/1",
IF(#REF!=2,"14-15/2",
IF(#REF!=3,"15-16/1",
IF(#REF!=4,"15-16/2","Hata3")))),
IF(#REF!+BH112=2015,
IF(#REF!=1,"15-16/1",
IF(#REF!=2,"15-16/2",
IF(#REF!=3,"16-17/1",
IF(#REF!=4,"16-17/2","Hata4")))),
IF(#REF!+BH112=2016,
IF(#REF!=1,"16-17/1",
IF(#REF!=2,"16-17/2",
IF(#REF!=3,"17-18/1",
IF(#REF!=4,"17-18/2","Hata5")))),
IF(#REF!+BH112=2017,
IF(#REF!=1,"17-18/1",
IF(#REF!=2,"17-18/2",
IF(#REF!=3,"18-19/1",
IF(#REF!=4,"18-19/2","Hata6")))),
IF(#REF!+BH112=2018,
IF(#REF!=1,"18-19/1",
IF(#REF!=2,"18-19/2",
IF(#REF!=3,"19-20/1",
IF(#REF!=4,"19-20/2","Hata7")))),
IF(#REF!+BH112=2019,
IF(#REF!=1,"19-20/1",
IF(#REF!=2,"19-20/2",
IF(#REF!=3,"20-21/1",
IF(#REF!=4,"20-21/2","Hata8")))),
IF(#REF!+BH112=2020,
IF(#REF!=1,"20-21/1",
IF(#REF!=2,"20-21/2",
IF(#REF!=3,"21-22/1",
IF(#REF!=4,"21-22/2","Hata9")))),
IF(#REF!+BH112=2021,
IF(#REF!=1,"21-22/1",
IF(#REF!=2,"21-22/2",
IF(#REF!=3,"22-23/1",
IF(#REF!=4,"22-23/2","Hata10")))),
IF(#REF!+BH112=2022,
IF(#REF!=1,"22-23/1",
IF(#REF!=2,"22-23/2",
IF(#REF!=3,"23-24/1",
IF(#REF!=4,"23-24/2","Hata11")))),
IF(#REF!+BH112=2023,
IF(#REF!=1,"23-24/1",
IF(#REF!=2,"23-24/2",
IF(#REF!=3,"24-25/1",
IF(#REF!=4,"24-25/2","Hata12")))),
)))))))))))),
IF(AZ112="T",
IF(#REF!+BH112=2012,
IF(#REF!=1,"12-13/1",
IF(#REF!=2,"12-13/2",
IF(#REF!=3,"12-13/3",
IF(#REF!=4,"13-14/1",
IF(#REF!=5,"13-14/2",
IF(#REF!=6,"13-14/3","Hata1")))))),
IF(#REF!+BH112=2013,
IF(#REF!=1,"13-14/1",
IF(#REF!=2,"13-14/2",
IF(#REF!=3,"13-14/3",
IF(#REF!=4,"14-15/1",
IF(#REF!=5,"14-15/2",
IF(#REF!=6,"14-15/3","Hata2")))))),
IF(#REF!+BH112=2014,
IF(#REF!=1,"14-15/1",
IF(#REF!=2,"14-15/2",
IF(#REF!=3,"14-15/3",
IF(#REF!=4,"15-16/1",
IF(#REF!=5,"15-16/2",
IF(#REF!=6,"15-16/3","Hata3")))))),
IF(AND(#REF!+#REF!&gt;2014,#REF!+#REF!&lt;2015,BH112=1),
IF(#REF!=0.1,"14-15/0.1",
IF(#REF!=0.2,"14-15/0.2",
IF(#REF!=0.3,"14-15/0.3","Hata4"))),
IF(#REF!+BH112=2015,
IF(#REF!=1,"15-16/1",
IF(#REF!=2,"15-16/2",
IF(#REF!=3,"15-16/3",
IF(#REF!=4,"16-17/1",
IF(#REF!=5,"16-17/2",
IF(#REF!=6,"16-17/3","Hata5")))))),
IF(#REF!+BH112=2016,
IF(#REF!=1,"16-17/1",
IF(#REF!=2,"16-17/2",
IF(#REF!=3,"16-17/3",
IF(#REF!=4,"17-18/1",
IF(#REF!=5,"17-18/2",
IF(#REF!=6,"17-18/3","Hata6")))))),
IF(#REF!+BH112=2017,
IF(#REF!=1,"17-18/1",
IF(#REF!=2,"17-18/2",
IF(#REF!=3,"17-18/3",
IF(#REF!=4,"18-19/1",
IF(#REF!=5,"18-19/2",
IF(#REF!=6,"18-19/3","Hata7")))))),
IF(#REF!+BH112=2018,
IF(#REF!=1,"18-19/1",
IF(#REF!=2,"18-19/2",
IF(#REF!=3,"18-19/3",
IF(#REF!=4,"19-20/1",
IF(#REF!=5," 19-20/2",
IF(#REF!=6,"19-20/3","Hata8")))))),
IF(#REF!+BH112=2019,
IF(#REF!=1,"19-20/1",
IF(#REF!=2,"19-20/2",
IF(#REF!=3,"19-20/3",
IF(#REF!=4,"20-21/1",
IF(#REF!=5,"20-21/2",
IF(#REF!=6,"20-21/3","Hata9")))))),
IF(#REF!+BH112=2020,
IF(#REF!=1,"20-21/1",
IF(#REF!=2,"20-21/2",
IF(#REF!=3,"20-21/3",
IF(#REF!=4,"21-22/1",
IF(#REF!=5,"21-22/2",
IF(#REF!=6,"21-22/3","Hata10")))))),
IF(#REF!+BH112=2021,
IF(#REF!=1,"21-22/1",
IF(#REF!=2,"21-22/2",
IF(#REF!=3,"21-22/3",
IF(#REF!=4,"22-23/1",
IF(#REF!=5,"22-23/2",
IF(#REF!=6,"22-23/3","Hata11")))))),
IF(#REF!+BH112=2022,
IF(#REF!=1,"22-23/1",
IF(#REF!=2,"22-23/2",
IF(#REF!=3,"22-23/3",
IF(#REF!=4,"23-24/1",
IF(#REF!=5,"23-24/2",
IF(#REF!=6,"23-24/3","Hata12")))))),
IF(#REF!+BH112=2023,
IF(#REF!=1,"23-24/1",
IF(#REF!=2,"23-24/2",
IF(#REF!=3,"23-24/3",
IF(#REF!=4,"24-25/1",
IF(#REF!=5,"24-25/2",
IF(#REF!=6,"24-25/3","Hata13")))))),
))))))))))))))
)</f>
        <v>#REF!</v>
      </c>
      <c r="G112" s="4"/>
      <c r="H112" s="2" t="s">
        <v>142</v>
      </c>
      <c r="I112" s="2">
        <v>238525</v>
      </c>
      <c r="J112" s="2" t="s">
        <v>107</v>
      </c>
      <c r="L112" s="2">
        <v>4358</v>
      </c>
      <c r="Q112" s="5">
        <v>0</v>
      </c>
      <c r="R112" s="2">
        <f>VLOOKUP($Q112,[1]sistem!$I$3:$L$10,2,FALSE)</f>
        <v>0</v>
      </c>
      <c r="S112" s="2">
        <f>VLOOKUP($Q112,[1]sistem!$I$3:$L$10,3,FALSE)</f>
        <v>0</v>
      </c>
      <c r="T112" s="2">
        <f>VLOOKUP($Q112,[1]sistem!$I$3:$L$10,4,FALSE)</f>
        <v>0</v>
      </c>
      <c r="U112" s="2" t="e">
        <f>VLOOKUP($AZ112,[1]sistem!$I$13:$L$14,2,FALSE)*#REF!</f>
        <v>#REF!</v>
      </c>
      <c r="V112" s="2" t="e">
        <f>VLOOKUP($AZ112,[1]sistem!$I$13:$L$14,3,FALSE)*#REF!</f>
        <v>#REF!</v>
      </c>
      <c r="W112" s="2" t="e">
        <f>VLOOKUP($AZ112,[1]sistem!$I$13:$L$14,4,FALSE)*#REF!</f>
        <v>#REF!</v>
      </c>
      <c r="X112" s="2" t="e">
        <f t="shared" si="47"/>
        <v>#REF!</v>
      </c>
      <c r="Y112" s="2" t="e">
        <f t="shared" si="48"/>
        <v>#REF!</v>
      </c>
      <c r="Z112" s="2" t="e">
        <f t="shared" si="49"/>
        <v>#REF!</v>
      </c>
      <c r="AA112" s="2" t="e">
        <f t="shared" si="50"/>
        <v>#REF!</v>
      </c>
      <c r="AB112" s="2">
        <f>VLOOKUP(AZ112,[1]sistem!$I$18:$J$19,2,FALSE)</f>
        <v>14</v>
      </c>
      <c r="AC112" s="2">
        <v>0.25</v>
      </c>
      <c r="AD112" s="2">
        <f>VLOOKUP($Q112,[1]sistem!$I$3:$M$10,5,FALSE)</f>
        <v>0</v>
      </c>
      <c r="AG112" s="2" t="e">
        <f>(#REF!+#REF!)*AB112</f>
        <v>#REF!</v>
      </c>
      <c r="AH112" s="2">
        <f>VLOOKUP($Q112,[1]sistem!$I$3:$N$10,6,FALSE)</f>
        <v>0</v>
      </c>
      <c r="AI112" s="2">
        <v>2</v>
      </c>
      <c r="AJ112" s="2">
        <f t="shared" si="51"/>
        <v>0</v>
      </c>
      <c r="AK112" s="2">
        <f>VLOOKUP($AZ112,[1]sistem!$I$18:$K$19,3,FALSE)</f>
        <v>14</v>
      </c>
      <c r="AL112" s="2" t="e">
        <f>AK112*#REF!</f>
        <v>#REF!</v>
      </c>
      <c r="AM112" s="2" t="e">
        <f t="shared" si="52"/>
        <v>#REF!</v>
      </c>
      <c r="AN112" s="2">
        <f t="shared" si="62"/>
        <v>25</v>
      </c>
      <c r="AO112" s="2" t="e">
        <f t="shared" si="54"/>
        <v>#REF!</v>
      </c>
      <c r="AP112" s="2" t="e">
        <f>ROUND(AO112-#REF!,0)</f>
        <v>#REF!</v>
      </c>
      <c r="AQ112" s="2">
        <f>IF(AZ112="s",IF(Q112=0,0,
IF(Q112=1,#REF!*4*4,
IF(Q112=2,0,
IF(Q112=3,#REF!*4*2,
IF(Q112=4,0,
IF(Q112=5,0,
IF(Q112=6,0,
IF(Q112=7,0)))))))),
IF(AZ112="t",
IF(Q112=0,0,
IF(Q112=1,#REF!*4*4*0.8,
IF(Q112=2,0,
IF(Q112=3,#REF!*4*2*0.8,
IF(Q112=4,0,
IF(Q112=5,0,
IF(Q112=6,0,
IF(Q112=7,0))))))))))</f>
        <v>0</v>
      </c>
      <c r="AR112" s="2">
        <f>IF(AZ112="s",
IF(Q112=0,0,
IF(Q112=1,0,
IF(Q112=2,#REF!*4*2,
IF(Q112=3,#REF!*4,
IF(Q112=4,#REF!*4,
IF(Q112=5,0,
IF(Q112=6,0,
IF(Q112=7,#REF!*4)))))))),
IF(AZ112="t",
IF(Q112=0,0,
IF(Q112=1,0,
IF(Q112=2,#REF!*4*2*0.8,
IF(Q112=3,#REF!*4*0.8,
IF(Q112=4,#REF!*4*0.8,
IF(Q112=5,0,
IF(Q112=6,0,
IF(Q112=7,#REF!*4))))))))))</f>
        <v>0</v>
      </c>
      <c r="AS112" s="2">
        <f>IF(AZ112="s",
IF(Q112=0,0,
IF(Q112=1,#REF!*2,
IF(Q112=2,#REF!*2,
IF(Q112=3,#REF!*2,
IF(Q112=4,#REF!*2,
IF(Q112=5,#REF!*2,
IF(Q112=6,#REF!*2,
IF(Q112=7,#REF!*2)))))))),
IF(AZ112="t",
IF(Q112=0,#REF!*2*0.8,
IF(Q112=1,#REF!*2*0.8,
IF(Q112=2,#REF!*2*0.8,
IF(Q112=3,#REF!*2*0.8,
IF(Q112=4,#REF!*2*0.8,
IF(Q112=5,#REF!*2*0.8,
IF(Q112=6,#REF!*1*0.8,
IF(Q112=7,#REF!*2))))))))))</f>
        <v>0</v>
      </c>
      <c r="AT112" s="2" t="e">
        <f t="shared" si="55"/>
        <v>#REF!</v>
      </c>
      <c r="AU112" s="2">
        <f>IF(AZ112="s",
IF(Q112=0,0,
IF(Q112=1,(14-2)*(#REF!+#REF!)/4*4,
IF(Q112=2,(14-2)*(#REF!+#REF!)/4*2,
IF(Q112=3,(14-2)*(#REF!+#REF!)/4*3,
IF(Q112=4,(14-2)*(#REF!+#REF!)/4,
IF(Q112=5,(14-2)*#REF!/4,
IF(Q112=6,0,
IF(Q112=7,(14)*#REF!)))))))),
IF(AZ112="t",
IF(Q112=0,0,
IF(Q112=1,(11-2)*(#REF!+#REF!)/4*4,
IF(Q112=2,(11-2)*(#REF!+#REF!)/4*2,
IF(Q112=3,(11-2)*(#REF!+#REF!)/4*3,
IF(Q112=4,(11-2)*(#REF!+#REF!)/4,
IF(Q112=5,(11-2)*#REF!/4,
IF(Q112=6,0,
IF(Q112=7,(11)*#REF!))))))))))</f>
        <v>0</v>
      </c>
      <c r="AV112" s="2" t="e">
        <f t="shared" si="56"/>
        <v>#REF!</v>
      </c>
      <c r="AW112" s="2">
        <f t="shared" si="57"/>
        <v>0</v>
      </c>
      <c r="AX112" s="2">
        <f t="shared" si="58"/>
        <v>0</v>
      </c>
      <c r="AY112" s="2">
        <f t="shared" si="59"/>
        <v>0</v>
      </c>
      <c r="AZ112" s="2" t="s">
        <v>63</v>
      </c>
      <c r="BA112" s="2">
        <f>IF(BG112="A",0,IF(AZ112="s",14*#REF!,IF(AZ112="T",11*#REF!,"HATA")))</f>
        <v>0</v>
      </c>
      <c r="BB112" s="2">
        <f t="shared" si="60"/>
        <v>0</v>
      </c>
      <c r="BC112" s="2">
        <f t="shared" si="61"/>
        <v>0</v>
      </c>
      <c r="BD112" s="2" t="e">
        <f>IF(BC112-#REF!=0,"DOĞRU","YANLIŞ")</f>
        <v>#REF!</v>
      </c>
      <c r="BE112" s="2" t="e">
        <f>#REF!-BC112</f>
        <v>#REF!</v>
      </c>
      <c r="BF112" s="2">
        <v>0</v>
      </c>
      <c r="BG112" s="2" t="s">
        <v>110</v>
      </c>
      <c r="BH112" s="2">
        <v>0</v>
      </c>
      <c r="BJ112" s="2">
        <v>0</v>
      </c>
      <c r="BL112" s="7" t="e">
        <f>#REF!*14</f>
        <v>#REF!</v>
      </c>
      <c r="BM112" s="9"/>
      <c r="BN112" s="8"/>
      <c r="BO112" s="13"/>
      <c r="BP112" s="13"/>
      <c r="BQ112" s="13"/>
      <c r="BR112" s="13"/>
      <c r="BS112" s="13"/>
      <c r="BT112" s="10"/>
      <c r="BU112" s="11"/>
      <c r="BV112" s="12"/>
      <c r="CC112" s="41"/>
      <c r="CD112" s="41"/>
      <c r="CE112" s="41"/>
      <c r="CF112" s="42"/>
      <c r="CG112" s="42"/>
      <c r="CH112" s="42"/>
      <c r="CI112" s="42"/>
      <c r="CJ112" s="42"/>
      <c r="CK112" s="42"/>
    </row>
    <row r="113" spans="1:89" hidden="1" x14ac:dyDescent="0.25">
      <c r="A113" s="2" t="s">
        <v>256</v>
      </c>
      <c r="B113" s="2" t="s">
        <v>257</v>
      </c>
      <c r="C113" s="2" t="s">
        <v>257</v>
      </c>
      <c r="D113" s="4" t="s">
        <v>60</v>
      </c>
      <c r="E113" s="4" t="s">
        <v>60</v>
      </c>
      <c r="F113" s="4" t="e">
        <f>IF(AZ113="S",
IF(#REF!+BH113=2012,
IF(#REF!=1,"12-13/1",
IF(#REF!=2,"12-13/2",
IF(#REF!=3,"13-14/1",
IF(#REF!=4,"13-14/2","Hata1")))),
IF(#REF!+BH113=2013,
IF(#REF!=1,"13-14/1",
IF(#REF!=2,"13-14/2",
IF(#REF!=3,"14-15/1",
IF(#REF!=4,"14-15/2","Hata2")))),
IF(#REF!+BH113=2014,
IF(#REF!=1,"14-15/1",
IF(#REF!=2,"14-15/2",
IF(#REF!=3,"15-16/1",
IF(#REF!=4,"15-16/2","Hata3")))),
IF(#REF!+BH113=2015,
IF(#REF!=1,"15-16/1",
IF(#REF!=2,"15-16/2",
IF(#REF!=3,"16-17/1",
IF(#REF!=4,"16-17/2","Hata4")))),
IF(#REF!+BH113=2016,
IF(#REF!=1,"16-17/1",
IF(#REF!=2,"16-17/2",
IF(#REF!=3,"17-18/1",
IF(#REF!=4,"17-18/2","Hata5")))),
IF(#REF!+BH113=2017,
IF(#REF!=1,"17-18/1",
IF(#REF!=2,"17-18/2",
IF(#REF!=3,"18-19/1",
IF(#REF!=4,"18-19/2","Hata6")))),
IF(#REF!+BH113=2018,
IF(#REF!=1,"18-19/1",
IF(#REF!=2,"18-19/2",
IF(#REF!=3,"19-20/1",
IF(#REF!=4,"19-20/2","Hata7")))),
IF(#REF!+BH113=2019,
IF(#REF!=1,"19-20/1",
IF(#REF!=2,"19-20/2",
IF(#REF!=3,"20-21/1",
IF(#REF!=4,"20-21/2","Hata8")))),
IF(#REF!+BH113=2020,
IF(#REF!=1,"20-21/1",
IF(#REF!=2,"20-21/2",
IF(#REF!=3,"21-22/1",
IF(#REF!=4,"21-22/2","Hata9")))),
IF(#REF!+BH113=2021,
IF(#REF!=1,"21-22/1",
IF(#REF!=2,"21-22/2",
IF(#REF!=3,"22-23/1",
IF(#REF!=4,"22-23/2","Hata10")))),
IF(#REF!+BH113=2022,
IF(#REF!=1,"22-23/1",
IF(#REF!=2,"22-23/2",
IF(#REF!=3,"23-24/1",
IF(#REF!=4,"23-24/2","Hata11")))),
IF(#REF!+BH113=2023,
IF(#REF!=1,"23-24/1",
IF(#REF!=2,"23-24/2",
IF(#REF!=3,"24-25/1",
IF(#REF!=4,"24-25/2","Hata12")))),
)))))))))))),
IF(AZ113="T",
IF(#REF!+BH113=2012,
IF(#REF!=1,"12-13/1",
IF(#REF!=2,"12-13/2",
IF(#REF!=3,"12-13/3",
IF(#REF!=4,"13-14/1",
IF(#REF!=5,"13-14/2",
IF(#REF!=6,"13-14/3","Hata1")))))),
IF(#REF!+BH113=2013,
IF(#REF!=1,"13-14/1",
IF(#REF!=2,"13-14/2",
IF(#REF!=3,"13-14/3",
IF(#REF!=4,"14-15/1",
IF(#REF!=5,"14-15/2",
IF(#REF!=6,"14-15/3","Hata2")))))),
IF(#REF!+BH113=2014,
IF(#REF!=1,"14-15/1",
IF(#REF!=2,"14-15/2",
IF(#REF!=3,"14-15/3",
IF(#REF!=4,"15-16/1",
IF(#REF!=5,"15-16/2",
IF(#REF!=6,"15-16/3","Hata3")))))),
IF(AND(#REF!+#REF!&gt;2014,#REF!+#REF!&lt;2015,BH113=1),
IF(#REF!=0.1,"14-15/0.1",
IF(#REF!=0.2,"14-15/0.2",
IF(#REF!=0.3,"14-15/0.3","Hata4"))),
IF(#REF!+BH113=2015,
IF(#REF!=1,"15-16/1",
IF(#REF!=2,"15-16/2",
IF(#REF!=3,"15-16/3",
IF(#REF!=4,"16-17/1",
IF(#REF!=5,"16-17/2",
IF(#REF!=6,"16-17/3","Hata5")))))),
IF(#REF!+BH113=2016,
IF(#REF!=1,"16-17/1",
IF(#REF!=2,"16-17/2",
IF(#REF!=3,"16-17/3",
IF(#REF!=4,"17-18/1",
IF(#REF!=5,"17-18/2",
IF(#REF!=6,"17-18/3","Hata6")))))),
IF(#REF!+BH113=2017,
IF(#REF!=1,"17-18/1",
IF(#REF!=2,"17-18/2",
IF(#REF!=3,"17-18/3",
IF(#REF!=4,"18-19/1",
IF(#REF!=5,"18-19/2",
IF(#REF!=6,"18-19/3","Hata7")))))),
IF(#REF!+BH113=2018,
IF(#REF!=1,"18-19/1",
IF(#REF!=2,"18-19/2",
IF(#REF!=3,"18-19/3",
IF(#REF!=4,"19-20/1",
IF(#REF!=5," 19-20/2",
IF(#REF!=6,"19-20/3","Hata8")))))),
IF(#REF!+BH113=2019,
IF(#REF!=1,"19-20/1",
IF(#REF!=2,"19-20/2",
IF(#REF!=3,"19-20/3",
IF(#REF!=4,"20-21/1",
IF(#REF!=5,"20-21/2",
IF(#REF!=6,"20-21/3","Hata9")))))),
IF(#REF!+BH113=2020,
IF(#REF!=1,"20-21/1",
IF(#REF!=2,"20-21/2",
IF(#REF!=3,"20-21/3",
IF(#REF!=4,"21-22/1",
IF(#REF!=5,"21-22/2",
IF(#REF!=6,"21-22/3","Hata10")))))),
IF(#REF!+BH113=2021,
IF(#REF!=1,"21-22/1",
IF(#REF!=2,"21-22/2",
IF(#REF!=3,"21-22/3",
IF(#REF!=4,"22-23/1",
IF(#REF!=5,"22-23/2",
IF(#REF!=6,"22-23/3","Hata11")))))),
IF(#REF!+BH113=2022,
IF(#REF!=1,"22-23/1",
IF(#REF!=2,"22-23/2",
IF(#REF!=3,"22-23/3",
IF(#REF!=4,"23-24/1",
IF(#REF!=5,"23-24/2",
IF(#REF!=6,"23-24/3","Hata12")))))),
IF(#REF!+BH113=2023,
IF(#REF!=1,"23-24/1",
IF(#REF!=2,"23-24/2",
IF(#REF!=3,"23-24/3",
IF(#REF!=4,"24-25/1",
IF(#REF!=5,"24-25/2",
IF(#REF!=6,"24-25/3","Hata13")))))),
))))))))))))))
)</f>
        <v>#REF!</v>
      </c>
      <c r="G113" s="4"/>
      <c r="H113" s="2" t="s">
        <v>142</v>
      </c>
      <c r="I113" s="2">
        <v>238525</v>
      </c>
      <c r="J113" s="2" t="s">
        <v>107</v>
      </c>
      <c r="O113" s="2" t="s">
        <v>469</v>
      </c>
      <c r="P113" s="2" t="s">
        <v>469</v>
      </c>
      <c r="Q113" s="5">
        <v>0</v>
      </c>
      <c r="R113" s="2">
        <f>VLOOKUP($Q113,[1]sistem!$I$3:$L$10,2,FALSE)</f>
        <v>0</v>
      </c>
      <c r="S113" s="2">
        <f>VLOOKUP($Q113,[1]sistem!$I$3:$L$10,3,FALSE)</f>
        <v>0</v>
      </c>
      <c r="T113" s="2">
        <f>VLOOKUP($Q113,[1]sistem!$I$3:$L$10,4,FALSE)</f>
        <v>0</v>
      </c>
      <c r="U113" s="2" t="e">
        <f>VLOOKUP($AZ113,[1]sistem!$I$13:$L$14,2,FALSE)*#REF!</f>
        <v>#REF!</v>
      </c>
      <c r="V113" s="2" t="e">
        <f>VLOOKUP($AZ113,[1]sistem!$I$13:$L$14,3,FALSE)*#REF!</f>
        <v>#REF!</v>
      </c>
      <c r="W113" s="2" t="e">
        <f>VLOOKUP($AZ113,[1]sistem!$I$13:$L$14,4,FALSE)*#REF!</f>
        <v>#REF!</v>
      </c>
      <c r="X113" s="2" t="e">
        <f t="shared" si="47"/>
        <v>#REF!</v>
      </c>
      <c r="Y113" s="2" t="e">
        <f t="shared" si="48"/>
        <v>#REF!</v>
      </c>
      <c r="Z113" s="2" t="e">
        <f t="shared" si="49"/>
        <v>#REF!</v>
      </c>
      <c r="AA113" s="2" t="e">
        <f t="shared" si="50"/>
        <v>#REF!</v>
      </c>
      <c r="AB113" s="2">
        <f>VLOOKUP(AZ113,[1]sistem!$I$18:$J$19,2,FALSE)</f>
        <v>14</v>
      </c>
      <c r="AC113" s="2">
        <v>0.25</v>
      </c>
      <c r="AD113" s="2">
        <f>VLOOKUP($Q113,[1]sistem!$I$3:$M$10,5,FALSE)</f>
        <v>0</v>
      </c>
      <c r="AG113" s="2" t="e">
        <f>(#REF!+#REF!)*AB113</f>
        <v>#REF!</v>
      </c>
      <c r="AH113" s="2">
        <f>VLOOKUP($Q113,[1]sistem!$I$3:$N$10,6,FALSE)</f>
        <v>0</v>
      </c>
      <c r="AI113" s="2">
        <v>2</v>
      </c>
      <c r="AJ113" s="2">
        <f t="shared" si="51"/>
        <v>0</v>
      </c>
      <c r="AK113" s="2">
        <f>VLOOKUP($AZ113,[1]sistem!$I$18:$K$19,3,FALSE)</f>
        <v>14</v>
      </c>
      <c r="AL113" s="2" t="e">
        <f>AK113*#REF!</f>
        <v>#REF!</v>
      </c>
      <c r="AM113" s="2" t="e">
        <f t="shared" si="52"/>
        <v>#REF!</v>
      </c>
      <c r="AN113" s="2">
        <f t="shared" si="62"/>
        <v>25</v>
      </c>
      <c r="AO113" s="2" t="e">
        <f t="shared" si="54"/>
        <v>#REF!</v>
      </c>
      <c r="AP113" s="2" t="e">
        <f>ROUND(AO113-#REF!,0)</f>
        <v>#REF!</v>
      </c>
      <c r="AQ113" s="2">
        <f>IF(AZ113="s",IF(Q113=0,0,
IF(Q113=1,#REF!*4*4,
IF(Q113=2,0,
IF(Q113=3,#REF!*4*2,
IF(Q113=4,0,
IF(Q113=5,0,
IF(Q113=6,0,
IF(Q113=7,0)))))))),
IF(AZ113="t",
IF(Q113=0,0,
IF(Q113=1,#REF!*4*4*0.8,
IF(Q113=2,0,
IF(Q113=3,#REF!*4*2*0.8,
IF(Q113=4,0,
IF(Q113=5,0,
IF(Q113=6,0,
IF(Q113=7,0))))))))))</f>
        <v>0</v>
      </c>
      <c r="AR113" s="2">
        <f>IF(AZ113="s",
IF(Q113=0,0,
IF(Q113=1,0,
IF(Q113=2,#REF!*4*2,
IF(Q113=3,#REF!*4,
IF(Q113=4,#REF!*4,
IF(Q113=5,0,
IF(Q113=6,0,
IF(Q113=7,#REF!*4)))))))),
IF(AZ113="t",
IF(Q113=0,0,
IF(Q113=1,0,
IF(Q113=2,#REF!*4*2*0.8,
IF(Q113=3,#REF!*4*0.8,
IF(Q113=4,#REF!*4*0.8,
IF(Q113=5,0,
IF(Q113=6,0,
IF(Q113=7,#REF!*4))))))))))</f>
        <v>0</v>
      </c>
      <c r="AS113" s="2">
        <f>IF(AZ113="s",
IF(Q113=0,0,
IF(Q113=1,#REF!*2,
IF(Q113=2,#REF!*2,
IF(Q113=3,#REF!*2,
IF(Q113=4,#REF!*2,
IF(Q113=5,#REF!*2,
IF(Q113=6,#REF!*2,
IF(Q113=7,#REF!*2)))))))),
IF(AZ113="t",
IF(Q113=0,#REF!*2*0.8,
IF(Q113=1,#REF!*2*0.8,
IF(Q113=2,#REF!*2*0.8,
IF(Q113=3,#REF!*2*0.8,
IF(Q113=4,#REF!*2*0.8,
IF(Q113=5,#REF!*2*0.8,
IF(Q113=6,#REF!*1*0.8,
IF(Q113=7,#REF!*2))))))))))</f>
        <v>0</v>
      </c>
      <c r="AT113" s="2" t="e">
        <f t="shared" si="55"/>
        <v>#REF!</v>
      </c>
      <c r="AU113" s="2">
        <f>IF(AZ113="s",
IF(Q113=0,0,
IF(Q113=1,(14-2)*(#REF!+#REF!)/4*4,
IF(Q113=2,(14-2)*(#REF!+#REF!)/4*2,
IF(Q113=3,(14-2)*(#REF!+#REF!)/4*3,
IF(Q113=4,(14-2)*(#REF!+#REF!)/4,
IF(Q113=5,(14-2)*#REF!/4,
IF(Q113=6,0,
IF(Q113=7,(14)*#REF!)))))))),
IF(AZ113="t",
IF(Q113=0,0,
IF(Q113=1,(11-2)*(#REF!+#REF!)/4*4,
IF(Q113=2,(11-2)*(#REF!+#REF!)/4*2,
IF(Q113=3,(11-2)*(#REF!+#REF!)/4*3,
IF(Q113=4,(11-2)*(#REF!+#REF!)/4,
IF(Q113=5,(11-2)*#REF!/4,
IF(Q113=6,0,
IF(Q113=7,(11)*#REF!))))))))))</f>
        <v>0</v>
      </c>
      <c r="AV113" s="2" t="e">
        <f t="shared" si="56"/>
        <v>#REF!</v>
      </c>
      <c r="AW113" s="2">
        <f t="shared" si="57"/>
        <v>0</v>
      </c>
      <c r="AX113" s="2">
        <f t="shared" si="58"/>
        <v>0</v>
      </c>
      <c r="AY113" s="2">
        <f t="shared" si="59"/>
        <v>0</v>
      </c>
      <c r="AZ113" s="2" t="s">
        <v>63</v>
      </c>
      <c r="BA113" s="2" t="e">
        <f>IF(BG113="A",0,IF(AZ113="s",14*#REF!,IF(AZ113="T",11*#REF!,"HATA")))</f>
        <v>#REF!</v>
      </c>
      <c r="BB113" s="2" t="e">
        <f t="shared" si="60"/>
        <v>#REF!</v>
      </c>
      <c r="BC113" s="2" t="e">
        <f t="shared" si="61"/>
        <v>#REF!</v>
      </c>
      <c r="BD113" s="2" t="e">
        <f>IF(BC113-#REF!=0,"DOĞRU","YANLIŞ")</f>
        <v>#REF!</v>
      </c>
      <c r="BE113" s="2" t="e">
        <f>#REF!-BC113</f>
        <v>#REF!</v>
      </c>
      <c r="BF113" s="2">
        <v>0</v>
      </c>
      <c r="BH113" s="2">
        <v>0</v>
      </c>
      <c r="BJ113" s="2">
        <v>0</v>
      </c>
      <c r="BL113" s="7" t="e">
        <f>#REF!*14</f>
        <v>#REF!</v>
      </c>
      <c r="BM113" s="9"/>
      <c r="BN113" s="8"/>
      <c r="BO113" s="13"/>
      <c r="BP113" s="13"/>
      <c r="BQ113" s="13"/>
      <c r="BR113" s="13"/>
      <c r="BS113" s="13"/>
      <c r="BT113" s="10"/>
      <c r="BU113" s="11"/>
      <c r="BV113" s="12"/>
      <c r="CC113" s="41"/>
      <c r="CD113" s="41"/>
      <c r="CE113" s="41"/>
      <c r="CF113" s="42"/>
      <c r="CG113" s="42"/>
      <c r="CH113" s="42"/>
      <c r="CI113" s="42"/>
      <c r="CJ113" s="42"/>
      <c r="CK113" s="42"/>
    </row>
    <row r="114" spans="1:89" hidden="1" x14ac:dyDescent="0.25">
      <c r="A114" s="2" t="s">
        <v>440</v>
      </c>
      <c r="B114" s="2" t="s">
        <v>438</v>
      </c>
      <c r="C114" s="2" t="s">
        <v>438</v>
      </c>
      <c r="D114" s="4" t="s">
        <v>171</v>
      </c>
      <c r="E114" s="4">
        <v>3</v>
      </c>
      <c r="F114" s="4" t="e">
        <f>IF(AZ114="S",
IF(#REF!+BH114=2012,
IF(#REF!=1,"12-13/1",
IF(#REF!=2,"12-13/2",
IF(#REF!=3,"13-14/1",
IF(#REF!=4,"13-14/2","Hata1")))),
IF(#REF!+BH114=2013,
IF(#REF!=1,"13-14/1",
IF(#REF!=2,"13-14/2",
IF(#REF!=3,"14-15/1",
IF(#REF!=4,"14-15/2","Hata2")))),
IF(#REF!+BH114=2014,
IF(#REF!=1,"14-15/1",
IF(#REF!=2,"14-15/2",
IF(#REF!=3,"15-16/1",
IF(#REF!=4,"15-16/2","Hata3")))),
IF(#REF!+BH114=2015,
IF(#REF!=1,"15-16/1",
IF(#REF!=2,"15-16/2",
IF(#REF!=3,"16-17/1",
IF(#REF!=4,"16-17/2","Hata4")))),
IF(#REF!+BH114=2016,
IF(#REF!=1,"16-17/1",
IF(#REF!=2,"16-17/2",
IF(#REF!=3,"17-18/1",
IF(#REF!=4,"17-18/2","Hata5")))),
IF(#REF!+BH114=2017,
IF(#REF!=1,"17-18/1",
IF(#REF!=2,"17-18/2",
IF(#REF!=3,"18-19/1",
IF(#REF!=4,"18-19/2","Hata6")))),
IF(#REF!+BH114=2018,
IF(#REF!=1,"18-19/1",
IF(#REF!=2,"18-19/2",
IF(#REF!=3,"19-20/1",
IF(#REF!=4,"19-20/2","Hata7")))),
IF(#REF!+BH114=2019,
IF(#REF!=1,"19-20/1",
IF(#REF!=2,"19-20/2",
IF(#REF!=3,"20-21/1",
IF(#REF!=4,"20-21/2","Hata8")))),
IF(#REF!+BH114=2020,
IF(#REF!=1,"20-21/1",
IF(#REF!=2,"20-21/2",
IF(#REF!=3,"21-22/1",
IF(#REF!=4,"21-22/2","Hata9")))),
IF(#REF!+BH114=2021,
IF(#REF!=1,"21-22/1",
IF(#REF!=2,"21-22/2",
IF(#REF!=3,"22-23/1",
IF(#REF!=4,"22-23/2","Hata10")))),
IF(#REF!+BH114=2022,
IF(#REF!=1,"22-23/1",
IF(#REF!=2,"22-23/2",
IF(#REF!=3,"23-24/1",
IF(#REF!=4,"23-24/2","Hata11")))),
IF(#REF!+BH114=2023,
IF(#REF!=1,"23-24/1",
IF(#REF!=2,"23-24/2",
IF(#REF!=3,"24-25/1",
IF(#REF!=4,"24-25/2","Hata12")))),
)))))))))))),
IF(AZ114="T",
IF(#REF!+BH114=2012,
IF(#REF!=1,"12-13/1",
IF(#REF!=2,"12-13/2",
IF(#REF!=3,"12-13/3",
IF(#REF!=4,"13-14/1",
IF(#REF!=5,"13-14/2",
IF(#REF!=6,"13-14/3","Hata1")))))),
IF(#REF!+BH114=2013,
IF(#REF!=1,"13-14/1",
IF(#REF!=2,"13-14/2",
IF(#REF!=3,"13-14/3",
IF(#REF!=4,"14-15/1",
IF(#REF!=5,"14-15/2",
IF(#REF!=6,"14-15/3","Hata2")))))),
IF(#REF!+BH114=2014,
IF(#REF!=1,"14-15/1",
IF(#REF!=2,"14-15/2",
IF(#REF!=3,"14-15/3",
IF(#REF!=4,"15-16/1",
IF(#REF!=5,"15-16/2",
IF(#REF!=6,"15-16/3","Hata3")))))),
IF(AND(#REF!+#REF!&gt;2014,#REF!+#REF!&lt;2015,BH114=1),
IF(#REF!=0.1,"14-15/0.1",
IF(#REF!=0.2,"14-15/0.2",
IF(#REF!=0.3,"14-15/0.3","Hata4"))),
IF(#REF!+BH114=2015,
IF(#REF!=1,"15-16/1",
IF(#REF!=2,"15-16/2",
IF(#REF!=3,"15-16/3",
IF(#REF!=4,"16-17/1",
IF(#REF!=5,"16-17/2",
IF(#REF!=6,"16-17/3","Hata5")))))),
IF(#REF!+BH114=2016,
IF(#REF!=1,"16-17/1",
IF(#REF!=2,"16-17/2",
IF(#REF!=3,"16-17/3",
IF(#REF!=4,"17-18/1",
IF(#REF!=5,"17-18/2",
IF(#REF!=6,"17-18/3","Hata6")))))),
IF(#REF!+BH114=2017,
IF(#REF!=1,"17-18/1",
IF(#REF!=2,"17-18/2",
IF(#REF!=3,"17-18/3",
IF(#REF!=4,"18-19/1",
IF(#REF!=5,"18-19/2",
IF(#REF!=6,"18-19/3","Hata7")))))),
IF(#REF!+BH114=2018,
IF(#REF!=1,"18-19/1",
IF(#REF!=2,"18-19/2",
IF(#REF!=3,"18-19/3",
IF(#REF!=4,"19-20/1",
IF(#REF!=5," 19-20/2",
IF(#REF!=6,"19-20/3","Hata8")))))),
IF(#REF!+BH114=2019,
IF(#REF!=1,"19-20/1",
IF(#REF!=2,"19-20/2",
IF(#REF!=3,"19-20/3",
IF(#REF!=4,"20-21/1",
IF(#REF!=5,"20-21/2",
IF(#REF!=6,"20-21/3","Hata9")))))),
IF(#REF!+BH114=2020,
IF(#REF!=1,"20-21/1",
IF(#REF!=2,"20-21/2",
IF(#REF!=3,"20-21/3",
IF(#REF!=4,"21-22/1",
IF(#REF!=5,"21-22/2",
IF(#REF!=6,"21-22/3","Hata10")))))),
IF(#REF!+BH114=2021,
IF(#REF!=1,"21-22/1",
IF(#REF!=2,"21-22/2",
IF(#REF!=3,"21-22/3",
IF(#REF!=4,"22-23/1",
IF(#REF!=5,"22-23/2",
IF(#REF!=6,"22-23/3","Hata11")))))),
IF(#REF!+BH114=2022,
IF(#REF!=1,"22-23/1",
IF(#REF!=2,"22-23/2",
IF(#REF!=3,"22-23/3",
IF(#REF!=4,"23-24/1",
IF(#REF!=5,"23-24/2",
IF(#REF!=6,"23-24/3","Hata12")))))),
IF(#REF!+BH114=2023,
IF(#REF!=1,"23-24/1",
IF(#REF!=2,"23-24/2",
IF(#REF!=3,"23-24/3",
IF(#REF!=4,"24-25/1",
IF(#REF!=5,"24-25/2",
IF(#REF!=6,"24-25/3","Hata13")))))),
))))))))))))))
)</f>
        <v>#REF!</v>
      </c>
      <c r="G114" s="4"/>
      <c r="H114" s="2" t="s">
        <v>142</v>
      </c>
      <c r="I114" s="2">
        <v>238525</v>
      </c>
      <c r="J114" s="2" t="s">
        <v>107</v>
      </c>
      <c r="O114" s="2" t="s">
        <v>332</v>
      </c>
      <c r="P114" s="2" t="s">
        <v>332</v>
      </c>
      <c r="Q114" s="5">
        <v>7</v>
      </c>
      <c r="R114" s="2">
        <f>VLOOKUP($Q114,[1]sistem!$I$3:$L$10,2,FALSE)</f>
        <v>0</v>
      </c>
      <c r="S114" s="2">
        <f>VLOOKUP($Q114,[1]sistem!$I$3:$L$10,3,FALSE)</f>
        <v>1</v>
      </c>
      <c r="T114" s="2">
        <f>VLOOKUP($Q114,[1]sistem!$I$3:$L$10,4,FALSE)</f>
        <v>1</v>
      </c>
      <c r="U114" s="2" t="e">
        <f>VLOOKUP($AZ114,[1]sistem!$I$13:$L$14,2,FALSE)*#REF!</f>
        <v>#REF!</v>
      </c>
      <c r="V114" s="2" t="e">
        <f>VLOOKUP($AZ114,[1]sistem!$I$13:$L$14,3,FALSE)*#REF!</f>
        <v>#REF!</v>
      </c>
      <c r="W114" s="2" t="e">
        <f>VLOOKUP($AZ114,[1]sistem!$I$13:$L$14,4,FALSE)*#REF!</f>
        <v>#REF!</v>
      </c>
      <c r="X114" s="2" t="e">
        <f t="shared" si="47"/>
        <v>#REF!</v>
      </c>
      <c r="Y114" s="2" t="e">
        <f t="shared" si="48"/>
        <v>#REF!</v>
      </c>
      <c r="Z114" s="2" t="e">
        <f t="shared" si="49"/>
        <v>#REF!</v>
      </c>
      <c r="AA114" s="2" t="e">
        <f t="shared" si="50"/>
        <v>#REF!</v>
      </c>
      <c r="AB114" s="2">
        <f>VLOOKUP(AZ114,[1]sistem!$I$18:$J$19,2,FALSE)</f>
        <v>14</v>
      </c>
      <c r="AC114" s="2">
        <v>0.25</v>
      </c>
      <c r="AD114" s="2">
        <f>VLOOKUP($Q114,[1]sistem!$I$3:$M$10,5,FALSE)</f>
        <v>1</v>
      </c>
      <c r="AE114" s="2">
        <v>4</v>
      </c>
      <c r="AG114" s="2">
        <f>AE114*AK114</f>
        <v>56</v>
      </c>
      <c r="AH114" s="2">
        <f>VLOOKUP($Q114,[1]sistem!$I$3:$N$10,6,FALSE)</f>
        <v>2</v>
      </c>
      <c r="AI114" s="2">
        <v>2</v>
      </c>
      <c r="AJ114" s="2">
        <f t="shared" si="51"/>
        <v>4</v>
      </c>
      <c r="AK114" s="2">
        <f>VLOOKUP($AZ114,[1]sistem!$I$18:$K$19,3,FALSE)</f>
        <v>14</v>
      </c>
      <c r="AL114" s="2" t="e">
        <f>AK114*#REF!</f>
        <v>#REF!</v>
      </c>
      <c r="AM114" s="2" t="e">
        <f t="shared" si="52"/>
        <v>#REF!</v>
      </c>
      <c r="AN114" s="2">
        <f t="shared" si="62"/>
        <v>25</v>
      </c>
      <c r="AO114" s="2" t="e">
        <f t="shared" si="54"/>
        <v>#REF!</v>
      </c>
      <c r="AP114" s="2" t="e">
        <f>ROUND(AO114-#REF!,0)</f>
        <v>#REF!</v>
      </c>
      <c r="AQ114" s="2">
        <f>IF(AZ114="s",IF(Q114=0,0,
IF(Q114=1,#REF!*4*4,
IF(Q114=2,0,
IF(Q114=3,#REF!*4*2,
IF(Q114=4,0,
IF(Q114=5,0,
IF(Q114=6,0,
IF(Q114=7,0)))))))),
IF(AZ114="t",
IF(Q114=0,0,
IF(Q114=1,#REF!*4*4*0.8,
IF(Q114=2,0,
IF(Q114=3,#REF!*4*2*0.8,
IF(Q114=4,0,
IF(Q114=5,0,
IF(Q114=6,0,
IF(Q114=7,0))))))))))</f>
        <v>0</v>
      </c>
      <c r="AR114" s="2" t="e">
        <f>IF(AZ114="s",
IF(Q114=0,0,
IF(Q114=1,0,
IF(Q114=2,#REF!*4*2,
IF(Q114=3,#REF!*4,
IF(Q114=4,#REF!*4,
IF(Q114=5,0,
IF(Q114=6,0,
IF(Q114=7,#REF!*4)))))))),
IF(AZ114="t",
IF(Q114=0,0,
IF(Q114=1,0,
IF(Q114=2,#REF!*4*2*0.8,
IF(Q114=3,#REF!*4*0.8,
IF(Q114=4,#REF!*4*0.8,
IF(Q114=5,0,
IF(Q114=6,0,
IF(Q114=7,#REF!*4))))))))))</f>
        <v>#REF!</v>
      </c>
      <c r="AS114" s="2" t="e">
        <f>IF(AZ114="s",
IF(Q114=0,0,
IF(Q114=1,#REF!*2,
IF(Q114=2,#REF!*2,
IF(Q114=3,#REF!*2,
IF(Q114=4,#REF!*2,
IF(Q114=5,#REF!*2,
IF(Q114=6,#REF!*2,
IF(Q114=7,#REF!*2)))))))),
IF(AZ114="t",
IF(Q114=0,#REF!*2*0.8,
IF(Q114=1,#REF!*2*0.8,
IF(Q114=2,#REF!*2*0.8,
IF(Q114=3,#REF!*2*0.8,
IF(Q114=4,#REF!*2*0.8,
IF(Q114=5,#REF!*2*0.8,
IF(Q114=6,#REF!*1*0.8,
IF(Q114=7,#REF!*2))))))))))</f>
        <v>#REF!</v>
      </c>
      <c r="AT114" s="2" t="e">
        <f t="shared" si="55"/>
        <v>#REF!</v>
      </c>
      <c r="AU114" s="2" t="e">
        <f>IF(AZ114="s",
IF(Q114=0,0,
IF(Q114=1,(14-2)*(#REF!+#REF!)/4*4,
IF(Q114=2,(14-2)*(#REF!+#REF!)/4*2,
IF(Q114=3,(14-2)*(#REF!+#REF!)/4*3,
IF(Q114=4,(14-2)*(#REF!+#REF!)/4,
IF(Q114=5,(14-2)*#REF!/4,
IF(Q114=6,0,
IF(Q114=7,(14)*#REF!)))))))),
IF(AZ114="t",
IF(Q114=0,0,
IF(Q114=1,(11-2)*(#REF!+#REF!)/4*4,
IF(Q114=2,(11-2)*(#REF!+#REF!)/4*2,
IF(Q114=3,(11-2)*(#REF!+#REF!)/4*3,
IF(Q114=4,(11-2)*(#REF!+#REF!)/4,
IF(Q114=5,(11-2)*#REF!/4,
IF(Q114=6,0,
IF(Q114=7,(11)*#REF!))))))))))</f>
        <v>#REF!</v>
      </c>
      <c r="AV114" s="2" t="e">
        <f t="shared" si="56"/>
        <v>#REF!</v>
      </c>
      <c r="AW114" s="2">
        <f t="shared" si="57"/>
        <v>8</v>
      </c>
      <c r="AX114" s="2">
        <f t="shared" si="58"/>
        <v>4</v>
      </c>
      <c r="AY114" s="2" t="e">
        <f t="shared" si="59"/>
        <v>#REF!</v>
      </c>
      <c r="AZ114" s="2" t="s">
        <v>63</v>
      </c>
      <c r="BA114" s="2" t="e">
        <f>IF(BG114="A",0,IF(AZ114="s",14*#REF!,IF(AZ114="T",11*#REF!,"HATA")))</f>
        <v>#REF!</v>
      </c>
      <c r="BB114" s="2" t="e">
        <f t="shared" si="60"/>
        <v>#REF!</v>
      </c>
      <c r="BC114" s="2" t="e">
        <f t="shared" si="61"/>
        <v>#REF!</v>
      </c>
      <c r="BD114" s="2" t="e">
        <f>IF(BC114-#REF!=0,"DOĞRU","YANLIŞ")</f>
        <v>#REF!</v>
      </c>
      <c r="BE114" s="2" t="e">
        <f>#REF!-BC114</f>
        <v>#REF!</v>
      </c>
      <c r="BF114" s="2">
        <v>0</v>
      </c>
      <c r="BH114" s="2">
        <v>0</v>
      </c>
      <c r="BJ114" s="2">
        <v>7</v>
      </c>
      <c r="BL114" s="7" t="e">
        <f>#REF!*14</f>
        <v>#REF!</v>
      </c>
      <c r="BM114" s="9"/>
      <c r="BN114" s="8"/>
      <c r="BO114" s="13"/>
      <c r="BP114" s="13"/>
      <c r="BQ114" s="13"/>
      <c r="BR114" s="13"/>
      <c r="BS114" s="13"/>
      <c r="BT114" s="10"/>
      <c r="BU114" s="11"/>
      <c r="BV114" s="12"/>
      <c r="CC114" s="41"/>
      <c r="CD114" s="41"/>
      <c r="CE114" s="41"/>
      <c r="CF114" s="42"/>
      <c r="CG114" s="42"/>
      <c r="CH114" s="42"/>
      <c r="CI114" s="42"/>
      <c r="CJ114" s="42"/>
      <c r="CK114" s="42"/>
    </row>
    <row r="115" spans="1:89" hidden="1" x14ac:dyDescent="0.25">
      <c r="A115" s="2" t="s">
        <v>419</v>
      </c>
      <c r="B115" s="2" t="s">
        <v>420</v>
      </c>
      <c r="C115" s="2" t="s">
        <v>420</v>
      </c>
      <c r="D115" s="4" t="s">
        <v>171</v>
      </c>
      <c r="E115" s="4">
        <v>1</v>
      </c>
      <c r="F115" s="4" t="e">
        <f>IF(AZ115="S",
IF(#REF!+BH115=2012,
IF(#REF!=1,"12-13/1",
IF(#REF!=2,"12-13/2",
IF(#REF!=3,"13-14/1",
IF(#REF!=4,"13-14/2","Hata1")))),
IF(#REF!+BH115=2013,
IF(#REF!=1,"13-14/1",
IF(#REF!=2,"13-14/2",
IF(#REF!=3,"14-15/1",
IF(#REF!=4,"14-15/2","Hata2")))),
IF(#REF!+BH115=2014,
IF(#REF!=1,"14-15/1",
IF(#REF!=2,"14-15/2",
IF(#REF!=3,"15-16/1",
IF(#REF!=4,"15-16/2","Hata3")))),
IF(#REF!+BH115=2015,
IF(#REF!=1,"15-16/1",
IF(#REF!=2,"15-16/2",
IF(#REF!=3,"16-17/1",
IF(#REF!=4,"16-17/2","Hata4")))),
IF(#REF!+BH115=2016,
IF(#REF!=1,"16-17/1",
IF(#REF!=2,"16-17/2",
IF(#REF!=3,"17-18/1",
IF(#REF!=4,"17-18/2","Hata5")))),
IF(#REF!+BH115=2017,
IF(#REF!=1,"17-18/1",
IF(#REF!=2,"17-18/2",
IF(#REF!=3,"18-19/1",
IF(#REF!=4,"18-19/2","Hata6")))),
IF(#REF!+BH115=2018,
IF(#REF!=1,"18-19/1",
IF(#REF!=2,"18-19/2",
IF(#REF!=3,"19-20/1",
IF(#REF!=4,"19-20/2","Hata7")))),
IF(#REF!+BH115=2019,
IF(#REF!=1,"19-20/1",
IF(#REF!=2,"19-20/2",
IF(#REF!=3,"20-21/1",
IF(#REF!=4,"20-21/2","Hata8")))),
IF(#REF!+BH115=2020,
IF(#REF!=1,"20-21/1",
IF(#REF!=2,"20-21/2",
IF(#REF!=3,"21-22/1",
IF(#REF!=4,"21-22/2","Hata9")))),
IF(#REF!+BH115=2021,
IF(#REF!=1,"21-22/1",
IF(#REF!=2,"21-22/2",
IF(#REF!=3,"22-23/1",
IF(#REF!=4,"22-23/2","Hata10")))),
IF(#REF!+BH115=2022,
IF(#REF!=1,"22-23/1",
IF(#REF!=2,"22-23/2",
IF(#REF!=3,"23-24/1",
IF(#REF!=4,"23-24/2","Hata11")))),
IF(#REF!+BH115=2023,
IF(#REF!=1,"23-24/1",
IF(#REF!=2,"23-24/2",
IF(#REF!=3,"24-25/1",
IF(#REF!=4,"24-25/2","Hata12")))),
)))))))))))),
IF(AZ115="T",
IF(#REF!+BH115=2012,
IF(#REF!=1,"12-13/1",
IF(#REF!=2,"12-13/2",
IF(#REF!=3,"12-13/3",
IF(#REF!=4,"13-14/1",
IF(#REF!=5,"13-14/2",
IF(#REF!=6,"13-14/3","Hata1")))))),
IF(#REF!+BH115=2013,
IF(#REF!=1,"13-14/1",
IF(#REF!=2,"13-14/2",
IF(#REF!=3,"13-14/3",
IF(#REF!=4,"14-15/1",
IF(#REF!=5,"14-15/2",
IF(#REF!=6,"14-15/3","Hata2")))))),
IF(#REF!+BH115=2014,
IF(#REF!=1,"14-15/1",
IF(#REF!=2,"14-15/2",
IF(#REF!=3,"14-15/3",
IF(#REF!=4,"15-16/1",
IF(#REF!=5,"15-16/2",
IF(#REF!=6,"15-16/3","Hata3")))))),
IF(AND(#REF!+#REF!&gt;2014,#REF!+#REF!&lt;2015,BH115=1),
IF(#REF!=0.1,"14-15/0.1",
IF(#REF!=0.2,"14-15/0.2",
IF(#REF!=0.3,"14-15/0.3","Hata4"))),
IF(#REF!+BH115=2015,
IF(#REF!=1,"15-16/1",
IF(#REF!=2,"15-16/2",
IF(#REF!=3,"15-16/3",
IF(#REF!=4,"16-17/1",
IF(#REF!=5,"16-17/2",
IF(#REF!=6,"16-17/3","Hata5")))))),
IF(#REF!+BH115=2016,
IF(#REF!=1,"16-17/1",
IF(#REF!=2,"16-17/2",
IF(#REF!=3,"16-17/3",
IF(#REF!=4,"17-18/1",
IF(#REF!=5,"17-18/2",
IF(#REF!=6,"17-18/3","Hata6")))))),
IF(#REF!+BH115=2017,
IF(#REF!=1,"17-18/1",
IF(#REF!=2,"17-18/2",
IF(#REF!=3,"17-18/3",
IF(#REF!=4,"18-19/1",
IF(#REF!=5,"18-19/2",
IF(#REF!=6,"18-19/3","Hata7")))))),
IF(#REF!+BH115=2018,
IF(#REF!=1,"18-19/1",
IF(#REF!=2,"18-19/2",
IF(#REF!=3,"18-19/3",
IF(#REF!=4,"19-20/1",
IF(#REF!=5," 19-20/2",
IF(#REF!=6,"19-20/3","Hata8")))))),
IF(#REF!+BH115=2019,
IF(#REF!=1,"19-20/1",
IF(#REF!=2,"19-20/2",
IF(#REF!=3,"19-20/3",
IF(#REF!=4,"20-21/1",
IF(#REF!=5,"20-21/2",
IF(#REF!=6,"20-21/3","Hata9")))))),
IF(#REF!+BH115=2020,
IF(#REF!=1,"20-21/1",
IF(#REF!=2,"20-21/2",
IF(#REF!=3,"20-21/3",
IF(#REF!=4,"21-22/1",
IF(#REF!=5,"21-22/2",
IF(#REF!=6,"21-22/3","Hata10")))))),
IF(#REF!+BH115=2021,
IF(#REF!=1,"21-22/1",
IF(#REF!=2,"21-22/2",
IF(#REF!=3,"21-22/3",
IF(#REF!=4,"22-23/1",
IF(#REF!=5,"22-23/2",
IF(#REF!=6,"22-23/3","Hata11")))))),
IF(#REF!+BH115=2022,
IF(#REF!=1,"22-23/1",
IF(#REF!=2,"22-23/2",
IF(#REF!=3,"22-23/3",
IF(#REF!=4,"23-24/1",
IF(#REF!=5,"23-24/2",
IF(#REF!=6,"23-24/3","Hata12")))))),
IF(#REF!+BH115=2023,
IF(#REF!=1,"23-24/1",
IF(#REF!=2,"23-24/2",
IF(#REF!=3,"23-24/3",
IF(#REF!=4,"24-25/1",
IF(#REF!=5,"24-25/2",
IF(#REF!=6,"24-25/3","Hata13")))))),
))))))))))))))
)</f>
        <v>#REF!</v>
      </c>
      <c r="G115" s="4"/>
      <c r="H115" s="2" t="s">
        <v>142</v>
      </c>
      <c r="I115" s="2">
        <v>238525</v>
      </c>
      <c r="J115" s="2" t="s">
        <v>107</v>
      </c>
      <c r="Q115" s="5">
        <v>4</v>
      </c>
      <c r="R115" s="2">
        <f>VLOOKUP($Q115,[1]sistem!$I$3:$L$10,2,FALSE)</f>
        <v>0</v>
      </c>
      <c r="S115" s="2">
        <f>VLOOKUP($Q115,[1]sistem!$I$3:$L$10,3,FALSE)</f>
        <v>1</v>
      </c>
      <c r="T115" s="2">
        <f>VLOOKUP($Q115,[1]sistem!$I$3:$L$10,4,FALSE)</f>
        <v>1</v>
      </c>
      <c r="U115" s="2" t="e">
        <f>VLOOKUP($AZ115,[1]sistem!$I$13:$L$14,2,FALSE)*#REF!</f>
        <v>#REF!</v>
      </c>
      <c r="V115" s="2" t="e">
        <f>VLOOKUP($AZ115,[1]sistem!$I$13:$L$14,3,FALSE)*#REF!</f>
        <v>#REF!</v>
      </c>
      <c r="W115" s="2" t="e">
        <f>VLOOKUP($AZ115,[1]sistem!$I$13:$L$14,4,FALSE)*#REF!</f>
        <v>#REF!</v>
      </c>
      <c r="X115" s="2" t="e">
        <f t="shared" si="47"/>
        <v>#REF!</v>
      </c>
      <c r="Y115" s="2" t="e">
        <f t="shared" si="48"/>
        <v>#REF!</v>
      </c>
      <c r="Z115" s="2" t="e">
        <f t="shared" si="49"/>
        <v>#REF!</v>
      </c>
      <c r="AA115" s="2" t="e">
        <f t="shared" si="50"/>
        <v>#REF!</v>
      </c>
      <c r="AB115" s="2">
        <f>VLOOKUP(AZ115,[1]sistem!$I$18:$J$19,2,FALSE)</f>
        <v>14</v>
      </c>
      <c r="AC115" s="2">
        <v>0.25</v>
      </c>
      <c r="AD115" s="2">
        <f>VLOOKUP($Q115,[1]sistem!$I$3:$M$10,5,FALSE)</f>
        <v>1</v>
      </c>
      <c r="AE115" s="2">
        <v>4</v>
      </c>
      <c r="AG115" s="2">
        <f>AE115*AK115</f>
        <v>56</v>
      </c>
      <c r="AH115" s="2">
        <f>VLOOKUP($Q115,[1]sistem!$I$3:$N$10,6,FALSE)</f>
        <v>2</v>
      </c>
      <c r="AI115" s="2">
        <v>2</v>
      </c>
      <c r="AJ115" s="2">
        <f t="shared" si="51"/>
        <v>4</v>
      </c>
      <c r="AK115" s="2">
        <f>VLOOKUP($AZ115,[1]sistem!$I$18:$K$19,3,FALSE)</f>
        <v>14</v>
      </c>
      <c r="AL115" s="2" t="e">
        <f>AK115*#REF!</f>
        <v>#REF!</v>
      </c>
      <c r="AM115" s="2" t="e">
        <f t="shared" si="52"/>
        <v>#REF!</v>
      </c>
      <c r="AN115" s="2">
        <f t="shared" si="62"/>
        <v>25</v>
      </c>
      <c r="AO115" s="2" t="e">
        <f t="shared" si="54"/>
        <v>#REF!</v>
      </c>
      <c r="AP115" s="2" t="e">
        <f>ROUND(AO115-#REF!,0)</f>
        <v>#REF!</v>
      </c>
      <c r="AQ115" s="2">
        <f>IF(AZ115="s",IF(Q115=0,0,
IF(Q115=1,#REF!*4*4,
IF(Q115=2,0,
IF(Q115=3,#REF!*4*2,
IF(Q115=4,0,
IF(Q115=5,0,
IF(Q115=6,0,
IF(Q115=7,0)))))))),
IF(AZ115="t",
IF(Q115=0,0,
IF(Q115=1,#REF!*4*4*0.8,
IF(Q115=2,0,
IF(Q115=3,#REF!*4*2*0.8,
IF(Q115=4,0,
IF(Q115=5,0,
IF(Q115=6,0,
IF(Q115=7,0))))))))))</f>
        <v>0</v>
      </c>
      <c r="AR115" s="2" t="e">
        <f>IF(AZ115="s",
IF(Q115=0,0,
IF(Q115=1,0,
IF(Q115=2,#REF!*4*2,
IF(Q115=3,#REF!*4,
IF(Q115=4,#REF!*4,
IF(Q115=5,0,
IF(Q115=6,0,
IF(Q115=7,#REF!*4)))))))),
IF(AZ115="t",
IF(Q115=0,0,
IF(Q115=1,0,
IF(Q115=2,#REF!*4*2*0.8,
IF(Q115=3,#REF!*4*0.8,
IF(Q115=4,#REF!*4*0.8,
IF(Q115=5,0,
IF(Q115=6,0,
IF(Q115=7,#REF!*4))))))))))</f>
        <v>#REF!</v>
      </c>
      <c r="AS115" s="2" t="e">
        <f>IF(AZ115="s",
IF(Q115=0,0,
IF(Q115=1,#REF!*2,
IF(Q115=2,#REF!*2,
IF(Q115=3,#REF!*2,
IF(Q115=4,#REF!*2,
IF(Q115=5,#REF!*2,
IF(Q115=6,#REF!*2,
IF(Q115=7,#REF!*2)))))))),
IF(AZ115="t",
IF(Q115=0,#REF!*2*0.8,
IF(Q115=1,#REF!*2*0.8,
IF(Q115=2,#REF!*2*0.8,
IF(Q115=3,#REF!*2*0.8,
IF(Q115=4,#REF!*2*0.8,
IF(Q115=5,#REF!*2*0.8,
IF(Q115=6,#REF!*1*0.8,
IF(Q115=7,#REF!*2))))))))))</f>
        <v>#REF!</v>
      </c>
      <c r="AT115" s="2" t="e">
        <f t="shared" si="55"/>
        <v>#REF!</v>
      </c>
      <c r="AU115" s="2" t="e">
        <f>IF(AZ115="s",
IF(Q115=0,0,
IF(Q115=1,(14-2)*(#REF!+#REF!)/4*4,
IF(Q115=2,(14-2)*(#REF!+#REF!)/4*2,
IF(Q115=3,(14-2)*(#REF!+#REF!)/4*3,
IF(Q115=4,(14-2)*(#REF!+#REF!)/4,
IF(Q115=5,(14-2)*#REF!/4,
IF(Q115=6,0,
IF(Q115=7,(14)*#REF!)))))))),
IF(AZ115="t",
IF(Q115=0,0,
IF(Q115=1,(11-2)*(#REF!+#REF!)/4*4,
IF(Q115=2,(11-2)*(#REF!+#REF!)/4*2,
IF(Q115=3,(11-2)*(#REF!+#REF!)/4*3,
IF(Q115=4,(11-2)*(#REF!+#REF!)/4,
IF(Q115=5,(11-2)*#REF!/4,
IF(Q115=6,0,
IF(Q115=7,(11)*#REF!))))))))))</f>
        <v>#REF!</v>
      </c>
      <c r="AV115" s="2" t="e">
        <f t="shared" si="56"/>
        <v>#REF!</v>
      </c>
      <c r="AW115" s="2">
        <f t="shared" si="57"/>
        <v>8</v>
      </c>
      <c r="AX115" s="2">
        <f t="shared" si="58"/>
        <v>4</v>
      </c>
      <c r="AY115" s="2" t="e">
        <f t="shared" si="59"/>
        <v>#REF!</v>
      </c>
      <c r="AZ115" s="2" t="s">
        <v>63</v>
      </c>
      <c r="BA115" s="2" t="e">
        <f>IF(BG115="A",0,IF(AZ115="s",14*#REF!,IF(AZ115="T",11*#REF!,"HATA")))</f>
        <v>#REF!</v>
      </c>
      <c r="BB115" s="2" t="e">
        <f t="shared" si="60"/>
        <v>#REF!</v>
      </c>
      <c r="BC115" s="2" t="e">
        <f t="shared" si="61"/>
        <v>#REF!</v>
      </c>
      <c r="BD115" s="2" t="e">
        <f>IF(BC115-#REF!=0,"DOĞRU","YANLIŞ")</f>
        <v>#REF!</v>
      </c>
      <c r="BE115" s="2" t="e">
        <f>#REF!-BC115</f>
        <v>#REF!</v>
      </c>
      <c r="BF115" s="2">
        <v>0</v>
      </c>
      <c r="BH115" s="2">
        <v>0</v>
      </c>
      <c r="BJ115" s="2">
        <v>4</v>
      </c>
      <c r="BL115" s="7" t="e">
        <f>#REF!*14</f>
        <v>#REF!</v>
      </c>
      <c r="BM115" s="9"/>
      <c r="BN115" s="8"/>
      <c r="BO115" s="13"/>
      <c r="BP115" s="13"/>
      <c r="BQ115" s="13"/>
      <c r="BR115" s="13"/>
      <c r="BS115" s="13"/>
      <c r="BT115" s="10"/>
      <c r="BU115" s="11"/>
      <c r="BV115" s="12"/>
      <c r="CC115" s="41"/>
      <c r="CD115" s="41"/>
      <c r="CE115" s="41"/>
      <c r="CF115" s="42"/>
      <c r="CG115" s="42"/>
      <c r="CH115" s="42"/>
      <c r="CI115" s="42"/>
      <c r="CJ115" s="42"/>
      <c r="CK115" s="42"/>
    </row>
    <row r="116" spans="1:89" hidden="1" x14ac:dyDescent="0.25">
      <c r="A116" s="2" t="s">
        <v>333</v>
      </c>
      <c r="B116" s="2" t="s">
        <v>330</v>
      </c>
      <c r="C116" s="2" t="s">
        <v>334</v>
      </c>
      <c r="D116" s="4" t="s">
        <v>171</v>
      </c>
      <c r="E116" s="4">
        <v>3</v>
      </c>
      <c r="F116" s="4" t="e">
        <f>IF(AZ116="S",
IF(#REF!+BH116=2012,
IF(#REF!=1,"12-13/1",
IF(#REF!=2,"12-13/2",
IF(#REF!=3,"13-14/1",
IF(#REF!=4,"13-14/2","Hata1")))),
IF(#REF!+BH116=2013,
IF(#REF!=1,"13-14/1",
IF(#REF!=2,"13-14/2",
IF(#REF!=3,"14-15/1",
IF(#REF!=4,"14-15/2","Hata2")))),
IF(#REF!+BH116=2014,
IF(#REF!=1,"14-15/1",
IF(#REF!=2,"14-15/2",
IF(#REF!=3,"15-16/1",
IF(#REF!=4,"15-16/2","Hata3")))),
IF(#REF!+BH116=2015,
IF(#REF!=1,"15-16/1",
IF(#REF!=2,"15-16/2",
IF(#REF!=3,"16-17/1",
IF(#REF!=4,"16-17/2","Hata4")))),
IF(#REF!+BH116=2016,
IF(#REF!=1,"16-17/1",
IF(#REF!=2,"16-17/2",
IF(#REF!=3,"17-18/1",
IF(#REF!=4,"17-18/2","Hata5")))),
IF(#REF!+BH116=2017,
IF(#REF!=1,"17-18/1",
IF(#REF!=2,"17-18/2",
IF(#REF!=3,"18-19/1",
IF(#REF!=4,"18-19/2","Hata6")))),
IF(#REF!+BH116=2018,
IF(#REF!=1,"18-19/1",
IF(#REF!=2,"18-19/2",
IF(#REF!=3,"19-20/1",
IF(#REF!=4,"19-20/2","Hata7")))),
IF(#REF!+BH116=2019,
IF(#REF!=1,"19-20/1",
IF(#REF!=2,"19-20/2",
IF(#REF!=3,"20-21/1",
IF(#REF!=4,"20-21/2","Hata8")))),
IF(#REF!+BH116=2020,
IF(#REF!=1,"20-21/1",
IF(#REF!=2,"20-21/2",
IF(#REF!=3,"21-22/1",
IF(#REF!=4,"21-22/2","Hata9")))),
IF(#REF!+BH116=2021,
IF(#REF!=1,"21-22/1",
IF(#REF!=2,"21-22/2",
IF(#REF!=3,"22-23/1",
IF(#REF!=4,"22-23/2","Hata10")))),
IF(#REF!+BH116=2022,
IF(#REF!=1,"22-23/1",
IF(#REF!=2,"22-23/2",
IF(#REF!=3,"23-24/1",
IF(#REF!=4,"23-24/2","Hata11")))),
IF(#REF!+BH116=2023,
IF(#REF!=1,"23-24/1",
IF(#REF!=2,"23-24/2",
IF(#REF!=3,"24-25/1",
IF(#REF!=4,"24-25/2","Hata12")))),
)))))))))))),
IF(AZ116="T",
IF(#REF!+BH116=2012,
IF(#REF!=1,"12-13/1",
IF(#REF!=2,"12-13/2",
IF(#REF!=3,"12-13/3",
IF(#REF!=4,"13-14/1",
IF(#REF!=5,"13-14/2",
IF(#REF!=6,"13-14/3","Hata1")))))),
IF(#REF!+BH116=2013,
IF(#REF!=1,"13-14/1",
IF(#REF!=2,"13-14/2",
IF(#REF!=3,"13-14/3",
IF(#REF!=4,"14-15/1",
IF(#REF!=5,"14-15/2",
IF(#REF!=6,"14-15/3","Hata2")))))),
IF(#REF!+BH116=2014,
IF(#REF!=1,"14-15/1",
IF(#REF!=2,"14-15/2",
IF(#REF!=3,"14-15/3",
IF(#REF!=4,"15-16/1",
IF(#REF!=5,"15-16/2",
IF(#REF!=6,"15-16/3","Hata3")))))),
IF(AND(#REF!+#REF!&gt;2014,#REF!+#REF!&lt;2015,BH116=1),
IF(#REF!=0.1,"14-15/0.1",
IF(#REF!=0.2,"14-15/0.2",
IF(#REF!=0.3,"14-15/0.3","Hata4"))),
IF(#REF!+BH116=2015,
IF(#REF!=1,"15-16/1",
IF(#REF!=2,"15-16/2",
IF(#REF!=3,"15-16/3",
IF(#REF!=4,"16-17/1",
IF(#REF!=5,"16-17/2",
IF(#REF!=6,"16-17/3","Hata5")))))),
IF(#REF!+BH116=2016,
IF(#REF!=1,"16-17/1",
IF(#REF!=2,"16-17/2",
IF(#REF!=3,"16-17/3",
IF(#REF!=4,"17-18/1",
IF(#REF!=5,"17-18/2",
IF(#REF!=6,"17-18/3","Hata6")))))),
IF(#REF!+BH116=2017,
IF(#REF!=1,"17-18/1",
IF(#REF!=2,"17-18/2",
IF(#REF!=3,"17-18/3",
IF(#REF!=4,"18-19/1",
IF(#REF!=5,"18-19/2",
IF(#REF!=6,"18-19/3","Hata7")))))),
IF(#REF!+BH116=2018,
IF(#REF!=1,"18-19/1",
IF(#REF!=2,"18-19/2",
IF(#REF!=3,"18-19/3",
IF(#REF!=4,"19-20/1",
IF(#REF!=5," 19-20/2",
IF(#REF!=6,"19-20/3","Hata8")))))),
IF(#REF!+BH116=2019,
IF(#REF!=1,"19-20/1",
IF(#REF!=2,"19-20/2",
IF(#REF!=3,"19-20/3",
IF(#REF!=4,"20-21/1",
IF(#REF!=5,"20-21/2",
IF(#REF!=6,"20-21/3","Hata9")))))),
IF(#REF!+BH116=2020,
IF(#REF!=1,"20-21/1",
IF(#REF!=2,"20-21/2",
IF(#REF!=3,"20-21/3",
IF(#REF!=4,"21-22/1",
IF(#REF!=5,"21-22/2",
IF(#REF!=6,"21-22/3","Hata10")))))),
IF(#REF!+BH116=2021,
IF(#REF!=1,"21-22/1",
IF(#REF!=2,"21-22/2",
IF(#REF!=3,"21-22/3",
IF(#REF!=4,"22-23/1",
IF(#REF!=5,"22-23/2",
IF(#REF!=6,"22-23/3","Hata11")))))),
IF(#REF!+BH116=2022,
IF(#REF!=1,"22-23/1",
IF(#REF!=2,"22-23/2",
IF(#REF!=3,"22-23/3",
IF(#REF!=4,"23-24/1",
IF(#REF!=5,"23-24/2",
IF(#REF!=6,"23-24/3","Hata12")))))),
IF(#REF!+BH116=2023,
IF(#REF!=1,"23-24/1",
IF(#REF!=2,"23-24/2",
IF(#REF!=3,"23-24/3",
IF(#REF!=4,"24-25/1",
IF(#REF!=5,"24-25/2",
IF(#REF!=6,"24-25/3","Hata13")))))),
))))))))))))))
)</f>
        <v>#REF!</v>
      </c>
      <c r="G116" s="4">
        <v>0</v>
      </c>
      <c r="H116" s="2" t="s">
        <v>142</v>
      </c>
      <c r="I116" s="2">
        <v>238525</v>
      </c>
      <c r="J116" s="2" t="s">
        <v>107</v>
      </c>
      <c r="O116" s="2" t="s">
        <v>274</v>
      </c>
      <c r="P116" s="2" t="s">
        <v>275</v>
      </c>
      <c r="Q116" s="5">
        <v>7</v>
      </c>
      <c r="R116" s="2">
        <f>VLOOKUP($Q116,[1]sistem!$I$3:$L$10,2,FALSE)</f>
        <v>0</v>
      </c>
      <c r="S116" s="2">
        <f>VLOOKUP($Q116,[1]sistem!$I$3:$L$10,3,FALSE)</f>
        <v>1</v>
      </c>
      <c r="T116" s="2">
        <f>VLOOKUP($Q116,[1]sistem!$I$3:$L$10,4,FALSE)</f>
        <v>1</v>
      </c>
      <c r="U116" s="2" t="e">
        <f>VLOOKUP($AZ116,[1]sistem!$I$13:$L$14,2,FALSE)*#REF!</f>
        <v>#REF!</v>
      </c>
      <c r="V116" s="2" t="e">
        <f>VLOOKUP($AZ116,[1]sistem!$I$13:$L$14,3,FALSE)*#REF!</f>
        <v>#REF!</v>
      </c>
      <c r="W116" s="2" t="e">
        <f>VLOOKUP($AZ116,[1]sistem!$I$13:$L$14,4,FALSE)*#REF!</f>
        <v>#REF!</v>
      </c>
      <c r="X116" s="2" t="e">
        <f t="shared" si="47"/>
        <v>#REF!</v>
      </c>
      <c r="Y116" s="2" t="e">
        <f t="shared" si="48"/>
        <v>#REF!</v>
      </c>
      <c r="Z116" s="2" t="e">
        <f t="shared" si="49"/>
        <v>#REF!</v>
      </c>
      <c r="AA116" s="2" t="e">
        <f t="shared" si="50"/>
        <v>#REF!</v>
      </c>
      <c r="AB116" s="2">
        <f>VLOOKUP(AZ116,[1]sistem!$I$18:$J$19,2,FALSE)</f>
        <v>14</v>
      </c>
      <c r="AC116" s="2">
        <v>0.25</v>
      </c>
      <c r="AD116" s="2">
        <f>VLOOKUP($Q116,[1]sistem!$I$3:$M$10,5,FALSE)</f>
        <v>1</v>
      </c>
      <c r="AE116" s="2">
        <v>4</v>
      </c>
      <c r="AG116" s="2">
        <f>AE116*AK116</f>
        <v>56</v>
      </c>
      <c r="AH116" s="2">
        <f>VLOOKUP($Q116,[1]sistem!$I$3:$N$10,6,FALSE)</f>
        <v>2</v>
      </c>
      <c r="AI116" s="2">
        <v>2</v>
      </c>
      <c r="AJ116" s="2">
        <f t="shared" si="51"/>
        <v>4</v>
      </c>
      <c r="AK116" s="2">
        <f>VLOOKUP($AZ116,[1]sistem!$I$18:$K$19,3,FALSE)</f>
        <v>14</v>
      </c>
      <c r="AL116" s="2" t="e">
        <f>AK116*#REF!</f>
        <v>#REF!</v>
      </c>
      <c r="AM116" s="2" t="e">
        <f t="shared" si="52"/>
        <v>#REF!</v>
      </c>
      <c r="AN116" s="2">
        <f t="shared" si="62"/>
        <v>25</v>
      </c>
      <c r="AO116" s="2" t="e">
        <f t="shared" si="54"/>
        <v>#REF!</v>
      </c>
      <c r="AP116" s="2" t="e">
        <f>ROUND(AO116-#REF!,0)</f>
        <v>#REF!</v>
      </c>
      <c r="AQ116" s="2">
        <f>IF(AZ116="s",IF(Q116=0,0,
IF(Q116=1,#REF!*4*4,
IF(Q116=2,0,
IF(Q116=3,#REF!*4*2,
IF(Q116=4,0,
IF(Q116=5,0,
IF(Q116=6,0,
IF(Q116=7,0)))))))),
IF(AZ116="t",
IF(Q116=0,0,
IF(Q116=1,#REF!*4*4*0.8,
IF(Q116=2,0,
IF(Q116=3,#REF!*4*2*0.8,
IF(Q116=4,0,
IF(Q116=5,0,
IF(Q116=6,0,
IF(Q116=7,0))))))))))</f>
        <v>0</v>
      </c>
      <c r="AR116" s="2" t="e">
        <f>IF(AZ116="s",
IF(Q116=0,0,
IF(Q116=1,0,
IF(Q116=2,#REF!*4*2,
IF(Q116=3,#REF!*4,
IF(Q116=4,#REF!*4,
IF(Q116=5,0,
IF(Q116=6,0,
IF(Q116=7,#REF!*4)))))))),
IF(AZ116="t",
IF(Q116=0,0,
IF(Q116=1,0,
IF(Q116=2,#REF!*4*2*0.8,
IF(Q116=3,#REF!*4*0.8,
IF(Q116=4,#REF!*4*0.8,
IF(Q116=5,0,
IF(Q116=6,0,
IF(Q116=7,#REF!*4))))))))))</f>
        <v>#REF!</v>
      </c>
      <c r="AS116" s="2" t="e">
        <f>IF(AZ116="s",
IF(Q116=0,0,
IF(Q116=1,#REF!*2,
IF(Q116=2,#REF!*2,
IF(Q116=3,#REF!*2,
IF(Q116=4,#REF!*2,
IF(Q116=5,#REF!*2,
IF(Q116=6,#REF!*2,
IF(Q116=7,#REF!*2)))))))),
IF(AZ116="t",
IF(Q116=0,#REF!*2*0.8,
IF(Q116=1,#REF!*2*0.8,
IF(Q116=2,#REF!*2*0.8,
IF(Q116=3,#REF!*2*0.8,
IF(Q116=4,#REF!*2*0.8,
IF(Q116=5,#REF!*2*0.8,
IF(Q116=6,#REF!*1*0.8,
IF(Q116=7,#REF!*2))))))))))</f>
        <v>#REF!</v>
      </c>
      <c r="AT116" s="2" t="e">
        <f t="shared" si="55"/>
        <v>#REF!</v>
      </c>
      <c r="AU116" s="2" t="e">
        <f>IF(AZ116="s",
IF(Q116=0,0,
IF(Q116=1,(14-2)*(#REF!+#REF!)/4*4,
IF(Q116=2,(14-2)*(#REF!+#REF!)/4*2,
IF(Q116=3,(14-2)*(#REF!+#REF!)/4*3,
IF(Q116=4,(14-2)*(#REF!+#REF!)/4,
IF(Q116=5,(14-2)*#REF!/4,
IF(Q116=6,0,
IF(Q116=7,(14)*#REF!)))))))),
IF(AZ116="t",
IF(Q116=0,0,
IF(Q116=1,(11-2)*(#REF!+#REF!)/4*4,
IF(Q116=2,(11-2)*(#REF!+#REF!)/4*2,
IF(Q116=3,(11-2)*(#REF!+#REF!)/4*3,
IF(Q116=4,(11-2)*(#REF!+#REF!)/4,
IF(Q116=5,(11-2)*#REF!/4,
IF(Q116=6,0,
IF(Q116=7,(11)*#REF!))))))))))</f>
        <v>#REF!</v>
      </c>
      <c r="AV116" s="2" t="e">
        <f t="shared" si="56"/>
        <v>#REF!</v>
      </c>
      <c r="AW116" s="2">
        <f t="shared" si="57"/>
        <v>8</v>
      </c>
      <c r="AX116" s="2">
        <f t="shared" si="58"/>
        <v>4</v>
      </c>
      <c r="AY116" s="2" t="e">
        <f t="shared" si="59"/>
        <v>#REF!</v>
      </c>
      <c r="AZ116" s="2" t="s">
        <v>63</v>
      </c>
      <c r="BA116" s="2" t="e">
        <f>IF(BG116="A",0,IF(AZ116="s",14*#REF!,IF(AZ116="T",11*#REF!,"HATA")))</f>
        <v>#REF!</v>
      </c>
      <c r="BB116" s="2" t="e">
        <f t="shared" si="60"/>
        <v>#REF!</v>
      </c>
      <c r="BC116" s="2" t="e">
        <f t="shared" si="61"/>
        <v>#REF!</v>
      </c>
      <c r="BD116" s="2" t="e">
        <f>IF(BC116-#REF!=0,"DOĞRU","YANLIŞ")</f>
        <v>#REF!</v>
      </c>
      <c r="BE116" s="2" t="e">
        <f>#REF!-BC116</f>
        <v>#REF!</v>
      </c>
      <c r="BF116" s="2">
        <v>0</v>
      </c>
      <c r="BH116" s="2">
        <v>0</v>
      </c>
      <c r="BJ116" s="2">
        <v>7</v>
      </c>
      <c r="BL116" s="7" t="e">
        <f>#REF!*14</f>
        <v>#REF!</v>
      </c>
      <c r="BM116" s="9"/>
      <c r="BN116" s="8"/>
      <c r="BO116" s="13"/>
      <c r="BP116" s="13"/>
      <c r="BQ116" s="13"/>
      <c r="BR116" s="13"/>
      <c r="BS116" s="13"/>
      <c r="BT116" s="10"/>
      <c r="BU116" s="11"/>
      <c r="BV116" s="12"/>
      <c r="CC116" s="41"/>
      <c r="CD116" s="41"/>
      <c r="CE116" s="41"/>
      <c r="CF116" s="42"/>
      <c r="CG116" s="42"/>
      <c r="CH116" s="42"/>
      <c r="CI116" s="42"/>
      <c r="CJ116" s="42"/>
      <c r="CK116" s="42"/>
    </row>
    <row r="117" spans="1:89" hidden="1" x14ac:dyDescent="0.25">
      <c r="A117" s="2" t="s">
        <v>250</v>
      </c>
      <c r="B117" s="2" t="s">
        <v>251</v>
      </c>
      <c r="C117" s="2" t="s">
        <v>251</v>
      </c>
      <c r="D117" s="4" t="s">
        <v>60</v>
      </c>
      <c r="E117" s="4" t="s">
        <v>60</v>
      </c>
      <c r="F117" s="4" t="e">
        <f>IF(AZ117="S",
IF(#REF!+BH117=2012,
IF(#REF!=1,"12-13/1",
IF(#REF!=2,"12-13/2",
IF(#REF!=3,"13-14/1",
IF(#REF!=4,"13-14/2","Hata1")))),
IF(#REF!+BH117=2013,
IF(#REF!=1,"13-14/1",
IF(#REF!=2,"13-14/2",
IF(#REF!=3,"14-15/1",
IF(#REF!=4,"14-15/2","Hata2")))),
IF(#REF!+BH117=2014,
IF(#REF!=1,"14-15/1",
IF(#REF!=2,"14-15/2",
IF(#REF!=3,"15-16/1",
IF(#REF!=4,"15-16/2","Hata3")))),
IF(#REF!+BH117=2015,
IF(#REF!=1,"15-16/1",
IF(#REF!=2,"15-16/2",
IF(#REF!=3,"16-17/1",
IF(#REF!=4,"16-17/2","Hata4")))),
IF(#REF!+BH117=2016,
IF(#REF!=1,"16-17/1",
IF(#REF!=2,"16-17/2",
IF(#REF!=3,"17-18/1",
IF(#REF!=4,"17-18/2","Hata5")))),
IF(#REF!+BH117=2017,
IF(#REF!=1,"17-18/1",
IF(#REF!=2,"17-18/2",
IF(#REF!=3,"18-19/1",
IF(#REF!=4,"18-19/2","Hata6")))),
IF(#REF!+BH117=2018,
IF(#REF!=1,"18-19/1",
IF(#REF!=2,"18-19/2",
IF(#REF!=3,"19-20/1",
IF(#REF!=4,"19-20/2","Hata7")))),
IF(#REF!+BH117=2019,
IF(#REF!=1,"19-20/1",
IF(#REF!=2,"19-20/2",
IF(#REF!=3,"20-21/1",
IF(#REF!=4,"20-21/2","Hata8")))),
IF(#REF!+BH117=2020,
IF(#REF!=1,"20-21/1",
IF(#REF!=2,"20-21/2",
IF(#REF!=3,"21-22/1",
IF(#REF!=4,"21-22/2","Hata9")))),
IF(#REF!+BH117=2021,
IF(#REF!=1,"21-22/1",
IF(#REF!=2,"21-22/2",
IF(#REF!=3,"22-23/1",
IF(#REF!=4,"22-23/2","Hata10")))),
IF(#REF!+BH117=2022,
IF(#REF!=1,"22-23/1",
IF(#REF!=2,"22-23/2",
IF(#REF!=3,"23-24/1",
IF(#REF!=4,"23-24/2","Hata11")))),
IF(#REF!+BH117=2023,
IF(#REF!=1,"23-24/1",
IF(#REF!=2,"23-24/2",
IF(#REF!=3,"24-25/1",
IF(#REF!=4,"24-25/2","Hata12")))),
)))))))))))),
IF(AZ117="T",
IF(#REF!+BH117=2012,
IF(#REF!=1,"12-13/1",
IF(#REF!=2,"12-13/2",
IF(#REF!=3,"12-13/3",
IF(#REF!=4,"13-14/1",
IF(#REF!=5,"13-14/2",
IF(#REF!=6,"13-14/3","Hata1")))))),
IF(#REF!+BH117=2013,
IF(#REF!=1,"13-14/1",
IF(#REF!=2,"13-14/2",
IF(#REF!=3,"13-14/3",
IF(#REF!=4,"14-15/1",
IF(#REF!=5,"14-15/2",
IF(#REF!=6,"14-15/3","Hata2")))))),
IF(#REF!+BH117=2014,
IF(#REF!=1,"14-15/1",
IF(#REF!=2,"14-15/2",
IF(#REF!=3,"14-15/3",
IF(#REF!=4,"15-16/1",
IF(#REF!=5,"15-16/2",
IF(#REF!=6,"15-16/3","Hata3")))))),
IF(AND(#REF!+#REF!&gt;2014,#REF!+#REF!&lt;2015,BH117=1),
IF(#REF!=0.1,"14-15/0.1",
IF(#REF!=0.2,"14-15/0.2",
IF(#REF!=0.3,"14-15/0.3","Hata4"))),
IF(#REF!+BH117=2015,
IF(#REF!=1,"15-16/1",
IF(#REF!=2,"15-16/2",
IF(#REF!=3,"15-16/3",
IF(#REF!=4,"16-17/1",
IF(#REF!=5,"16-17/2",
IF(#REF!=6,"16-17/3","Hata5")))))),
IF(#REF!+BH117=2016,
IF(#REF!=1,"16-17/1",
IF(#REF!=2,"16-17/2",
IF(#REF!=3,"16-17/3",
IF(#REF!=4,"17-18/1",
IF(#REF!=5,"17-18/2",
IF(#REF!=6,"17-18/3","Hata6")))))),
IF(#REF!+BH117=2017,
IF(#REF!=1,"17-18/1",
IF(#REF!=2,"17-18/2",
IF(#REF!=3,"17-18/3",
IF(#REF!=4,"18-19/1",
IF(#REF!=5,"18-19/2",
IF(#REF!=6,"18-19/3","Hata7")))))),
IF(#REF!+BH117=2018,
IF(#REF!=1,"18-19/1",
IF(#REF!=2,"18-19/2",
IF(#REF!=3,"18-19/3",
IF(#REF!=4,"19-20/1",
IF(#REF!=5," 19-20/2",
IF(#REF!=6,"19-20/3","Hata8")))))),
IF(#REF!+BH117=2019,
IF(#REF!=1,"19-20/1",
IF(#REF!=2,"19-20/2",
IF(#REF!=3,"19-20/3",
IF(#REF!=4,"20-21/1",
IF(#REF!=5,"20-21/2",
IF(#REF!=6,"20-21/3","Hata9")))))),
IF(#REF!+BH117=2020,
IF(#REF!=1,"20-21/1",
IF(#REF!=2,"20-21/2",
IF(#REF!=3,"20-21/3",
IF(#REF!=4,"21-22/1",
IF(#REF!=5,"21-22/2",
IF(#REF!=6,"21-22/3","Hata10")))))),
IF(#REF!+BH117=2021,
IF(#REF!=1,"21-22/1",
IF(#REF!=2,"21-22/2",
IF(#REF!=3,"21-22/3",
IF(#REF!=4,"22-23/1",
IF(#REF!=5,"22-23/2",
IF(#REF!=6,"22-23/3","Hata11")))))),
IF(#REF!+BH117=2022,
IF(#REF!=1,"22-23/1",
IF(#REF!=2,"22-23/2",
IF(#REF!=3,"22-23/3",
IF(#REF!=4,"23-24/1",
IF(#REF!=5,"23-24/2",
IF(#REF!=6,"23-24/3","Hata12")))))),
IF(#REF!+BH117=2023,
IF(#REF!=1,"23-24/1",
IF(#REF!=2,"23-24/2",
IF(#REF!=3,"23-24/3",
IF(#REF!=4,"24-25/1",
IF(#REF!=5,"24-25/2",
IF(#REF!=6,"24-25/3","Hata13")))))),
))))))))))))))
)</f>
        <v>#REF!</v>
      </c>
      <c r="G117" s="4"/>
      <c r="H117" s="2" t="s">
        <v>142</v>
      </c>
      <c r="I117" s="2">
        <v>238525</v>
      </c>
      <c r="J117" s="2" t="s">
        <v>107</v>
      </c>
      <c r="O117" s="2" t="s">
        <v>218</v>
      </c>
      <c r="P117" s="2" t="s">
        <v>218</v>
      </c>
      <c r="Q117" s="5">
        <v>0</v>
      </c>
      <c r="R117" s="2">
        <f>VLOOKUP($Q117,[1]sistem!$I$3:$L$10,2,FALSE)</f>
        <v>0</v>
      </c>
      <c r="S117" s="2">
        <f>VLOOKUP($Q117,[1]sistem!$I$3:$L$10,3,FALSE)</f>
        <v>0</v>
      </c>
      <c r="T117" s="2">
        <f>VLOOKUP($Q117,[1]sistem!$I$3:$L$10,4,FALSE)</f>
        <v>0</v>
      </c>
      <c r="U117" s="2" t="e">
        <f>VLOOKUP($AZ117,[1]sistem!$I$13:$L$14,2,FALSE)*#REF!</f>
        <v>#REF!</v>
      </c>
      <c r="V117" s="2" t="e">
        <f>VLOOKUP($AZ117,[1]sistem!$I$13:$L$14,3,FALSE)*#REF!</f>
        <v>#REF!</v>
      </c>
      <c r="W117" s="2" t="e">
        <f>VLOOKUP($AZ117,[1]sistem!$I$13:$L$14,4,FALSE)*#REF!</f>
        <v>#REF!</v>
      </c>
      <c r="X117" s="2" t="e">
        <f t="shared" si="47"/>
        <v>#REF!</v>
      </c>
      <c r="Y117" s="2" t="e">
        <f t="shared" si="48"/>
        <v>#REF!</v>
      </c>
      <c r="Z117" s="2" t="e">
        <f t="shared" si="49"/>
        <v>#REF!</v>
      </c>
      <c r="AA117" s="2" t="e">
        <f t="shared" si="50"/>
        <v>#REF!</v>
      </c>
      <c r="AB117" s="2">
        <f>VLOOKUP(AZ117,[1]sistem!$I$18:$J$19,2,FALSE)</f>
        <v>14</v>
      </c>
      <c r="AC117" s="2">
        <v>0.25</v>
      </c>
      <c r="AD117" s="2">
        <f>VLOOKUP($Q117,[1]sistem!$I$3:$M$10,5,FALSE)</f>
        <v>0</v>
      </c>
      <c r="AG117" s="2" t="e">
        <f>(#REF!+#REF!)*AB117</f>
        <v>#REF!</v>
      </c>
      <c r="AH117" s="2">
        <f>VLOOKUP($Q117,[1]sistem!$I$3:$N$10,6,FALSE)</f>
        <v>0</v>
      </c>
      <c r="AI117" s="2">
        <v>2</v>
      </c>
      <c r="AJ117" s="2">
        <f t="shared" si="51"/>
        <v>0</v>
      </c>
      <c r="AK117" s="2">
        <f>VLOOKUP($AZ117,[1]sistem!$I$18:$K$19,3,FALSE)</f>
        <v>14</v>
      </c>
      <c r="AL117" s="2" t="e">
        <f>AK117*#REF!</f>
        <v>#REF!</v>
      </c>
      <c r="AM117" s="2" t="e">
        <f t="shared" si="52"/>
        <v>#REF!</v>
      </c>
      <c r="AN117" s="2">
        <f t="shared" si="62"/>
        <v>25</v>
      </c>
      <c r="AO117" s="2" t="e">
        <f t="shared" si="54"/>
        <v>#REF!</v>
      </c>
      <c r="AP117" s="2" t="e">
        <f>ROUND(AO117-#REF!,0)</f>
        <v>#REF!</v>
      </c>
      <c r="AQ117" s="2">
        <f>IF(AZ117="s",IF(Q117=0,0,
IF(Q117=1,#REF!*4*4,
IF(Q117=2,0,
IF(Q117=3,#REF!*4*2,
IF(Q117=4,0,
IF(Q117=5,0,
IF(Q117=6,0,
IF(Q117=7,0)))))))),
IF(AZ117="t",
IF(Q117=0,0,
IF(Q117=1,#REF!*4*4*0.8,
IF(Q117=2,0,
IF(Q117=3,#REF!*4*2*0.8,
IF(Q117=4,0,
IF(Q117=5,0,
IF(Q117=6,0,
IF(Q117=7,0))))))))))</f>
        <v>0</v>
      </c>
      <c r="AR117" s="2">
        <f>IF(AZ117="s",
IF(Q117=0,0,
IF(Q117=1,0,
IF(Q117=2,#REF!*4*2,
IF(Q117=3,#REF!*4,
IF(Q117=4,#REF!*4,
IF(Q117=5,0,
IF(Q117=6,0,
IF(Q117=7,#REF!*4)))))))),
IF(AZ117="t",
IF(Q117=0,0,
IF(Q117=1,0,
IF(Q117=2,#REF!*4*2*0.8,
IF(Q117=3,#REF!*4*0.8,
IF(Q117=4,#REF!*4*0.8,
IF(Q117=5,0,
IF(Q117=6,0,
IF(Q117=7,#REF!*4))))))))))</f>
        <v>0</v>
      </c>
      <c r="AS117" s="2">
        <f>IF(AZ117="s",
IF(Q117=0,0,
IF(Q117=1,#REF!*2,
IF(Q117=2,#REF!*2,
IF(Q117=3,#REF!*2,
IF(Q117=4,#REF!*2,
IF(Q117=5,#REF!*2,
IF(Q117=6,#REF!*2,
IF(Q117=7,#REF!*2)))))))),
IF(AZ117="t",
IF(Q117=0,#REF!*2*0.8,
IF(Q117=1,#REF!*2*0.8,
IF(Q117=2,#REF!*2*0.8,
IF(Q117=3,#REF!*2*0.8,
IF(Q117=4,#REF!*2*0.8,
IF(Q117=5,#REF!*2*0.8,
IF(Q117=6,#REF!*1*0.8,
IF(Q117=7,#REF!*2))))))))))</f>
        <v>0</v>
      </c>
      <c r="AT117" s="2" t="e">
        <f t="shared" si="55"/>
        <v>#REF!</v>
      </c>
      <c r="AU117" s="2">
        <f>IF(AZ117="s",
IF(Q117=0,0,
IF(Q117=1,(14-2)*(#REF!+#REF!)/4*4,
IF(Q117=2,(14-2)*(#REF!+#REF!)/4*2,
IF(Q117=3,(14-2)*(#REF!+#REF!)/4*3,
IF(Q117=4,(14-2)*(#REF!+#REF!)/4,
IF(Q117=5,(14-2)*#REF!/4,
IF(Q117=6,0,
IF(Q117=7,(14)*#REF!)))))))),
IF(AZ117="t",
IF(Q117=0,0,
IF(Q117=1,(11-2)*(#REF!+#REF!)/4*4,
IF(Q117=2,(11-2)*(#REF!+#REF!)/4*2,
IF(Q117=3,(11-2)*(#REF!+#REF!)/4*3,
IF(Q117=4,(11-2)*(#REF!+#REF!)/4,
IF(Q117=5,(11-2)*#REF!/4,
IF(Q117=6,0,
IF(Q117=7,(11)*#REF!))))))))))</f>
        <v>0</v>
      </c>
      <c r="AV117" s="2" t="e">
        <f t="shared" si="56"/>
        <v>#REF!</v>
      </c>
      <c r="AW117" s="2">
        <f t="shared" si="57"/>
        <v>0</v>
      </c>
      <c r="AX117" s="2">
        <f t="shared" si="58"/>
        <v>0</v>
      </c>
      <c r="AY117" s="2">
        <f t="shared" si="59"/>
        <v>0</v>
      </c>
      <c r="AZ117" s="2" t="s">
        <v>63</v>
      </c>
      <c r="BA117" s="2" t="e">
        <f>IF(BG117="A",0,IF(AZ117="s",14*#REF!,IF(AZ117="T",11*#REF!,"HATA")))</f>
        <v>#REF!</v>
      </c>
      <c r="BB117" s="2" t="e">
        <f t="shared" si="60"/>
        <v>#REF!</v>
      </c>
      <c r="BC117" s="2" t="e">
        <f t="shared" si="61"/>
        <v>#REF!</v>
      </c>
      <c r="BD117" s="2" t="e">
        <f>IF(BC117-#REF!=0,"DOĞRU","YANLIŞ")</f>
        <v>#REF!</v>
      </c>
      <c r="BE117" s="2" t="e">
        <f>#REF!-BC117</f>
        <v>#REF!</v>
      </c>
      <c r="BF117" s="2">
        <v>0</v>
      </c>
      <c r="BH117" s="2">
        <v>0</v>
      </c>
      <c r="BJ117" s="2">
        <v>0</v>
      </c>
      <c r="BL117" s="7" t="e">
        <f>#REF!*14</f>
        <v>#REF!</v>
      </c>
      <c r="BM117" s="9"/>
      <c r="BN117" s="8"/>
      <c r="BO117" s="13"/>
      <c r="BP117" s="13"/>
      <c r="BQ117" s="13"/>
      <c r="BR117" s="13"/>
      <c r="BS117" s="13"/>
      <c r="BT117" s="10"/>
      <c r="BU117" s="11"/>
      <c r="BV117" s="12"/>
      <c r="CC117" s="41"/>
      <c r="CD117" s="41"/>
      <c r="CE117" s="41"/>
      <c r="CF117" s="42"/>
      <c r="CG117" s="42"/>
      <c r="CH117" s="42"/>
      <c r="CI117" s="42"/>
      <c r="CJ117" s="42"/>
      <c r="CK117" s="42"/>
    </row>
    <row r="118" spans="1:89" hidden="1" x14ac:dyDescent="0.25">
      <c r="A118" s="2" t="s">
        <v>633</v>
      </c>
      <c r="B118" s="2" t="s">
        <v>634</v>
      </c>
      <c r="C118" s="2" t="s">
        <v>634</v>
      </c>
      <c r="D118" s="4" t="s">
        <v>60</v>
      </c>
      <c r="E118" s="4" t="s">
        <v>60</v>
      </c>
      <c r="F118" s="4" t="e">
        <f>IF(AZ118="S",
IF(#REF!+BH118=2012,
IF(#REF!=1,"12-13/1",
IF(#REF!=2,"12-13/2",
IF(#REF!=3,"13-14/1",
IF(#REF!=4,"13-14/2","Hata1")))),
IF(#REF!+BH118=2013,
IF(#REF!=1,"13-14/1",
IF(#REF!=2,"13-14/2",
IF(#REF!=3,"14-15/1",
IF(#REF!=4,"14-15/2","Hata2")))),
IF(#REF!+BH118=2014,
IF(#REF!=1,"14-15/1",
IF(#REF!=2,"14-15/2",
IF(#REF!=3,"15-16/1",
IF(#REF!=4,"15-16/2","Hata3")))),
IF(#REF!+BH118=2015,
IF(#REF!=1,"15-16/1",
IF(#REF!=2,"15-16/2",
IF(#REF!=3,"16-17/1",
IF(#REF!=4,"16-17/2","Hata4")))),
IF(#REF!+BH118=2016,
IF(#REF!=1,"16-17/1",
IF(#REF!=2,"16-17/2",
IF(#REF!=3,"17-18/1",
IF(#REF!=4,"17-18/2","Hata5")))),
IF(#REF!+BH118=2017,
IF(#REF!=1,"17-18/1",
IF(#REF!=2,"17-18/2",
IF(#REF!=3,"18-19/1",
IF(#REF!=4,"18-19/2","Hata6")))),
IF(#REF!+BH118=2018,
IF(#REF!=1,"18-19/1",
IF(#REF!=2,"18-19/2",
IF(#REF!=3,"19-20/1",
IF(#REF!=4,"19-20/2","Hata7")))),
IF(#REF!+BH118=2019,
IF(#REF!=1,"19-20/1",
IF(#REF!=2,"19-20/2",
IF(#REF!=3,"20-21/1",
IF(#REF!=4,"20-21/2","Hata8")))),
IF(#REF!+BH118=2020,
IF(#REF!=1,"20-21/1",
IF(#REF!=2,"20-21/2",
IF(#REF!=3,"21-22/1",
IF(#REF!=4,"21-22/2","Hata9")))),
IF(#REF!+BH118=2021,
IF(#REF!=1,"21-22/1",
IF(#REF!=2,"21-22/2",
IF(#REF!=3,"22-23/1",
IF(#REF!=4,"22-23/2","Hata10")))),
IF(#REF!+BH118=2022,
IF(#REF!=1,"22-23/1",
IF(#REF!=2,"22-23/2",
IF(#REF!=3,"23-24/1",
IF(#REF!=4,"23-24/2","Hata11")))),
IF(#REF!+BH118=2023,
IF(#REF!=1,"23-24/1",
IF(#REF!=2,"23-24/2",
IF(#REF!=3,"24-25/1",
IF(#REF!=4,"24-25/2","Hata12")))),
)))))))))))),
IF(AZ118="T",
IF(#REF!+BH118=2012,
IF(#REF!=1,"12-13/1",
IF(#REF!=2,"12-13/2",
IF(#REF!=3,"12-13/3",
IF(#REF!=4,"13-14/1",
IF(#REF!=5,"13-14/2",
IF(#REF!=6,"13-14/3","Hata1")))))),
IF(#REF!+BH118=2013,
IF(#REF!=1,"13-14/1",
IF(#REF!=2,"13-14/2",
IF(#REF!=3,"13-14/3",
IF(#REF!=4,"14-15/1",
IF(#REF!=5,"14-15/2",
IF(#REF!=6,"14-15/3","Hata2")))))),
IF(#REF!+BH118=2014,
IF(#REF!=1,"14-15/1",
IF(#REF!=2,"14-15/2",
IF(#REF!=3,"14-15/3",
IF(#REF!=4,"15-16/1",
IF(#REF!=5,"15-16/2",
IF(#REF!=6,"15-16/3","Hata3")))))),
IF(AND(#REF!+#REF!&gt;2014,#REF!+#REF!&lt;2015,BH118=1),
IF(#REF!=0.1,"14-15/0.1",
IF(#REF!=0.2,"14-15/0.2",
IF(#REF!=0.3,"14-15/0.3","Hata4"))),
IF(#REF!+BH118=2015,
IF(#REF!=1,"15-16/1",
IF(#REF!=2,"15-16/2",
IF(#REF!=3,"15-16/3",
IF(#REF!=4,"16-17/1",
IF(#REF!=5,"16-17/2",
IF(#REF!=6,"16-17/3","Hata5")))))),
IF(#REF!+BH118=2016,
IF(#REF!=1,"16-17/1",
IF(#REF!=2,"16-17/2",
IF(#REF!=3,"16-17/3",
IF(#REF!=4,"17-18/1",
IF(#REF!=5,"17-18/2",
IF(#REF!=6,"17-18/3","Hata6")))))),
IF(#REF!+BH118=2017,
IF(#REF!=1,"17-18/1",
IF(#REF!=2,"17-18/2",
IF(#REF!=3,"17-18/3",
IF(#REF!=4,"18-19/1",
IF(#REF!=5,"18-19/2",
IF(#REF!=6,"18-19/3","Hata7")))))),
IF(#REF!+BH118=2018,
IF(#REF!=1,"18-19/1",
IF(#REF!=2,"18-19/2",
IF(#REF!=3,"18-19/3",
IF(#REF!=4,"19-20/1",
IF(#REF!=5," 19-20/2",
IF(#REF!=6,"19-20/3","Hata8")))))),
IF(#REF!+BH118=2019,
IF(#REF!=1,"19-20/1",
IF(#REF!=2,"19-20/2",
IF(#REF!=3,"19-20/3",
IF(#REF!=4,"20-21/1",
IF(#REF!=5,"20-21/2",
IF(#REF!=6,"20-21/3","Hata9")))))),
IF(#REF!+BH118=2020,
IF(#REF!=1,"20-21/1",
IF(#REF!=2,"20-21/2",
IF(#REF!=3,"20-21/3",
IF(#REF!=4,"21-22/1",
IF(#REF!=5,"21-22/2",
IF(#REF!=6,"21-22/3","Hata10")))))),
IF(#REF!+BH118=2021,
IF(#REF!=1,"21-22/1",
IF(#REF!=2,"21-22/2",
IF(#REF!=3,"21-22/3",
IF(#REF!=4,"22-23/1",
IF(#REF!=5,"22-23/2",
IF(#REF!=6,"22-23/3","Hata11")))))),
IF(#REF!+BH118=2022,
IF(#REF!=1,"22-23/1",
IF(#REF!=2,"22-23/2",
IF(#REF!=3,"22-23/3",
IF(#REF!=4,"23-24/1",
IF(#REF!=5,"23-24/2",
IF(#REF!=6,"23-24/3","Hata12")))))),
IF(#REF!+BH118=2023,
IF(#REF!=1,"23-24/1",
IF(#REF!=2,"23-24/2",
IF(#REF!=3,"23-24/3",
IF(#REF!=4,"24-25/1",
IF(#REF!=5,"24-25/2",
IF(#REF!=6,"24-25/3","Hata13")))))),
))))))))))))))
)</f>
        <v>#REF!</v>
      </c>
      <c r="G118" s="4"/>
      <c r="H118" s="2" t="s">
        <v>143</v>
      </c>
      <c r="I118" s="2">
        <v>238527</v>
      </c>
      <c r="J118" s="2" t="s">
        <v>107</v>
      </c>
      <c r="Q118" s="5">
        <v>4</v>
      </c>
      <c r="R118" s="2">
        <f>VLOOKUP($Q118,[1]sistem!$I$3:$L$10,2,FALSE)</f>
        <v>0</v>
      </c>
      <c r="S118" s="2">
        <f>VLOOKUP($Q118,[1]sistem!$I$3:$L$10,3,FALSE)</f>
        <v>1</v>
      </c>
      <c r="T118" s="2">
        <f>VLOOKUP($Q118,[1]sistem!$I$3:$L$10,4,FALSE)</f>
        <v>1</v>
      </c>
      <c r="U118" s="2" t="e">
        <f>VLOOKUP($AZ118,[1]sistem!$I$13:$L$14,2,FALSE)*#REF!</f>
        <v>#REF!</v>
      </c>
      <c r="V118" s="2" t="e">
        <f>VLOOKUP($AZ118,[1]sistem!$I$13:$L$14,3,FALSE)*#REF!</f>
        <v>#REF!</v>
      </c>
      <c r="W118" s="2" t="e">
        <f>VLOOKUP($AZ118,[1]sistem!$I$13:$L$14,4,FALSE)*#REF!</f>
        <v>#REF!</v>
      </c>
      <c r="X118" s="2" t="e">
        <f t="shared" si="47"/>
        <v>#REF!</v>
      </c>
      <c r="Y118" s="2" t="e">
        <f t="shared" si="48"/>
        <v>#REF!</v>
      </c>
      <c r="Z118" s="2" t="e">
        <f t="shared" si="49"/>
        <v>#REF!</v>
      </c>
      <c r="AA118" s="2" t="e">
        <f t="shared" si="50"/>
        <v>#REF!</v>
      </c>
      <c r="AB118" s="2">
        <f>VLOOKUP(AZ118,[1]sistem!$I$18:$J$19,2,FALSE)</f>
        <v>14</v>
      </c>
      <c r="AC118" s="2">
        <v>0.25</v>
      </c>
      <c r="AD118" s="2">
        <f>VLOOKUP($Q118,[1]sistem!$I$3:$M$10,5,FALSE)</f>
        <v>1</v>
      </c>
      <c r="AG118" s="2" t="e">
        <f>(#REF!+#REF!)*AB118</f>
        <v>#REF!</v>
      </c>
      <c r="AH118" s="2">
        <f>VLOOKUP($Q118,[1]sistem!$I$3:$N$10,6,FALSE)</f>
        <v>2</v>
      </c>
      <c r="AI118" s="2">
        <v>2</v>
      </c>
      <c r="AJ118" s="2">
        <f t="shared" si="51"/>
        <v>4</v>
      </c>
      <c r="AK118" s="2">
        <f>VLOOKUP($AZ118,[1]sistem!$I$18:$K$19,3,FALSE)</f>
        <v>14</v>
      </c>
      <c r="AL118" s="2" t="e">
        <f>AK118*#REF!</f>
        <v>#REF!</v>
      </c>
      <c r="AM118" s="2" t="e">
        <f t="shared" si="52"/>
        <v>#REF!</v>
      </c>
      <c r="AN118" s="2">
        <f t="shared" si="62"/>
        <v>25</v>
      </c>
      <c r="AO118" s="2" t="e">
        <f t="shared" si="54"/>
        <v>#REF!</v>
      </c>
      <c r="AP118" s="2" t="e">
        <f>ROUND(AO118-#REF!,0)</f>
        <v>#REF!</v>
      </c>
      <c r="AQ118" s="2">
        <f>IF(AZ118="s",IF(Q118=0,0,
IF(Q118=1,#REF!*4*4,
IF(Q118=2,0,
IF(Q118=3,#REF!*4*2,
IF(Q118=4,0,
IF(Q118=5,0,
IF(Q118=6,0,
IF(Q118=7,0)))))))),
IF(AZ118="t",
IF(Q118=0,0,
IF(Q118=1,#REF!*4*4*0.8,
IF(Q118=2,0,
IF(Q118=3,#REF!*4*2*0.8,
IF(Q118=4,0,
IF(Q118=5,0,
IF(Q118=6,0,
IF(Q118=7,0))))))))))</f>
        <v>0</v>
      </c>
      <c r="AR118" s="2" t="e">
        <f>IF(AZ118="s",
IF(Q118=0,0,
IF(Q118=1,0,
IF(Q118=2,#REF!*4*2,
IF(Q118=3,#REF!*4,
IF(Q118=4,#REF!*4,
IF(Q118=5,0,
IF(Q118=6,0,
IF(Q118=7,#REF!*4)))))))),
IF(AZ118="t",
IF(Q118=0,0,
IF(Q118=1,0,
IF(Q118=2,#REF!*4*2*0.8,
IF(Q118=3,#REF!*4*0.8,
IF(Q118=4,#REF!*4*0.8,
IF(Q118=5,0,
IF(Q118=6,0,
IF(Q118=7,#REF!*4))))))))))</f>
        <v>#REF!</v>
      </c>
      <c r="AS118" s="2" t="e">
        <f>IF(AZ118="s",
IF(Q118=0,0,
IF(Q118=1,#REF!*2,
IF(Q118=2,#REF!*2,
IF(Q118=3,#REF!*2,
IF(Q118=4,#REF!*2,
IF(Q118=5,#REF!*2,
IF(Q118=6,#REF!*2,
IF(Q118=7,#REF!*2)))))))),
IF(AZ118="t",
IF(Q118=0,#REF!*2*0.8,
IF(Q118=1,#REF!*2*0.8,
IF(Q118=2,#REF!*2*0.8,
IF(Q118=3,#REF!*2*0.8,
IF(Q118=4,#REF!*2*0.8,
IF(Q118=5,#REF!*2*0.8,
IF(Q118=6,#REF!*1*0.8,
IF(Q118=7,#REF!*2))))))))))</f>
        <v>#REF!</v>
      </c>
      <c r="AT118" s="2" t="e">
        <f t="shared" si="55"/>
        <v>#REF!</v>
      </c>
      <c r="AU118" s="2" t="e">
        <f>IF(AZ118="s",
IF(Q118=0,0,
IF(Q118=1,(14-2)*(#REF!+#REF!)/4*4,
IF(Q118=2,(14-2)*(#REF!+#REF!)/4*2,
IF(Q118=3,(14-2)*(#REF!+#REF!)/4*3,
IF(Q118=4,(14-2)*(#REF!+#REF!)/4,
IF(Q118=5,(14-2)*#REF!/4,
IF(Q118=6,0,
IF(Q118=7,(14)*#REF!)))))))),
IF(AZ118="t",
IF(Q118=0,0,
IF(Q118=1,(11-2)*(#REF!+#REF!)/4*4,
IF(Q118=2,(11-2)*(#REF!+#REF!)/4*2,
IF(Q118=3,(11-2)*(#REF!+#REF!)/4*3,
IF(Q118=4,(11-2)*(#REF!+#REF!)/4,
IF(Q118=5,(11-2)*#REF!/4,
IF(Q118=6,0,
IF(Q118=7,(11)*#REF!))))))))))</f>
        <v>#REF!</v>
      </c>
      <c r="AV118" s="2" t="e">
        <f t="shared" si="56"/>
        <v>#REF!</v>
      </c>
      <c r="AW118" s="2">
        <f t="shared" si="57"/>
        <v>8</v>
      </c>
      <c r="AX118" s="2">
        <f t="shared" si="58"/>
        <v>4</v>
      </c>
      <c r="AY118" s="2" t="e">
        <f t="shared" si="59"/>
        <v>#REF!</v>
      </c>
      <c r="AZ118" s="2" t="s">
        <v>63</v>
      </c>
      <c r="BA118" s="2" t="e">
        <f>IF(BG118="A",0,IF(AZ118="s",14*#REF!,IF(AZ118="T",11*#REF!,"HATA")))</f>
        <v>#REF!</v>
      </c>
      <c r="BB118" s="2" t="e">
        <f t="shared" si="60"/>
        <v>#REF!</v>
      </c>
      <c r="BC118" s="2" t="e">
        <f t="shared" si="61"/>
        <v>#REF!</v>
      </c>
      <c r="BD118" s="2" t="e">
        <f>IF(BC118-#REF!=0,"DOĞRU","YANLIŞ")</f>
        <v>#REF!</v>
      </c>
      <c r="BE118" s="2" t="e">
        <f>#REF!-BC118</f>
        <v>#REF!</v>
      </c>
      <c r="BF118" s="2">
        <v>0</v>
      </c>
      <c r="BH118" s="2">
        <v>0</v>
      </c>
      <c r="BJ118" s="2">
        <v>4</v>
      </c>
      <c r="BL118" s="7" t="e">
        <f>#REF!*14</f>
        <v>#REF!</v>
      </c>
      <c r="BM118" s="9"/>
      <c r="BN118" s="8"/>
      <c r="BO118" s="13"/>
      <c r="BP118" s="13"/>
      <c r="BQ118" s="13"/>
      <c r="BR118" s="13"/>
      <c r="BS118" s="13"/>
      <c r="BT118" s="10"/>
      <c r="BU118" s="11"/>
      <c r="BV118" s="12"/>
      <c r="CC118" s="41"/>
      <c r="CD118" s="41"/>
      <c r="CE118" s="41"/>
      <c r="CF118" s="42"/>
      <c r="CG118" s="42"/>
      <c r="CH118" s="42"/>
      <c r="CI118" s="42"/>
      <c r="CJ118" s="42"/>
      <c r="CK118" s="42"/>
    </row>
    <row r="119" spans="1:89" hidden="1" x14ac:dyDescent="0.25">
      <c r="A119" s="54" t="s">
        <v>635</v>
      </c>
      <c r="B119" s="54" t="s">
        <v>636</v>
      </c>
      <c r="C119" s="2" t="s">
        <v>636</v>
      </c>
      <c r="D119" s="4" t="s">
        <v>60</v>
      </c>
      <c r="E119" s="4" t="s">
        <v>60</v>
      </c>
      <c r="F119" s="4" t="e">
        <f>IF(AZ119="S",
IF(#REF!+BH119=2012,
IF(#REF!=1,"12-13/1",
IF(#REF!=2,"12-13/2",
IF(#REF!=3,"13-14/1",
IF(#REF!=4,"13-14/2","Hata1")))),
IF(#REF!+BH119=2013,
IF(#REF!=1,"13-14/1",
IF(#REF!=2,"13-14/2",
IF(#REF!=3,"14-15/1",
IF(#REF!=4,"14-15/2","Hata2")))),
IF(#REF!+BH119=2014,
IF(#REF!=1,"14-15/1",
IF(#REF!=2,"14-15/2",
IF(#REF!=3,"15-16/1",
IF(#REF!=4,"15-16/2","Hata3")))),
IF(#REF!+BH119=2015,
IF(#REF!=1,"15-16/1",
IF(#REF!=2,"15-16/2",
IF(#REF!=3,"16-17/1",
IF(#REF!=4,"16-17/2","Hata4")))),
IF(#REF!+BH119=2016,
IF(#REF!=1,"16-17/1",
IF(#REF!=2,"16-17/2",
IF(#REF!=3,"17-18/1",
IF(#REF!=4,"17-18/2","Hata5")))),
IF(#REF!+BH119=2017,
IF(#REF!=1,"17-18/1",
IF(#REF!=2,"17-18/2",
IF(#REF!=3,"18-19/1",
IF(#REF!=4,"18-19/2","Hata6")))),
IF(#REF!+BH119=2018,
IF(#REF!=1,"18-19/1",
IF(#REF!=2,"18-19/2",
IF(#REF!=3,"19-20/1",
IF(#REF!=4,"19-20/2","Hata7")))),
IF(#REF!+BH119=2019,
IF(#REF!=1,"19-20/1",
IF(#REF!=2,"19-20/2",
IF(#REF!=3,"20-21/1",
IF(#REF!=4,"20-21/2","Hata8")))),
IF(#REF!+BH119=2020,
IF(#REF!=1,"20-21/1",
IF(#REF!=2,"20-21/2",
IF(#REF!=3,"21-22/1",
IF(#REF!=4,"21-22/2","Hata9")))),
IF(#REF!+BH119=2021,
IF(#REF!=1,"21-22/1",
IF(#REF!=2,"21-22/2",
IF(#REF!=3,"22-23/1",
IF(#REF!=4,"22-23/2","Hata10")))),
IF(#REF!+BH119=2022,
IF(#REF!=1,"22-23/1",
IF(#REF!=2,"22-23/2",
IF(#REF!=3,"23-24/1",
IF(#REF!=4,"23-24/2","Hata11")))),
IF(#REF!+BH119=2023,
IF(#REF!=1,"23-24/1",
IF(#REF!=2,"23-24/2",
IF(#REF!=3,"24-25/1",
IF(#REF!=4,"24-25/2","Hata12")))),
)))))))))))),
IF(AZ119="T",
IF(#REF!+BH119=2012,
IF(#REF!=1,"12-13/1",
IF(#REF!=2,"12-13/2",
IF(#REF!=3,"12-13/3",
IF(#REF!=4,"13-14/1",
IF(#REF!=5,"13-14/2",
IF(#REF!=6,"13-14/3","Hata1")))))),
IF(#REF!+BH119=2013,
IF(#REF!=1,"13-14/1",
IF(#REF!=2,"13-14/2",
IF(#REF!=3,"13-14/3",
IF(#REF!=4,"14-15/1",
IF(#REF!=5,"14-15/2",
IF(#REF!=6,"14-15/3","Hata2")))))),
IF(#REF!+BH119=2014,
IF(#REF!=1,"14-15/1",
IF(#REF!=2,"14-15/2",
IF(#REF!=3,"14-15/3",
IF(#REF!=4,"15-16/1",
IF(#REF!=5,"15-16/2",
IF(#REF!=6,"15-16/3","Hata3")))))),
IF(AND(#REF!+#REF!&gt;2014,#REF!+#REF!&lt;2015,BH119=1),
IF(#REF!=0.1,"14-15/0.1",
IF(#REF!=0.2,"14-15/0.2",
IF(#REF!=0.3,"14-15/0.3","Hata4"))),
IF(#REF!+BH119=2015,
IF(#REF!=1,"15-16/1",
IF(#REF!=2,"15-16/2",
IF(#REF!=3,"15-16/3",
IF(#REF!=4,"16-17/1",
IF(#REF!=5,"16-17/2",
IF(#REF!=6,"16-17/3","Hata5")))))),
IF(#REF!+BH119=2016,
IF(#REF!=1,"16-17/1",
IF(#REF!=2,"16-17/2",
IF(#REF!=3,"16-17/3",
IF(#REF!=4,"17-18/1",
IF(#REF!=5,"17-18/2",
IF(#REF!=6,"17-18/3","Hata6")))))),
IF(#REF!+BH119=2017,
IF(#REF!=1,"17-18/1",
IF(#REF!=2,"17-18/2",
IF(#REF!=3,"17-18/3",
IF(#REF!=4,"18-19/1",
IF(#REF!=5,"18-19/2",
IF(#REF!=6,"18-19/3","Hata7")))))),
IF(#REF!+BH119=2018,
IF(#REF!=1,"18-19/1",
IF(#REF!=2,"18-19/2",
IF(#REF!=3,"18-19/3",
IF(#REF!=4,"19-20/1",
IF(#REF!=5," 19-20/2",
IF(#REF!=6,"19-20/3","Hata8")))))),
IF(#REF!+BH119=2019,
IF(#REF!=1,"19-20/1",
IF(#REF!=2,"19-20/2",
IF(#REF!=3,"19-20/3",
IF(#REF!=4,"20-21/1",
IF(#REF!=5,"20-21/2",
IF(#REF!=6,"20-21/3","Hata9")))))),
IF(#REF!+BH119=2020,
IF(#REF!=1,"20-21/1",
IF(#REF!=2,"20-21/2",
IF(#REF!=3,"20-21/3",
IF(#REF!=4,"21-22/1",
IF(#REF!=5,"21-22/2",
IF(#REF!=6,"21-22/3","Hata10")))))),
IF(#REF!+BH119=2021,
IF(#REF!=1,"21-22/1",
IF(#REF!=2,"21-22/2",
IF(#REF!=3,"21-22/3",
IF(#REF!=4,"22-23/1",
IF(#REF!=5,"22-23/2",
IF(#REF!=6,"22-23/3","Hata11")))))),
IF(#REF!+BH119=2022,
IF(#REF!=1,"22-23/1",
IF(#REF!=2,"22-23/2",
IF(#REF!=3,"22-23/3",
IF(#REF!=4,"23-24/1",
IF(#REF!=5,"23-24/2",
IF(#REF!=6,"23-24/3","Hata12")))))),
IF(#REF!+BH119=2023,
IF(#REF!=1,"23-24/1",
IF(#REF!=2,"23-24/2",
IF(#REF!=3,"23-24/3",
IF(#REF!=4,"24-25/1",
IF(#REF!=5,"24-25/2",
IF(#REF!=6,"24-25/3","Hata13")))))),
))))))))))))))
)</f>
        <v>#REF!</v>
      </c>
      <c r="G119" s="4"/>
      <c r="H119" s="54" t="s">
        <v>143</v>
      </c>
      <c r="I119" s="2">
        <v>238527</v>
      </c>
      <c r="J119" s="2" t="s">
        <v>107</v>
      </c>
      <c r="Q119" s="55">
        <v>2</v>
      </c>
      <c r="R119" s="2">
        <f>VLOOKUP($Q119,[1]sistem!$I$3:$L$10,2,FALSE)</f>
        <v>0</v>
      </c>
      <c r="S119" s="2">
        <f>VLOOKUP($Q119,[1]sistem!$I$3:$L$10,3,FALSE)</f>
        <v>2</v>
      </c>
      <c r="T119" s="2">
        <f>VLOOKUP($Q119,[1]sistem!$I$3:$L$10,4,FALSE)</f>
        <v>1</v>
      </c>
      <c r="U119" s="2" t="e">
        <f>VLOOKUP($AZ119,[1]sistem!$I$13:$L$14,2,FALSE)*#REF!</f>
        <v>#REF!</v>
      </c>
      <c r="V119" s="2" t="e">
        <f>VLOOKUP($AZ119,[1]sistem!$I$13:$L$14,3,FALSE)*#REF!</f>
        <v>#REF!</v>
      </c>
      <c r="W119" s="2" t="e">
        <f>VLOOKUP($AZ119,[1]sistem!$I$13:$L$14,4,FALSE)*#REF!</f>
        <v>#REF!</v>
      </c>
      <c r="X119" s="2" t="e">
        <f t="shared" si="47"/>
        <v>#REF!</v>
      </c>
      <c r="Y119" s="2" t="e">
        <f t="shared" si="48"/>
        <v>#REF!</v>
      </c>
      <c r="Z119" s="2" t="e">
        <f t="shared" si="49"/>
        <v>#REF!</v>
      </c>
      <c r="AA119" s="2" t="e">
        <f t="shared" si="50"/>
        <v>#REF!</v>
      </c>
      <c r="AB119" s="2">
        <f>VLOOKUP(AZ119,[1]sistem!$I$18:$J$19,2,FALSE)</f>
        <v>14</v>
      </c>
      <c r="AC119" s="2">
        <v>0.25</v>
      </c>
      <c r="AD119" s="2">
        <f>VLOOKUP($Q119,[1]sistem!$I$3:$M$10,5,FALSE)</f>
        <v>2</v>
      </c>
      <c r="AE119" s="2">
        <v>4</v>
      </c>
      <c r="AG119" s="2">
        <f>AE119*AK119</f>
        <v>56</v>
      </c>
      <c r="AH119" s="2">
        <f>VLOOKUP($Q119,[1]sistem!$I$3:$N$10,6,FALSE)</f>
        <v>3</v>
      </c>
      <c r="AI119" s="2">
        <v>2</v>
      </c>
      <c r="AJ119" s="2">
        <f t="shared" si="51"/>
        <v>6</v>
      </c>
      <c r="AK119" s="2">
        <f>VLOOKUP($AZ119,[1]sistem!$I$18:$K$19,3,FALSE)</f>
        <v>14</v>
      </c>
      <c r="AL119" s="2" t="e">
        <f>AK119*#REF!</f>
        <v>#REF!</v>
      </c>
      <c r="AM119" s="2" t="e">
        <f t="shared" si="52"/>
        <v>#REF!</v>
      </c>
      <c r="AN119" s="2">
        <f t="shared" si="62"/>
        <v>25</v>
      </c>
      <c r="AO119" s="2" t="e">
        <f t="shared" si="54"/>
        <v>#REF!</v>
      </c>
      <c r="AP119" s="2" t="e">
        <f>ROUND(AO119-#REF!,0)</f>
        <v>#REF!</v>
      </c>
      <c r="AQ119" s="2">
        <f>IF(AZ119="s",IF(Q119=0,0,
IF(Q119=1,#REF!*4*4,
IF(Q119=2,0,
IF(Q119=3,#REF!*4*2,
IF(Q119=4,0,
IF(Q119=5,0,
IF(Q119=6,0,
IF(Q119=7,0)))))))),
IF(AZ119="t",
IF(Q119=0,0,
IF(Q119=1,#REF!*4*4*0.8,
IF(Q119=2,0,
IF(Q119=3,#REF!*4*2*0.8,
IF(Q119=4,0,
IF(Q119=5,0,
IF(Q119=6,0,
IF(Q119=7,0))))))))))</f>
        <v>0</v>
      </c>
      <c r="AR119" s="2" t="e">
        <f>IF(AZ119="s",
IF(Q119=0,0,
IF(Q119=1,0,
IF(Q119=2,#REF!*4*2,
IF(Q119=3,#REF!*4,
IF(Q119=4,#REF!*4,
IF(Q119=5,0,
IF(Q119=6,0,
IF(Q119=7,#REF!*4)))))))),
IF(AZ119="t",
IF(Q119=0,0,
IF(Q119=1,0,
IF(Q119=2,#REF!*4*2*0.8,
IF(Q119=3,#REF!*4*0.8,
IF(Q119=4,#REF!*4*0.8,
IF(Q119=5,0,
IF(Q119=6,0,
IF(Q119=7,#REF!*4))))))))))</f>
        <v>#REF!</v>
      </c>
      <c r="AS119" s="2" t="e">
        <f>IF(AZ119="s",
IF(Q119=0,0,
IF(Q119=1,#REF!*2,
IF(Q119=2,#REF!*2,
IF(Q119=3,#REF!*2,
IF(Q119=4,#REF!*2,
IF(Q119=5,#REF!*2,
IF(Q119=6,#REF!*2,
IF(Q119=7,#REF!*2)))))))),
IF(AZ119="t",
IF(Q119=0,#REF!*2*0.8,
IF(Q119=1,#REF!*2*0.8,
IF(Q119=2,#REF!*2*0.8,
IF(Q119=3,#REF!*2*0.8,
IF(Q119=4,#REF!*2*0.8,
IF(Q119=5,#REF!*2*0.8,
IF(Q119=6,#REF!*1*0.8,
IF(Q119=7,#REF!*2))))))))))</f>
        <v>#REF!</v>
      </c>
      <c r="AT119" s="2" t="e">
        <f t="shared" si="55"/>
        <v>#REF!</v>
      </c>
      <c r="AU119" s="2" t="e">
        <f>IF(AZ119="s",
IF(Q119=0,0,
IF(Q119=1,(14-2)*(#REF!+#REF!)/4*4,
IF(Q119=2,(14-2)*(#REF!+#REF!)/4*2,
IF(Q119=3,(14-2)*(#REF!+#REF!)/4*3,
IF(Q119=4,(14-2)*(#REF!+#REF!)/4,
IF(Q119=5,(14-2)*#REF!/4,
IF(Q119=6,0,
IF(Q119=7,(14)*#REF!)))))))),
IF(AZ119="t",
IF(Q119=0,0,
IF(Q119=1,(11-2)*(#REF!+#REF!)/4*4,
IF(Q119=2,(11-2)*(#REF!+#REF!)/4*2,
IF(Q119=3,(11-2)*(#REF!+#REF!)/4*3,
IF(Q119=4,(11-2)*(#REF!+#REF!)/4,
IF(Q119=5,(11-2)*#REF!/4,
IF(Q119=6,0,
IF(Q119=7,(11)*#REF!))))))))))</f>
        <v>#REF!</v>
      </c>
      <c r="AV119" s="2" t="e">
        <f t="shared" si="56"/>
        <v>#REF!</v>
      </c>
      <c r="AW119" s="2">
        <f t="shared" si="57"/>
        <v>12</v>
      </c>
      <c r="AX119" s="2">
        <f t="shared" si="58"/>
        <v>6</v>
      </c>
      <c r="AY119" s="2" t="e">
        <f t="shared" si="59"/>
        <v>#REF!</v>
      </c>
      <c r="AZ119" s="2" t="s">
        <v>63</v>
      </c>
      <c r="BA119" s="2" t="e">
        <f>IF(BG119="A",0,IF(AZ119="s",14*#REF!,IF(AZ119="T",11*#REF!,"HATA")))</f>
        <v>#REF!</v>
      </c>
      <c r="BB119" s="2" t="e">
        <f t="shared" si="60"/>
        <v>#REF!</v>
      </c>
      <c r="BC119" s="2" t="e">
        <f t="shared" si="61"/>
        <v>#REF!</v>
      </c>
      <c r="BD119" s="2" t="e">
        <f>IF(BC119-#REF!=0,"DOĞRU","YANLIŞ")</f>
        <v>#REF!</v>
      </c>
      <c r="BE119" s="2" t="e">
        <f>#REF!-BC119</f>
        <v>#REF!</v>
      </c>
      <c r="BF119" s="2">
        <v>0</v>
      </c>
      <c r="BH119" s="2">
        <v>0</v>
      </c>
      <c r="BJ119" s="2">
        <v>2</v>
      </c>
      <c r="BL119" s="7" t="e">
        <f>#REF!*14</f>
        <v>#REF!</v>
      </c>
      <c r="BM119" s="9"/>
      <c r="BN119" s="8"/>
      <c r="BO119" s="13"/>
      <c r="BP119" s="13"/>
      <c r="BQ119" s="13"/>
      <c r="BR119" s="13"/>
      <c r="BS119" s="13"/>
      <c r="BT119" s="10"/>
      <c r="BU119" s="11"/>
      <c r="BV119" s="12"/>
      <c r="CC119" s="51"/>
      <c r="CD119" s="51"/>
      <c r="CE119" s="51"/>
      <c r="CF119" s="52"/>
      <c r="CG119" s="52"/>
      <c r="CH119" s="52"/>
      <c r="CI119" s="52"/>
      <c r="CJ119" s="42"/>
      <c r="CK119" s="42"/>
    </row>
    <row r="120" spans="1:89" hidden="1" x14ac:dyDescent="0.25">
      <c r="A120" s="2" t="s">
        <v>104</v>
      </c>
      <c r="B120" s="2" t="s">
        <v>105</v>
      </c>
      <c r="C120" s="2" t="s">
        <v>105</v>
      </c>
      <c r="D120" s="4" t="s">
        <v>60</v>
      </c>
      <c r="E120" s="4" t="s">
        <v>60</v>
      </c>
      <c r="F120" s="4" t="e">
        <f>IF(AZ120="S",
IF(#REF!+BH120=2012,
IF(#REF!=1,"12-13/1",
IF(#REF!=2,"12-13/2",
IF(#REF!=3,"13-14/1",
IF(#REF!=4,"13-14/2","Hata1")))),
IF(#REF!+BH120=2013,
IF(#REF!=1,"13-14/1",
IF(#REF!=2,"13-14/2",
IF(#REF!=3,"14-15/1",
IF(#REF!=4,"14-15/2","Hata2")))),
IF(#REF!+BH120=2014,
IF(#REF!=1,"14-15/1",
IF(#REF!=2,"14-15/2",
IF(#REF!=3,"15-16/1",
IF(#REF!=4,"15-16/2","Hata3")))),
IF(#REF!+BH120=2015,
IF(#REF!=1,"15-16/1",
IF(#REF!=2,"15-16/2",
IF(#REF!=3,"16-17/1",
IF(#REF!=4,"16-17/2","Hata4")))),
IF(#REF!+BH120=2016,
IF(#REF!=1,"16-17/1",
IF(#REF!=2,"16-17/2",
IF(#REF!=3,"17-18/1",
IF(#REF!=4,"17-18/2","Hata5")))),
IF(#REF!+BH120=2017,
IF(#REF!=1,"17-18/1",
IF(#REF!=2,"17-18/2",
IF(#REF!=3,"18-19/1",
IF(#REF!=4,"18-19/2","Hata6")))),
IF(#REF!+BH120=2018,
IF(#REF!=1,"18-19/1",
IF(#REF!=2,"18-19/2",
IF(#REF!=3,"19-20/1",
IF(#REF!=4,"19-20/2","Hata7")))),
IF(#REF!+BH120=2019,
IF(#REF!=1,"19-20/1",
IF(#REF!=2,"19-20/2",
IF(#REF!=3,"20-21/1",
IF(#REF!=4,"20-21/2","Hata8")))),
IF(#REF!+BH120=2020,
IF(#REF!=1,"20-21/1",
IF(#REF!=2,"20-21/2",
IF(#REF!=3,"21-22/1",
IF(#REF!=4,"21-22/2","Hata9")))),
IF(#REF!+BH120=2021,
IF(#REF!=1,"21-22/1",
IF(#REF!=2,"21-22/2",
IF(#REF!=3,"22-23/1",
IF(#REF!=4,"22-23/2","Hata10")))),
IF(#REF!+BH120=2022,
IF(#REF!=1,"22-23/1",
IF(#REF!=2,"22-23/2",
IF(#REF!=3,"23-24/1",
IF(#REF!=4,"23-24/2","Hata11")))),
IF(#REF!+BH120=2023,
IF(#REF!=1,"23-24/1",
IF(#REF!=2,"23-24/2",
IF(#REF!=3,"24-25/1",
IF(#REF!=4,"24-25/2","Hata12")))),
)))))))))))),
IF(AZ120="T",
IF(#REF!+BH120=2012,
IF(#REF!=1,"12-13/1",
IF(#REF!=2,"12-13/2",
IF(#REF!=3,"12-13/3",
IF(#REF!=4,"13-14/1",
IF(#REF!=5,"13-14/2",
IF(#REF!=6,"13-14/3","Hata1")))))),
IF(#REF!+BH120=2013,
IF(#REF!=1,"13-14/1",
IF(#REF!=2,"13-14/2",
IF(#REF!=3,"13-14/3",
IF(#REF!=4,"14-15/1",
IF(#REF!=5,"14-15/2",
IF(#REF!=6,"14-15/3","Hata2")))))),
IF(#REF!+BH120=2014,
IF(#REF!=1,"14-15/1",
IF(#REF!=2,"14-15/2",
IF(#REF!=3,"14-15/3",
IF(#REF!=4,"15-16/1",
IF(#REF!=5,"15-16/2",
IF(#REF!=6,"15-16/3","Hata3")))))),
IF(AND(#REF!+#REF!&gt;2014,#REF!+#REF!&lt;2015,BH120=1),
IF(#REF!=0.1,"14-15/0.1",
IF(#REF!=0.2,"14-15/0.2",
IF(#REF!=0.3,"14-15/0.3","Hata4"))),
IF(#REF!+BH120=2015,
IF(#REF!=1,"15-16/1",
IF(#REF!=2,"15-16/2",
IF(#REF!=3,"15-16/3",
IF(#REF!=4,"16-17/1",
IF(#REF!=5,"16-17/2",
IF(#REF!=6,"16-17/3","Hata5")))))),
IF(#REF!+BH120=2016,
IF(#REF!=1,"16-17/1",
IF(#REF!=2,"16-17/2",
IF(#REF!=3,"16-17/3",
IF(#REF!=4,"17-18/1",
IF(#REF!=5,"17-18/2",
IF(#REF!=6,"17-18/3","Hata6")))))),
IF(#REF!+BH120=2017,
IF(#REF!=1,"17-18/1",
IF(#REF!=2,"17-18/2",
IF(#REF!=3,"17-18/3",
IF(#REF!=4,"18-19/1",
IF(#REF!=5,"18-19/2",
IF(#REF!=6,"18-19/3","Hata7")))))),
IF(#REF!+BH120=2018,
IF(#REF!=1,"18-19/1",
IF(#REF!=2,"18-19/2",
IF(#REF!=3,"18-19/3",
IF(#REF!=4,"19-20/1",
IF(#REF!=5," 19-20/2",
IF(#REF!=6,"19-20/3","Hata8")))))),
IF(#REF!+BH120=2019,
IF(#REF!=1,"19-20/1",
IF(#REF!=2,"19-20/2",
IF(#REF!=3,"19-20/3",
IF(#REF!=4,"20-21/1",
IF(#REF!=5,"20-21/2",
IF(#REF!=6,"20-21/3","Hata9")))))),
IF(#REF!+BH120=2020,
IF(#REF!=1,"20-21/1",
IF(#REF!=2,"20-21/2",
IF(#REF!=3,"20-21/3",
IF(#REF!=4,"21-22/1",
IF(#REF!=5,"21-22/2",
IF(#REF!=6,"21-22/3","Hata10")))))),
IF(#REF!+BH120=2021,
IF(#REF!=1,"21-22/1",
IF(#REF!=2,"21-22/2",
IF(#REF!=3,"21-22/3",
IF(#REF!=4,"22-23/1",
IF(#REF!=5,"22-23/2",
IF(#REF!=6,"22-23/3","Hata11")))))),
IF(#REF!+BH120=2022,
IF(#REF!=1,"22-23/1",
IF(#REF!=2,"22-23/2",
IF(#REF!=3,"22-23/3",
IF(#REF!=4,"23-24/1",
IF(#REF!=5,"23-24/2",
IF(#REF!=6,"23-24/3","Hata12")))))),
IF(#REF!+BH120=2023,
IF(#REF!=1,"23-24/1",
IF(#REF!=2,"23-24/2",
IF(#REF!=3,"23-24/3",
IF(#REF!=4,"24-25/1",
IF(#REF!=5,"24-25/2",
IF(#REF!=6,"24-25/3","Hata13")))))),
))))))))))))))
)</f>
        <v>#REF!</v>
      </c>
      <c r="G120" s="4"/>
      <c r="H120" s="2" t="s">
        <v>143</v>
      </c>
      <c r="I120" s="2">
        <v>238527</v>
      </c>
      <c r="J120" s="2" t="s">
        <v>107</v>
      </c>
      <c r="O120" s="2" t="s">
        <v>108</v>
      </c>
      <c r="P120" s="2" t="s">
        <v>109</v>
      </c>
      <c r="Q120" s="5">
        <v>7</v>
      </c>
      <c r="R120" s="2">
        <f>VLOOKUP($Q120,[1]sistem!$I$3:$L$10,2,FALSE)</f>
        <v>0</v>
      </c>
      <c r="S120" s="2">
        <f>VLOOKUP($Q120,[1]sistem!$I$3:$L$10,3,FALSE)</f>
        <v>1</v>
      </c>
      <c r="T120" s="2">
        <f>VLOOKUP($Q120,[1]sistem!$I$3:$L$10,4,FALSE)</f>
        <v>1</v>
      </c>
      <c r="U120" s="2" t="e">
        <f>VLOOKUP($AZ120,[1]sistem!$I$13:$L$14,2,FALSE)*#REF!</f>
        <v>#REF!</v>
      </c>
      <c r="V120" s="2" t="e">
        <f>VLOOKUP($AZ120,[1]sistem!$I$13:$L$14,3,FALSE)*#REF!</f>
        <v>#REF!</v>
      </c>
      <c r="W120" s="2" t="e">
        <f>VLOOKUP($AZ120,[1]sistem!$I$13:$L$14,4,FALSE)*#REF!</f>
        <v>#REF!</v>
      </c>
      <c r="X120" s="2" t="e">
        <f t="shared" si="47"/>
        <v>#REF!</v>
      </c>
      <c r="Y120" s="2" t="e">
        <f t="shared" si="48"/>
        <v>#REF!</v>
      </c>
      <c r="Z120" s="2" t="e">
        <f t="shared" si="49"/>
        <v>#REF!</v>
      </c>
      <c r="AA120" s="2" t="e">
        <f t="shared" si="50"/>
        <v>#REF!</v>
      </c>
      <c r="AB120" s="2">
        <f>VLOOKUP(AZ120,[1]sistem!$I$18:$J$19,2,FALSE)</f>
        <v>14</v>
      </c>
      <c r="AC120" s="2">
        <v>0.25</v>
      </c>
      <c r="AD120" s="2">
        <f>VLOOKUP($Q120,[1]sistem!$I$3:$M$10,5,FALSE)</f>
        <v>1</v>
      </c>
      <c r="AG120" s="2" t="e">
        <f>(#REF!+#REF!)*AB120</f>
        <v>#REF!</v>
      </c>
      <c r="AH120" s="2">
        <f>VLOOKUP($Q120,[1]sistem!$I$3:$N$10,6,FALSE)</f>
        <v>2</v>
      </c>
      <c r="AI120" s="2">
        <v>2</v>
      </c>
      <c r="AJ120" s="2">
        <f t="shared" si="51"/>
        <v>4</v>
      </c>
      <c r="AK120" s="2">
        <f>VLOOKUP($AZ120,[1]sistem!$I$18:$K$19,3,FALSE)</f>
        <v>14</v>
      </c>
      <c r="AL120" s="2" t="e">
        <f>AK120*#REF!</f>
        <v>#REF!</v>
      </c>
      <c r="AM120" s="2" t="e">
        <f t="shared" si="52"/>
        <v>#REF!</v>
      </c>
      <c r="AN120" s="2">
        <f t="shared" si="62"/>
        <v>25</v>
      </c>
      <c r="AO120" s="2" t="e">
        <f t="shared" si="54"/>
        <v>#REF!</v>
      </c>
      <c r="AP120" s="2" t="e">
        <f>ROUND(AO120-#REF!,0)</f>
        <v>#REF!</v>
      </c>
      <c r="AQ120" s="2">
        <f>IF(AZ120="s",IF(Q120=0,0,
IF(Q120=1,#REF!*4*4,
IF(Q120=2,0,
IF(Q120=3,#REF!*4*2,
IF(Q120=4,0,
IF(Q120=5,0,
IF(Q120=6,0,
IF(Q120=7,0)))))))),
IF(AZ120="t",
IF(Q120=0,0,
IF(Q120=1,#REF!*4*4*0.8,
IF(Q120=2,0,
IF(Q120=3,#REF!*4*2*0.8,
IF(Q120=4,0,
IF(Q120=5,0,
IF(Q120=6,0,
IF(Q120=7,0))))))))))</f>
        <v>0</v>
      </c>
      <c r="AR120" s="2" t="e">
        <f>IF(AZ120="s",
IF(Q120=0,0,
IF(Q120=1,0,
IF(Q120=2,#REF!*4*2,
IF(Q120=3,#REF!*4,
IF(Q120=4,#REF!*4,
IF(Q120=5,0,
IF(Q120=6,0,
IF(Q120=7,#REF!*4)))))))),
IF(AZ120="t",
IF(Q120=0,0,
IF(Q120=1,0,
IF(Q120=2,#REF!*4*2*0.8,
IF(Q120=3,#REF!*4*0.8,
IF(Q120=4,#REF!*4*0.8,
IF(Q120=5,0,
IF(Q120=6,0,
IF(Q120=7,#REF!*4))))))))))</f>
        <v>#REF!</v>
      </c>
      <c r="AS120" s="2" t="e">
        <f>IF(AZ120="s",
IF(Q120=0,0,
IF(Q120=1,#REF!*2,
IF(Q120=2,#REF!*2,
IF(Q120=3,#REF!*2,
IF(Q120=4,#REF!*2,
IF(Q120=5,#REF!*2,
IF(Q120=6,#REF!*2,
IF(Q120=7,#REF!*2)))))))),
IF(AZ120="t",
IF(Q120=0,#REF!*2*0.8,
IF(Q120=1,#REF!*2*0.8,
IF(Q120=2,#REF!*2*0.8,
IF(Q120=3,#REF!*2*0.8,
IF(Q120=4,#REF!*2*0.8,
IF(Q120=5,#REF!*2*0.8,
IF(Q120=6,#REF!*1*0.8,
IF(Q120=7,#REF!*2))))))))))</f>
        <v>#REF!</v>
      </c>
      <c r="AT120" s="2" t="e">
        <f t="shared" si="55"/>
        <v>#REF!</v>
      </c>
      <c r="AU120" s="2" t="e">
        <f>IF(AZ120="s",
IF(Q120=0,0,
IF(Q120=1,(14-2)*(#REF!+#REF!)/4*4,
IF(Q120=2,(14-2)*(#REF!+#REF!)/4*2,
IF(Q120=3,(14-2)*(#REF!+#REF!)/4*3,
IF(Q120=4,(14-2)*(#REF!+#REF!)/4,
IF(Q120=5,(14-2)*#REF!/4,
IF(Q120=6,0,
IF(Q120=7,(14)*#REF!)))))))),
IF(AZ120="t",
IF(Q120=0,0,
IF(Q120=1,(11-2)*(#REF!+#REF!)/4*4,
IF(Q120=2,(11-2)*(#REF!+#REF!)/4*2,
IF(Q120=3,(11-2)*(#REF!+#REF!)/4*3,
IF(Q120=4,(11-2)*(#REF!+#REF!)/4,
IF(Q120=5,(11-2)*#REF!/4,
IF(Q120=6,0,
IF(Q120=7,(11)*#REF!))))))))))</f>
        <v>#REF!</v>
      </c>
      <c r="AV120" s="2" t="e">
        <f t="shared" si="56"/>
        <v>#REF!</v>
      </c>
      <c r="AW120" s="2">
        <f t="shared" si="57"/>
        <v>8</v>
      </c>
      <c r="AX120" s="2">
        <f t="shared" si="58"/>
        <v>4</v>
      </c>
      <c r="AY120" s="2" t="e">
        <f t="shared" si="59"/>
        <v>#REF!</v>
      </c>
      <c r="AZ120" s="2" t="s">
        <v>63</v>
      </c>
      <c r="BA120" s="2">
        <f>IF(BG120="A",0,IF(AZ120="s",14*#REF!,IF(AZ120="T",11*#REF!,"HATA")))</f>
        <v>0</v>
      </c>
      <c r="BB120" s="2" t="e">
        <f t="shared" si="60"/>
        <v>#REF!</v>
      </c>
      <c r="BC120" s="2" t="e">
        <f t="shared" si="61"/>
        <v>#REF!</v>
      </c>
      <c r="BD120" s="2" t="e">
        <f>IF(BC120-#REF!=0,"DOĞRU","YANLIŞ")</f>
        <v>#REF!</v>
      </c>
      <c r="BE120" s="2" t="e">
        <f>#REF!-BC120</f>
        <v>#REF!</v>
      </c>
      <c r="BF120" s="2">
        <v>0</v>
      </c>
      <c r="BG120" s="2" t="s">
        <v>110</v>
      </c>
      <c r="BH120" s="2">
        <v>0</v>
      </c>
      <c r="BJ120" s="2">
        <v>7</v>
      </c>
      <c r="BL120" s="7" t="e">
        <f>#REF!*14</f>
        <v>#REF!</v>
      </c>
      <c r="BM120" s="9"/>
      <c r="BN120" s="8"/>
      <c r="BO120" s="13"/>
      <c r="BP120" s="13"/>
      <c r="BQ120" s="13"/>
      <c r="BR120" s="13"/>
      <c r="BS120" s="13"/>
      <c r="BT120" s="10"/>
      <c r="BU120" s="11"/>
      <c r="BV120" s="12"/>
      <c r="CC120" s="41"/>
      <c r="CD120" s="41"/>
      <c r="CE120" s="41"/>
      <c r="CF120" s="42"/>
      <c r="CG120" s="42"/>
      <c r="CH120" s="42"/>
      <c r="CI120" s="42"/>
      <c r="CJ120" s="42"/>
      <c r="CK120" s="42"/>
    </row>
    <row r="121" spans="1:89" hidden="1" x14ac:dyDescent="0.25">
      <c r="A121" s="2" t="s">
        <v>245</v>
      </c>
      <c r="B121" s="2" t="s">
        <v>246</v>
      </c>
      <c r="C121" s="2" t="s">
        <v>246</v>
      </c>
      <c r="D121" s="4" t="s">
        <v>60</v>
      </c>
      <c r="E121" s="4" t="s">
        <v>60</v>
      </c>
      <c r="F121" s="4" t="e">
        <f>IF(AZ121="S",
IF(#REF!+BH121=2012,
IF(#REF!=1,"12-13/1",
IF(#REF!=2,"12-13/2",
IF(#REF!=3,"13-14/1",
IF(#REF!=4,"13-14/2","Hata1")))),
IF(#REF!+BH121=2013,
IF(#REF!=1,"13-14/1",
IF(#REF!=2,"13-14/2",
IF(#REF!=3,"14-15/1",
IF(#REF!=4,"14-15/2","Hata2")))),
IF(#REF!+BH121=2014,
IF(#REF!=1,"14-15/1",
IF(#REF!=2,"14-15/2",
IF(#REF!=3,"15-16/1",
IF(#REF!=4,"15-16/2","Hata3")))),
IF(#REF!+BH121=2015,
IF(#REF!=1,"15-16/1",
IF(#REF!=2,"15-16/2",
IF(#REF!=3,"16-17/1",
IF(#REF!=4,"16-17/2","Hata4")))),
IF(#REF!+BH121=2016,
IF(#REF!=1,"16-17/1",
IF(#REF!=2,"16-17/2",
IF(#REF!=3,"17-18/1",
IF(#REF!=4,"17-18/2","Hata5")))),
IF(#REF!+BH121=2017,
IF(#REF!=1,"17-18/1",
IF(#REF!=2,"17-18/2",
IF(#REF!=3,"18-19/1",
IF(#REF!=4,"18-19/2","Hata6")))),
IF(#REF!+BH121=2018,
IF(#REF!=1,"18-19/1",
IF(#REF!=2,"18-19/2",
IF(#REF!=3,"19-20/1",
IF(#REF!=4,"19-20/2","Hata7")))),
IF(#REF!+BH121=2019,
IF(#REF!=1,"19-20/1",
IF(#REF!=2,"19-20/2",
IF(#REF!=3,"20-21/1",
IF(#REF!=4,"20-21/2","Hata8")))),
IF(#REF!+BH121=2020,
IF(#REF!=1,"20-21/1",
IF(#REF!=2,"20-21/2",
IF(#REF!=3,"21-22/1",
IF(#REF!=4,"21-22/2","Hata9")))),
IF(#REF!+BH121=2021,
IF(#REF!=1,"21-22/1",
IF(#REF!=2,"21-22/2",
IF(#REF!=3,"22-23/1",
IF(#REF!=4,"22-23/2","Hata10")))),
IF(#REF!+BH121=2022,
IF(#REF!=1,"22-23/1",
IF(#REF!=2,"22-23/2",
IF(#REF!=3,"23-24/1",
IF(#REF!=4,"23-24/2","Hata11")))),
IF(#REF!+BH121=2023,
IF(#REF!=1,"23-24/1",
IF(#REF!=2,"23-24/2",
IF(#REF!=3,"24-25/1",
IF(#REF!=4,"24-25/2","Hata12")))),
)))))))))))),
IF(AZ121="T",
IF(#REF!+BH121=2012,
IF(#REF!=1,"12-13/1",
IF(#REF!=2,"12-13/2",
IF(#REF!=3,"12-13/3",
IF(#REF!=4,"13-14/1",
IF(#REF!=5,"13-14/2",
IF(#REF!=6,"13-14/3","Hata1")))))),
IF(#REF!+BH121=2013,
IF(#REF!=1,"13-14/1",
IF(#REF!=2,"13-14/2",
IF(#REF!=3,"13-14/3",
IF(#REF!=4,"14-15/1",
IF(#REF!=5,"14-15/2",
IF(#REF!=6,"14-15/3","Hata2")))))),
IF(#REF!+BH121=2014,
IF(#REF!=1,"14-15/1",
IF(#REF!=2,"14-15/2",
IF(#REF!=3,"14-15/3",
IF(#REF!=4,"15-16/1",
IF(#REF!=5,"15-16/2",
IF(#REF!=6,"15-16/3","Hata3")))))),
IF(AND(#REF!+#REF!&gt;2014,#REF!+#REF!&lt;2015,BH121=1),
IF(#REF!=0.1,"14-15/0.1",
IF(#REF!=0.2,"14-15/0.2",
IF(#REF!=0.3,"14-15/0.3","Hata4"))),
IF(#REF!+BH121=2015,
IF(#REF!=1,"15-16/1",
IF(#REF!=2,"15-16/2",
IF(#REF!=3,"15-16/3",
IF(#REF!=4,"16-17/1",
IF(#REF!=5,"16-17/2",
IF(#REF!=6,"16-17/3","Hata5")))))),
IF(#REF!+BH121=2016,
IF(#REF!=1,"16-17/1",
IF(#REF!=2,"16-17/2",
IF(#REF!=3,"16-17/3",
IF(#REF!=4,"17-18/1",
IF(#REF!=5,"17-18/2",
IF(#REF!=6,"17-18/3","Hata6")))))),
IF(#REF!+BH121=2017,
IF(#REF!=1,"17-18/1",
IF(#REF!=2,"17-18/2",
IF(#REF!=3,"17-18/3",
IF(#REF!=4,"18-19/1",
IF(#REF!=5,"18-19/2",
IF(#REF!=6,"18-19/3","Hata7")))))),
IF(#REF!+BH121=2018,
IF(#REF!=1,"18-19/1",
IF(#REF!=2,"18-19/2",
IF(#REF!=3,"18-19/3",
IF(#REF!=4,"19-20/1",
IF(#REF!=5," 19-20/2",
IF(#REF!=6,"19-20/3","Hata8")))))),
IF(#REF!+BH121=2019,
IF(#REF!=1,"19-20/1",
IF(#REF!=2,"19-20/2",
IF(#REF!=3,"19-20/3",
IF(#REF!=4,"20-21/1",
IF(#REF!=5,"20-21/2",
IF(#REF!=6,"20-21/3","Hata9")))))),
IF(#REF!+BH121=2020,
IF(#REF!=1,"20-21/1",
IF(#REF!=2,"20-21/2",
IF(#REF!=3,"20-21/3",
IF(#REF!=4,"21-22/1",
IF(#REF!=5,"21-22/2",
IF(#REF!=6,"21-22/3","Hata10")))))),
IF(#REF!+BH121=2021,
IF(#REF!=1,"21-22/1",
IF(#REF!=2,"21-22/2",
IF(#REF!=3,"21-22/3",
IF(#REF!=4,"22-23/1",
IF(#REF!=5,"22-23/2",
IF(#REF!=6,"22-23/3","Hata11")))))),
IF(#REF!+BH121=2022,
IF(#REF!=1,"22-23/1",
IF(#REF!=2,"22-23/2",
IF(#REF!=3,"22-23/3",
IF(#REF!=4,"23-24/1",
IF(#REF!=5,"23-24/2",
IF(#REF!=6,"23-24/3","Hata12")))))),
IF(#REF!+BH121=2023,
IF(#REF!=1,"23-24/1",
IF(#REF!=2,"23-24/2",
IF(#REF!=3,"23-24/3",
IF(#REF!=4,"24-25/1",
IF(#REF!=5,"24-25/2",
IF(#REF!=6,"24-25/3","Hata13")))))),
))))))))))))))
)</f>
        <v>#REF!</v>
      </c>
      <c r="G121" s="4"/>
      <c r="H121" s="2" t="s">
        <v>143</v>
      </c>
      <c r="I121" s="2">
        <v>238527</v>
      </c>
      <c r="J121" s="2" t="s">
        <v>107</v>
      </c>
      <c r="L121" s="2">
        <v>4358</v>
      </c>
      <c r="Q121" s="5">
        <v>0</v>
      </c>
      <c r="R121" s="2">
        <f>VLOOKUP($Q121,[1]sistem!$I$3:$L$10,2,FALSE)</f>
        <v>0</v>
      </c>
      <c r="S121" s="2">
        <f>VLOOKUP($Q121,[1]sistem!$I$3:$L$10,3,FALSE)</f>
        <v>0</v>
      </c>
      <c r="T121" s="2">
        <f>VLOOKUP($Q121,[1]sistem!$I$3:$L$10,4,FALSE)</f>
        <v>0</v>
      </c>
      <c r="U121" s="2" t="e">
        <f>VLOOKUP($AZ121,[1]sistem!$I$13:$L$14,2,FALSE)*#REF!</f>
        <v>#REF!</v>
      </c>
      <c r="V121" s="2" t="e">
        <f>VLOOKUP($AZ121,[1]sistem!$I$13:$L$14,3,FALSE)*#REF!</f>
        <v>#REF!</v>
      </c>
      <c r="W121" s="2" t="e">
        <f>VLOOKUP($AZ121,[1]sistem!$I$13:$L$14,4,FALSE)*#REF!</f>
        <v>#REF!</v>
      </c>
      <c r="X121" s="2" t="e">
        <f t="shared" si="47"/>
        <v>#REF!</v>
      </c>
      <c r="Y121" s="2" t="e">
        <f t="shared" si="48"/>
        <v>#REF!</v>
      </c>
      <c r="Z121" s="2" t="e">
        <f t="shared" si="49"/>
        <v>#REF!</v>
      </c>
      <c r="AA121" s="2" t="e">
        <f t="shared" si="50"/>
        <v>#REF!</v>
      </c>
      <c r="AB121" s="2">
        <f>VLOOKUP(AZ121,[1]sistem!$I$18:$J$19,2,FALSE)</f>
        <v>14</v>
      </c>
      <c r="AC121" s="2">
        <v>0.25</v>
      </c>
      <c r="AD121" s="2">
        <f>VLOOKUP($Q121,[1]sistem!$I$3:$M$10,5,FALSE)</f>
        <v>0</v>
      </c>
      <c r="AG121" s="2" t="e">
        <f>(#REF!+#REF!)*AB121</f>
        <v>#REF!</v>
      </c>
      <c r="AH121" s="2">
        <f>VLOOKUP($Q121,[1]sistem!$I$3:$N$10,6,FALSE)</f>
        <v>0</v>
      </c>
      <c r="AI121" s="2">
        <v>2</v>
      </c>
      <c r="AJ121" s="2">
        <f t="shared" si="51"/>
        <v>0</v>
      </c>
      <c r="AK121" s="2">
        <f>VLOOKUP($AZ121,[1]sistem!$I$18:$K$19,3,FALSE)</f>
        <v>14</v>
      </c>
      <c r="AL121" s="2" t="e">
        <f>AK121*#REF!</f>
        <v>#REF!</v>
      </c>
      <c r="AM121" s="2" t="e">
        <f t="shared" si="52"/>
        <v>#REF!</v>
      </c>
      <c r="AN121" s="2">
        <f t="shared" si="62"/>
        <v>25</v>
      </c>
      <c r="AO121" s="2" t="e">
        <f t="shared" si="54"/>
        <v>#REF!</v>
      </c>
      <c r="AP121" s="2" t="e">
        <f>ROUND(AO121-#REF!,0)</f>
        <v>#REF!</v>
      </c>
      <c r="AQ121" s="2">
        <f>IF(AZ121="s",IF(Q121=0,0,
IF(Q121=1,#REF!*4*4,
IF(Q121=2,0,
IF(Q121=3,#REF!*4*2,
IF(Q121=4,0,
IF(Q121=5,0,
IF(Q121=6,0,
IF(Q121=7,0)))))))),
IF(AZ121="t",
IF(Q121=0,0,
IF(Q121=1,#REF!*4*4*0.8,
IF(Q121=2,0,
IF(Q121=3,#REF!*4*2*0.8,
IF(Q121=4,0,
IF(Q121=5,0,
IF(Q121=6,0,
IF(Q121=7,0))))))))))</f>
        <v>0</v>
      </c>
      <c r="AR121" s="2">
        <f>IF(AZ121="s",
IF(Q121=0,0,
IF(Q121=1,0,
IF(Q121=2,#REF!*4*2,
IF(Q121=3,#REF!*4,
IF(Q121=4,#REF!*4,
IF(Q121=5,0,
IF(Q121=6,0,
IF(Q121=7,#REF!*4)))))))),
IF(AZ121="t",
IF(Q121=0,0,
IF(Q121=1,0,
IF(Q121=2,#REF!*4*2*0.8,
IF(Q121=3,#REF!*4*0.8,
IF(Q121=4,#REF!*4*0.8,
IF(Q121=5,0,
IF(Q121=6,0,
IF(Q121=7,#REF!*4))))))))))</f>
        <v>0</v>
      </c>
      <c r="AS121" s="2">
        <f>IF(AZ121="s",
IF(Q121=0,0,
IF(Q121=1,#REF!*2,
IF(Q121=2,#REF!*2,
IF(Q121=3,#REF!*2,
IF(Q121=4,#REF!*2,
IF(Q121=5,#REF!*2,
IF(Q121=6,#REF!*2,
IF(Q121=7,#REF!*2)))))))),
IF(AZ121="t",
IF(Q121=0,#REF!*2*0.8,
IF(Q121=1,#REF!*2*0.8,
IF(Q121=2,#REF!*2*0.8,
IF(Q121=3,#REF!*2*0.8,
IF(Q121=4,#REF!*2*0.8,
IF(Q121=5,#REF!*2*0.8,
IF(Q121=6,#REF!*1*0.8,
IF(Q121=7,#REF!*2))))))))))</f>
        <v>0</v>
      </c>
      <c r="AT121" s="2" t="e">
        <f t="shared" si="55"/>
        <v>#REF!</v>
      </c>
      <c r="AU121" s="2">
        <f>IF(AZ121="s",
IF(Q121=0,0,
IF(Q121=1,(14-2)*(#REF!+#REF!)/4*4,
IF(Q121=2,(14-2)*(#REF!+#REF!)/4*2,
IF(Q121=3,(14-2)*(#REF!+#REF!)/4*3,
IF(Q121=4,(14-2)*(#REF!+#REF!)/4,
IF(Q121=5,(14-2)*#REF!/4,
IF(Q121=6,0,
IF(Q121=7,(14)*#REF!)))))))),
IF(AZ121="t",
IF(Q121=0,0,
IF(Q121=1,(11-2)*(#REF!+#REF!)/4*4,
IF(Q121=2,(11-2)*(#REF!+#REF!)/4*2,
IF(Q121=3,(11-2)*(#REF!+#REF!)/4*3,
IF(Q121=4,(11-2)*(#REF!+#REF!)/4,
IF(Q121=5,(11-2)*#REF!/4,
IF(Q121=6,0,
IF(Q121=7,(11)*#REF!))))))))))</f>
        <v>0</v>
      </c>
      <c r="AV121" s="2" t="e">
        <f t="shared" si="56"/>
        <v>#REF!</v>
      </c>
      <c r="AW121" s="2">
        <f t="shared" si="57"/>
        <v>0</v>
      </c>
      <c r="AX121" s="2">
        <f t="shared" si="58"/>
        <v>0</v>
      </c>
      <c r="AY121" s="2">
        <f t="shared" si="59"/>
        <v>0</v>
      </c>
      <c r="AZ121" s="2" t="s">
        <v>63</v>
      </c>
      <c r="BA121" s="2">
        <f>IF(BG121="A",0,IF(AZ121="s",14*#REF!,IF(AZ121="T",11*#REF!,"HATA")))</f>
        <v>0</v>
      </c>
      <c r="BB121" s="2">
        <f t="shared" si="60"/>
        <v>0</v>
      </c>
      <c r="BC121" s="2">
        <f t="shared" si="61"/>
        <v>0</v>
      </c>
      <c r="BD121" s="2" t="e">
        <f>IF(BC121-#REF!=0,"DOĞRU","YANLIŞ")</f>
        <v>#REF!</v>
      </c>
      <c r="BE121" s="2" t="e">
        <f>#REF!-BC121</f>
        <v>#REF!</v>
      </c>
      <c r="BF121" s="2">
        <v>0</v>
      </c>
      <c r="BG121" s="2" t="s">
        <v>110</v>
      </c>
      <c r="BH121" s="2">
        <v>0</v>
      </c>
      <c r="BJ121" s="2">
        <v>0</v>
      </c>
      <c r="BL121" s="7" t="e">
        <f>#REF!*14</f>
        <v>#REF!</v>
      </c>
      <c r="BM121" s="9"/>
      <c r="BN121" s="8"/>
      <c r="BO121" s="13"/>
      <c r="BP121" s="13"/>
      <c r="BQ121" s="13"/>
      <c r="BR121" s="13"/>
      <c r="BS121" s="13"/>
      <c r="BT121" s="10"/>
      <c r="BU121" s="11"/>
      <c r="BV121" s="12"/>
      <c r="CC121" s="41"/>
      <c r="CD121" s="41"/>
      <c r="CE121" s="41"/>
      <c r="CF121" s="42"/>
      <c r="CG121" s="42"/>
      <c r="CH121" s="42"/>
      <c r="CI121" s="42"/>
      <c r="CJ121" s="42"/>
      <c r="CK121" s="42"/>
    </row>
    <row r="122" spans="1:89" hidden="1" x14ac:dyDescent="0.25">
      <c r="A122" s="2" t="s">
        <v>335</v>
      </c>
      <c r="B122" s="2" t="s">
        <v>336</v>
      </c>
      <c r="C122" s="2" t="s">
        <v>336</v>
      </c>
      <c r="D122" s="4" t="s">
        <v>60</v>
      </c>
      <c r="E122" s="4" t="s">
        <v>60</v>
      </c>
      <c r="F122" s="4" t="e">
        <f>IF(AZ122="S",
IF(#REF!+BH122=2012,
IF(#REF!=1,"12-13/1",
IF(#REF!=2,"12-13/2",
IF(#REF!=3,"13-14/1",
IF(#REF!=4,"13-14/2","Hata1")))),
IF(#REF!+BH122=2013,
IF(#REF!=1,"13-14/1",
IF(#REF!=2,"13-14/2",
IF(#REF!=3,"14-15/1",
IF(#REF!=4,"14-15/2","Hata2")))),
IF(#REF!+BH122=2014,
IF(#REF!=1,"14-15/1",
IF(#REF!=2,"14-15/2",
IF(#REF!=3,"15-16/1",
IF(#REF!=4,"15-16/2","Hata3")))),
IF(#REF!+BH122=2015,
IF(#REF!=1,"15-16/1",
IF(#REF!=2,"15-16/2",
IF(#REF!=3,"16-17/1",
IF(#REF!=4,"16-17/2","Hata4")))),
IF(#REF!+BH122=2016,
IF(#REF!=1,"16-17/1",
IF(#REF!=2,"16-17/2",
IF(#REF!=3,"17-18/1",
IF(#REF!=4,"17-18/2","Hata5")))),
IF(#REF!+BH122=2017,
IF(#REF!=1,"17-18/1",
IF(#REF!=2,"17-18/2",
IF(#REF!=3,"18-19/1",
IF(#REF!=4,"18-19/2","Hata6")))),
IF(#REF!+BH122=2018,
IF(#REF!=1,"18-19/1",
IF(#REF!=2,"18-19/2",
IF(#REF!=3,"19-20/1",
IF(#REF!=4,"19-20/2","Hata7")))),
IF(#REF!+BH122=2019,
IF(#REF!=1,"19-20/1",
IF(#REF!=2,"19-20/2",
IF(#REF!=3,"20-21/1",
IF(#REF!=4,"20-21/2","Hata8")))),
IF(#REF!+BH122=2020,
IF(#REF!=1,"20-21/1",
IF(#REF!=2,"20-21/2",
IF(#REF!=3,"21-22/1",
IF(#REF!=4,"21-22/2","Hata9")))),
IF(#REF!+BH122=2021,
IF(#REF!=1,"21-22/1",
IF(#REF!=2,"21-22/2",
IF(#REF!=3,"22-23/1",
IF(#REF!=4,"22-23/2","Hata10")))),
IF(#REF!+BH122=2022,
IF(#REF!=1,"22-23/1",
IF(#REF!=2,"22-23/2",
IF(#REF!=3,"23-24/1",
IF(#REF!=4,"23-24/2","Hata11")))),
IF(#REF!+BH122=2023,
IF(#REF!=1,"23-24/1",
IF(#REF!=2,"23-24/2",
IF(#REF!=3,"24-25/1",
IF(#REF!=4,"24-25/2","Hata12")))),
)))))))))))),
IF(AZ122="T",
IF(#REF!+BH122=2012,
IF(#REF!=1,"12-13/1",
IF(#REF!=2,"12-13/2",
IF(#REF!=3,"12-13/3",
IF(#REF!=4,"13-14/1",
IF(#REF!=5,"13-14/2",
IF(#REF!=6,"13-14/3","Hata1")))))),
IF(#REF!+BH122=2013,
IF(#REF!=1,"13-14/1",
IF(#REF!=2,"13-14/2",
IF(#REF!=3,"13-14/3",
IF(#REF!=4,"14-15/1",
IF(#REF!=5,"14-15/2",
IF(#REF!=6,"14-15/3","Hata2")))))),
IF(#REF!+BH122=2014,
IF(#REF!=1,"14-15/1",
IF(#REF!=2,"14-15/2",
IF(#REF!=3,"14-15/3",
IF(#REF!=4,"15-16/1",
IF(#REF!=5,"15-16/2",
IF(#REF!=6,"15-16/3","Hata3")))))),
IF(AND(#REF!+#REF!&gt;2014,#REF!+#REF!&lt;2015,BH122=1),
IF(#REF!=0.1,"14-15/0.1",
IF(#REF!=0.2,"14-15/0.2",
IF(#REF!=0.3,"14-15/0.3","Hata4"))),
IF(#REF!+BH122=2015,
IF(#REF!=1,"15-16/1",
IF(#REF!=2,"15-16/2",
IF(#REF!=3,"15-16/3",
IF(#REF!=4,"16-17/1",
IF(#REF!=5,"16-17/2",
IF(#REF!=6,"16-17/3","Hata5")))))),
IF(#REF!+BH122=2016,
IF(#REF!=1,"16-17/1",
IF(#REF!=2,"16-17/2",
IF(#REF!=3,"16-17/3",
IF(#REF!=4,"17-18/1",
IF(#REF!=5,"17-18/2",
IF(#REF!=6,"17-18/3","Hata6")))))),
IF(#REF!+BH122=2017,
IF(#REF!=1,"17-18/1",
IF(#REF!=2,"17-18/2",
IF(#REF!=3,"17-18/3",
IF(#REF!=4,"18-19/1",
IF(#REF!=5,"18-19/2",
IF(#REF!=6,"18-19/3","Hata7")))))),
IF(#REF!+BH122=2018,
IF(#REF!=1,"18-19/1",
IF(#REF!=2,"18-19/2",
IF(#REF!=3,"18-19/3",
IF(#REF!=4,"19-20/1",
IF(#REF!=5," 19-20/2",
IF(#REF!=6,"19-20/3","Hata8")))))),
IF(#REF!+BH122=2019,
IF(#REF!=1,"19-20/1",
IF(#REF!=2,"19-20/2",
IF(#REF!=3,"19-20/3",
IF(#REF!=4,"20-21/1",
IF(#REF!=5,"20-21/2",
IF(#REF!=6,"20-21/3","Hata9")))))),
IF(#REF!+BH122=2020,
IF(#REF!=1,"20-21/1",
IF(#REF!=2,"20-21/2",
IF(#REF!=3,"20-21/3",
IF(#REF!=4,"21-22/1",
IF(#REF!=5,"21-22/2",
IF(#REF!=6,"21-22/3","Hata10")))))),
IF(#REF!+BH122=2021,
IF(#REF!=1,"21-22/1",
IF(#REF!=2,"21-22/2",
IF(#REF!=3,"21-22/3",
IF(#REF!=4,"22-23/1",
IF(#REF!=5,"22-23/2",
IF(#REF!=6,"22-23/3","Hata11")))))),
IF(#REF!+BH122=2022,
IF(#REF!=1,"22-23/1",
IF(#REF!=2,"22-23/2",
IF(#REF!=3,"22-23/3",
IF(#REF!=4,"23-24/1",
IF(#REF!=5,"23-24/2",
IF(#REF!=6,"23-24/3","Hata12")))))),
IF(#REF!+BH122=2023,
IF(#REF!=1,"23-24/1",
IF(#REF!=2,"23-24/2",
IF(#REF!=3,"23-24/3",
IF(#REF!=4,"24-25/1",
IF(#REF!=5,"24-25/2",
IF(#REF!=6,"24-25/3","Hata13")))))),
))))))))))))))
)</f>
        <v>#REF!</v>
      </c>
      <c r="G122" s="4"/>
      <c r="H122" s="2" t="s">
        <v>143</v>
      </c>
      <c r="I122" s="2">
        <v>238527</v>
      </c>
      <c r="J122" s="2" t="s">
        <v>107</v>
      </c>
      <c r="Q122" s="5">
        <v>2</v>
      </c>
      <c r="R122" s="2">
        <f>VLOOKUP($Q122,[1]sistem!$I$3:$L$10,2,FALSE)</f>
        <v>0</v>
      </c>
      <c r="S122" s="2">
        <f>VLOOKUP($Q122,[1]sistem!$I$3:$L$10,3,FALSE)</f>
        <v>2</v>
      </c>
      <c r="T122" s="2">
        <f>VLOOKUP($Q122,[1]sistem!$I$3:$L$10,4,FALSE)</f>
        <v>1</v>
      </c>
      <c r="U122" s="2" t="e">
        <f>VLOOKUP($AZ122,[1]sistem!$I$13:$L$14,2,FALSE)*#REF!</f>
        <v>#REF!</v>
      </c>
      <c r="V122" s="2" t="e">
        <f>VLOOKUP($AZ122,[1]sistem!$I$13:$L$14,3,FALSE)*#REF!</f>
        <v>#REF!</v>
      </c>
      <c r="W122" s="2" t="e">
        <f>VLOOKUP($AZ122,[1]sistem!$I$13:$L$14,4,FALSE)*#REF!</f>
        <v>#REF!</v>
      </c>
      <c r="X122" s="2" t="e">
        <f t="shared" si="47"/>
        <v>#REF!</v>
      </c>
      <c r="Y122" s="2" t="e">
        <f t="shared" si="48"/>
        <v>#REF!</v>
      </c>
      <c r="Z122" s="2" t="e">
        <f t="shared" si="49"/>
        <v>#REF!</v>
      </c>
      <c r="AA122" s="2" t="e">
        <f t="shared" si="50"/>
        <v>#REF!</v>
      </c>
      <c r="AB122" s="2">
        <f>VLOOKUP(AZ122,[1]sistem!$I$18:$J$19,2,FALSE)</f>
        <v>14</v>
      </c>
      <c r="AC122" s="2">
        <v>0.25</v>
      </c>
      <c r="AD122" s="2">
        <f>VLOOKUP($Q122,[1]sistem!$I$3:$M$10,5,FALSE)</f>
        <v>2</v>
      </c>
      <c r="AE122" s="2">
        <v>5</v>
      </c>
      <c r="AG122" s="2">
        <f>AE122*AK122</f>
        <v>70</v>
      </c>
      <c r="AH122" s="2">
        <f>VLOOKUP($Q122,[1]sistem!$I$3:$N$10,6,FALSE)</f>
        <v>3</v>
      </c>
      <c r="AI122" s="2">
        <v>2</v>
      </c>
      <c r="AJ122" s="2">
        <f t="shared" si="51"/>
        <v>6</v>
      </c>
      <c r="AK122" s="2">
        <f>VLOOKUP($AZ122,[1]sistem!$I$18:$K$19,3,FALSE)</f>
        <v>14</v>
      </c>
      <c r="AL122" s="2" t="e">
        <f>AK122*#REF!</f>
        <v>#REF!</v>
      </c>
      <c r="AM122" s="2" t="e">
        <f t="shared" si="52"/>
        <v>#REF!</v>
      </c>
      <c r="AN122" s="2">
        <f t="shared" si="62"/>
        <v>25</v>
      </c>
      <c r="AO122" s="2" t="e">
        <f t="shared" si="54"/>
        <v>#REF!</v>
      </c>
      <c r="AP122" s="2" t="e">
        <f>ROUND(AO122-#REF!,0)</f>
        <v>#REF!</v>
      </c>
      <c r="AQ122" s="2">
        <f>IF(AZ122="s",IF(Q122=0,0,
IF(Q122=1,#REF!*4*4,
IF(Q122=2,0,
IF(Q122=3,#REF!*4*2,
IF(Q122=4,0,
IF(Q122=5,0,
IF(Q122=6,0,
IF(Q122=7,0)))))))),
IF(AZ122="t",
IF(Q122=0,0,
IF(Q122=1,#REF!*4*4*0.8,
IF(Q122=2,0,
IF(Q122=3,#REF!*4*2*0.8,
IF(Q122=4,0,
IF(Q122=5,0,
IF(Q122=6,0,
IF(Q122=7,0))))))))))</f>
        <v>0</v>
      </c>
      <c r="AR122" s="2" t="e">
        <f>IF(AZ122="s",
IF(Q122=0,0,
IF(Q122=1,0,
IF(Q122=2,#REF!*4*2,
IF(Q122=3,#REF!*4,
IF(Q122=4,#REF!*4,
IF(Q122=5,0,
IF(Q122=6,0,
IF(Q122=7,#REF!*4)))))))),
IF(AZ122="t",
IF(Q122=0,0,
IF(Q122=1,0,
IF(Q122=2,#REF!*4*2*0.8,
IF(Q122=3,#REF!*4*0.8,
IF(Q122=4,#REF!*4*0.8,
IF(Q122=5,0,
IF(Q122=6,0,
IF(Q122=7,#REF!*4))))))))))</f>
        <v>#REF!</v>
      </c>
      <c r="AS122" s="2" t="e">
        <f>IF(AZ122="s",
IF(Q122=0,0,
IF(Q122=1,#REF!*2,
IF(Q122=2,#REF!*2,
IF(Q122=3,#REF!*2,
IF(Q122=4,#REF!*2,
IF(Q122=5,#REF!*2,
IF(Q122=6,#REF!*2,
IF(Q122=7,#REF!*2)))))))),
IF(AZ122="t",
IF(Q122=0,#REF!*2*0.8,
IF(Q122=1,#REF!*2*0.8,
IF(Q122=2,#REF!*2*0.8,
IF(Q122=3,#REF!*2*0.8,
IF(Q122=4,#REF!*2*0.8,
IF(Q122=5,#REF!*2*0.8,
IF(Q122=6,#REF!*1*0.8,
IF(Q122=7,#REF!*2))))))))))</f>
        <v>#REF!</v>
      </c>
      <c r="AT122" s="2" t="e">
        <f t="shared" si="55"/>
        <v>#REF!</v>
      </c>
      <c r="AU122" s="2" t="e">
        <f>IF(AZ122="s",
IF(Q122=0,0,
IF(Q122=1,(14-2)*(#REF!+#REF!)/4*4,
IF(Q122=2,(14-2)*(#REF!+#REF!)/4*2,
IF(Q122=3,(14-2)*(#REF!+#REF!)/4*3,
IF(Q122=4,(14-2)*(#REF!+#REF!)/4,
IF(Q122=5,(14-2)*#REF!/4,
IF(Q122=6,0,
IF(Q122=7,(14)*#REF!)))))))),
IF(AZ122="t",
IF(Q122=0,0,
IF(Q122=1,(11-2)*(#REF!+#REF!)/4*4,
IF(Q122=2,(11-2)*(#REF!+#REF!)/4*2,
IF(Q122=3,(11-2)*(#REF!+#REF!)/4*3,
IF(Q122=4,(11-2)*(#REF!+#REF!)/4,
IF(Q122=5,(11-2)*#REF!/4,
IF(Q122=6,0,
IF(Q122=7,(11)*#REF!))))))))))</f>
        <v>#REF!</v>
      </c>
      <c r="AV122" s="2" t="e">
        <f t="shared" si="56"/>
        <v>#REF!</v>
      </c>
      <c r="AW122" s="2">
        <f t="shared" si="57"/>
        <v>12</v>
      </c>
      <c r="AX122" s="2">
        <f t="shared" si="58"/>
        <v>6</v>
      </c>
      <c r="AY122" s="2" t="e">
        <f t="shared" si="59"/>
        <v>#REF!</v>
      </c>
      <c r="AZ122" s="2" t="s">
        <v>63</v>
      </c>
      <c r="BA122" s="2" t="e">
        <f>IF(BG122="A",0,IF(AZ122="s",14*#REF!,IF(AZ122="T",11*#REF!,"HATA")))</f>
        <v>#REF!</v>
      </c>
      <c r="BB122" s="2" t="e">
        <f t="shared" si="60"/>
        <v>#REF!</v>
      </c>
      <c r="BC122" s="2" t="e">
        <f t="shared" si="61"/>
        <v>#REF!</v>
      </c>
      <c r="BD122" s="2" t="e">
        <f>IF(BC122-#REF!=0,"DOĞRU","YANLIŞ")</f>
        <v>#REF!</v>
      </c>
      <c r="BE122" s="2" t="e">
        <f>#REF!-BC122</f>
        <v>#REF!</v>
      </c>
      <c r="BF122" s="2">
        <v>0</v>
      </c>
      <c r="BH122" s="2">
        <v>0</v>
      </c>
      <c r="BJ122" s="2">
        <v>2</v>
      </c>
      <c r="BL122" s="7" t="e">
        <f>#REF!*14</f>
        <v>#REF!</v>
      </c>
      <c r="BM122" s="9"/>
      <c r="BN122" s="8"/>
      <c r="BO122" s="13"/>
      <c r="BP122" s="13"/>
      <c r="BQ122" s="13"/>
      <c r="BR122" s="13"/>
      <c r="BS122" s="13"/>
      <c r="BT122" s="10"/>
      <c r="BU122" s="11"/>
      <c r="BV122" s="12"/>
      <c r="CC122" s="41"/>
      <c r="CD122" s="41"/>
      <c r="CE122" s="41"/>
      <c r="CF122" s="42"/>
      <c r="CG122" s="42"/>
      <c r="CH122" s="42"/>
      <c r="CI122" s="42"/>
      <c r="CJ122" s="42"/>
      <c r="CK122" s="42"/>
    </row>
    <row r="123" spans="1:89" hidden="1" x14ac:dyDescent="0.25">
      <c r="A123" s="2" t="s">
        <v>407</v>
      </c>
      <c r="B123" s="2" t="s">
        <v>408</v>
      </c>
      <c r="C123" s="2" t="s">
        <v>408</v>
      </c>
      <c r="D123" s="4" t="s">
        <v>60</v>
      </c>
      <c r="E123" s="4" t="s">
        <v>60</v>
      </c>
      <c r="F123" s="4" t="e">
        <f>IF(AZ123="S",
IF(#REF!+BH123=2012,
IF(#REF!=1,"12-13/1",
IF(#REF!=2,"12-13/2",
IF(#REF!=3,"13-14/1",
IF(#REF!=4,"13-14/2","Hata1")))),
IF(#REF!+BH123=2013,
IF(#REF!=1,"13-14/1",
IF(#REF!=2,"13-14/2",
IF(#REF!=3,"14-15/1",
IF(#REF!=4,"14-15/2","Hata2")))),
IF(#REF!+BH123=2014,
IF(#REF!=1,"14-15/1",
IF(#REF!=2,"14-15/2",
IF(#REF!=3,"15-16/1",
IF(#REF!=4,"15-16/2","Hata3")))),
IF(#REF!+BH123=2015,
IF(#REF!=1,"15-16/1",
IF(#REF!=2,"15-16/2",
IF(#REF!=3,"16-17/1",
IF(#REF!=4,"16-17/2","Hata4")))),
IF(#REF!+BH123=2016,
IF(#REF!=1,"16-17/1",
IF(#REF!=2,"16-17/2",
IF(#REF!=3,"17-18/1",
IF(#REF!=4,"17-18/2","Hata5")))),
IF(#REF!+BH123=2017,
IF(#REF!=1,"17-18/1",
IF(#REF!=2,"17-18/2",
IF(#REF!=3,"18-19/1",
IF(#REF!=4,"18-19/2","Hata6")))),
IF(#REF!+BH123=2018,
IF(#REF!=1,"18-19/1",
IF(#REF!=2,"18-19/2",
IF(#REF!=3,"19-20/1",
IF(#REF!=4,"19-20/2","Hata7")))),
IF(#REF!+BH123=2019,
IF(#REF!=1,"19-20/1",
IF(#REF!=2,"19-20/2",
IF(#REF!=3,"20-21/1",
IF(#REF!=4,"20-21/2","Hata8")))),
IF(#REF!+BH123=2020,
IF(#REF!=1,"20-21/1",
IF(#REF!=2,"20-21/2",
IF(#REF!=3,"21-22/1",
IF(#REF!=4,"21-22/2","Hata9")))),
IF(#REF!+BH123=2021,
IF(#REF!=1,"21-22/1",
IF(#REF!=2,"21-22/2",
IF(#REF!=3,"22-23/1",
IF(#REF!=4,"22-23/2","Hata10")))),
IF(#REF!+BH123=2022,
IF(#REF!=1,"22-23/1",
IF(#REF!=2,"22-23/2",
IF(#REF!=3,"23-24/1",
IF(#REF!=4,"23-24/2","Hata11")))),
IF(#REF!+BH123=2023,
IF(#REF!=1,"23-24/1",
IF(#REF!=2,"23-24/2",
IF(#REF!=3,"24-25/1",
IF(#REF!=4,"24-25/2","Hata12")))),
)))))))))))),
IF(AZ123="T",
IF(#REF!+BH123=2012,
IF(#REF!=1,"12-13/1",
IF(#REF!=2,"12-13/2",
IF(#REF!=3,"12-13/3",
IF(#REF!=4,"13-14/1",
IF(#REF!=5,"13-14/2",
IF(#REF!=6,"13-14/3","Hata1")))))),
IF(#REF!+BH123=2013,
IF(#REF!=1,"13-14/1",
IF(#REF!=2,"13-14/2",
IF(#REF!=3,"13-14/3",
IF(#REF!=4,"14-15/1",
IF(#REF!=5,"14-15/2",
IF(#REF!=6,"14-15/3","Hata2")))))),
IF(#REF!+BH123=2014,
IF(#REF!=1,"14-15/1",
IF(#REF!=2,"14-15/2",
IF(#REF!=3,"14-15/3",
IF(#REF!=4,"15-16/1",
IF(#REF!=5,"15-16/2",
IF(#REF!=6,"15-16/3","Hata3")))))),
IF(AND(#REF!+#REF!&gt;2014,#REF!+#REF!&lt;2015,BH123=1),
IF(#REF!=0.1,"14-15/0.1",
IF(#REF!=0.2,"14-15/0.2",
IF(#REF!=0.3,"14-15/0.3","Hata4"))),
IF(#REF!+BH123=2015,
IF(#REF!=1,"15-16/1",
IF(#REF!=2,"15-16/2",
IF(#REF!=3,"15-16/3",
IF(#REF!=4,"16-17/1",
IF(#REF!=5,"16-17/2",
IF(#REF!=6,"16-17/3","Hata5")))))),
IF(#REF!+BH123=2016,
IF(#REF!=1,"16-17/1",
IF(#REF!=2,"16-17/2",
IF(#REF!=3,"16-17/3",
IF(#REF!=4,"17-18/1",
IF(#REF!=5,"17-18/2",
IF(#REF!=6,"17-18/3","Hata6")))))),
IF(#REF!+BH123=2017,
IF(#REF!=1,"17-18/1",
IF(#REF!=2,"17-18/2",
IF(#REF!=3,"17-18/3",
IF(#REF!=4,"18-19/1",
IF(#REF!=5,"18-19/2",
IF(#REF!=6,"18-19/3","Hata7")))))),
IF(#REF!+BH123=2018,
IF(#REF!=1,"18-19/1",
IF(#REF!=2,"18-19/2",
IF(#REF!=3,"18-19/3",
IF(#REF!=4,"19-20/1",
IF(#REF!=5," 19-20/2",
IF(#REF!=6,"19-20/3","Hata8")))))),
IF(#REF!+BH123=2019,
IF(#REF!=1,"19-20/1",
IF(#REF!=2,"19-20/2",
IF(#REF!=3,"19-20/3",
IF(#REF!=4,"20-21/1",
IF(#REF!=5,"20-21/2",
IF(#REF!=6,"20-21/3","Hata9")))))),
IF(#REF!+BH123=2020,
IF(#REF!=1,"20-21/1",
IF(#REF!=2,"20-21/2",
IF(#REF!=3,"20-21/3",
IF(#REF!=4,"21-22/1",
IF(#REF!=5,"21-22/2",
IF(#REF!=6,"21-22/3","Hata10")))))),
IF(#REF!+BH123=2021,
IF(#REF!=1,"21-22/1",
IF(#REF!=2,"21-22/2",
IF(#REF!=3,"21-22/3",
IF(#REF!=4,"22-23/1",
IF(#REF!=5,"22-23/2",
IF(#REF!=6,"22-23/3","Hata11")))))),
IF(#REF!+BH123=2022,
IF(#REF!=1,"22-23/1",
IF(#REF!=2,"22-23/2",
IF(#REF!=3,"22-23/3",
IF(#REF!=4,"23-24/1",
IF(#REF!=5,"23-24/2",
IF(#REF!=6,"23-24/3","Hata12")))))),
IF(#REF!+BH123=2023,
IF(#REF!=1,"23-24/1",
IF(#REF!=2,"23-24/2",
IF(#REF!=3,"23-24/3",
IF(#REF!=4,"24-25/1",
IF(#REF!=5,"24-25/2",
IF(#REF!=6,"24-25/3","Hata13")))))),
))))))))))))))
)</f>
        <v>#REF!</v>
      </c>
      <c r="G123" s="4"/>
      <c r="H123" s="2" t="s">
        <v>143</v>
      </c>
      <c r="I123" s="2">
        <v>238527</v>
      </c>
      <c r="J123" s="2" t="s">
        <v>107</v>
      </c>
      <c r="L123" s="2">
        <v>3975</v>
      </c>
      <c r="Q123" s="5">
        <v>4</v>
      </c>
      <c r="R123" s="2">
        <f>VLOOKUP($Q123,[1]sistem!$I$3:$L$10,2,FALSE)</f>
        <v>0</v>
      </c>
      <c r="S123" s="2">
        <f>VLOOKUP($Q123,[1]sistem!$I$3:$L$10,3,FALSE)</f>
        <v>1</v>
      </c>
      <c r="T123" s="2">
        <f>VLOOKUP($Q123,[1]sistem!$I$3:$L$10,4,FALSE)</f>
        <v>1</v>
      </c>
      <c r="U123" s="2" t="e">
        <f>VLOOKUP($AZ123,[1]sistem!$I$13:$L$14,2,FALSE)*#REF!</f>
        <v>#REF!</v>
      </c>
      <c r="V123" s="2" t="e">
        <f>VLOOKUP($AZ123,[1]sistem!$I$13:$L$14,3,FALSE)*#REF!</f>
        <v>#REF!</v>
      </c>
      <c r="W123" s="2" t="e">
        <f>VLOOKUP($AZ123,[1]sistem!$I$13:$L$14,4,FALSE)*#REF!</f>
        <v>#REF!</v>
      </c>
      <c r="X123" s="2" t="e">
        <f t="shared" si="47"/>
        <v>#REF!</v>
      </c>
      <c r="Y123" s="2" t="e">
        <f t="shared" si="48"/>
        <v>#REF!</v>
      </c>
      <c r="Z123" s="2" t="e">
        <f t="shared" si="49"/>
        <v>#REF!</v>
      </c>
      <c r="AA123" s="2" t="e">
        <f t="shared" si="50"/>
        <v>#REF!</v>
      </c>
      <c r="AB123" s="2">
        <f>VLOOKUP(AZ123,[1]sistem!$I$18:$J$19,2,FALSE)</f>
        <v>14</v>
      </c>
      <c r="AC123" s="2">
        <v>0.25</v>
      </c>
      <c r="AD123" s="2">
        <f>VLOOKUP($Q123,[1]sistem!$I$3:$M$10,5,FALSE)</f>
        <v>1</v>
      </c>
      <c r="AE123" s="2">
        <v>4</v>
      </c>
      <c r="AG123" s="2">
        <f>AE123*AK123</f>
        <v>56</v>
      </c>
      <c r="AH123" s="2">
        <f>VLOOKUP($Q123,[1]sistem!$I$3:$N$10,6,FALSE)</f>
        <v>2</v>
      </c>
      <c r="AI123" s="2">
        <v>2</v>
      </c>
      <c r="AJ123" s="2">
        <f t="shared" si="51"/>
        <v>4</v>
      </c>
      <c r="AK123" s="2">
        <f>VLOOKUP($AZ123,[1]sistem!$I$18:$K$19,3,FALSE)</f>
        <v>14</v>
      </c>
      <c r="AL123" s="2" t="e">
        <f>AK123*#REF!</f>
        <v>#REF!</v>
      </c>
      <c r="AM123" s="2" t="e">
        <f t="shared" si="52"/>
        <v>#REF!</v>
      </c>
      <c r="AN123" s="2">
        <f t="shared" si="62"/>
        <v>25</v>
      </c>
      <c r="AO123" s="2" t="e">
        <f t="shared" si="54"/>
        <v>#REF!</v>
      </c>
      <c r="AP123" s="2" t="e">
        <f>ROUND(AO123-#REF!,0)</f>
        <v>#REF!</v>
      </c>
      <c r="AQ123" s="2">
        <f>IF(AZ123="s",IF(Q123=0,0,
IF(Q123=1,#REF!*4*4,
IF(Q123=2,0,
IF(Q123=3,#REF!*4*2,
IF(Q123=4,0,
IF(Q123=5,0,
IF(Q123=6,0,
IF(Q123=7,0)))))))),
IF(AZ123="t",
IF(Q123=0,0,
IF(Q123=1,#REF!*4*4*0.8,
IF(Q123=2,0,
IF(Q123=3,#REF!*4*2*0.8,
IF(Q123=4,0,
IF(Q123=5,0,
IF(Q123=6,0,
IF(Q123=7,0))))))))))</f>
        <v>0</v>
      </c>
      <c r="AR123" s="2" t="e">
        <f>IF(AZ123="s",
IF(Q123=0,0,
IF(Q123=1,0,
IF(Q123=2,#REF!*4*2,
IF(Q123=3,#REF!*4,
IF(Q123=4,#REF!*4,
IF(Q123=5,0,
IF(Q123=6,0,
IF(Q123=7,#REF!*4)))))))),
IF(AZ123="t",
IF(Q123=0,0,
IF(Q123=1,0,
IF(Q123=2,#REF!*4*2*0.8,
IF(Q123=3,#REF!*4*0.8,
IF(Q123=4,#REF!*4*0.8,
IF(Q123=5,0,
IF(Q123=6,0,
IF(Q123=7,#REF!*4))))))))))</f>
        <v>#REF!</v>
      </c>
      <c r="AS123" s="2" t="e">
        <f>IF(AZ123="s",
IF(Q123=0,0,
IF(Q123=1,#REF!*2,
IF(Q123=2,#REF!*2,
IF(Q123=3,#REF!*2,
IF(Q123=4,#REF!*2,
IF(Q123=5,#REF!*2,
IF(Q123=6,#REF!*2,
IF(Q123=7,#REF!*2)))))))),
IF(AZ123="t",
IF(Q123=0,#REF!*2*0.8,
IF(Q123=1,#REF!*2*0.8,
IF(Q123=2,#REF!*2*0.8,
IF(Q123=3,#REF!*2*0.8,
IF(Q123=4,#REF!*2*0.8,
IF(Q123=5,#REF!*2*0.8,
IF(Q123=6,#REF!*1*0.8,
IF(Q123=7,#REF!*2))))))))))</f>
        <v>#REF!</v>
      </c>
      <c r="AT123" s="2" t="e">
        <f t="shared" si="55"/>
        <v>#REF!</v>
      </c>
      <c r="AU123" s="2" t="e">
        <f>IF(AZ123="s",
IF(Q123=0,0,
IF(Q123=1,(14-2)*(#REF!+#REF!)/4*4,
IF(Q123=2,(14-2)*(#REF!+#REF!)/4*2,
IF(Q123=3,(14-2)*(#REF!+#REF!)/4*3,
IF(Q123=4,(14-2)*(#REF!+#REF!)/4,
IF(Q123=5,(14-2)*#REF!/4,
IF(Q123=6,0,
IF(Q123=7,(14)*#REF!)))))))),
IF(AZ123="t",
IF(Q123=0,0,
IF(Q123=1,(11-2)*(#REF!+#REF!)/4*4,
IF(Q123=2,(11-2)*(#REF!+#REF!)/4*2,
IF(Q123=3,(11-2)*(#REF!+#REF!)/4*3,
IF(Q123=4,(11-2)*(#REF!+#REF!)/4,
IF(Q123=5,(11-2)*#REF!/4,
IF(Q123=6,0,
IF(Q123=7,(11)*#REF!))))))))))</f>
        <v>#REF!</v>
      </c>
      <c r="AV123" s="2" t="e">
        <f t="shared" si="56"/>
        <v>#REF!</v>
      </c>
      <c r="AW123" s="2">
        <f t="shared" si="57"/>
        <v>8</v>
      </c>
      <c r="AX123" s="2">
        <f t="shared" si="58"/>
        <v>4</v>
      </c>
      <c r="AY123" s="2" t="e">
        <f t="shared" si="59"/>
        <v>#REF!</v>
      </c>
      <c r="AZ123" s="2" t="s">
        <v>63</v>
      </c>
      <c r="BA123" s="2" t="e">
        <f>IF(BG123="A",0,IF(AZ123="s",14*#REF!,IF(AZ123="T",11*#REF!,"HATA")))</f>
        <v>#REF!</v>
      </c>
      <c r="BB123" s="2" t="e">
        <f t="shared" si="60"/>
        <v>#REF!</v>
      </c>
      <c r="BC123" s="2" t="e">
        <f t="shared" si="61"/>
        <v>#REF!</v>
      </c>
      <c r="BD123" s="2" t="e">
        <f>IF(BC123-#REF!=0,"DOĞRU","YANLIŞ")</f>
        <v>#REF!</v>
      </c>
      <c r="BE123" s="2" t="e">
        <f>#REF!-BC123</f>
        <v>#REF!</v>
      </c>
      <c r="BF123" s="2">
        <v>0</v>
      </c>
      <c r="BH123" s="2">
        <v>0</v>
      </c>
      <c r="BJ123" s="2">
        <v>4</v>
      </c>
      <c r="BL123" s="7" t="e">
        <f>#REF!*14</f>
        <v>#REF!</v>
      </c>
      <c r="BM123" s="9"/>
      <c r="BN123" s="8"/>
      <c r="BO123" s="13"/>
      <c r="BP123" s="13"/>
      <c r="BQ123" s="13"/>
      <c r="BR123" s="13"/>
      <c r="BS123" s="13"/>
      <c r="BT123" s="10"/>
      <c r="BU123" s="11"/>
      <c r="BV123" s="12"/>
      <c r="CC123" s="41"/>
      <c r="CD123" s="41"/>
      <c r="CE123" s="41"/>
      <c r="CF123" s="42"/>
      <c r="CG123" s="42"/>
      <c r="CH123" s="42"/>
      <c r="CI123" s="42"/>
      <c r="CJ123" s="42"/>
      <c r="CK123" s="42"/>
    </row>
    <row r="124" spans="1:89" hidden="1" x14ac:dyDescent="0.25">
      <c r="A124" s="2" t="s">
        <v>139</v>
      </c>
      <c r="B124" s="2" t="s">
        <v>132</v>
      </c>
      <c r="C124" s="2" t="s">
        <v>132</v>
      </c>
      <c r="D124" s="4" t="s">
        <v>60</v>
      </c>
      <c r="E124" s="4" t="s">
        <v>60</v>
      </c>
      <c r="F124" s="4" t="e">
        <f>IF(AZ124="S",
IF(#REF!+BH124=2012,
IF(#REF!=1,"12-13/1",
IF(#REF!=2,"12-13/2",
IF(#REF!=3,"13-14/1",
IF(#REF!=4,"13-14/2","Hata1")))),
IF(#REF!+BH124=2013,
IF(#REF!=1,"13-14/1",
IF(#REF!=2,"13-14/2",
IF(#REF!=3,"14-15/1",
IF(#REF!=4,"14-15/2","Hata2")))),
IF(#REF!+BH124=2014,
IF(#REF!=1,"14-15/1",
IF(#REF!=2,"14-15/2",
IF(#REF!=3,"15-16/1",
IF(#REF!=4,"15-16/2","Hata3")))),
IF(#REF!+BH124=2015,
IF(#REF!=1,"15-16/1",
IF(#REF!=2,"15-16/2",
IF(#REF!=3,"16-17/1",
IF(#REF!=4,"16-17/2","Hata4")))),
IF(#REF!+BH124=2016,
IF(#REF!=1,"16-17/1",
IF(#REF!=2,"16-17/2",
IF(#REF!=3,"17-18/1",
IF(#REF!=4,"17-18/2","Hata5")))),
IF(#REF!+BH124=2017,
IF(#REF!=1,"17-18/1",
IF(#REF!=2,"17-18/2",
IF(#REF!=3,"18-19/1",
IF(#REF!=4,"18-19/2","Hata6")))),
IF(#REF!+BH124=2018,
IF(#REF!=1,"18-19/1",
IF(#REF!=2,"18-19/2",
IF(#REF!=3,"19-20/1",
IF(#REF!=4,"19-20/2","Hata7")))),
IF(#REF!+BH124=2019,
IF(#REF!=1,"19-20/1",
IF(#REF!=2,"19-20/2",
IF(#REF!=3,"20-21/1",
IF(#REF!=4,"20-21/2","Hata8")))),
IF(#REF!+BH124=2020,
IF(#REF!=1,"20-21/1",
IF(#REF!=2,"20-21/2",
IF(#REF!=3,"21-22/1",
IF(#REF!=4,"21-22/2","Hata9")))),
IF(#REF!+BH124=2021,
IF(#REF!=1,"21-22/1",
IF(#REF!=2,"21-22/2",
IF(#REF!=3,"22-23/1",
IF(#REF!=4,"22-23/2","Hata10")))),
IF(#REF!+BH124=2022,
IF(#REF!=1,"22-23/1",
IF(#REF!=2,"22-23/2",
IF(#REF!=3,"23-24/1",
IF(#REF!=4,"23-24/2","Hata11")))),
IF(#REF!+BH124=2023,
IF(#REF!=1,"23-24/1",
IF(#REF!=2,"23-24/2",
IF(#REF!=3,"24-25/1",
IF(#REF!=4,"24-25/2","Hata12")))),
)))))))))))),
IF(AZ124="T",
IF(#REF!+BH124=2012,
IF(#REF!=1,"12-13/1",
IF(#REF!=2,"12-13/2",
IF(#REF!=3,"12-13/3",
IF(#REF!=4,"13-14/1",
IF(#REF!=5,"13-14/2",
IF(#REF!=6,"13-14/3","Hata1")))))),
IF(#REF!+BH124=2013,
IF(#REF!=1,"13-14/1",
IF(#REF!=2,"13-14/2",
IF(#REF!=3,"13-14/3",
IF(#REF!=4,"14-15/1",
IF(#REF!=5,"14-15/2",
IF(#REF!=6,"14-15/3","Hata2")))))),
IF(#REF!+BH124=2014,
IF(#REF!=1,"14-15/1",
IF(#REF!=2,"14-15/2",
IF(#REF!=3,"14-15/3",
IF(#REF!=4,"15-16/1",
IF(#REF!=5,"15-16/2",
IF(#REF!=6,"15-16/3","Hata3")))))),
IF(AND(#REF!+#REF!&gt;2014,#REF!+#REF!&lt;2015,BH124=1),
IF(#REF!=0.1,"14-15/0.1",
IF(#REF!=0.2,"14-15/0.2",
IF(#REF!=0.3,"14-15/0.3","Hata4"))),
IF(#REF!+BH124=2015,
IF(#REF!=1,"15-16/1",
IF(#REF!=2,"15-16/2",
IF(#REF!=3,"15-16/3",
IF(#REF!=4,"16-17/1",
IF(#REF!=5,"16-17/2",
IF(#REF!=6,"16-17/3","Hata5")))))),
IF(#REF!+BH124=2016,
IF(#REF!=1,"16-17/1",
IF(#REF!=2,"16-17/2",
IF(#REF!=3,"16-17/3",
IF(#REF!=4,"17-18/1",
IF(#REF!=5,"17-18/2",
IF(#REF!=6,"17-18/3","Hata6")))))),
IF(#REF!+BH124=2017,
IF(#REF!=1,"17-18/1",
IF(#REF!=2,"17-18/2",
IF(#REF!=3,"17-18/3",
IF(#REF!=4,"18-19/1",
IF(#REF!=5,"18-19/2",
IF(#REF!=6,"18-19/3","Hata7")))))),
IF(#REF!+BH124=2018,
IF(#REF!=1,"18-19/1",
IF(#REF!=2,"18-19/2",
IF(#REF!=3,"18-19/3",
IF(#REF!=4,"19-20/1",
IF(#REF!=5," 19-20/2",
IF(#REF!=6,"19-20/3","Hata8")))))),
IF(#REF!+BH124=2019,
IF(#REF!=1,"19-20/1",
IF(#REF!=2,"19-20/2",
IF(#REF!=3,"19-20/3",
IF(#REF!=4,"20-21/1",
IF(#REF!=5,"20-21/2",
IF(#REF!=6,"20-21/3","Hata9")))))),
IF(#REF!+BH124=2020,
IF(#REF!=1,"20-21/1",
IF(#REF!=2,"20-21/2",
IF(#REF!=3,"20-21/3",
IF(#REF!=4,"21-22/1",
IF(#REF!=5,"21-22/2",
IF(#REF!=6,"21-22/3","Hata10")))))),
IF(#REF!+BH124=2021,
IF(#REF!=1,"21-22/1",
IF(#REF!=2,"21-22/2",
IF(#REF!=3,"21-22/3",
IF(#REF!=4,"22-23/1",
IF(#REF!=5,"22-23/2",
IF(#REF!=6,"22-23/3","Hata11")))))),
IF(#REF!+BH124=2022,
IF(#REF!=1,"22-23/1",
IF(#REF!=2,"22-23/2",
IF(#REF!=3,"22-23/3",
IF(#REF!=4,"23-24/1",
IF(#REF!=5,"23-24/2",
IF(#REF!=6,"23-24/3","Hata12")))))),
IF(#REF!+BH124=2023,
IF(#REF!=1,"23-24/1",
IF(#REF!=2,"23-24/2",
IF(#REF!=3,"23-24/3",
IF(#REF!=4,"24-25/1",
IF(#REF!=5,"24-25/2",
IF(#REF!=6,"24-25/3","Hata13")))))),
))))))))))))))
)</f>
        <v>#REF!</v>
      </c>
      <c r="G124" s="4"/>
      <c r="H124" s="2" t="s">
        <v>143</v>
      </c>
      <c r="I124" s="2">
        <v>238527</v>
      </c>
      <c r="J124" s="2" t="s">
        <v>107</v>
      </c>
      <c r="O124" s="2" t="s">
        <v>135</v>
      </c>
      <c r="P124" s="2" t="s">
        <v>135</v>
      </c>
      <c r="Q124" s="5">
        <v>7</v>
      </c>
      <c r="R124" s="2">
        <f>VLOOKUP($Q124,[1]sistem!$I$3:$L$10,2,FALSE)</f>
        <v>0</v>
      </c>
      <c r="S124" s="2">
        <f>VLOOKUP($Q124,[1]sistem!$I$3:$L$10,3,FALSE)</f>
        <v>1</v>
      </c>
      <c r="T124" s="2">
        <f>VLOOKUP($Q124,[1]sistem!$I$3:$L$10,4,FALSE)</f>
        <v>1</v>
      </c>
      <c r="U124" s="2" t="e">
        <f>VLOOKUP($AZ124,[1]sistem!$I$13:$L$14,2,FALSE)*#REF!</f>
        <v>#REF!</v>
      </c>
      <c r="V124" s="2" t="e">
        <f>VLOOKUP($AZ124,[1]sistem!$I$13:$L$14,3,FALSE)*#REF!</f>
        <v>#REF!</v>
      </c>
      <c r="W124" s="2" t="e">
        <f>VLOOKUP($AZ124,[1]sistem!$I$13:$L$14,4,FALSE)*#REF!</f>
        <v>#REF!</v>
      </c>
      <c r="X124" s="2" t="e">
        <f t="shared" si="47"/>
        <v>#REF!</v>
      </c>
      <c r="Y124" s="2" t="e">
        <f t="shared" si="48"/>
        <v>#REF!</v>
      </c>
      <c r="Z124" s="2" t="e">
        <f t="shared" si="49"/>
        <v>#REF!</v>
      </c>
      <c r="AA124" s="2" t="e">
        <f t="shared" si="50"/>
        <v>#REF!</v>
      </c>
      <c r="AB124" s="2">
        <f>VLOOKUP(AZ124,[1]sistem!$I$18:$J$19,2,FALSE)</f>
        <v>14</v>
      </c>
      <c r="AC124" s="2">
        <v>0.25</v>
      </c>
      <c r="AD124" s="2">
        <f>VLOOKUP($Q124,[1]sistem!$I$3:$M$10,5,FALSE)</f>
        <v>1</v>
      </c>
      <c r="AG124" s="2" t="e">
        <f>(#REF!+#REF!)*AB124</f>
        <v>#REF!</v>
      </c>
      <c r="AH124" s="2">
        <f>VLOOKUP($Q124,[1]sistem!$I$3:$N$10,6,FALSE)</f>
        <v>2</v>
      </c>
      <c r="AI124" s="2">
        <v>2</v>
      </c>
      <c r="AJ124" s="2">
        <f t="shared" si="51"/>
        <v>4</v>
      </c>
      <c r="AK124" s="2">
        <f>VLOOKUP($AZ124,[1]sistem!$I$18:$K$19,3,FALSE)</f>
        <v>14</v>
      </c>
      <c r="AL124" s="2" t="e">
        <f>AK124*#REF!</f>
        <v>#REF!</v>
      </c>
      <c r="AM124" s="2" t="e">
        <f t="shared" si="52"/>
        <v>#REF!</v>
      </c>
      <c r="AN124" s="2">
        <f t="shared" si="62"/>
        <v>25</v>
      </c>
      <c r="AO124" s="2" t="e">
        <f t="shared" si="54"/>
        <v>#REF!</v>
      </c>
      <c r="AP124" s="2" t="e">
        <f>ROUND(AO124-#REF!,0)</f>
        <v>#REF!</v>
      </c>
      <c r="AQ124" s="2">
        <f>IF(AZ124="s",IF(Q124=0,0,
IF(Q124=1,#REF!*4*4,
IF(Q124=2,0,
IF(Q124=3,#REF!*4*2,
IF(Q124=4,0,
IF(Q124=5,0,
IF(Q124=6,0,
IF(Q124=7,0)))))))),
IF(AZ124="t",
IF(Q124=0,0,
IF(Q124=1,#REF!*4*4*0.8,
IF(Q124=2,0,
IF(Q124=3,#REF!*4*2*0.8,
IF(Q124=4,0,
IF(Q124=5,0,
IF(Q124=6,0,
IF(Q124=7,0))))))))))</f>
        <v>0</v>
      </c>
      <c r="AR124" s="2" t="e">
        <f>IF(AZ124="s",
IF(Q124=0,0,
IF(Q124=1,0,
IF(Q124=2,#REF!*4*2,
IF(Q124=3,#REF!*4,
IF(Q124=4,#REF!*4,
IF(Q124=5,0,
IF(Q124=6,0,
IF(Q124=7,#REF!*4)))))))),
IF(AZ124="t",
IF(Q124=0,0,
IF(Q124=1,0,
IF(Q124=2,#REF!*4*2*0.8,
IF(Q124=3,#REF!*4*0.8,
IF(Q124=4,#REF!*4*0.8,
IF(Q124=5,0,
IF(Q124=6,0,
IF(Q124=7,#REF!*4))))))))))</f>
        <v>#REF!</v>
      </c>
      <c r="AS124" s="2" t="e">
        <f>IF(AZ124="s",
IF(Q124=0,0,
IF(Q124=1,#REF!*2,
IF(Q124=2,#REF!*2,
IF(Q124=3,#REF!*2,
IF(Q124=4,#REF!*2,
IF(Q124=5,#REF!*2,
IF(Q124=6,#REF!*2,
IF(Q124=7,#REF!*2)))))))),
IF(AZ124="t",
IF(Q124=0,#REF!*2*0.8,
IF(Q124=1,#REF!*2*0.8,
IF(Q124=2,#REF!*2*0.8,
IF(Q124=3,#REF!*2*0.8,
IF(Q124=4,#REF!*2*0.8,
IF(Q124=5,#REF!*2*0.8,
IF(Q124=6,#REF!*1*0.8,
IF(Q124=7,#REF!*2))))))))))</f>
        <v>#REF!</v>
      </c>
      <c r="AT124" s="2" t="e">
        <f t="shared" si="55"/>
        <v>#REF!</v>
      </c>
      <c r="AU124" s="2" t="e">
        <f>IF(AZ124="s",
IF(Q124=0,0,
IF(Q124=1,(14-2)*(#REF!+#REF!)/4*4,
IF(Q124=2,(14-2)*(#REF!+#REF!)/4*2,
IF(Q124=3,(14-2)*(#REF!+#REF!)/4*3,
IF(Q124=4,(14-2)*(#REF!+#REF!)/4,
IF(Q124=5,(14-2)*#REF!/4,
IF(Q124=6,0,
IF(Q124=7,(14)*#REF!)))))))),
IF(AZ124="t",
IF(Q124=0,0,
IF(Q124=1,(11-2)*(#REF!+#REF!)/4*4,
IF(Q124=2,(11-2)*(#REF!+#REF!)/4*2,
IF(Q124=3,(11-2)*(#REF!+#REF!)/4*3,
IF(Q124=4,(11-2)*(#REF!+#REF!)/4,
IF(Q124=5,(11-2)*#REF!/4,
IF(Q124=6,0,
IF(Q124=7,(11)*#REF!))))))))))</f>
        <v>#REF!</v>
      </c>
      <c r="AV124" s="2" t="e">
        <f t="shared" si="56"/>
        <v>#REF!</v>
      </c>
      <c r="AW124" s="2">
        <f t="shared" si="57"/>
        <v>8</v>
      </c>
      <c r="AX124" s="2">
        <f t="shared" si="58"/>
        <v>4</v>
      </c>
      <c r="AY124" s="2" t="e">
        <f t="shared" si="59"/>
        <v>#REF!</v>
      </c>
      <c r="AZ124" s="2" t="s">
        <v>63</v>
      </c>
      <c r="BA124" s="2">
        <f>IF(BG124="A",0,IF(AZ124="s",14*#REF!,IF(AZ124="T",11*#REF!,"HATA")))</f>
        <v>0</v>
      </c>
      <c r="BB124" s="2" t="e">
        <f t="shared" si="60"/>
        <v>#REF!</v>
      </c>
      <c r="BC124" s="2" t="e">
        <f t="shared" si="61"/>
        <v>#REF!</v>
      </c>
      <c r="BD124" s="2" t="e">
        <f>IF(BC124-#REF!=0,"DOĞRU","YANLIŞ")</f>
        <v>#REF!</v>
      </c>
      <c r="BE124" s="2" t="e">
        <f>#REF!-BC124</f>
        <v>#REF!</v>
      </c>
      <c r="BF124" s="2">
        <v>0</v>
      </c>
      <c r="BG124" s="2" t="s">
        <v>110</v>
      </c>
      <c r="BH124" s="2">
        <v>0</v>
      </c>
      <c r="BJ124" s="2">
        <v>7</v>
      </c>
      <c r="BL124" s="7" t="e">
        <f>#REF!*14</f>
        <v>#REF!</v>
      </c>
      <c r="BM124" s="9"/>
      <c r="BN124" s="8"/>
      <c r="BO124" s="13"/>
      <c r="BP124" s="13"/>
      <c r="BQ124" s="13"/>
      <c r="BR124" s="13"/>
      <c r="BS124" s="13"/>
      <c r="BT124" s="10"/>
      <c r="BU124" s="11"/>
      <c r="BV124" s="12"/>
      <c r="CC124" s="41"/>
      <c r="CD124" s="41"/>
      <c r="CE124" s="41"/>
      <c r="CF124" s="42"/>
      <c r="CG124" s="42"/>
      <c r="CH124" s="42"/>
      <c r="CI124" s="42"/>
      <c r="CJ124" s="42"/>
      <c r="CK124" s="42"/>
    </row>
    <row r="125" spans="1:89" hidden="1" x14ac:dyDescent="0.25">
      <c r="A125" s="2" t="s">
        <v>631</v>
      </c>
      <c r="B125" s="2" t="s">
        <v>632</v>
      </c>
      <c r="C125" s="2" t="s">
        <v>632</v>
      </c>
      <c r="D125" s="4" t="s">
        <v>60</v>
      </c>
      <c r="E125" s="4" t="s">
        <v>60</v>
      </c>
      <c r="F125" s="4" t="e">
        <f>IF(AZ125="S",
IF(#REF!+BH125=2012,
IF(#REF!=1,"12-13/1",
IF(#REF!=2,"12-13/2",
IF(#REF!=3,"13-14/1",
IF(#REF!=4,"13-14/2","Hata1")))),
IF(#REF!+BH125=2013,
IF(#REF!=1,"13-14/1",
IF(#REF!=2,"13-14/2",
IF(#REF!=3,"14-15/1",
IF(#REF!=4,"14-15/2","Hata2")))),
IF(#REF!+BH125=2014,
IF(#REF!=1,"14-15/1",
IF(#REF!=2,"14-15/2",
IF(#REF!=3,"15-16/1",
IF(#REF!=4,"15-16/2","Hata3")))),
IF(#REF!+BH125=2015,
IF(#REF!=1,"15-16/1",
IF(#REF!=2,"15-16/2",
IF(#REF!=3,"16-17/1",
IF(#REF!=4,"16-17/2","Hata4")))),
IF(#REF!+BH125=2016,
IF(#REF!=1,"16-17/1",
IF(#REF!=2,"16-17/2",
IF(#REF!=3,"17-18/1",
IF(#REF!=4,"17-18/2","Hata5")))),
IF(#REF!+BH125=2017,
IF(#REF!=1,"17-18/1",
IF(#REF!=2,"17-18/2",
IF(#REF!=3,"18-19/1",
IF(#REF!=4,"18-19/2","Hata6")))),
IF(#REF!+BH125=2018,
IF(#REF!=1,"18-19/1",
IF(#REF!=2,"18-19/2",
IF(#REF!=3,"19-20/1",
IF(#REF!=4,"19-20/2","Hata7")))),
IF(#REF!+BH125=2019,
IF(#REF!=1,"19-20/1",
IF(#REF!=2,"19-20/2",
IF(#REF!=3,"20-21/1",
IF(#REF!=4,"20-21/2","Hata8")))),
IF(#REF!+BH125=2020,
IF(#REF!=1,"20-21/1",
IF(#REF!=2,"20-21/2",
IF(#REF!=3,"21-22/1",
IF(#REF!=4,"21-22/2","Hata9")))),
IF(#REF!+BH125=2021,
IF(#REF!=1,"21-22/1",
IF(#REF!=2,"21-22/2",
IF(#REF!=3,"22-23/1",
IF(#REF!=4,"22-23/2","Hata10")))),
IF(#REF!+BH125=2022,
IF(#REF!=1,"22-23/1",
IF(#REF!=2,"22-23/2",
IF(#REF!=3,"23-24/1",
IF(#REF!=4,"23-24/2","Hata11")))),
IF(#REF!+BH125=2023,
IF(#REF!=1,"23-24/1",
IF(#REF!=2,"23-24/2",
IF(#REF!=3,"24-25/1",
IF(#REF!=4,"24-25/2","Hata12")))),
)))))))))))),
IF(AZ125="T",
IF(#REF!+BH125=2012,
IF(#REF!=1,"12-13/1",
IF(#REF!=2,"12-13/2",
IF(#REF!=3,"12-13/3",
IF(#REF!=4,"13-14/1",
IF(#REF!=5,"13-14/2",
IF(#REF!=6,"13-14/3","Hata1")))))),
IF(#REF!+BH125=2013,
IF(#REF!=1,"13-14/1",
IF(#REF!=2,"13-14/2",
IF(#REF!=3,"13-14/3",
IF(#REF!=4,"14-15/1",
IF(#REF!=5,"14-15/2",
IF(#REF!=6,"14-15/3","Hata2")))))),
IF(#REF!+BH125=2014,
IF(#REF!=1,"14-15/1",
IF(#REF!=2,"14-15/2",
IF(#REF!=3,"14-15/3",
IF(#REF!=4,"15-16/1",
IF(#REF!=5,"15-16/2",
IF(#REF!=6,"15-16/3","Hata3")))))),
IF(AND(#REF!+#REF!&gt;2014,#REF!+#REF!&lt;2015,BH125=1),
IF(#REF!=0.1,"14-15/0.1",
IF(#REF!=0.2,"14-15/0.2",
IF(#REF!=0.3,"14-15/0.3","Hata4"))),
IF(#REF!+BH125=2015,
IF(#REF!=1,"15-16/1",
IF(#REF!=2,"15-16/2",
IF(#REF!=3,"15-16/3",
IF(#REF!=4,"16-17/1",
IF(#REF!=5,"16-17/2",
IF(#REF!=6,"16-17/3","Hata5")))))),
IF(#REF!+BH125=2016,
IF(#REF!=1,"16-17/1",
IF(#REF!=2,"16-17/2",
IF(#REF!=3,"16-17/3",
IF(#REF!=4,"17-18/1",
IF(#REF!=5,"17-18/2",
IF(#REF!=6,"17-18/3","Hata6")))))),
IF(#REF!+BH125=2017,
IF(#REF!=1,"17-18/1",
IF(#REF!=2,"17-18/2",
IF(#REF!=3,"17-18/3",
IF(#REF!=4,"18-19/1",
IF(#REF!=5,"18-19/2",
IF(#REF!=6,"18-19/3","Hata7")))))),
IF(#REF!+BH125=2018,
IF(#REF!=1,"18-19/1",
IF(#REF!=2,"18-19/2",
IF(#REF!=3,"18-19/3",
IF(#REF!=4,"19-20/1",
IF(#REF!=5," 19-20/2",
IF(#REF!=6,"19-20/3","Hata8")))))),
IF(#REF!+BH125=2019,
IF(#REF!=1,"19-20/1",
IF(#REF!=2,"19-20/2",
IF(#REF!=3,"19-20/3",
IF(#REF!=4,"20-21/1",
IF(#REF!=5,"20-21/2",
IF(#REF!=6,"20-21/3","Hata9")))))),
IF(#REF!+BH125=2020,
IF(#REF!=1,"20-21/1",
IF(#REF!=2,"20-21/2",
IF(#REF!=3,"20-21/3",
IF(#REF!=4,"21-22/1",
IF(#REF!=5,"21-22/2",
IF(#REF!=6,"21-22/3","Hata10")))))),
IF(#REF!+BH125=2021,
IF(#REF!=1,"21-22/1",
IF(#REF!=2,"21-22/2",
IF(#REF!=3,"21-22/3",
IF(#REF!=4,"22-23/1",
IF(#REF!=5,"22-23/2",
IF(#REF!=6,"22-23/3","Hata11")))))),
IF(#REF!+BH125=2022,
IF(#REF!=1,"22-23/1",
IF(#REF!=2,"22-23/2",
IF(#REF!=3,"22-23/3",
IF(#REF!=4,"23-24/1",
IF(#REF!=5,"23-24/2",
IF(#REF!=6,"23-24/3","Hata12")))))),
IF(#REF!+BH125=2023,
IF(#REF!=1,"23-24/1",
IF(#REF!=2,"23-24/2",
IF(#REF!=3,"23-24/3",
IF(#REF!=4,"24-25/1",
IF(#REF!=5,"24-25/2",
IF(#REF!=6,"24-25/3","Hata13")))))),
))))))))))))))
)</f>
        <v>#REF!</v>
      </c>
      <c r="G125" s="4"/>
      <c r="H125" s="2" t="s">
        <v>143</v>
      </c>
      <c r="I125" s="2">
        <v>238527</v>
      </c>
      <c r="J125" s="2" t="s">
        <v>107</v>
      </c>
      <c r="Q125" s="5">
        <v>2</v>
      </c>
      <c r="R125" s="2">
        <f>VLOOKUP($Q125,[1]sistem!$I$3:$L$10,2,FALSE)</f>
        <v>0</v>
      </c>
      <c r="S125" s="2">
        <f>VLOOKUP($Q125,[1]sistem!$I$3:$L$10,3,FALSE)</f>
        <v>2</v>
      </c>
      <c r="T125" s="2">
        <f>VLOOKUP($Q125,[1]sistem!$I$3:$L$10,4,FALSE)</f>
        <v>1</v>
      </c>
      <c r="U125" s="2" t="e">
        <f>VLOOKUP($AZ125,[1]sistem!$I$13:$L$14,2,FALSE)*#REF!</f>
        <v>#REF!</v>
      </c>
      <c r="V125" s="2" t="e">
        <f>VLOOKUP($AZ125,[1]sistem!$I$13:$L$14,3,FALSE)*#REF!</f>
        <v>#REF!</v>
      </c>
      <c r="W125" s="2" t="e">
        <f>VLOOKUP($AZ125,[1]sistem!$I$13:$L$14,4,FALSE)*#REF!</f>
        <v>#REF!</v>
      </c>
      <c r="X125" s="2" t="e">
        <f t="shared" si="47"/>
        <v>#REF!</v>
      </c>
      <c r="Y125" s="2" t="e">
        <f t="shared" si="48"/>
        <v>#REF!</v>
      </c>
      <c r="Z125" s="2" t="e">
        <f t="shared" si="49"/>
        <v>#REF!</v>
      </c>
      <c r="AA125" s="2" t="e">
        <f t="shared" si="50"/>
        <v>#REF!</v>
      </c>
      <c r="AB125" s="2">
        <f>VLOOKUP(AZ125,[1]sistem!$I$18:$J$19,2,FALSE)</f>
        <v>14</v>
      </c>
      <c r="AC125" s="2">
        <v>0.25</v>
      </c>
      <c r="AD125" s="2">
        <f>VLOOKUP($Q125,[1]sistem!$I$3:$M$10,5,FALSE)</f>
        <v>2</v>
      </c>
      <c r="AE125" s="2">
        <v>0</v>
      </c>
      <c r="AG125" s="2">
        <f>AE125*AK125</f>
        <v>0</v>
      </c>
      <c r="AH125" s="2">
        <f>VLOOKUP($Q125,[1]sistem!$I$3:$N$10,6,FALSE)</f>
        <v>3</v>
      </c>
      <c r="AI125" s="2">
        <v>2</v>
      </c>
      <c r="AJ125" s="2">
        <f t="shared" si="51"/>
        <v>6</v>
      </c>
      <c r="AK125" s="2">
        <f>VLOOKUP($AZ125,[1]sistem!$I$18:$K$19,3,FALSE)</f>
        <v>14</v>
      </c>
      <c r="AL125" s="2" t="e">
        <f>AK125*#REF!</f>
        <v>#REF!</v>
      </c>
      <c r="AM125" s="2" t="e">
        <f t="shared" si="52"/>
        <v>#REF!</v>
      </c>
      <c r="AN125" s="2">
        <f t="shared" si="62"/>
        <v>25</v>
      </c>
      <c r="AO125" s="2" t="e">
        <f t="shared" si="54"/>
        <v>#REF!</v>
      </c>
      <c r="AP125" s="2" t="e">
        <f>ROUND(AO125-#REF!,0)</f>
        <v>#REF!</v>
      </c>
      <c r="AQ125" s="2">
        <f>IF(AZ125="s",IF(Q125=0,0,
IF(Q125=1,#REF!*4*4,
IF(Q125=2,0,
IF(Q125=3,#REF!*4*2,
IF(Q125=4,0,
IF(Q125=5,0,
IF(Q125=6,0,
IF(Q125=7,0)))))))),
IF(AZ125="t",
IF(Q125=0,0,
IF(Q125=1,#REF!*4*4*0.8,
IF(Q125=2,0,
IF(Q125=3,#REF!*4*2*0.8,
IF(Q125=4,0,
IF(Q125=5,0,
IF(Q125=6,0,
IF(Q125=7,0))))))))))</f>
        <v>0</v>
      </c>
      <c r="AR125" s="2" t="e">
        <f>IF(AZ125="s",
IF(Q125=0,0,
IF(Q125=1,0,
IF(Q125=2,#REF!*4*2,
IF(Q125=3,#REF!*4,
IF(Q125=4,#REF!*4,
IF(Q125=5,0,
IF(Q125=6,0,
IF(Q125=7,#REF!*4)))))))),
IF(AZ125="t",
IF(Q125=0,0,
IF(Q125=1,0,
IF(Q125=2,#REF!*4*2*0.8,
IF(Q125=3,#REF!*4*0.8,
IF(Q125=4,#REF!*4*0.8,
IF(Q125=5,0,
IF(Q125=6,0,
IF(Q125=7,#REF!*4))))))))))</f>
        <v>#REF!</v>
      </c>
      <c r="AS125" s="2" t="e">
        <f>IF(AZ125="s",
IF(Q125=0,0,
IF(Q125=1,#REF!*2,
IF(Q125=2,#REF!*2,
IF(Q125=3,#REF!*2,
IF(Q125=4,#REF!*2,
IF(Q125=5,#REF!*2,
IF(Q125=6,#REF!*2,
IF(Q125=7,#REF!*2)))))))),
IF(AZ125="t",
IF(Q125=0,#REF!*2*0.8,
IF(Q125=1,#REF!*2*0.8,
IF(Q125=2,#REF!*2*0.8,
IF(Q125=3,#REF!*2*0.8,
IF(Q125=4,#REF!*2*0.8,
IF(Q125=5,#REF!*2*0.8,
IF(Q125=6,#REF!*1*0.8,
IF(Q125=7,#REF!*2))))))))))</f>
        <v>#REF!</v>
      </c>
      <c r="AT125" s="2" t="e">
        <f t="shared" si="55"/>
        <v>#REF!</v>
      </c>
      <c r="AU125" s="2" t="e">
        <f>IF(AZ125="s",
IF(Q125=0,0,
IF(Q125=1,(14-2)*(#REF!+#REF!)/4*4,
IF(Q125=2,(14-2)*(#REF!+#REF!)/4*2,
IF(Q125=3,(14-2)*(#REF!+#REF!)/4*3,
IF(Q125=4,(14-2)*(#REF!+#REF!)/4,
IF(Q125=5,(14-2)*#REF!/4,
IF(Q125=6,0,
IF(Q125=7,(14)*#REF!)))))))),
IF(AZ125="t",
IF(Q125=0,0,
IF(Q125=1,(11-2)*(#REF!+#REF!)/4*4,
IF(Q125=2,(11-2)*(#REF!+#REF!)/4*2,
IF(Q125=3,(11-2)*(#REF!+#REF!)/4*3,
IF(Q125=4,(11-2)*(#REF!+#REF!)/4,
IF(Q125=5,(11-2)*#REF!/4,
IF(Q125=6,0,
IF(Q125=7,(11)*#REF!))))))))))</f>
        <v>#REF!</v>
      </c>
      <c r="AV125" s="2" t="e">
        <f t="shared" si="56"/>
        <v>#REF!</v>
      </c>
      <c r="AW125" s="2">
        <f t="shared" si="57"/>
        <v>12</v>
      </c>
      <c r="AX125" s="2">
        <f t="shared" si="58"/>
        <v>6</v>
      </c>
      <c r="AY125" s="2" t="e">
        <f t="shared" si="59"/>
        <v>#REF!</v>
      </c>
      <c r="AZ125" s="2" t="s">
        <v>63</v>
      </c>
      <c r="BA125" s="2" t="e">
        <f>IF(BG125="A",0,IF(AZ125="s",14*#REF!,IF(AZ125="T",11*#REF!,"HATA")))</f>
        <v>#REF!</v>
      </c>
      <c r="BB125" s="2" t="e">
        <f t="shared" si="60"/>
        <v>#REF!</v>
      </c>
      <c r="BC125" s="2" t="e">
        <f t="shared" si="61"/>
        <v>#REF!</v>
      </c>
      <c r="BD125" s="2" t="e">
        <f>IF(BC125-#REF!=0,"DOĞRU","YANLIŞ")</f>
        <v>#REF!</v>
      </c>
      <c r="BE125" s="2" t="e">
        <f>#REF!-BC125</f>
        <v>#REF!</v>
      </c>
      <c r="BF125" s="2">
        <v>0</v>
      </c>
      <c r="BH125" s="2">
        <v>0</v>
      </c>
      <c r="BJ125" s="2">
        <v>2</v>
      </c>
      <c r="BL125" s="7" t="e">
        <f>#REF!*14</f>
        <v>#REF!</v>
      </c>
      <c r="BM125" s="9"/>
      <c r="BN125" s="8"/>
      <c r="BO125" s="13"/>
      <c r="BP125" s="13"/>
      <c r="BQ125" s="13"/>
      <c r="BR125" s="13"/>
      <c r="BS125" s="13"/>
      <c r="BT125" s="10"/>
      <c r="BU125" s="11"/>
      <c r="BV125" s="12"/>
      <c r="CC125" s="41"/>
      <c r="CD125" s="41"/>
      <c r="CE125" s="41"/>
      <c r="CF125" s="42"/>
      <c r="CG125" s="42"/>
      <c r="CH125" s="42"/>
      <c r="CI125" s="42"/>
      <c r="CJ125" s="42"/>
      <c r="CK125" s="42"/>
    </row>
    <row r="126" spans="1:89" hidden="1" x14ac:dyDescent="0.25">
      <c r="A126" s="2" t="s">
        <v>245</v>
      </c>
      <c r="B126" s="2" t="s">
        <v>246</v>
      </c>
      <c r="C126" s="2" t="s">
        <v>246</v>
      </c>
      <c r="D126" s="4" t="s">
        <v>60</v>
      </c>
      <c r="E126" s="4" t="s">
        <v>60</v>
      </c>
      <c r="F126" s="4" t="e">
        <f>IF(AZ126="S",
IF(#REF!+BH126=2012,
IF(#REF!=1,"12-13/1",
IF(#REF!=2,"12-13/2",
IF(#REF!=3,"13-14/1",
IF(#REF!=4,"13-14/2","Hata1")))),
IF(#REF!+BH126=2013,
IF(#REF!=1,"13-14/1",
IF(#REF!=2,"13-14/2",
IF(#REF!=3,"14-15/1",
IF(#REF!=4,"14-15/2","Hata2")))),
IF(#REF!+BH126=2014,
IF(#REF!=1,"14-15/1",
IF(#REF!=2,"14-15/2",
IF(#REF!=3,"15-16/1",
IF(#REF!=4,"15-16/2","Hata3")))),
IF(#REF!+BH126=2015,
IF(#REF!=1,"15-16/1",
IF(#REF!=2,"15-16/2",
IF(#REF!=3,"16-17/1",
IF(#REF!=4,"16-17/2","Hata4")))),
IF(#REF!+BH126=2016,
IF(#REF!=1,"16-17/1",
IF(#REF!=2,"16-17/2",
IF(#REF!=3,"17-18/1",
IF(#REF!=4,"17-18/2","Hata5")))),
IF(#REF!+BH126=2017,
IF(#REF!=1,"17-18/1",
IF(#REF!=2,"17-18/2",
IF(#REF!=3,"18-19/1",
IF(#REF!=4,"18-19/2","Hata6")))),
IF(#REF!+BH126=2018,
IF(#REF!=1,"18-19/1",
IF(#REF!=2,"18-19/2",
IF(#REF!=3,"19-20/1",
IF(#REF!=4,"19-20/2","Hata7")))),
IF(#REF!+BH126=2019,
IF(#REF!=1,"19-20/1",
IF(#REF!=2,"19-20/2",
IF(#REF!=3,"20-21/1",
IF(#REF!=4,"20-21/2","Hata8")))),
IF(#REF!+BH126=2020,
IF(#REF!=1,"20-21/1",
IF(#REF!=2,"20-21/2",
IF(#REF!=3,"21-22/1",
IF(#REF!=4,"21-22/2","Hata9")))),
IF(#REF!+BH126=2021,
IF(#REF!=1,"21-22/1",
IF(#REF!=2,"21-22/2",
IF(#REF!=3,"22-23/1",
IF(#REF!=4,"22-23/2","Hata10")))),
IF(#REF!+BH126=2022,
IF(#REF!=1,"22-23/1",
IF(#REF!=2,"22-23/2",
IF(#REF!=3,"23-24/1",
IF(#REF!=4,"23-24/2","Hata11")))),
IF(#REF!+BH126=2023,
IF(#REF!=1,"23-24/1",
IF(#REF!=2,"23-24/2",
IF(#REF!=3,"24-25/1",
IF(#REF!=4,"24-25/2","Hata12")))),
)))))))))))),
IF(AZ126="T",
IF(#REF!+BH126=2012,
IF(#REF!=1,"12-13/1",
IF(#REF!=2,"12-13/2",
IF(#REF!=3,"12-13/3",
IF(#REF!=4,"13-14/1",
IF(#REF!=5,"13-14/2",
IF(#REF!=6,"13-14/3","Hata1")))))),
IF(#REF!+BH126=2013,
IF(#REF!=1,"13-14/1",
IF(#REF!=2,"13-14/2",
IF(#REF!=3,"13-14/3",
IF(#REF!=4,"14-15/1",
IF(#REF!=5,"14-15/2",
IF(#REF!=6,"14-15/3","Hata2")))))),
IF(#REF!+BH126=2014,
IF(#REF!=1,"14-15/1",
IF(#REF!=2,"14-15/2",
IF(#REF!=3,"14-15/3",
IF(#REF!=4,"15-16/1",
IF(#REF!=5,"15-16/2",
IF(#REF!=6,"15-16/3","Hata3")))))),
IF(AND(#REF!+#REF!&gt;2014,#REF!+#REF!&lt;2015,BH126=1),
IF(#REF!=0.1,"14-15/0.1",
IF(#REF!=0.2,"14-15/0.2",
IF(#REF!=0.3,"14-15/0.3","Hata4"))),
IF(#REF!+BH126=2015,
IF(#REF!=1,"15-16/1",
IF(#REF!=2,"15-16/2",
IF(#REF!=3,"15-16/3",
IF(#REF!=4,"16-17/1",
IF(#REF!=5,"16-17/2",
IF(#REF!=6,"16-17/3","Hata5")))))),
IF(#REF!+BH126=2016,
IF(#REF!=1,"16-17/1",
IF(#REF!=2,"16-17/2",
IF(#REF!=3,"16-17/3",
IF(#REF!=4,"17-18/1",
IF(#REF!=5,"17-18/2",
IF(#REF!=6,"17-18/3","Hata6")))))),
IF(#REF!+BH126=2017,
IF(#REF!=1,"17-18/1",
IF(#REF!=2,"17-18/2",
IF(#REF!=3,"17-18/3",
IF(#REF!=4,"18-19/1",
IF(#REF!=5,"18-19/2",
IF(#REF!=6,"18-19/3","Hata7")))))),
IF(#REF!+BH126=2018,
IF(#REF!=1,"18-19/1",
IF(#REF!=2,"18-19/2",
IF(#REF!=3,"18-19/3",
IF(#REF!=4,"19-20/1",
IF(#REF!=5," 19-20/2",
IF(#REF!=6,"19-20/3","Hata8")))))),
IF(#REF!+BH126=2019,
IF(#REF!=1,"19-20/1",
IF(#REF!=2,"19-20/2",
IF(#REF!=3,"19-20/3",
IF(#REF!=4,"20-21/1",
IF(#REF!=5,"20-21/2",
IF(#REF!=6,"20-21/3","Hata9")))))),
IF(#REF!+BH126=2020,
IF(#REF!=1,"20-21/1",
IF(#REF!=2,"20-21/2",
IF(#REF!=3,"20-21/3",
IF(#REF!=4,"21-22/1",
IF(#REF!=5,"21-22/2",
IF(#REF!=6,"21-22/3","Hata10")))))),
IF(#REF!+BH126=2021,
IF(#REF!=1,"21-22/1",
IF(#REF!=2,"21-22/2",
IF(#REF!=3,"21-22/3",
IF(#REF!=4,"22-23/1",
IF(#REF!=5,"22-23/2",
IF(#REF!=6,"22-23/3","Hata11")))))),
IF(#REF!+BH126=2022,
IF(#REF!=1,"22-23/1",
IF(#REF!=2,"22-23/2",
IF(#REF!=3,"22-23/3",
IF(#REF!=4,"23-24/1",
IF(#REF!=5,"23-24/2",
IF(#REF!=6,"23-24/3","Hata12")))))),
IF(#REF!+BH126=2023,
IF(#REF!=1,"23-24/1",
IF(#REF!=2,"23-24/2",
IF(#REF!=3,"23-24/3",
IF(#REF!=4,"24-25/1",
IF(#REF!=5,"24-25/2",
IF(#REF!=6,"24-25/3","Hata13")))))),
))))))))))))))
)</f>
        <v>#REF!</v>
      </c>
      <c r="G126" s="4"/>
      <c r="H126" s="2" t="s">
        <v>143</v>
      </c>
      <c r="I126" s="2">
        <v>238527</v>
      </c>
      <c r="J126" s="2" t="s">
        <v>107</v>
      </c>
      <c r="L126" s="2">
        <v>4358</v>
      </c>
      <c r="Q126" s="5">
        <v>0</v>
      </c>
      <c r="R126" s="2">
        <f>VLOOKUP($Q126,[1]sistem!$I$3:$L$10,2,FALSE)</f>
        <v>0</v>
      </c>
      <c r="S126" s="2">
        <f>VLOOKUP($Q126,[1]sistem!$I$3:$L$10,3,FALSE)</f>
        <v>0</v>
      </c>
      <c r="T126" s="2">
        <f>VLOOKUP($Q126,[1]sistem!$I$3:$L$10,4,FALSE)</f>
        <v>0</v>
      </c>
      <c r="U126" s="2" t="e">
        <f>VLOOKUP($AZ126,[1]sistem!$I$13:$L$14,2,FALSE)*#REF!</f>
        <v>#REF!</v>
      </c>
      <c r="V126" s="2" t="e">
        <f>VLOOKUP($AZ126,[1]sistem!$I$13:$L$14,3,FALSE)*#REF!</f>
        <v>#REF!</v>
      </c>
      <c r="W126" s="2" t="e">
        <f>VLOOKUP($AZ126,[1]sistem!$I$13:$L$14,4,FALSE)*#REF!</f>
        <v>#REF!</v>
      </c>
      <c r="X126" s="2" t="e">
        <f t="shared" si="47"/>
        <v>#REF!</v>
      </c>
      <c r="Y126" s="2" t="e">
        <f t="shared" si="48"/>
        <v>#REF!</v>
      </c>
      <c r="Z126" s="2" t="e">
        <f t="shared" si="49"/>
        <v>#REF!</v>
      </c>
      <c r="AA126" s="2" t="e">
        <f t="shared" si="50"/>
        <v>#REF!</v>
      </c>
      <c r="AB126" s="2">
        <f>VLOOKUP(AZ126,[1]sistem!$I$18:$J$19,2,FALSE)</f>
        <v>14</v>
      </c>
      <c r="AC126" s="2">
        <v>0.25</v>
      </c>
      <c r="AD126" s="2">
        <f>VLOOKUP($Q126,[1]sistem!$I$3:$M$10,5,FALSE)</f>
        <v>0</v>
      </c>
      <c r="AG126" s="2" t="e">
        <f>(#REF!+#REF!)*AB126</f>
        <v>#REF!</v>
      </c>
      <c r="AH126" s="2">
        <f>VLOOKUP($Q126,[1]sistem!$I$3:$N$10,6,FALSE)</f>
        <v>0</v>
      </c>
      <c r="AI126" s="2">
        <v>2</v>
      </c>
      <c r="AJ126" s="2">
        <f t="shared" si="51"/>
        <v>0</v>
      </c>
      <c r="AK126" s="2">
        <f>VLOOKUP($AZ126,[1]sistem!$I$18:$K$19,3,FALSE)</f>
        <v>14</v>
      </c>
      <c r="AL126" s="2" t="e">
        <f>AK126*#REF!</f>
        <v>#REF!</v>
      </c>
      <c r="AM126" s="2" t="e">
        <f t="shared" si="52"/>
        <v>#REF!</v>
      </c>
      <c r="AN126" s="2">
        <f t="shared" si="62"/>
        <v>25</v>
      </c>
      <c r="AO126" s="2" t="e">
        <f t="shared" si="54"/>
        <v>#REF!</v>
      </c>
      <c r="AP126" s="2" t="e">
        <f>ROUND(AO126-#REF!,0)</f>
        <v>#REF!</v>
      </c>
      <c r="AQ126" s="2">
        <f>IF(AZ126="s",IF(Q126=0,0,
IF(Q126=1,#REF!*4*4,
IF(Q126=2,0,
IF(Q126=3,#REF!*4*2,
IF(Q126=4,0,
IF(Q126=5,0,
IF(Q126=6,0,
IF(Q126=7,0)))))))),
IF(AZ126="t",
IF(Q126=0,0,
IF(Q126=1,#REF!*4*4*0.8,
IF(Q126=2,0,
IF(Q126=3,#REF!*4*2*0.8,
IF(Q126=4,0,
IF(Q126=5,0,
IF(Q126=6,0,
IF(Q126=7,0))))))))))</f>
        <v>0</v>
      </c>
      <c r="AR126" s="2">
        <f>IF(AZ126="s",
IF(Q126=0,0,
IF(Q126=1,0,
IF(Q126=2,#REF!*4*2,
IF(Q126=3,#REF!*4,
IF(Q126=4,#REF!*4,
IF(Q126=5,0,
IF(Q126=6,0,
IF(Q126=7,#REF!*4)))))))),
IF(AZ126="t",
IF(Q126=0,0,
IF(Q126=1,0,
IF(Q126=2,#REF!*4*2*0.8,
IF(Q126=3,#REF!*4*0.8,
IF(Q126=4,#REF!*4*0.8,
IF(Q126=5,0,
IF(Q126=6,0,
IF(Q126=7,#REF!*4))))))))))</f>
        <v>0</v>
      </c>
      <c r="AS126" s="2">
        <f>IF(AZ126="s",
IF(Q126=0,0,
IF(Q126=1,#REF!*2,
IF(Q126=2,#REF!*2,
IF(Q126=3,#REF!*2,
IF(Q126=4,#REF!*2,
IF(Q126=5,#REF!*2,
IF(Q126=6,#REF!*2,
IF(Q126=7,#REF!*2)))))))),
IF(AZ126="t",
IF(Q126=0,#REF!*2*0.8,
IF(Q126=1,#REF!*2*0.8,
IF(Q126=2,#REF!*2*0.8,
IF(Q126=3,#REF!*2*0.8,
IF(Q126=4,#REF!*2*0.8,
IF(Q126=5,#REF!*2*0.8,
IF(Q126=6,#REF!*1*0.8,
IF(Q126=7,#REF!*2))))))))))</f>
        <v>0</v>
      </c>
      <c r="AT126" s="2" t="e">
        <f t="shared" si="55"/>
        <v>#REF!</v>
      </c>
      <c r="AU126" s="2">
        <f>IF(AZ126="s",
IF(Q126=0,0,
IF(Q126=1,(14-2)*(#REF!+#REF!)/4*4,
IF(Q126=2,(14-2)*(#REF!+#REF!)/4*2,
IF(Q126=3,(14-2)*(#REF!+#REF!)/4*3,
IF(Q126=4,(14-2)*(#REF!+#REF!)/4,
IF(Q126=5,(14-2)*#REF!/4,
IF(Q126=6,0,
IF(Q126=7,(14)*#REF!)))))))),
IF(AZ126="t",
IF(Q126=0,0,
IF(Q126=1,(11-2)*(#REF!+#REF!)/4*4,
IF(Q126=2,(11-2)*(#REF!+#REF!)/4*2,
IF(Q126=3,(11-2)*(#REF!+#REF!)/4*3,
IF(Q126=4,(11-2)*(#REF!+#REF!)/4,
IF(Q126=5,(11-2)*#REF!/4,
IF(Q126=6,0,
IF(Q126=7,(11)*#REF!))))))))))</f>
        <v>0</v>
      </c>
      <c r="AV126" s="2" t="e">
        <f t="shared" si="56"/>
        <v>#REF!</v>
      </c>
      <c r="AW126" s="2">
        <f t="shared" si="57"/>
        <v>0</v>
      </c>
      <c r="AX126" s="2">
        <f t="shared" si="58"/>
        <v>0</v>
      </c>
      <c r="AY126" s="2">
        <f t="shared" si="59"/>
        <v>0</v>
      </c>
      <c r="AZ126" s="2" t="s">
        <v>63</v>
      </c>
      <c r="BA126" s="2">
        <f>IF(BG126="A",0,IF(AZ126="s",14*#REF!,IF(AZ126="T",11*#REF!,"HATA")))</f>
        <v>0</v>
      </c>
      <c r="BB126" s="2">
        <f t="shared" si="60"/>
        <v>0</v>
      </c>
      <c r="BC126" s="2">
        <f t="shared" si="61"/>
        <v>0</v>
      </c>
      <c r="BD126" s="2" t="e">
        <f>IF(BC126-#REF!=0,"DOĞRU","YANLIŞ")</f>
        <v>#REF!</v>
      </c>
      <c r="BE126" s="2" t="e">
        <f>#REF!-BC126</f>
        <v>#REF!</v>
      </c>
      <c r="BF126" s="2">
        <v>0</v>
      </c>
      <c r="BG126" s="2" t="s">
        <v>110</v>
      </c>
      <c r="BH126" s="2">
        <v>0</v>
      </c>
      <c r="BJ126" s="2">
        <v>0</v>
      </c>
      <c r="BL126" s="7" t="e">
        <f>#REF!*14</f>
        <v>#REF!</v>
      </c>
      <c r="BM126" s="9"/>
      <c r="BN126" s="8"/>
      <c r="BO126" s="13"/>
      <c r="BP126" s="13"/>
      <c r="BQ126" s="13"/>
      <c r="BR126" s="13"/>
      <c r="BS126" s="13"/>
      <c r="BT126" s="10"/>
      <c r="BU126" s="11"/>
      <c r="BV126" s="12"/>
      <c r="CC126" s="41"/>
      <c r="CD126" s="41"/>
      <c r="CE126" s="41"/>
      <c r="CF126" s="42"/>
      <c r="CG126" s="42"/>
      <c r="CH126" s="42"/>
      <c r="CI126" s="42"/>
      <c r="CJ126" s="42"/>
      <c r="CK126" s="42"/>
    </row>
    <row r="127" spans="1:89" hidden="1" x14ac:dyDescent="0.25">
      <c r="A127" s="2" t="s">
        <v>520</v>
      </c>
      <c r="B127" s="2" t="s">
        <v>521</v>
      </c>
      <c r="C127" s="2" t="s">
        <v>521</v>
      </c>
      <c r="D127" s="4" t="s">
        <v>60</v>
      </c>
      <c r="E127" s="4" t="s">
        <v>60</v>
      </c>
      <c r="F127" s="4" t="e">
        <f>IF(AZ127="S",
IF(#REF!+BH127=2012,
IF(#REF!=1,"12-13/1",
IF(#REF!=2,"12-13/2",
IF(#REF!=3,"13-14/1",
IF(#REF!=4,"13-14/2","Hata1")))),
IF(#REF!+BH127=2013,
IF(#REF!=1,"13-14/1",
IF(#REF!=2,"13-14/2",
IF(#REF!=3,"14-15/1",
IF(#REF!=4,"14-15/2","Hata2")))),
IF(#REF!+BH127=2014,
IF(#REF!=1,"14-15/1",
IF(#REF!=2,"14-15/2",
IF(#REF!=3,"15-16/1",
IF(#REF!=4,"15-16/2","Hata3")))),
IF(#REF!+BH127=2015,
IF(#REF!=1,"15-16/1",
IF(#REF!=2,"15-16/2",
IF(#REF!=3,"16-17/1",
IF(#REF!=4,"16-17/2","Hata4")))),
IF(#REF!+BH127=2016,
IF(#REF!=1,"16-17/1",
IF(#REF!=2,"16-17/2",
IF(#REF!=3,"17-18/1",
IF(#REF!=4,"17-18/2","Hata5")))),
IF(#REF!+BH127=2017,
IF(#REF!=1,"17-18/1",
IF(#REF!=2,"17-18/2",
IF(#REF!=3,"18-19/1",
IF(#REF!=4,"18-19/2","Hata6")))),
IF(#REF!+BH127=2018,
IF(#REF!=1,"18-19/1",
IF(#REF!=2,"18-19/2",
IF(#REF!=3,"19-20/1",
IF(#REF!=4,"19-20/2","Hata7")))),
IF(#REF!+BH127=2019,
IF(#REF!=1,"19-20/1",
IF(#REF!=2,"19-20/2",
IF(#REF!=3,"20-21/1",
IF(#REF!=4,"20-21/2","Hata8")))),
IF(#REF!+BH127=2020,
IF(#REF!=1,"20-21/1",
IF(#REF!=2,"20-21/2",
IF(#REF!=3,"21-22/1",
IF(#REF!=4,"21-22/2","Hata9")))),
IF(#REF!+BH127=2021,
IF(#REF!=1,"21-22/1",
IF(#REF!=2,"21-22/2",
IF(#REF!=3,"22-23/1",
IF(#REF!=4,"22-23/2","Hata10")))),
IF(#REF!+BH127=2022,
IF(#REF!=1,"22-23/1",
IF(#REF!=2,"22-23/2",
IF(#REF!=3,"23-24/1",
IF(#REF!=4,"23-24/2","Hata11")))),
IF(#REF!+BH127=2023,
IF(#REF!=1,"23-24/1",
IF(#REF!=2,"23-24/2",
IF(#REF!=3,"24-25/1",
IF(#REF!=4,"24-25/2","Hata12")))),
)))))))))))),
IF(AZ127="T",
IF(#REF!+BH127=2012,
IF(#REF!=1,"12-13/1",
IF(#REF!=2,"12-13/2",
IF(#REF!=3,"12-13/3",
IF(#REF!=4,"13-14/1",
IF(#REF!=5,"13-14/2",
IF(#REF!=6,"13-14/3","Hata1")))))),
IF(#REF!+BH127=2013,
IF(#REF!=1,"13-14/1",
IF(#REF!=2,"13-14/2",
IF(#REF!=3,"13-14/3",
IF(#REF!=4,"14-15/1",
IF(#REF!=5,"14-15/2",
IF(#REF!=6,"14-15/3","Hata2")))))),
IF(#REF!+BH127=2014,
IF(#REF!=1,"14-15/1",
IF(#REF!=2,"14-15/2",
IF(#REF!=3,"14-15/3",
IF(#REF!=4,"15-16/1",
IF(#REF!=5,"15-16/2",
IF(#REF!=6,"15-16/3","Hata3")))))),
IF(AND(#REF!+#REF!&gt;2014,#REF!+#REF!&lt;2015,BH127=1),
IF(#REF!=0.1,"14-15/0.1",
IF(#REF!=0.2,"14-15/0.2",
IF(#REF!=0.3,"14-15/0.3","Hata4"))),
IF(#REF!+BH127=2015,
IF(#REF!=1,"15-16/1",
IF(#REF!=2,"15-16/2",
IF(#REF!=3,"15-16/3",
IF(#REF!=4,"16-17/1",
IF(#REF!=5,"16-17/2",
IF(#REF!=6,"16-17/3","Hata5")))))),
IF(#REF!+BH127=2016,
IF(#REF!=1,"16-17/1",
IF(#REF!=2,"16-17/2",
IF(#REF!=3,"16-17/3",
IF(#REF!=4,"17-18/1",
IF(#REF!=5,"17-18/2",
IF(#REF!=6,"17-18/3","Hata6")))))),
IF(#REF!+BH127=2017,
IF(#REF!=1,"17-18/1",
IF(#REF!=2,"17-18/2",
IF(#REF!=3,"17-18/3",
IF(#REF!=4,"18-19/1",
IF(#REF!=5,"18-19/2",
IF(#REF!=6,"18-19/3","Hata7")))))),
IF(#REF!+BH127=2018,
IF(#REF!=1,"18-19/1",
IF(#REF!=2,"18-19/2",
IF(#REF!=3,"18-19/3",
IF(#REF!=4,"19-20/1",
IF(#REF!=5," 19-20/2",
IF(#REF!=6,"19-20/3","Hata8")))))),
IF(#REF!+BH127=2019,
IF(#REF!=1,"19-20/1",
IF(#REF!=2,"19-20/2",
IF(#REF!=3,"19-20/3",
IF(#REF!=4,"20-21/1",
IF(#REF!=5,"20-21/2",
IF(#REF!=6,"20-21/3","Hata9")))))),
IF(#REF!+BH127=2020,
IF(#REF!=1,"20-21/1",
IF(#REF!=2,"20-21/2",
IF(#REF!=3,"20-21/3",
IF(#REF!=4,"21-22/1",
IF(#REF!=5,"21-22/2",
IF(#REF!=6,"21-22/3","Hata10")))))),
IF(#REF!+BH127=2021,
IF(#REF!=1,"21-22/1",
IF(#REF!=2,"21-22/2",
IF(#REF!=3,"21-22/3",
IF(#REF!=4,"22-23/1",
IF(#REF!=5,"22-23/2",
IF(#REF!=6,"22-23/3","Hata11")))))),
IF(#REF!+BH127=2022,
IF(#REF!=1,"22-23/1",
IF(#REF!=2,"22-23/2",
IF(#REF!=3,"22-23/3",
IF(#REF!=4,"23-24/1",
IF(#REF!=5,"23-24/2",
IF(#REF!=6,"23-24/3","Hata12")))))),
IF(#REF!+BH127=2023,
IF(#REF!=1,"23-24/1",
IF(#REF!=2,"23-24/2",
IF(#REF!=3,"23-24/3",
IF(#REF!=4,"24-25/1",
IF(#REF!=5,"24-25/2",
IF(#REF!=6,"24-25/3","Hata13")))))),
))))))))))))))
)</f>
        <v>#REF!</v>
      </c>
      <c r="G127" s="4"/>
      <c r="H127" s="2" t="s">
        <v>143</v>
      </c>
      <c r="I127" s="2">
        <v>238527</v>
      </c>
      <c r="J127" s="2" t="s">
        <v>107</v>
      </c>
      <c r="Q127" s="5">
        <v>4</v>
      </c>
      <c r="R127" s="2">
        <f>VLOOKUP($Q127,[1]sistem!$I$3:$L$10,2,FALSE)</f>
        <v>0</v>
      </c>
      <c r="S127" s="2">
        <f>VLOOKUP($Q127,[1]sistem!$I$3:$L$10,3,FALSE)</f>
        <v>1</v>
      </c>
      <c r="T127" s="2">
        <f>VLOOKUP($Q127,[1]sistem!$I$3:$L$10,4,FALSE)</f>
        <v>1</v>
      </c>
      <c r="U127" s="2" t="e">
        <f>VLOOKUP($AZ127,[1]sistem!$I$13:$L$14,2,FALSE)*#REF!</f>
        <v>#REF!</v>
      </c>
      <c r="V127" s="2" t="e">
        <f>VLOOKUP($AZ127,[1]sistem!$I$13:$L$14,3,FALSE)*#REF!</f>
        <v>#REF!</v>
      </c>
      <c r="W127" s="2" t="e">
        <f>VLOOKUP($AZ127,[1]sistem!$I$13:$L$14,4,FALSE)*#REF!</f>
        <v>#REF!</v>
      </c>
      <c r="X127" s="2" t="e">
        <f t="shared" si="47"/>
        <v>#REF!</v>
      </c>
      <c r="Y127" s="2" t="e">
        <f t="shared" si="48"/>
        <v>#REF!</v>
      </c>
      <c r="Z127" s="2" t="e">
        <f t="shared" si="49"/>
        <v>#REF!</v>
      </c>
      <c r="AA127" s="2" t="e">
        <f t="shared" si="50"/>
        <v>#REF!</v>
      </c>
      <c r="AB127" s="2">
        <f>VLOOKUP(AZ127,[1]sistem!$I$18:$J$19,2,FALSE)</f>
        <v>14</v>
      </c>
      <c r="AC127" s="2">
        <v>0.25</v>
      </c>
      <c r="AD127" s="2">
        <f>VLOOKUP($Q127,[1]sistem!$I$3:$M$10,5,FALSE)</f>
        <v>1</v>
      </c>
      <c r="AG127" s="2" t="e">
        <f>(#REF!+#REF!)*AB127</f>
        <v>#REF!</v>
      </c>
      <c r="AH127" s="2">
        <f>VLOOKUP($Q127,[1]sistem!$I$3:$N$10,6,FALSE)</f>
        <v>2</v>
      </c>
      <c r="AI127" s="2">
        <v>2</v>
      </c>
      <c r="AJ127" s="2">
        <f t="shared" si="51"/>
        <v>4</v>
      </c>
      <c r="AK127" s="2">
        <f>VLOOKUP($AZ127,[1]sistem!$I$18:$K$19,3,FALSE)</f>
        <v>14</v>
      </c>
      <c r="AL127" s="2" t="e">
        <f>AK127*#REF!</f>
        <v>#REF!</v>
      </c>
      <c r="AM127" s="2" t="e">
        <f t="shared" si="52"/>
        <v>#REF!</v>
      </c>
      <c r="AN127" s="2">
        <f t="shared" si="62"/>
        <v>25</v>
      </c>
      <c r="AO127" s="2" t="e">
        <f t="shared" si="54"/>
        <v>#REF!</v>
      </c>
      <c r="AP127" s="2" t="e">
        <f>ROUND(AO127-#REF!,0)</f>
        <v>#REF!</v>
      </c>
      <c r="AQ127" s="2">
        <f>IF(AZ127="s",IF(Q127=0,0,
IF(Q127=1,#REF!*4*4,
IF(Q127=2,0,
IF(Q127=3,#REF!*4*2,
IF(Q127=4,0,
IF(Q127=5,0,
IF(Q127=6,0,
IF(Q127=7,0)))))))),
IF(AZ127="t",
IF(Q127=0,0,
IF(Q127=1,#REF!*4*4*0.8,
IF(Q127=2,0,
IF(Q127=3,#REF!*4*2*0.8,
IF(Q127=4,0,
IF(Q127=5,0,
IF(Q127=6,0,
IF(Q127=7,0))))))))))</f>
        <v>0</v>
      </c>
      <c r="AR127" s="2" t="e">
        <f>IF(AZ127="s",
IF(Q127=0,0,
IF(Q127=1,0,
IF(Q127=2,#REF!*4*2,
IF(Q127=3,#REF!*4,
IF(Q127=4,#REF!*4,
IF(Q127=5,0,
IF(Q127=6,0,
IF(Q127=7,#REF!*4)))))))),
IF(AZ127="t",
IF(Q127=0,0,
IF(Q127=1,0,
IF(Q127=2,#REF!*4*2*0.8,
IF(Q127=3,#REF!*4*0.8,
IF(Q127=4,#REF!*4*0.8,
IF(Q127=5,0,
IF(Q127=6,0,
IF(Q127=7,#REF!*4))))))))))</f>
        <v>#REF!</v>
      </c>
      <c r="AS127" s="2" t="e">
        <f>IF(AZ127="s",
IF(Q127=0,0,
IF(Q127=1,#REF!*2,
IF(Q127=2,#REF!*2,
IF(Q127=3,#REF!*2,
IF(Q127=4,#REF!*2,
IF(Q127=5,#REF!*2,
IF(Q127=6,#REF!*2,
IF(Q127=7,#REF!*2)))))))),
IF(AZ127="t",
IF(Q127=0,#REF!*2*0.8,
IF(Q127=1,#REF!*2*0.8,
IF(Q127=2,#REF!*2*0.8,
IF(Q127=3,#REF!*2*0.8,
IF(Q127=4,#REF!*2*0.8,
IF(Q127=5,#REF!*2*0.8,
IF(Q127=6,#REF!*1*0.8,
IF(Q127=7,#REF!*2))))))))))</f>
        <v>#REF!</v>
      </c>
      <c r="AT127" s="2" t="e">
        <f t="shared" si="55"/>
        <v>#REF!</v>
      </c>
      <c r="AU127" s="2" t="e">
        <f>IF(AZ127="s",
IF(Q127=0,0,
IF(Q127=1,(14-2)*(#REF!+#REF!)/4*4,
IF(Q127=2,(14-2)*(#REF!+#REF!)/4*2,
IF(Q127=3,(14-2)*(#REF!+#REF!)/4*3,
IF(Q127=4,(14-2)*(#REF!+#REF!)/4,
IF(Q127=5,(14-2)*#REF!/4,
IF(Q127=6,0,
IF(Q127=7,(14)*#REF!)))))))),
IF(AZ127="t",
IF(Q127=0,0,
IF(Q127=1,(11-2)*(#REF!+#REF!)/4*4,
IF(Q127=2,(11-2)*(#REF!+#REF!)/4*2,
IF(Q127=3,(11-2)*(#REF!+#REF!)/4*3,
IF(Q127=4,(11-2)*(#REF!+#REF!)/4,
IF(Q127=5,(11-2)*#REF!/4,
IF(Q127=6,0,
IF(Q127=7,(11)*#REF!))))))))))</f>
        <v>#REF!</v>
      </c>
      <c r="AV127" s="2" t="e">
        <f t="shared" si="56"/>
        <v>#REF!</v>
      </c>
      <c r="AW127" s="2">
        <f t="shared" si="57"/>
        <v>8</v>
      </c>
      <c r="AX127" s="2">
        <f t="shared" si="58"/>
        <v>4</v>
      </c>
      <c r="AY127" s="2" t="e">
        <f t="shared" si="59"/>
        <v>#REF!</v>
      </c>
      <c r="AZ127" s="2" t="s">
        <v>63</v>
      </c>
      <c r="BA127" s="2" t="e">
        <f>IF(BG127="A",0,IF(AZ127="s",14*#REF!,IF(AZ127="T",11*#REF!,"HATA")))</f>
        <v>#REF!</v>
      </c>
      <c r="BB127" s="2" t="e">
        <f t="shared" si="60"/>
        <v>#REF!</v>
      </c>
      <c r="BC127" s="2" t="e">
        <f t="shared" si="61"/>
        <v>#REF!</v>
      </c>
      <c r="BD127" s="2" t="e">
        <f>IF(BC127-#REF!=0,"DOĞRU","YANLIŞ")</f>
        <v>#REF!</v>
      </c>
      <c r="BE127" s="2" t="e">
        <f>#REF!-BC127</f>
        <v>#REF!</v>
      </c>
      <c r="BF127" s="2">
        <v>0</v>
      </c>
      <c r="BH127" s="2">
        <v>0</v>
      </c>
      <c r="BJ127" s="2">
        <v>4</v>
      </c>
      <c r="BL127" s="7" t="e">
        <f>#REF!*14</f>
        <v>#REF!</v>
      </c>
      <c r="BM127" s="9"/>
      <c r="BN127" s="8"/>
      <c r="BO127" s="13"/>
      <c r="BP127" s="13"/>
      <c r="BQ127" s="13"/>
      <c r="BR127" s="13"/>
      <c r="BS127" s="13"/>
      <c r="BT127" s="10"/>
      <c r="BU127" s="11"/>
      <c r="BV127" s="12"/>
      <c r="CC127" s="41"/>
      <c r="CD127" s="41"/>
      <c r="CE127" s="41"/>
      <c r="CF127" s="42"/>
      <c r="CG127" s="42"/>
      <c r="CH127" s="42"/>
      <c r="CI127" s="42"/>
      <c r="CJ127" s="42"/>
      <c r="CK127" s="42"/>
    </row>
    <row r="128" spans="1:89" hidden="1" x14ac:dyDescent="0.25">
      <c r="A128" s="2" t="s">
        <v>256</v>
      </c>
      <c r="B128" s="2" t="s">
        <v>257</v>
      </c>
      <c r="C128" s="2" t="s">
        <v>257</v>
      </c>
      <c r="D128" s="4" t="s">
        <v>60</v>
      </c>
      <c r="E128" s="4" t="s">
        <v>60</v>
      </c>
      <c r="F128" s="4" t="e">
        <f>IF(AZ128="S",
IF(#REF!+BH128=2012,
IF(#REF!=1,"12-13/1",
IF(#REF!=2,"12-13/2",
IF(#REF!=3,"13-14/1",
IF(#REF!=4,"13-14/2","Hata1")))),
IF(#REF!+BH128=2013,
IF(#REF!=1,"13-14/1",
IF(#REF!=2,"13-14/2",
IF(#REF!=3,"14-15/1",
IF(#REF!=4,"14-15/2","Hata2")))),
IF(#REF!+BH128=2014,
IF(#REF!=1,"14-15/1",
IF(#REF!=2,"14-15/2",
IF(#REF!=3,"15-16/1",
IF(#REF!=4,"15-16/2","Hata3")))),
IF(#REF!+BH128=2015,
IF(#REF!=1,"15-16/1",
IF(#REF!=2,"15-16/2",
IF(#REF!=3,"16-17/1",
IF(#REF!=4,"16-17/2","Hata4")))),
IF(#REF!+BH128=2016,
IF(#REF!=1,"16-17/1",
IF(#REF!=2,"16-17/2",
IF(#REF!=3,"17-18/1",
IF(#REF!=4,"17-18/2","Hata5")))),
IF(#REF!+BH128=2017,
IF(#REF!=1,"17-18/1",
IF(#REF!=2,"17-18/2",
IF(#REF!=3,"18-19/1",
IF(#REF!=4,"18-19/2","Hata6")))),
IF(#REF!+BH128=2018,
IF(#REF!=1,"18-19/1",
IF(#REF!=2,"18-19/2",
IF(#REF!=3,"19-20/1",
IF(#REF!=4,"19-20/2","Hata7")))),
IF(#REF!+BH128=2019,
IF(#REF!=1,"19-20/1",
IF(#REF!=2,"19-20/2",
IF(#REF!=3,"20-21/1",
IF(#REF!=4,"20-21/2","Hata8")))),
IF(#REF!+BH128=2020,
IF(#REF!=1,"20-21/1",
IF(#REF!=2,"20-21/2",
IF(#REF!=3,"21-22/1",
IF(#REF!=4,"21-22/2","Hata9")))),
IF(#REF!+BH128=2021,
IF(#REF!=1,"21-22/1",
IF(#REF!=2,"21-22/2",
IF(#REF!=3,"22-23/1",
IF(#REF!=4,"22-23/2","Hata10")))),
IF(#REF!+BH128=2022,
IF(#REF!=1,"22-23/1",
IF(#REF!=2,"22-23/2",
IF(#REF!=3,"23-24/1",
IF(#REF!=4,"23-24/2","Hata11")))),
IF(#REF!+BH128=2023,
IF(#REF!=1,"23-24/1",
IF(#REF!=2,"23-24/2",
IF(#REF!=3,"24-25/1",
IF(#REF!=4,"24-25/2","Hata12")))),
)))))))))))),
IF(AZ128="T",
IF(#REF!+BH128=2012,
IF(#REF!=1,"12-13/1",
IF(#REF!=2,"12-13/2",
IF(#REF!=3,"12-13/3",
IF(#REF!=4,"13-14/1",
IF(#REF!=5,"13-14/2",
IF(#REF!=6,"13-14/3","Hata1")))))),
IF(#REF!+BH128=2013,
IF(#REF!=1,"13-14/1",
IF(#REF!=2,"13-14/2",
IF(#REF!=3,"13-14/3",
IF(#REF!=4,"14-15/1",
IF(#REF!=5,"14-15/2",
IF(#REF!=6,"14-15/3","Hata2")))))),
IF(#REF!+BH128=2014,
IF(#REF!=1,"14-15/1",
IF(#REF!=2,"14-15/2",
IF(#REF!=3,"14-15/3",
IF(#REF!=4,"15-16/1",
IF(#REF!=5,"15-16/2",
IF(#REF!=6,"15-16/3","Hata3")))))),
IF(AND(#REF!+#REF!&gt;2014,#REF!+#REF!&lt;2015,BH128=1),
IF(#REF!=0.1,"14-15/0.1",
IF(#REF!=0.2,"14-15/0.2",
IF(#REF!=0.3,"14-15/0.3","Hata4"))),
IF(#REF!+BH128=2015,
IF(#REF!=1,"15-16/1",
IF(#REF!=2,"15-16/2",
IF(#REF!=3,"15-16/3",
IF(#REF!=4,"16-17/1",
IF(#REF!=5,"16-17/2",
IF(#REF!=6,"16-17/3","Hata5")))))),
IF(#REF!+BH128=2016,
IF(#REF!=1,"16-17/1",
IF(#REF!=2,"16-17/2",
IF(#REF!=3,"16-17/3",
IF(#REF!=4,"17-18/1",
IF(#REF!=5,"17-18/2",
IF(#REF!=6,"17-18/3","Hata6")))))),
IF(#REF!+BH128=2017,
IF(#REF!=1,"17-18/1",
IF(#REF!=2,"17-18/2",
IF(#REF!=3,"17-18/3",
IF(#REF!=4,"18-19/1",
IF(#REF!=5,"18-19/2",
IF(#REF!=6,"18-19/3","Hata7")))))),
IF(#REF!+BH128=2018,
IF(#REF!=1,"18-19/1",
IF(#REF!=2,"18-19/2",
IF(#REF!=3,"18-19/3",
IF(#REF!=4,"19-20/1",
IF(#REF!=5," 19-20/2",
IF(#REF!=6,"19-20/3","Hata8")))))),
IF(#REF!+BH128=2019,
IF(#REF!=1,"19-20/1",
IF(#REF!=2,"19-20/2",
IF(#REF!=3,"19-20/3",
IF(#REF!=4,"20-21/1",
IF(#REF!=5,"20-21/2",
IF(#REF!=6,"20-21/3","Hata9")))))),
IF(#REF!+BH128=2020,
IF(#REF!=1,"20-21/1",
IF(#REF!=2,"20-21/2",
IF(#REF!=3,"20-21/3",
IF(#REF!=4,"21-22/1",
IF(#REF!=5,"21-22/2",
IF(#REF!=6,"21-22/3","Hata10")))))),
IF(#REF!+BH128=2021,
IF(#REF!=1,"21-22/1",
IF(#REF!=2,"21-22/2",
IF(#REF!=3,"21-22/3",
IF(#REF!=4,"22-23/1",
IF(#REF!=5,"22-23/2",
IF(#REF!=6,"22-23/3","Hata11")))))),
IF(#REF!+BH128=2022,
IF(#REF!=1,"22-23/1",
IF(#REF!=2,"22-23/2",
IF(#REF!=3,"22-23/3",
IF(#REF!=4,"23-24/1",
IF(#REF!=5,"23-24/2",
IF(#REF!=6,"23-24/3","Hata12")))))),
IF(#REF!+BH128=2023,
IF(#REF!=1,"23-24/1",
IF(#REF!=2,"23-24/2",
IF(#REF!=3,"23-24/3",
IF(#REF!=4,"24-25/1",
IF(#REF!=5,"24-25/2",
IF(#REF!=6,"24-25/3","Hata13")))))),
))))))))))))))
)</f>
        <v>#REF!</v>
      </c>
      <c r="G128" s="4"/>
      <c r="H128" s="2" t="s">
        <v>143</v>
      </c>
      <c r="I128" s="2">
        <v>238527</v>
      </c>
      <c r="J128" s="2" t="s">
        <v>107</v>
      </c>
      <c r="O128" s="2" t="s">
        <v>469</v>
      </c>
      <c r="P128" s="2" t="s">
        <v>469</v>
      </c>
      <c r="Q128" s="5">
        <v>0</v>
      </c>
      <c r="R128" s="2">
        <f>VLOOKUP($Q128,[1]sistem!$I$3:$L$10,2,FALSE)</f>
        <v>0</v>
      </c>
      <c r="S128" s="2">
        <f>VLOOKUP($Q128,[1]sistem!$I$3:$L$10,3,FALSE)</f>
        <v>0</v>
      </c>
      <c r="T128" s="2">
        <f>VLOOKUP($Q128,[1]sistem!$I$3:$L$10,4,FALSE)</f>
        <v>0</v>
      </c>
      <c r="U128" s="2" t="e">
        <f>VLOOKUP($AZ128,[1]sistem!$I$13:$L$14,2,FALSE)*#REF!</f>
        <v>#REF!</v>
      </c>
      <c r="V128" s="2" t="e">
        <f>VLOOKUP($AZ128,[1]sistem!$I$13:$L$14,3,FALSE)*#REF!</f>
        <v>#REF!</v>
      </c>
      <c r="W128" s="2" t="e">
        <f>VLOOKUP($AZ128,[1]sistem!$I$13:$L$14,4,FALSE)*#REF!</f>
        <v>#REF!</v>
      </c>
      <c r="X128" s="2" t="e">
        <f t="shared" si="47"/>
        <v>#REF!</v>
      </c>
      <c r="Y128" s="2" t="e">
        <f t="shared" si="48"/>
        <v>#REF!</v>
      </c>
      <c r="Z128" s="2" t="e">
        <f t="shared" si="49"/>
        <v>#REF!</v>
      </c>
      <c r="AA128" s="2" t="e">
        <f t="shared" si="50"/>
        <v>#REF!</v>
      </c>
      <c r="AB128" s="2">
        <f>VLOOKUP(AZ128,[1]sistem!$I$18:$J$19,2,FALSE)</f>
        <v>14</v>
      </c>
      <c r="AC128" s="2">
        <v>0.25</v>
      </c>
      <c r="AD128" s="2">
        <f>VLOOKUP($Q128,[1]sistem!$I$3:$M$10,5,FALSE)</f>
        <v>0</v>
      </c>
      <c r="AG128" s="2" t="e">
        <f>(#REF!+#REF!)*AB128</f>
        <v>#REF!</v>
      </c>
      <c r="AH128" s="2">
        <f>VLOOKUP($Q128,[1]sistem!$I$3:$N$10,6,FALSE)</f>
        <v>0</v>
      </c>
      <c r="AI128" s="2">
        <v>2</v>
      </c>
      <c r="AJ128" s="2">
        <f t="shared" si="51"/>
        <v>0</v>
      </c>
      <c r="AK128" s="2">
        <f>VLOOKUP($AZ128,[1]sistem!$I$18:$K$19,3,FALSE)</f>
        <v>14</v>
      </c>
      <c r="AL128" s="2" t="e">
        <f>AK128*#REF!</f>
        <v>#REF!</v>
      </c>
      <c r="AM128" s="2" t="e">
        <f t="shared" si="52"/>
        <v>#REF!</v>
      </c>
      <c r="AN128" s="2">
        <f t="shared" si="62"/>
        <v>25</v>
      </c>
      <c r="AO128" s="2" t="e">
        <f t="shared" si="54"/>
        <v>#REF!</v>
      </c>
      <c r="AP128" s="2" t="e">
        <f>ROUND(AO128-#REF!,0)</f>
        <v>#REF!</v>
      </c>
      <c r="AQ128" s="2">
        <f>IF(AZ128="s",IF(Q128=0,0,
IF(Q128=1,#REF!*4*4,
IF(Q128=2,0,
IF(Q128=3,#REF!*4*2,
IF(Q128=4,0,
IF(Q128=5,0,
IF(Q128=6,0,
IF(Q128=7,0)))))))),
IF(AZ128="t",
IF(Q128=0,0,
IF(Q128=1,#REF!*4*4*0.8,
IF(Q128=2,0,
IF(Q128=3,#REF!*4*2*0.8,
IF(Q128=4,0,
IF(Q128=5,0,
IF(Q128=6,0,
IF(Q128=7,0))))))))))</f>
        <v>0</v>
      </c>
      <c r="AR128" s="2">
        <f>IF(AZ128="s",
IF(Q128=0,0,
IF(Q128=1,0,
IF(Q128=2,#REF!*4*2,
IF(Q128=3,#REF!*4,
IF(Q128=4,#REF!*4,
IF(Q128=5,0,
IF(Q128=6,0,
IF(Q128=7,#REF!*4)))))))),
IF(AZ128="t",
IF(Q128=0,0,
IF(Q128=1,0,
IF(Q128=2,#REF!*4*2*0.8,
IF(Q128=3,#REF!*4*0.8,
IF(Q128=4,#REF!*4*0.8,
IF(Q128=5,0,
IF(Q128=6,0,
IF(Q128=7,#REF!*4))))))))))</f>
        <v>0</v>
      </c>
      <c r="AS128" s="2">
        <f>IF(AZ128="s",
IF(Q128=0,0,
IF(Q128=1,#REF!*2,
IF(Q128=2,#REF!*2,
IF(Q128=3,#REF!*2,
IF(Q128=4,#REF!*2,
IF(Q128=5,#REF!*2,
IF(Q128=6,#REF!*2,
IF(Q128=7,#REF!*2)))))))),
IF(AZ128="t",
IF(Q128=0,#REF!*2*0.8,
IF(Q128=1,#REF!*2*0.8,
IF(Q128=2,#REF!*2*0.8,
IF(Q128=3,#REF!*2*0.8,
IF(Q128=4,#REF!*2*0.8,
IF(Q128=5,#REF!*2*0.8,
IF(Q128=6,#REF!*1*0.8,
IF(Q128=7,#REF!*2))))))))))</f>
        <v>0</v>
      </c>
      <c r="AT128" s="2" t="e">
        <f t="shared" si="55"/>
        <v>#REF!</v>
      </c>
      <c r="AU128" s="2">
        <f>IF(AZ128="s",
IF(Q128=0,0,
IF(Q128=1,(14-2)*(#REF!+#REF!)/4*4,
IF(Q128=2,(14-2)*(#REF!+#REF!)/4*2,
IF(Q128=3,(14-2)*(#REF!+#REF!)/4*3,
IF(Q128=4,(14-2)*(#REF!+#REF!)/4,
IF(Q128=5,(14-2)*#REF!/4,
IF(Q128=6,0,
IF(Q128=7,(14)*#REF!)))))))),
IF(AZ128="t",
IF(Q128=0,0,
IF(Q128=1,(11-2)*(#REF!+#REF!)/4*4,
IF(Q128=2,(11-2)*(#REF!+#REF!)/4*2,
IF(Q128=3,(11-2)*(#REF!+#REF!)/4*3,
IF(Q128=4,(11-2)*(#REF!+#REF!)/4,
IF(Q128=5,(11-2)*#REF!/4,
IF(Q128=6,0,
IF(Q128=7,(11)*#REF!))))))))))</f>
        <v>0</v>
      </c>
      <c r="AV128" s="2" t="e">
        <f t="shared" si="56"/>
        <v>#REF!</v>
      </c>
      <c r="AW128" s="2">
        <f t="shared" si="57"/>
        <v>0</v>
      </c>
      <c r="AX128" s="2">
        <f t="shared" si="58"/>
        <v>0</v>
      </c>
      <c r="AY128" s="2">
        <f t="shared" si="59"/>
        <v>0</v>
      </c>
      <c r="AZ128" s="2" t="s">
        <v>63</v>
      </c>
      <c r="BA128" s="2" t="e">
        <f>IF(BG128="A",0,IF(AZ128="s",14*#REF!,IF(AZ128="T",11*#REF!,"HATA")))</f>
        <v>#REF!</v>
      </c>
      <c r="BB128" s="2" t="e">
        <f t="shared" si="60"/>
        <v>#REF!</v>
      </c>
      <c r="BC128" s="2" t="e">
        <f t="shared" si="61"/>
        <v>#REF!</v>
      </c>
      <c r="BD128" s="2" t="e">
        <f>IF(BC128-#REF!=0,"DOĞRU","YANLIŞ")</f>
        <v>#REF!</v>
      </c>
      <c r="BE128" s="2" t="e">
        <f>#REF!-BC128</f>
        <v>#REF!</v>
      </c>
      <c r="BF128" s="2">
        <v>0</v>
      </c>
      <c r="BH128" s="2">
        <v>0</v>
      </c>
      <c r="BJ128" s="2">
        <v>0</v>
      </c>
      <c r="BL128" s="7" t="e">
        <f>#REF!*14</f>
        <v>#REF!</v>
      </c>
      <c r="BM128" s="9"/>
      <c r="BN128" s="8"/>
      <c r="BO128" s="13"/>
      <c r="BP128" s="13"/>
      <c r="BQ128" s="13"/>
      <c r="BR128" s="13"/>
      <c r="BS128" s="13"/>
      <c r="BT128" s="10"/>
      <c r="BU128" s="11"/>
      <c r="BV128" s="12"/>
      <c r="CC128" s="41"/>
      <c r="CD128" s="41"/>
      <c r="CE128" s="41"/>
      <c r="CF128" s="42"/>
      <c r="CG128" s="42"/>
      <c r="CH128" s="42"/>
      <c r="CI128" s="42"/>
      <c r="CJ128" s="42"/>
      <c r="CK128" s="42"/>
    </row>
    <row r="129" spans="1:89" hidden="1" x14ac:dyDescent="0.25">
      <c r="A129" s="2" t="s">
        <v>440</v>
      </c>
      <c r="B129" s="2" t="s">
        <v>438</v>
      </c>
      <c r="C129" s="2" t="s">
        <v>438</v>
      </c>
      <c r="D129" s="4" t="s">
        <v>171</v>
      </c>
      <c r="E129" s="4">
        <v>3</v>
      </c>
      <c r="F129" s="4" t="e">
        <f>IF(AZ129="S",
IF(#REF!+BH129=2012,
IF(#REF!=1,"12-13/1",
IF(#REF!=2,"12-13/2",
IF(#REF!=3,"13-14/1",
IF(#REF!=4,"13-14/2","Hata1")))),
IF(#REF!+BH129=2013,
IF(#REF!=1,"13-14/1",
IF(#REF!=2,"13-14/2",
IF(#REF!=3,"14-15/1",
IF(#REF!=4,"14-15/2","Hata2")))),
IF(#REF!+BH129=2014,
IF(#REF!=1,"14-15/1",
IF(#REF!=2,"14-15/2",
IF(#REF!=3,"15-16/1",
IF(#REF!=4,"15-16/2","Hata3")))),
IF(#REF!+BH129=2015,
IF(#REF!=1,"15-16/1",
IF(#REF!=2,"15-16/2",
IF(#REF!=3,"16-17/1",
IF(#REF!=4,"16-17/2","Hata4")))),
IF(#REF!+BH129=2016,
IF(#REF!=1,"16-17/1",
IF(#REF!=2,"16-17/2",
IF(#REF!=3,"17-18/1",
IF(#REF!=4,"17-18/2","Hata5")))),
IF(#REF!+BH129=2017,
IF(#REF!=1,"17-18/1",
IF(#REF!=2,"17-18/2",
IF(#REF!=3,"18-19/1",
IF(#REF!=4,"18-19/2","Hata6")))),
IF(#REF!+BH129=2018,
IF(#REF!=1,"18-19/1",
IF(#REF!=2,"18-19/2",
IF(#REF!=3,"19-20/1",
IF(#REF!=4,"19-20/2","Hata7")))),
IF(#REF!+BH129=2019,
IF(#REF!=1,"19-20/1",
IF(#REF!=2,"19-20/2",
IF(#REF!=3,"20-21/1",
IF(#REF!=4,"20-21/2","Hata8")))),
IF(#REF!+BH129=2020,
IF(#REF!=1,"20-21/1",
IF(#REF!=2,"20-21/2",
IF(#REF!=3,"21-22/1",
IF(#REF!=4,"21-22/2","Hata9")))),
IF(#REF!+BH129=2021,
IF(#REF!=1,"21-22/1",
IF(#REF!=2,"21-22/2",
IF(#REF!=3,"22-23/1",
IF(#REF!=4,"22-23/2","Hata10")))),
IF(#REF!+BH129=2022,
IF(#REF!=1,"22-23/1",
IF(#REF!=2,"22-23/2",
IF(#REF!=3,"23-24/1",
IF(#REF!=4,"23-24/2","Hata11")))),
IF(#REF!+BH129=2023,
IF(#REF!=1,"23-24/1",
IF(#REF!=2,"23-24/2",
IF(#REF!=3,"24-25/1",
IF(#REF!=4,"24-25/2","Hata12")))),
)))))))))))),
IF(AZ129="T",
IF(#REF!+BH129=2012,
IF(#REF!=1,"12-13/1",
IF(#REF!=2,"12-13/2",
IF(#REF!=3,"12-13/3",
IF(#REF!=4,"13-14/1",
IF(#REF!=5,"13-14/2",
IF(#REF!=6,"13-14/3","Hata1")))))),
IF(#REF!+BH129=2013,
IF(#REF!=1,"13-14/1",
IF(#REF!=2,"13-14/2",
IF(#REF!=3,"13-14/3",
IF(#REF!=4,"14-15/1",
IF(#REF!=5,"14-15/2",
IF(#REF!=6,"14-15/3","Hata2")))))),
IF(#REF!+BH129=2014,
IF(#REF!=1,"14-15/1",
IF(#REF!=2,"14-15/2",
IF(#REF!=3,"14-15/3",
IF(#REF!=4,"15-16/1",
IF(#REF!=5,"15-16/2",
IF(#REF!=6,"15-16/3","Hata3")))))),
IF(AND(#REF!+#REF!&gt;2014,#REF!+#REF!&lt;2015,BH129=1),
IF(#REF!=0.1,"14-15/0.1",
IF(#REF!=0.2,"14-15/0.2",
IF(#REF!=0.3,"14-15/0.3","Hata4"))),
IF(#REF!+BH129=2015,
IF(#REF!=1,"15-16/1",
IF(#REF!=2,"15-16/2",
IF(#REF!=3,"15-16/3",
IF(#REF!=4,"16-17/1",
IF(#REF!=5,"16-17/2",
IF(#REF!=6,"16-17/3","Hata5")))))),
IF(#REF!+BH129=2016,
IF(#REF!=1,"16-17/1",
IF(#REF!=2,"16-17/2",
IF(#REF!=3,"16-17/3",
IF(#REF!=4,"17-18/1",
IF(#REF!=5,"17-18/2",
IF(#REF!=6,"17-18/3","Hata6")))))),
IF(#REF!+BH129=2017,
IF(#REF!=1,"17-18/1",
IF(#REF!=2,"17-18/2",
IF(#REF!=3,"17-18/3",
IF(#REF!=4,"18-19/1",
IF(#REF!=5,"18-19/2",
IF(#REF!=6,"18-19/3","Hata7")))))),
IF(#REF!+BH129=2018,
IF(#REF!=1,"18-19/1",
IF(#REF!=2,"18-19/2",
IF(#REF!=3,"18-19/3",
IF(#REF!=4,"19-20/1",
IF(#REF!=5," 19-20/2",
IF(#REF!=6,"19-20/3","Hata8")))))),
IF(#REF!+BH129=2019,
IF(#REF!=1,"19-20/1",
IF(#REF!=2,"19-20/2",
IF(#REF!=3,"19-20/3",
IF(#REF!=4,"20-21/1",
IF(#REF!=5,"20-21/2",
IF(#REF!=6,"20-21/3","Hata9")))))),
IF(#REF!+BH129=2020,
IF(#REF!=1,"20-21/1",
IF(#REF!=2,"20-21/2",
IF(#REF!=3,"20-21/3",
IF(#REF!=4,"21-22/1",
IF(#REF!=5,"21-22/2",
IF(#REF!=6,"21-22/3","Hata10")))))),
IF(#REF!+BH129=2021,
IF(#REF!=1,"21-22/1",
IF(#REF!=2,"21-22/2",
IF(#REF!=3,"21-22/3",
IF(#REF!=4,"22-23/1",
IF(#REF!=5,"22-23/2",
IF(#REF!=6,"22-23/3","Hata11")))))),
IF(#REF!+BH129=2022,
IF(#REF!=1,"22-23/1",
IF(#REF!=2,"22-23/2",
IF(#REF!=3,"22-23/3",
IF(#REF!=4,"23-24/1",
IF(#REF!=5,"23-24/2",
IF(#REF!=6,"23-24/3","Hata12")))))),
IF(#REF!+BH129=2023,
IF(#REF!=1,"23-24/1",
IF(#REF!=2,"23-24/2",
IF(#REF!=3,"23-24/3",
IF(#REF!=4,"24-25/1",
IF(#REF!=5,"24-25/2",
IF(#REF!=6,"24-25/3","Hata13")))))),
))))))))))))))
)</f>
        <v>#REF!</v>
      </c>
      <c r="G129" s="4"/>
      <c r="H129" s="2" t="s">
        <v>143</v>
      </c>
      <c r="I129" s="2">
        <v>238527</v>
      </c>
      <c r="J129" s="2" t="s">
        <v>107</v>
      </c>
      <c r="O129" s="2" t="s">
        <v>332</v>
      </c>
      <c r="P129" s="2" t="s">
        <v>332</v>
      </c>
      <c r="Q129" s="5">
        <v>7</v>
      </c>
      <c r="R129" s="2">
        <f>VLOOKUP($Q129,[1]sistem!$I$3:$L$10,2,FALSE)</f>
        <v>0</v>
      </c>
      <c r="S129" s="2">
        <f>VLOOKUP($Q129,[1]sistem!$I$3:$L$10,3,FALSE)</f>
        <v>1</v>
      </c>
      <c r="T129" s="2">
        <f>VLOOKUP($Q129,[1]sistem!$I$3:$L$10,4,FALSE)</f>
        <v>1</v>
      </c>
      <c r="U129" s="2" t="e">
        <f>VLOOKUP($AZ129,[1]sistem!$I$13:$L$14,2,FALSE)*#REF!</f>
        <v>#REF!</v>
      </c>
      <c r="V129" s="2" t="e">
        <f>VLOOKUP($AZ129,[1]sistem!$I$13:$L$14,3,FALSE)*#REF!</f>
        <v>#REF!</v>
      </c>
      <c r="W129" s="2" t="e">
        <f>VLOOKUP($AZ129,[1]sistem!$I$13:$L$14,4,FALSE)*#REF!</f>
        <v>#REF!</v>
      </c>
      <c r="X129" s="2" t="e">
        <f t="shared" si="47"/>
        <v>#REF!</v>
      </c>
      <c r="Y129" s="2" t="e">
        <f t="shared" si="48"/>
        <v>#REF!</v>
      </c>
      <c r="Z129" s="2" t="e">
        <f t="shared" si="49"/>
        <v>#REF!</v>
      </c>
      <c r="AA129" s="2" t="e">
        <f t="shared" si="50"/>
        <v>#REF!</v>
      </c>
      <c r="AB129" s="2">
        <f>VLOOKUP(AZ129,[1]sistem!$I$18:$J$19,2,FALSE)</f>
        <v>14</v>
      </c>
      <c r="AC129" s="2">
        <v>0.25</v>
      </c>
      <c r="AD129" s="2">
        <f>VLOOKUP($Q129,[1]sistem!$I$3:$M$10,5,FALSE)</f>
        <v>1</v>
      </c>
      <c r="AE129" s="2">
        <v>4</v>
      </c>
      <c r="AG129" s="2">
        <f>AE129*AK129</f>
        <v>56</v>
      </c>
      <c r="AH129" s="2">
        <f>VLOOKUP($Q129,[1]sistem!$I$3:$N$10,6,FALSE)</f>
        <v>2</v>
      </c>
      <c r="AI129" s="2">
        <v>2</v>
      </c>
      <c r="AJ129" s="2">
        <f t="shared" si="51"/>
        <v>4</v>
      </c>
      <c r="AK129" s="2">
        <f>VLOOKUP($AZ129,[1]sistem!$I$18:$K$19,3,FALSE)</f>
        <v>14</v>
      </c>
      <c r="AL129" s="2" t="e">
        <f>AK129*#REF!</f>
        <v>#REF!</v>
      </c>
      <c r="AM129" s="2" t="e">
        <f t="shared" si="52"/>
        <v>#REF!</v>
      </c>
      <c r="AN129" s="2">
        <f t="shared" si="62"/>
        <v>25</v>
      </c>
      <c r="AO129" s="2" t="e">
        <f t="shared" si="54"/>
        <v>#REF!</v>
      </c>
      <c r="AP129" s="2" t="e">
        <f>ROUND(AO129-#REF!,0)</f>
        <v>#REF!</v>
      </c>
      <c r="AQ129" s="2">
        <f>IF(AZ129="s",IF(Q129=0,0,
IF(Q129=1,#REF!*4*4,
IF(Q129=2,0,
IF(Q129=3,#REF!*4*2,
IF(Q129=4,0,
IF(Q129=5,0,
IF(Q129=6,0,
IF(Q129=7,0)))))))),
IF(AZ129="t",
IF(Q129=0,0,
IF(Q129=1,#REF!*4*4*0.8,
IF(Q129=2,0,
IF(Q129=3,#REF!*4*2*0.8,
IF(Q129=4,0,
IF(Q129=5,0,
IF(Q129=6,0,
IF(Q129=7,0))))))))))</f>
        <v>0</v>
      </c>
      <c r="AR129" s="2" t="e">
        <f>IF(AZ129="s",
IF(Q129=0,0,
IF(Q129=1,0,
IF(Q129=2,#REF!*4*2,
IF(Q129=3,#REF!*4,
IF(Q129=4,#REF!*4,
IF(Q129=5,0,
IF(Q129=6,0,
IF(Q129=7,#REF!*4)))))))),
IF(AZ129="t",
IF(Q129=0,0,
IF(Q129=1,0,
IF(Q129=2,#REF!*4*2*0.8,
IF(Q129=3,#REF!*4*0.8,
IF(Q129=4,#REF!*4*0.8,
IF(Q129=5,0,
IF(Q129=6,0,
IF(Q129=7,#REF!*4))))))))))</f>
        <v>#REF!</v>
      </c>
      <c r="AS129" s="2" t="e">
        <f>IF(AZ129="s",
IF(Q129=0,0,
IF(Q129=1,#REF!*2,
IF(Q129=2,#REF!*2,
IF(Q129=3,#REF!*2,
IF(Q129=4,#REF!*2,
IF(Q129=5,#REF!*2,
IF(Q129=6,#REF!*2,
IF(Q129=7,#REF!*2)))))))),
IF(AZ129="t",
IF(Q129=0,#REF!*2*0.8,
IF(Q129=1,#REF!*2*0.8,
IF(Q129=2,#REF!*2*0.8,
IF(Q129=3,#REF!*2*0.8,
IF(Q129=4,#REF!*2*0.8,
IF(Q129=5,#REF!*2*0.8,
IF(Q129=6,#REF!*1*0.8,
IF(Q129=7,#REF!*2))))))))))</f>
        <v>#REF!</v>
      </c>
      <c r="AT129" s="2" t="e">
        <f t="shared" si="55"/>
        <v>#REF!</v>
      </c>
      <c r="AU129" s="2" t="e">
        <f>IF(AZ129="s",
IF(Q129=0,0,
IF(Q129=1,(14-2)*(#REF!+#REF!)/4*4,
IF(Q129=2,(14-2)*(#REF!+#REF!)/4*2,
IF(Q129=3,(14-2)*(#REF!+#REF!)/4*3,
IF(Q129=4,(14-2)*(#REF!+#REF!)/4,
IF(Q129=5,(14-2)*#REF!/4,
IF(Q129=6,0,
IF(Q129=7,(14)*#REF!)))))))),
IF(AZ129="t",
IF(Q129=0,0,
IF(Q129=1,(11-2)*(#REF!+#REF!)/4*4,
IF(Q129=2,(11-2)*(#REF!+#REF!)/4*2,
IF(Q129=3,(11-2)*(#REF!+#REF!)/4*3,
IF(Q129=4,(11-2)*(#REF!+#REF!)/4,
IF(Q129=5,(11-2)*#REF!/4,
IF(Q129=6,0,
IF(Q129=7,(11)*#REF!))))))))))</f>
        <v>#REF!</v>
      </c>
      <c r="AV129" s="2" t="e">
        <f t="shared" si="56"/>
        <v>#REF!</v>
      </c>
      <c r="AW129" s="2">
        <f t="shared" si="57"/>
        <v>8</v>
      </c>
      <c r="AX129" s="2">
        <f t="shared" si="58"/>
        <v>4</v>
      </c>
      <c r="AY129" s="2" t="e">
        <f t="shared" si="59"/>
        <v>#REF!</v>
      </c>
      <c r="AZ129" s="2" t="s">
        <v>63</v>
      </c>
      <c r="BA129" s="2" t="e">
        <f>IF(BG129="A",0,IF(AZ129="s",14*#REF!,IF(AZ129="T",11*#REF!,"HATA")))</f>
        <v>#REF!</v>
      </c>
      <c r="BB129" s="2" t="e">
        <f t="shared" si="60"/>
        <v>#REF!</v>
      </c>
      <c r="BC129" s="2" t="e">
        <f t="shared" si="61"/>
        <v>#REF!</v>
      </c>
      <c r="BD129" s="2" t="e">
        <f>IF(BC129-#REF!=0,"DOĞRU","YANLIŞ")</f>
        <v>#REF!</v>
      </c>
      <c r="BE129" s="2" t="e">
        <f>#REF!-BC129</f>
        <v>#REF!</v>
      </c>
      <c r="BF129" s="2">
        <v>0</v>
      </c>
      <c r="BH129" s="2">
        <v>0</v>
      </c>
      <c r="BJ129" s="2">
        <v>7</v>
      </c>
      <c r="BL129" s="7" t="e">
        <f>#REF!*14</f>
        <v>#REF!</v>
      </c>
      <c r="BM129" s="9"/>
      <c r="BN129" s="8"/>
      <c r="BO129" s="13"/>
      <c r="BP129" s="13"/>
      <c r="BQ129" s="13"/>
      <c r="BR129" s="13"/>
      <c r="BS129" s="13"/>
      <c r="BT129" s="10"/>
      <c r="BU129" s="11"/>
      <c r="BV129" s="12"/>
      <c r="CC129" s="41"/>
      <c r="CD129" s="41"/>
      <c r="CE129" s="41"/>
      <c r="CF129" s="42"/>
      <c r="CG129" s="42"/>
      <c r="CH129" s="42"/>
      <c r="CI129" s="42"/>
      <c r="CJ129" s="42"/>
      <c r="CK129" s="42"/>
    </row>
    <row r="130" spans="1:89" hidden="1" x14ac:dyDescent="0.25">
      <c r="A130" s="54" t="s">
        <v>417</v>
      </c>
      <c r="B130" s="54" t="s">
        <v>418</v>
      </c>
      <c r="C130" s="2" t="s">
        <v>418</v>
      </c>
      <c r="D130" s="4" t="s">
        <v>171</v>
      </c>
      <c r="E130" s="4">
        <v>1</v>
      </c>
      <c r="F130" s="4" t="e">
        <f>IF(AZ130="S",
IF(#REF!+BH130=2012,
IF(#REF!=1,"12-13/1",
IF(#REF!=2,"12-13/2",
IF(#REF!=3,"13-14/1",
IF(#REF!=4,"13-14/2","Hata1")))),
IF(#REF!+BH130=2013,
IF(#REF!=1,"13-14/1",
IF(#REF!=2,"13-14/2",
IF(#REF!=3,"14-15/1",
IF(#REF!=4,"14-15/2","Hata2")))),
IF(#REF!+BH130=2014,
IF(#REF!=1,"14-15/1",
IF(#REF!=2,"14-15/2",
IF(#REF!=3,"15-16/1",
IF(#REF!=4,"15-16/2","Hata3")))),
IF(#REF!+BH130=2015,
IF(#REF!=1,"15-16/1",
IF(#REF!=2,"15-16/2",
IF(#REF!=3,"16-17/1",
IF(#REF!=4,"16-17/2","Hata4")))),
IF(#REF!+BH130=2016,
IF(#REF!=1,"16-17/1",
IF(#REF!=2,"16-17/2",
IF(#REF!=3,"17-18/1",
IF(#REF!=4,"17-18/2","Hata5")))),
IF(#REF!+BH130=2017,
IF(#REF!=1,"17-18/1",
IF(#REF!=2,"17-18/2",
IF(#REF!=3,"18-19/1",
IF(#REF!=4,"18-19/2","Hata6")))),
IF(#REF!+BH130=2018,
IF(#REF!=1,"18-19/1",
IF(#REF!=2,"18-19/2",
IF(#REF!=3,"19-20/1",
IF(#REF!=4,"19-20/2","Hata7")))),
IF(#REF!+BH130=2019,
IF(#REF!=1,"19-20/1",
IF(#REF!=2,"19-20/2",
IF(#REF!=3,"20-21/1",
IF(#REF!=4,"20-21/2","Hata8")))),
IF(#REF!+BH130=2020,
IF(#REF!=1,"20-21/1",
IF(#REF!=2,"20-21/2",
IF(#REF!=3,"21-22/1",
IF(#REF!=4,"21-22/2","Hata9")))),
IF(#REF!+BH130=2021,
IF(#REF!=1,"21-22/1",
IF(#REF!=2,"21-22/2",
IF(#REF!=3,"22-23/1",
IF(#REF!=4,"22-23/2","Hata10")))),
IF(#REF!+BH130=2022,
IF(#REF!=1,"22-23/1",
IF(#REF!=2,"22-23/2",
IF(#REF!=3,"23-24/1",
IF(#REF!=4,"23-24/2","Hata11")))),
IF(#REF!+BH130=2023,
IF(#REF!=1,"23-24/1",
IF(#REF!=2,"23-24/2",
IF(#REF!=3,"24-25/1",
IF(#REF!=4,"24-25/2","Hata12")))),
)))))))))))),
IF(AZ130="T",
IF(#REF!+BH130=2012,
IF(#REF!=1,"12-13/1",
IF(#REF!=2,"12-13/2",
IF(#REF!=3,"12-13/3",
IF(#REF!=4,"13-14/1",
IF(#REF!=5,"13-14/2",
IF(#REF!=6,"13-14/3","Hata1")))))),
IF(#REF!+BH130=2013,
IF(#REF!=1,"13-14/1",
IF(#REF!=2,"13-14/2",
IF(#REF!=3,"13-14/3",
IF(#REF!=4,"14-15/1",
IF(#REF!=5,"14-15/2",
IF(#REF!=6,"14-15/3","Hata2")))))),
IF(#REF!+BH130=2014,
IF(#REF!=1,"14-15/1",
IF(#REF!=2,"14-15/2",
IF(#REF!=3,"14-15/3",
IF(#REF!=4,"15-16/1",
IF(#REF!=5,"15-16/2",
IF(#REF!=6,"15-16/3","Hata3")))))),
IF(AND(#REF!+#REF!&gt;2014,#REF!+#REF!&lt;2015,BH130=1),
IF(#REF!=0.1,"14-15/0.1",
IF(#REF!=0.2,"14-15/0.2",
IF(#REF!=0.3,"14-15/0.3","Hata4"))),
IF(#REF!+BH130=2015,
IF(#REF!=1,"15-16/1",
IF(#REF!=2,"15-16/2",
IF(#REF!=3,"15-16/3",
IF(#REF!=4,"16-17/1",
IF(#REF!=5,"16-17/2",
IF(#REF!=6,"16-17/3","Hata5")))))),
IF(#REF!+BH130=2016,
IF(#REF!=1,"16-17/1",
IF(#REF!=2,"16-17/2",
IF(#REF!=3,"16-17/3",
IF(#REF!=4,"17-18/1",
IF(#REF!=5,"17-18/2",
IF(#REF!=6,"17-18/3","Hata6")))))),
IF(#REF!+BH130=2017,
IF(#REF!=1,"17-18/1",
IF(#REF!=2,"17-18/2",
IF(#REF!=3,"17-18/3",
IF(#REF!=4,"18-19/1",
IF(#REF!=5,"18-19/2",
IF(#REF!=6,"18-19/3","Hata7")))))),
IF(#REF!+BH130=2018,
IF(#REF!=1,"18-19/1",
IF(#REF!=2,"18-19/2",
IF(#REF!=3,"18-19/3",
IF(#REF!=4,"19-20/1",
IF(#REF!=5," 19-20/2",
IF(#REF!=6,"19-20/3","Hata8")))))),
IF(#REF!+BH130=2019,
IF(#REF!=1,"19-20/1",
IF(#REF!=2,"19-20/2",
IF(#REF!=3,"19-20/3",
IF(#REF!=4,"20-21/1",
IF(#REF!=5,"20-21/2",
IF(#REF!=6,"20-21/3","Hata9")))))),
IF(#REF!+BH130=2020,
IF(#REF!=1,"20-21/1",
IF(#REF!=2,"20-21/2",
IF(#REF!=3,"20-21/3",
IF(#REF!=4,"21-22/1",
IF(#REF!=5,"21-22/2",
IF(#REF!=6,"21-22/3","Hata10")))))),
IF(#REF!+BH130=2021,
IF(#REF!=1,"21-22/1",
IF(#REF!=2,"21-22/2",
IF(#REF!=3,"21-22/3",
IF(#REF!=4,"22-23/1",
IF(#REF!=5,"22-23/2",
IF(#REF!=6,"22-23/3","Hata11")))))),
IF(#REF!+BH130=2022,
IF(#REF!=1,"22-23/1",
IF(#REF!=2,"22-23/2",
IF(#REF!=3,"22-23/3",
IF(#REF!=4,"23-24/1",
IF(#REF!=5,"23-24/2",
IF(#REF!=6,"23-24/3","Hata12")))))),
IF(#REF!+BH130=2023,
IF(#REF!=1,"23-24/1",
IF(#REF!=2,"23-24/2",
IF(#REF!=3,"23-24/3",
IF(#REF!=4,"24-25/1",
IF(#REF!=5,"24-25/2",
IF(#REF!=6,"24-25/3","Hata13")))))),
))))))))))))))
)</f>
        <v>#REF!</v>
      </c>
      <c r="G130" s="4"/>
      <c r="H130" s="54" t="s">
        <v>143</v>
      </c>
      <c r="I130" s="2">
        <v>238527</v>
      </c>
      <c r="J130" s="2" t="s">
        <v>107</v>
      </c>
      <c r="O130" s="2" t="s">
        <v>249</v>
      </c>
      <c r="P130" s="2" t="s">
        <v>249</v>
      </c>
      <c r="Q130" s="55">
        <v>4</v>
      </c>
      <c r="R130" s="2">
        <f>VLOOKUP($Q130,[1]sistem!$I$3:$L$10,2,FALSE)</f>
        <v>0</v>
      </c>
      <c r="S130" s="2">
        <f>VLOOKUP($Q130,[1]sistem!$I$3:$L$10,3,FALSE)</f>
        <v>1</v>
      </c>
      <c r="T130" s="2">
        <f>VLOOKUP($Q130,[1]sistem!$I$3:$L$10,4,FALSE)</f>
        <v>1</v>
      </c>
      <c r="U130" s="2" t="e">
        <f>VLOOKUP($AZ130,[1]sistem!$I$13:$L$14,2,FALSE)*#REF!</f>
        <v>#REF!</v>
      </c>
      <c r="V130" s="2" t="e">
        <f>VLOOKUP($AZ130,[1]sistem!$I$13:$L$14,3,FALSE)*#REF!</f>
        <v>#REF!</v>
      </c>
      <c r="W130" s="2" t="e">
        <f>VLOOKUP($AZ130,[1]sistem!$I$13:$L$14,4,FALSE)*#REF!</f>
        <v>#REF!</v>
      </c>
      <c r="X130" s="2" t="e">
        <f t="shared" si="47"/>
        <v>#REF!</v>
      </c>
      <c r="Y130" s="2" t="e">
        <f t="shared" si="48"/>
        <v>#REF!</v>
      </c>
      <c r="Z130" s="2" t="e">
        <f t="shared" si="49"/>
        <v>#REF!</v>
      </c>
      <c r="AA130" s="2" t="e">
        <f t="shared" si="50"/>
        <v>#REF!</v>
      </c>
      <c r="AB130" s="2">
        <f>VLOOKUP(AZ130,[1]sistem!$I$18:$J$19,2,FALSE)</f>
        <v>14</v>
      </c>
      <c r="AC130" s="2">
        <v>0.25</v>
      </c>
      <c r="AD130" s="2">
        <f>VLOOKUP($Q130,[1]sistem!$I$3:$M$10,5,FALSE)</f>
        <v>1</v>
      </c>
      <c r="AE130" s="2">
        <v>4</v>
      </c>
      <c r="AG130" s="2">
        <f>AE130*AK130</f>
        <v>56</v>
      </c>
      <c r="AH130" s="2">
        <f>VLOOKUP($Q130,[1]sistem!$I$3:$N$10,6,FALSE)</f>
        <v>2</v>
      </c>
      <c r="AI130" s="2">
        <v>2</v>
      </c>
      <c r="AJ130" s="2">
        <f t="shared" si="51"/>
        <v>4</v>
      </c>
      <c r="AK130" s="2">
        <f>VLOOKUP($AZ130,[1]sistem!$I$18:$K$19,3,FALSE)</f>
        <v>14</v>
      </c>
      <c r="AL130" s="2" t="e">
        <f>AK130*#REF!</f>
        <v>#REF!</v>
      </c>
      <c r="AM130" s="2" t="e">
        <f t="shared" si="52"/>
        <v>#REF!</v>
      </c>
      <c r="AN130" s="2">
        <f t="shared" si="62"/>
        <v>25</v>
      </c>
      <c r="AO130" s="2" t="e">
        <f t="shared" si="54"/>
        <v>#REF!</v>
      </c>
      <c r="AP130" s="2" t="e">
        <f>ROUND(AO130-#REF!,0)</f>
        <v>#REF!</v>
      </c>
      <c r="AQ130" s="2">
        <f>IF(AZ130="s",IF(Q130=0,0,
IF(Q130=1,#REF!*4*4,
IF(Q130=2,0,
IF(Q130=3,#REF!*4*2,
IF(Q130=4,0,
IF(Q130=5,0,
IF(Q130=6,0,
IF(Q130=7,0)))))))),
IF(AZ130="t",
IF(Q130=0,0,
IF(Q130=1,#REF!*4*4*0.8,
IF(Q130=2,0,
IF(Q130=3,#REF!*4*2*0.8,
IF(Q130=4,0,
IF(Q130=5,0,
IF(Q130=6,0,
IF(Q130=7,0))))))))))</f>
        <v>0</v>
      </c>
      <c r="AR130" s="2" t="e">
        <f>IF(AZ130="s",
IF(Q130=0,0,
IF(Q130=1,0,
IF(Q130=2,#REF!*4*2,
IF(Q130=3,#REF!*4,
IF(Q130=4,#REF!*4,
IF(Q130=5,0,
IF(Q130=6,0,
IF(Q130=7,#REF!*4)))))))),
IF(AZ130="t",
IF(Q130=0,0,
IF(Q130=1,0,
IF(Q130=2,#REF!*4*2*0.8,
IF(Q130=3,#REF!*4*0.8,
IF(Q130=4,#REF!*4*0.8,
IF(Q130=5,0,
IF(Q130=6,0,
IF(Q130=7,#REF!*4))))))))))</f>
        <v>#REF!</v>
      </c>
      <c r="AS130" s="2" t="e">
        <f>IF(AZ130="s",
IF(Q130=0,0,
IF(Q130=1,#REF!*2,
IF(Q130=2,#REF!*2,
IF(Q130=3,#REF!*2,
IF(Q130=4,#REF!*2,
IF(Q130=5,#REF!*2,
IF(Q130=6,#REF!*2,
IF(Q130=7,#REF!*2)))))))),
IF(AZ130="t",
IF(Q130=0,#REF!*2*0.8,
IF(Q130=1,#REF!*2*0.8,
IF(Q130=2,#REF!*2*0.8,
IF(Q130=3,#REF!*2*0.8,
IF(Q130=4,#REF!*2*0.8,
IF(Q130=5,#REF!*2*0.8,
IF(Q130=6,#REF!*1*0.8,
IF(Q130=7,#REF!*2))))))))))</f>
        <v>#REF!</v>
      </c>
      <c r="AT130" s="2" t="e">
        <f t="shared" si="55"/>
        <v>#REF!</v>
      </c>
      <c r="AU130" s="2" t="e">
        <f>IF(AZ130="s",
IF(Q130=0,0,
IF(Q130=1,(14-2)*(#REF!+#REF!)/4*4,
IF(Q130=2,(14-2)*(#REF!+#REF!)/4*2,
IF(Q130=3,(14-2)*(#REF!+#REF!)/4*3,
IF(Q130=4,(14-2)*(#REF!+#REF!)/4,
IF(Q130=5,(14-2)*#REF!/4,
IF(Q130=6,0,
IF(Q130=7,(14)*#REF!)))))))),
IF(AZ130="t",
IF(Q130=0,0,
IF(Q130=1,(11-2)*(#REF!+#REF!)/4*4,
IF(Q130=2,(11-2)*(#REF!+#REF!)/4*2,
IF(Q130=3,(11-2)*(#REF!+#REF!)/4*3,
IF(Q130=4,(11-2)*(#REF!+#REF!)/4,
IF(Q130=5,(11-2)*#REF!/4,
IF(Q130=6,0,
IF(Q130=7,(11)*#REF!))))))))))</f>
        <v>#REF!</v>
      </c>
      <c r="AV130" s="2" t="e">
        <f t="shared" si="56"/>
        <v>#REF!</v>
      </c>
      <c r="AW130" s="2">
        <f t="shared" si="57"/>
        <v>8</v>
      </c>
      <c r="AX130" s="2">
        <f t="shared" si="58"/>
        <v>4</v>
      </c>
      <c r="AY130" s="2" t="e">
        <f t="shared" si="59"/>
        <v>#REF!</v>
      </c>
      <c r="AZ130" s="2" t="s">
        <v>63</v>
      </c>
      <c r="BA130" s="2" t="e">
        <f>IF(BG130="A",0,IF(AZ130="s",14*#REF!,IF(AZ130="T",11*#REF!,"HATA")))</f>
        <v>#REF!</v>
      </c>
      <c r="BB130" s="2" t="e">
        <f t="shared" si="60"/>
        <v>#REF!</v>
      </c>
      <c r="BC130" s="2" t="e">
        <f t="shared" si="61"/>
        <v>#REF!</v>
      </c>
      <c r="BD130" s="2" t="e">
        <f>IF(BC130-#REF!=0,"DOĞRU","YANLIŞ")</f>
        <v>#REF!</v>
      </c>
      <c r="BE130" s="2" t="e">
        <f>#REF!-BC130</f>
        <v>#REF!</v>
      </c>
      <c r="BF130" s="2">
        <v>0</v>
      </c>
      <c r="BH130" s="2">
        <v>0</v>
      </c>
      <c r="BJ130" s="2">
        <v>4</v>
      </c>
      <c r="BL130" s="7" t="e">
        <f>#REF!*14</f>
        <v>#REF!</v>
      </c>
      <c r="BM130" s="9"/>
      <c r="BN130" s="8"/>
      <c r="BO130" s="13"/>
      <c r="BP130" s="13"/>
      <c r="BQ130" s="13"/>
      <c r="BR130" s="13"/>
      <c r="BS130" s="13"/>
      <c r="BT130" s="10"/>
      <c r="BU130" s="11"/>
      <c r="BV130" s="12"/>
      <c r="CC130" s="51"/>
      <c r="CD130" s="51"/>
      <c r="CE130" s="51"/>
      <c r="CF130" s="52"/>
      <c r="CG130" s="52"/>
      <c r="CH130" s="52"/>
      <c r="CI130" s="52"/>
      <c r="CJ130" s="42"/>
      <c r="CK130" s="42"/>
    </row>
    <row r="131" spans="1:89" hidden="1" x14ac:dyDescent="0.25">
      <c r="A131" s="2" t="s">
        <v>333</v>
      </c>
      <c r="B131" s="2" t="s">
        <v>330</v>
      </c>
      <c r="C131" s="2" t="s">
        <v>330</v>
      </c>
      <c r="D131" s="4" t="s">
        <v>171</v>
      </c>
      <c r="E131" s="4">
        <v>3</v>
      </c>
      <c r="F131" s="4" t="e">
        <f>IF(AZ131="S",
IF(#REF!+BH131=2012,
IF(#REF!=1,"12-13/1",
IF(#REF!=2,"12-13/2",
IF(#REF!=3,"13-14/1",
IF(#REF!=4,"13-14/2","Hata1")))),
IF(#REF!+BH131=2013,
IF(#REF!=1,"13-14/1",
IF(#REF!=2,"13-14/2",
IF(#REF!=3,"14-15/1",
IF(#REF!=4,"14-15/2","Hata2")))),
IF(#REF!+BH131=2014,
IF(#REF!=1,"14-15/1",
IF(#REF!=2,"14-15/2",
IF(#REF!=3,"15-16/1",
IF(#REF!=4,"15-16/2","Hata3")))),
IF(#REF!+BH131=2015,
IF(#REF!=1,"15-16/1",
IF(#REF!=2,"15-16/2",
IF(#REF!=3,"16-17/1",
IF(#REF!=4,"16-17/2","Hata4")))),
IF(#REF!+BH131=2016,
IF(#REF!=1,"16-17/1",
IF(#REF!=2,"16-17/2",
IF(#REF!=3,"17-18/1",
IF(#REF!=4,"17-18/2","Hata5")))),
IF(#REF!+BH131=2017,
IF(#REF!=1,"17-18/1",
IF(#REF!=2,"17-18/2",
IF(#REF!=3,"18-19/1",
IF(#REF!=4,"18-19/2","Hata6")))),
IF(#REF!+BH131=2018,
IF(#REF!=1,"18-19/1",
IF(#REF!=2,"18-19/2",
IF(#REF!=3,"19-20/1",
IF(#REF!=4,"19-20/2","Hata7")))),
IF(#REF!+BH131=2019,
IF(#REF!=1,"19-20/1",
IF(#REF!=2,"19-20/2",
IF(#REF!=3,"20-21/1",
IF(#REF!=4,"20-21/2","Hata8")))),
IF(#REF!+BH131=2020,
IF(#REF!=1,"20-21/1",
IF(#REF!=2,"20-21/2",
IF(#REF!=3,"21-22/1",
IF(#REF!=4,"21-22/2","Hata9")))),
IF(#REF!+BH131=2021,
IF(#REF!=1,"21-22/1",
IF(#REF!=2,"21-22/2",
IF(#REF!=3,"22-23/1",
IF(#REF!=4,"22-23/2","Hata10")))),
IF(#REF!+BH131=2022,
IF(#REF!=1,"22-23/1",
IF(#REF!=2,"22-23/2",
IF(#REF!=3,"23-24/1",
IF(#REF!=4,"23-24/2","Hata11")))),
IF(#REF!+BH131=2023,
IF(#REF!=1,"23-24/1",
IF(#REF!=2,"23-24/2",
IF(#REF!=3,"24-25/1",
IF(#REF!=4,"24-25/2","Hata12")))),
)))))))))))),
IF(AZ131="T",
IF(#REF!+BH131=2012,
IF(#REF!=1,"12-13/1",
IF(#REF!=2,"12-13/2",
IF(#REF!=3,"12-13/3",
IF(#REF!=4,"13-14/1",
IF(#REF!=5,"13-14/2",
IF(#REF!=6,"13-14/3","Hata1")))))),
IF(#REF!+BH131=2013,
IF(#REF!=1,"13-14/1",
IF(#REF!=2,"13-14/2",
IF(#REF!=3,"13-14/3",
IF(#REF!=4,"14-15/1",
IF(#REF!=5,"14-15/2",
IF(#REF!=6,"14-15/3","Hata2")))))),
IF(#REF!+BH131=2014,
IF(#REF!=1,"14-15/1",
IF(#REF!=2,"14-15/2",
IF(#REF!=3,"14-15/3",
IF(#REF!=4,"15-16/1",
IF(#REF!=5,"15-16/2",
IF(#REF!=6,"15-16/3","Hata3")))))),
IF(AND(#REF!+#REF!&gt;2014,#REF!+#REF!&lt;2015,BH131=1),
IF(#REF!=0.1,"14-15/0.1",
IF(#REF!=0.2,"14-15/0.2",
IF(#REF!=0.3,"14-15/0.3","Hata4"))),
IF(#REF!+BH131=2015,
IF(#REF!=1,"15-16/1",
IF(#REF!=2,"15-16/2",
IF(#REF!=3,"15-16/3",
IF(#REF!=4,"16-17/1",
IF(#REF!=5,"16-17/2",
IF(#REF!=6,"16-17/3","Hata5")))))),
IF(#REF!+BH131=2016,
IF(#REF!=1,"16-17/1",
IF(#REF!=2,"16-17/2",
IF(#REF!=3,"16-17/3",
IF(#REF!=4,"17-18/1",
IF(#REF!=5,"17-18/2",
IF(#REF!=6,"17-18/3","Hata6")))))),
IF(#REF!+BH131=2017,
IF(#REF!=1,"17-18/1",
IF(#REF!=2,"17-18/2",
IF(#REF!=3,"17-18/3",
IF(#REF!=4,"18-19/1",
IF(#REF!=5,"18-19/2",
IF(#REF!=6,"18-19/3","Hata7")))))),
IF(#REF!+BH131=2018,
IF(#REF!=1,"18-19/1",
IF(#REF!=2,"18-19/2",
IF(#REF!=3,"18-19/3",
IF(#REF!=4,"19-20/1",
IF(#REF!=5," 19-20/2",
IF(#REF!=6,"19-20/3","Hata8")))))),
IF(#REF!+BH131=2019,
IF(#REF!=1,"19-20/1",
IF(#REF!=2,"19-20/2",
IF(#REF!=3,"19-20/3",
IF(#REF!=4,"20-21/1",
IF(#REF!=5,"20-21/2",
IF(#REF!=6,"20-21/3","Hata9")))))),
IF(#REF!+BH131=2020,
IF(#REF!=1,"20-21/1",
IF(#REF!=2,"20-21/2",
IF(#REF!=3,"20-21/3",
IF(#REF!=4,"21-22/1",
IF(#REF!=5,"21-22/2",
IF(#REF!=6,"21-22/3","Hata10")))))),
IF(#REF!+BH131=2021,
IF(#REF!=1,"21-22/1",
IF(#REF!=2,"21-22/2",
IF(#REF!=3,"21-22/3",
IF(#REF!=4,"22-23/1",
IF(#REF!=5,"22-23/2",
IF(#REF!=6,"22-23/3","Hata11")))))),
IF(#REF!+BH131=2022,
IF(#REF!=1,"22-23/1",
IF(#REF!=2,"22-23/2",
IF(#REF!=3,"22-23/3",
IF(#REF!=4,"23-24/1",
IF(#REF!=5,"23-24/2",
IF(#REF!=6,"23-24/3","Hata12")))))),
IF(#REF!+BH131=2023,
IF(#REF!=1,"23-24/1",
IF(#REF!=2,"23-24/2",
IF(#REF!=3,"23-24/3",
IF(#REF!=4,"24-25/1",
IF(#REF!=5,"24-25/2",
IF(#REF!=6,"24-25/3","Hata13")))))),
))))))))))))))
)</f>
        <v>#REF!</v>
      </c>
      <c r="G131" s="4">
        <v>0</v>
      </c>
      <c r="H131" s="2" t="s">
        <v>143</v>
      </c>
      <c r="I131" s="2">
        <v>238527</v>
      </c>
      <c r="J131" s="2" t="s">
        <v>107</v>
      </c>
      <c r="Q131" s="5">
        <v>7</v>
      </c>
      <c r="R131" s="2">
        <f>VLOOKUP($Q131,[1]sistem!$I$3:$L$10,2,FALSE)</f>
        <v>0</v>
      </c>
      <c r="S131" s="2">
        <f>VLOOKUP($Q131,[1]sistem!$I$3:$L$10,3,FALSE)</f>
        <v>1</v>
      </c>
      <c r="T131" s="2">
        <f>VLOOKUP($Q131,[1]sistem!$I$3:$L$10,4,FALSE)</f>
        <v>1</v>
      </c>
      <c r="U131" s="2" t="e">
        <f>VLOOKUP($AZ131,[1]sistem!$I$13:$L$14,2,FALSE)*#REF!</f>
        <v>#REF!</v>
      </c>
      <c r="V131" s="2" t="e">
        <f>VLOOKUP($AZ131,[1]sistem!$I$13:$L$14,3,FALSE)*#REF!</f>
        <v>#REF!</v>
      </c>
      <c r="W131" s="2" t="e">
        <f>VLOOKUP($AZ131,[1]sistem!$I$13:$L$14,4,FALSE)*#REF!</f>
        <v>#REF!</v>
      </c>
      <c r="X131" s="2" t="e">
        <f t="shared" ref="X131:X191" si="63">R131*U131</f>
        <v>#REF!</v>
      </c>
      <c r="Y131" s="2" t="e">
        <f t="shared" ref="Y131:Y191" si="64">S131*V131</f>
        <v>#REF!</v>
      </c>
      <c r="Z131" s="2" t="e">
        <f t="shared" ref="Z131:Z191" si="65">T131*W131</f>
        <v>#REF!</v>
      </c>
      <c r="AA131" s="2" t="e">
        <f t="shared" ref="AA131:AA191" si="66">SUM(X131:Z131)</f>
        <v>#REF!</v>
      </c>
      <c r="AB131" s="2">
        <f>VLOOKUP(AZ131,[1]sistem!$I$18:$J$19,2,FALSE)</f>
        <v>14</v>
      </c>
      <c r="AC131" s="2">
        <v>0.25</v>
      </c>
      <c r="AD131" s="2">
        <f>VLOOKUP($Q131,[1]sistem!$I$3:$M$10,5,FALSE)</f>
        <v>1</v>
      </c>
      <c r="AE131" s="2">
        <v>4</v>
      </c>
      <c r="AG131" s="2">
        <f>AE131*AK131</f>
        <v>56</v>
      </c>
      <c r="AH131" s="2">
        <f>VLOOKUP($Q131,[1]sistem!$I$3:$N$10,6,FALSE)</f>
        <v>2</v>
      </c>
      <c r="AI131" s="2">
        <v>2</v>
      </c>
      <c r="AJ131" s="2">
        <f t="shared" ref="AJ131:AJ191" si="67">AH131*AI131</f>
        <v>4</v>
      </c>
      <c r="AK131" s="2">
        <f>VLOOKUP($AZ131,[1]sistem!$I$18:$K$19,3,FALSE)</f>
        <v>14</v>
      </c>
      <c r="AL131" s="2" t="e">
        <f>AK131*#REF!</f>
        <v>#REF!</v>
      </c>
      <c r="AM131" s="2" t="e">
        <f t="shared" ref="AM131:AM191" si="68">AL131+AJ131+AG131+X131+Y131+Z131</f>
        <v>#REF!</v>
      </c>
      <c r="AN131" s="2">
        <f t="shared" ref="AN131:AN141" si="69">IF(AZ131="s",25,25)</f>
        <v>25</v>
      </c>
      <c r="AO131" s="2" t="e">
        <f t="shared" ref="AO131:AO191" si="70">ROUND(AM131/AN131,0)</f>
        <v>#REF!</v>
      </c>
      <c r="AP131" s="2" t="e">
        <f>ROUND(AO131-#REF!,0)</f>
        <v>#REF!</v>
      </c>
      <c r="AQ131" s="2">
        <f>IF(AZ131="s",IF(Q131=0,0,
IF(Q131=1,#REF!*4*4,
IF(Q131=2,0,
IF(Q131=3,#REF!*4*2,
IF(Q131=4,0,
IF(Q131=5,0,
IF(Q131=6,0,
IF(Q131=7,0)))))))),
IF(AZ131="t",
IF(Q131=0,0,
IF(Q131=1,#REF!*4*4*0.8,
IF(Q131=2,0,
IF(Q131=3,#REF!*4*2*0.8,
IF(Q131=4,0,
IF(Q131=5,0,
IF(Q131=6,0,
IF(Q131=7,0))))))))))</f>
        <v>0</v>
      </c>
      <c r="AR131" s="2" t="e">
        <f>IF(AZ131="s",
IF(Q131=0,0,
IF(Q131=1,0,
IF(Q131=2,#REF!*4*2,
IF(Q131=3,#REF!*4,
IF(Q131=4,#REF!*4,
IF(Q131=5,0,
IF(Q131=6,0,
IF(Q131=7,#REF!*4)))))))),
IF(AZ131="t",
IF(Q131=0,0,
IF(Q131=1,0,
IF(Q131=2,#REF!*4*2*0.8,
IF(Q131=3,#REF!*4*0.8,
IF(Q131=4,#REF!*4*0.8,
IF(Q131=5,0,
IF(Q131=6,0,
IF(Q131=7,#REF!*4))))))))))</f>
        <v>#REF!</v>
      </c>
      <c r="AS131" s="2" t="e">
        <f>IF(AZ131="s",
IF(Q131=0,0,
IF(Q131=1,#REF!*2,
IF(Q131=2,#REF!*2,
IF(Q131=3,#REF!*2,
IF(Q131=4,#REF!*2,
IF(Q131=5,#REF!*2,
IF(Q131=6,#REF!*2,
IF(Q131=7,#REF!*2)))))))),
IF(AZ131="t",
IF(Q131=0,#REF!*2*0.8,
IF(Q131=1,#REF!*2*0.8,
IF(Q131=2,#REF!*2*0.8,
IF(Q131=3,#REF!*2*0.8,
IF(Q131=4,#REF!*2*0.8,
IF(Q131=5,#REF!*2*0.8,
IF(Q131=6,#REF!*1*0.8,
IF(Q131=7,#REF!*2))))))))))</f>
        <v>#REF!</v>
      </c>
      <c r="AT131" s="2" t="e">
        <f t="shared" ref="AT131:AT191" si="71">SUM(AQ131:AS131)-SUM(X131:Z131)</f>
        <v>#REF!</v>
      </c>
      <c r="AU131" s="2" t="e">
        <f>IF(AZ131="s",
IF(Q131=0,0,
IF(Q131=1,(14-2)*(#REF!+#REF!)/4*4,
IF(Q131=2,(14-2)*(#REF!+#REF!)/4*2,
IF(Q131=3,(14-2)*(#REF!+#REF!)/4*3,
IF(Q131=4,(14-2)*(#REF!+#REF!)/4,
IF(Q131=5,(14-2)*#REF!/4,
IF(Q131=6,0,
IF(Q131=7,(14)*#REF!)))))))),
IF(AZ131="t",
IF(Q131=0,0,
IF(Q131=1,(11-2)*(#REF!+#REF!)/4*4,
IF(Q131=2,(11-2)*(#REF!+#REF!)/4*2,
IF(Q131=3,(11-2)*(#REF!+#REF!)/4*3,
IF(Q131=4,(11-2)*(#REF!+#REF!)/4,
IF(Q131=5,(11-2)*#REF!/4,
IF(Q131=6,0,
IF(Q131=7,(11)*#REF!))))))))))</f>
        <v>#REF!</v>
      </c>
      <c r="AV131" s="2" t="e">
        <f t="shared" ref="AV131:AV191" si="72">AU131-AG131</f>
        <v>#REF!</v>
      </c>
      <c r="AW131" s="2">
        <f t="shared" ref="AW131:AW191" si="73">IF(AZ131="s",
IF(Q131=0,0,
IF(Q131=1,4*5,
IF(Q131=2,4*3,
IF(Q131=3,4*4,
IF(Q131=4,4*2,
IF(Q131=5,4,
IF(Q131=6,4/2,
IF(Q131=7,4*2,)))))))),
IF(AZ131="t",
IF(Q131=0,0,
IF(Q131=1,4*5,
IF(Q131=2,4*3,
IF(Q131=3,4*4,
IF(Q131=4,4*2,
IF(Q131=5,4,
IF(Q131=6,4/2,
IF(Q131=7,4*2))))))))))</f>
        <v>8</v>
      </c>
      <c r="AX131" s="2">
        <f t="shared" ref="AX131:AX191" si="74">AW131-AJ131</f>
        <v>4</v>
      </c>
      <c r="AY131" s="2" t="e">
        <f t="shared" ref="AY131:AY191" si="75">AQ131+AR131+AS131+(IF(BF131=1,(AU131)*2,AU131))+AW131</f>
        <v>#REF!</v>
      </c>
      <c r="AZ131" s="2" t="s">
        <v>63</v>
      </c>
      <c r="BA131" s="2" t="e">
        <f>IF(BG131="A",0,IF(AZ131="s",14*#REF!,IF(AZ131="T",11*#REF!,"HATA")))</f>
        <v>#REF!</v>
      </c>
      <c r="BB131" s="2" t="e">
        <f t="shared" ref="BB131:BB191" si="76">IF(BG131="Z",(BA131+AY131)*1.15,(BA131+AY131))</f>
        <v>#REF!</v>
      </c>
      <c r="BC131" s="2" t="e">
        <f t="shared" ref="BC131:BC191" si="77">IF(AZ131="s",ROUND(BB131/30,0),IF(AZ131="T",ROUND(BB131/25,0),"HATA"))</f>
        <v>#REF!</v>
      </c>
      <c r="BD131" s="2" t="e">
        <f>IF(BC131-#REF!=0,"DOĞRU","YANLIŞ")</f>
        <v>#REF!</v>
      </c>
      <c r="BE131" s="2" t="e">
        <f>#REF!-BC131</f>
        <v>#REF!</v>
      </c>
      <c r="BF131" s="2">
        <v>0</v>
      </c>
      <c r="BH131" s="2">
        <v>0</v>
      </c>
      <c r="BJ131" s="2">
        <v>7</v>
      </c>
      <c r="BL131" s="7" t="e">
        <f>#REF!*14</f>
        <v>#REF!</v>
      </c>
      <c r="BM131" s="9"/>
      <c r="BN131" s="8"/>
      <c r="BO131" s="13"/>
      <c r="BP131" s="13"/>
      <c r="BQ131" s="13"/>
      <c r="BR131" s="13"/>
      <c r="BS131" s="13"/>
      <c r="BT131" s="10"/>
      <c r="BU131" s="11"/>
      <c r="BV131" s="12"/>
      <c r="CC131" s="41"/>
      <c r="CD131" s="41"/>
      <c r="CE131" s="41"/>
      <c r="CF131" s="42"/>
      <c r="CG131" s="42"/>
      <c r="CH131" s="42"/>
      <c r="CI131" s="42"/>
      <c r="CJ131" s="42"/>
      <c r="CK131" s="42"/>
    </row>
    <row r="132" spans="1:89" hidden="1" x14ac:dyDescent="0.25">
      <c r="A132" s="2" t="s">
        <v>629</v>
      </c>
      <c r="B132" s="2" t="s">
        <v>630</v>
      </c>
      <c r="C132" s="2" t="s">
        <v>630</v>
      </c>
      <c r="D132" s="4" t="s">
        <v>60</v>
      </c>
      <c r="E132" s="4" t="s">
        <v>60</v>
      </c>
      <c r="F132" s="4" t="e">
        <f>IF(AZ132="S",
IF(#REF!+BH132=2012,
IF(#REF!=1,"12-13/1",
IF(#REF!=2,"12-13/2",
IF(#REF!=3,"13-14/1",
IF(#REF!=4,"13-14/2","Hata1")))),
IF(#REF!+BH132=2013,
IF(#REF!=1,"13-14/1",
IF(#REF!=2,"13-14/2",
IF(#REF!=3,"14-15/1",
IF(#REF!=4,"14-15/2","Hata2")))),
IF(#REF!+BH132=2014,
IF(#REF!=1,"14-15/1",
IF(#REF!=2,"14-15/2",
IF(#REF!=3,"15-16/1",
IF(#REF!=4,"15-16/2","Hata3")))),
IF(#REF!+BH132=2015,
IF(#REF!=1,"15-16/1",
IF(#REF!=2,"15-16/2",
IF(#REF!=3,"16-17/1",
IF(#REF!=4,"16-17/2","Hata4")))),
IF(#REF!+BH132=2016,
IF(#REF!=1,"16-17/1",
IF(#REF!=2,"16-17/2",
IF(#REF!=3,"17-18/1",
IF(#REF!=4,"17-18/2","Hata5")))),
IF(#REF!+BH132=2017,
IF(#REF!=1,"17-18/1",
IF(#REF!=2,"17-18/2",
IF(#REF!=3,"18-19/1",
IF(#REF!=4,"18-19/2","Hata6")))),
IF(#REF!+BH132=2018,
IF(#REF!=1,"18-19/1",
IF(#REF!=2,"18-19/2",
IF(#REF!=3,"19-20/1",
IF(#REF!=4,"19-20/2","Hata7")))),
IF(#REF!+BH132=2019,
IF(#REF!=1,"19-20/1",
IF(#REF!=2,"19-20/2",
IF(#REF!=3,"20-21/1",
IF(#REF!=4,"20-21/2","Hata8")))),
IF(#REF!+BH132=2020,
IF(#REF!=1,"20-21/1",
IF(#REF!=2,"20-21/2",
IF(#REF!=3,"21-22/1",
IF(#REF!=4,"21-22/2","Hata9")))),
IF(#REF!+BH132=2021,
IF(#REF!=1,"21-22/1",
IF(#REF!=2,"21-22/2",
IF(#REF!=3,"22-23/1",
IF(#REF!=4,"22-23/2","Hata10")))),
IF(#REF!+BH132=2022,
IF(#REF!=1,"22-23/1",
IF(#REF!=2,"22-23/2",
IF(#REF!=3,"23-24/1",
IF(#REF!=4,"23-24/2","Hata11")))),
IF(#REF!+BH132=2023,
IF(#REF!=1,"23-24/1",
IF(#REF!=2,"23-24/2",
IF(#REF!=3,"24-25/1",
IF(#REF!=4,"24-25/2","Hata12")))),
)))))))))))),
IF(AZ132="T",
IF(#REF!+BH132=2012,
IF(#REF!=1,"12-13/1",
IF(#REF!=2,"12-13/2",
IF(#REF!=3,"12-13/3",
IF(#REF!=4,"13-14/1",
IF(#REF!=5,"13-14/2",
IF(#REF!=6,"13-14/3","Hata1")))))),
IF(#REF!+BH132=2013,
IF(#REF!=1,"13-14/1",
IF(#REF!=2,"13-14/2",
IF(#REF!=3,"13-14/3",
IF(#REF!=4,"14-15/1",
IF(#REF!=5,"14-15/2",
IF(#REF!=6,"14-15/3","Hata2")))))),
IF(#REF!+BH132=2014,
IF(#REF!=1,"14-15/1",
IF(#REF!=2,"14-15/2",
IF(#REF!=3,"14-15/3",
IF(#REF!=4,"15-16/1",
IF(#REF!=5,"15-16/2",
IF(#REF!=6,"15-16/3","Hata3")))))),
IF(AND(#REF!+#REF!&gt;2014,#REF!+#REF!&lt;2015,BH132=1),
IF(#REF!=0.1,"14-15/0.1",
IF(#REF!=0.2,"14-15/0.2",
IF(#REF!=0.3,"14-15/0.3","Hata4"))),
IF(#REF!+BH132=2015,
IF(#REF!=1,"15-16/1",
IF(#REF!=2,"15-16/2",
IF(#REF!=3,"15-16/3",
IF(#REF!=4,"16-17/1",
IF(#REF!=5,"16-17/2",
IF(#REF!=6,"16-17/3","Hata5")))))),
IF(#REF!+BH132=2016,
IF(#REF!=1,"16-17/1",
IF(#REF!=2,"16-17/2",
IF(#REF!=3,"16-17/3",
IF(#REF!=4,"17-18/1",
IF(#REF!=5,"17-18/2",
IF(#REF!=6,"17-18/3","Hata6")))))),
IF(#REF!+BH132=2017,
IF(#REF!=1,"17-18/1",
IF(#REF!=2,"17-18/2",
IF(#REF!=3,"17-18/3",
IF(#REF!=4,"18-19/1",
IF(#REF!=5,"18-19/2",
IF(#REF!=6,"18-19/3","Hata7")))))),
IF(#REF!+BH132=2018,
IF(#REF!=1,"18-19/1",
IF(#REF!=2,"18-19/2",
IF(#REF!=3,"18-19/3",
IF(#REF!=4,"19-20/1",
IF(#REF!=5," 19-20/2",
IF(#REF!=6,"19-20/3","Hata8")))))),
IF(#REF!+BH132=2019,
IF(#REF!=1,"19-20/1",
IF(#REF!=2,"19-20/2",
IF(#REF!=3,"19-20/3",
IF(#REF!=4,"20-21/1",
IF(#REF!=5,"20-21/2",
IF(#REF!=6,"20-21/3","Hata9")))))),
IF(#REF!+BH132=2020,
IF(#REF!=1,"20-21/1",
IF(#REF!=2,"20-21/2",
IF(#REF!=3,"20-21/3",
IF(#REF!=4,"21-22/1",
IF(#REF!=5,"21-22/2",
IF(#REF!=6,"21-22/3","Hata10")))))),
IF(#REF!+BH132=2021,
IF(#REF!=1,"21-22/1",
IF(#REF!=2,"21-22/2",
IF(#REF!=3,"21-22/3",
IF(#REF!=4,"22-23/1",
IF(#REF!=5,"22-23/2",
IF(#REF!=6,"22-23/3","Hata11")))))),
IF(#REF!+BH132=2022,
IF(#REF!=1,"22-23/1",
IF(#REF!=2,"22-23/2",
IF(#REF!=3,"22-23/3",
IF(#REF!=4,"23-24/1",
IF(#REF!=5,"23-24/2",
IF(#REF!=6,"23-24/3","Hata12")))))),
IF(#REF!+BH132=2023,
IF(#REF!=1,"23-24/1",
IF(#REF!=2,"23-24/2",
IF(#REF!=3,"23-24/3",
IF(#REF!=4,"24-25/1",
IF(#REF!=5,"24-25/2",
IF(#REF!=6,"24-25/3","Hata13")))))),
))))))))))))))
)</f>
        <v>#REF!</v>
      </c>
      <c r="G132" s="4"/>
      <c r="H132" s="2" t="s">
        <v>143</v>
      </c>
      <c r="I132" s="2">
        <v>238527</v>
      </c>
      <c r="J132" s="2" t="s">
        <v>107</v>
      </c>
      <c r="Q132" s="5">
        <v>4</v>
      </c>
      <c r="R132" s="2">
        <f>VLOOKUP($Q132,[1]sistem!$I$3:$L$10,2,FALSE)</f>
        <v>0</v>
      </c>
      <c r="S132" s="2">
        <f>VLOOKUP($Q132,[1]sistem!$I$3:$L$10,3,FALSE)</f>
        <v>1</v>
      </c>
      <c r="T132" s="2">
        <f>VLOOKUP($Q132,[1]sistem!$I$3:$L$10,4,FALSE)</f>
        <v>1</v>
      </c>
      <c r="U132" s="2" t="e">
        <f>VLOOKUP($AZ132,[1]sistem!$I$13:$L$14,2,FALSE)*#REF!</f>
        <v>#REF!</v>
      </c>
      <c r="V132" s="2" t="e">
        <f>VLOOKUP($AZ132,[1]sistem!$I$13:$L$14,3,FALSE)*#REF!</f>
        <v>#REF!</v>
      </c>
      <c r="W132" s="2" t="e">
        <f>VLOOKUP($AZ132,[1]sistem!$I$13:$L$14,4,FALSE)*#REF!</f>
        <v>#REF!</v>
      </c>
      <c r="X132" s="2" t="e">
        <f t="shared" si="63"/>
        <v>#REF!</v>
      </c>
      <c r="Y132" s="2" t="e">
        <f t="shared" si="64"/>
        <v>#REF!</v>
      </c>
      <c r="Z132" s="2" t="e">
        <f t="shared" si="65"/>
        <v>#REF!</v>
      </c>
      <c r="AA132" s="2" t="e">
        <f t="shared" si="66"/>
        <v>#REF!</v>
      </c>
      <c r="AB132" s="2">
        <f>VLOOKUP(AZ132,[1]sistem!$I$18:$J$19,2,FALSE)</f>
        <v>14</v>
      </c>
      <c r="AC132" s="2">
        <v>0.25</v>
      </c>
      <c r="AD132" s="2">
        <f>VLOOKUP($Q132,[1]sistem!$I$3:$M$10,5,FALSE)</f>
        <v>1</v>
      </c>
      <c r="AE132" s="2">
        <v>1</v>
      </c>
      <c r="AG132" s="2">
        <f>AE132*AK132</f>
        <v>14</v>
      </c>
      <c r="AH132" s="2">
        <f>VLOOKUP($Q132,[1]sistem!$I$3:$N$10,6,FALSE)</f>
        <v>2</v>
      </c>
      <c r="AI132" s="2">
        <v>2</v>
      </c>
      <c r="AJ132" s="2">
        <f t="shared" si="67"/>
        <v>4</v>
      </c>
      <c r="AK132" s="2">
        <f>VLOOKUP($AZ132,[1]sistem!$I$18:$K$19,3,FALSE)</f>
        <v>14</v>
      </c>
      <c r="AL132" s="2" t="e">
        <f>AK132*#REF!</f>
        <v>#REF!</v>
      </c>
      <c r="AM132" s="2" t="e">
        <f t="shared" si="68"/>
        <v>#REF!</v>
      </c>
      <c r="AN132" s="2">
        <f t="shared" si="69"/>
        <v>25</v>
      </c>
      <c r="AO132" s="2" t="e">
        <f t="shared" si="70"/>
        <v>#REF!</v>
      </c>
      <c r="AP132" s="2" t="e">
        <f>ROUND(AO132-#REF!,0)</f>
        <v>#REF!</v>
      </c>
      <c r="AQ132" s="2">
        <f>IF(AZ132="s",IF(Q132=0,0,
IF(Q132=1,#REF!*4*4,
IF(Q132=2,0,
IF(Q132=3,#REF!*4*2,
IF(Q132=4,0,
IF(Q132=5,0,
IF(Q132=6,0,
IF(Q132=7,0)))))))),
IF(AZ132="t",
IF(Q132=0,0,
IF(Q132=1,#REF!*4*4*0.8,
IF(Q132=2,0,
IF(Q132=3,#REF!*4*2*0.8,
IF(Q132=4,0,
IF(Q132=5,0,
IF(Q132=6,0,
IF(Q132=7,0))))))))))</f>
        <v>0</v>
      </c>
      <c r="AR132" s="2" t="e">
        <f>IF(AZ132="s",
IF(Q132=0,0,
IF(Q132=1,0,
IF(Q132=2,#REF!*4*2,
IF(Q132=3,#REF!*4,
IF(Q132=4,#REF!*4,
IF(Q132=5,0,
IF(Q132=6,0,
IF(Q132=7,#REF!*4)))))))),
IF(AZ132="t",
IF(Q132=0,0,
IF(Q132=1,0,
IF(Q132=2,#REF!*4*2*0.8,
IF(Q132=3,#REF!*4*0.8,
IF(Q132=4,#REF!*4*0.8,
IF(Q132=5,0,
IF(Q132=6,0,
IF(Q132=7,#REF!*4))))))))))</f>
        <v>#REF!</v>
      </c>
      <c r="AS132" s="2" t="e">
        <f>IF(AZ132="s",
IF(Q132=0,0,
IF(Q132=1,#REF!*2,
IF(Q132=2,#REF!*2,
IF(Q132=3,#REF!*2,
IF(Q132=4,#REF!*2,
IF(Q132=5,#REF!*2,
IF(Q132=6,#REF!*2,
IF(Q132=7,#REF!*2)))))))),
IF(AZ132="t",
IF(Q132=0,#REF!*2*0.8,
IF(Q132=1,#REF!*2*0.8,
IF(Q132=2,#REF!*2*0.8,
IF(Q132=3,#REF!*2*0.8,
IF(Q132=4,#REF!*2*0.8,
IF(Q132=5,#REF!*2*0.8,
IF(Q132=6,#REF!*1*0.8,
IF(Q132=7,#REF!*2))))))))))</f>
        <v>#REF!</v>
      </c>
      <c r="AT132" s="2" t="e">
        <f t="shared" si="71"/>
        <v>#REF!</v>
      </c>
      <c r="AU132" s="2" t="e">
        <f>IF(AZ132="s",
IF(Q132=0,0,
IF(Q132=1,(14-2)*(#REF!+#REF!)/4*4,
IF(Q132=2,(14-2)*(#REF!+#REF!)/4*2,
IF(Q132=3,(14-2)*(#REF!+#REF!)/4*3,
IF(Q132=4,(14-2)*(#REF!+#REF!)/4,
IF(Q132=5,(14-2)*#REF!/4,
IF(Q132=6,0,
IF(Q132=7,(14)*#REF!)))))))),
IF(AZ132="t",
IF(Q132=0,0,
IF(Q132=1,(11-2)*(#REF!+#REF!)/4*4,
IF(Q132=2,(11-2)*(#REF!+#REF!)/4*2,
IF(Q132=3,(11-2)*(#REF!+#REF!)/4*3,
IF(Q132=4,(11-2)*(#REF!+#REF!)/4,
IF(Q132=5,(11-2)*#REF!/4,
IF(Q132=6,0,
IF(Q132=7,(11)*#REF!))))))))))</f>
        <v>#REF!</v>
      </c>
      <c r="AV132" s="2" t="e">
        <f t="shared" si="72"/>
        <v>#REF!</v>
      </c>
      <c r="AW132" s="2">
        <f t="shared" si="73"/>
        <v>8</v>
      </c>
      <c r="AX132" s="2">
        <f t="shared" si="74"/>
        <v>4</v>
      </c>
      <c r="AY132" s="2" t="e">
        <f t="shared" si="75"/>
        <v>#REF!</v>
      </c>
      <c r="AZ132" s="2" t="s">
        <v>63</v>
      </c>
      <c r="BA132" s="2" t="e">
        <f>IF(BG132="A",0,IF(AZ132="s",14*#REF!,IF(AZ132="T",11*#REF!,"HATA")))</f>
        <v>#REF!</v>
      </c>
      <c r="BB132" s="2" t="e">
        <f t="shared" si="76"/>
        <v>#REF!</v>
      </c>
      <c r="BC132" s="2" t="e">
        <f t="shared" si="77"/>
        <v>#REF!</v>
      </c>
      <c r="BD132" s="2" t="e">
        <f>IF(BC132-#REF!=0,"DOĞRU","YANLIŞ")</f>
        <v>#REF!</v>
      </c>
      <c r="BE132" s="2" t="e">
        <f>#REF!-BC132</f>
        <v>#REF!</v>
      </c>
      <c r="BF132" s="2">
        <v>0</v>
      </c>
      <c r="BH132" s="2">
        <v>0</v>
      </c>
      <c r="BJ132" s="2">
        <v>4</v>
      </c>
      <c r="BL132" s="7" t="e">
        <f>#REF!*14</f>
        <v>#REF!</v>
      </c>
      <c r="BM132" s="9"/>
      <c r="BN132" s="8"/>
      <c r="BO132" s="13"/>
      <c r="BP132" s="13"/>
      <c r="BQ132" s="13"/>
      <c r="BR132" s="13"/>
      <c r="BS132" s="13"/>
      <c r="BT132" s="10"/>
      <c r="BU132" s="11"/>
      <c r="BV132" s="12"/>
      <c r="CC132" s="41"/>
      <c r="CD132" s="41"/>
      <c r="CE132" s="41"/>
      <c r="CF132" s="42"/>
      <c r="CG132" s="42"/>
      <c r="CH132" s="42"/>
      <c r="CI132" s="42"/>
      <c r="CJ132" s="42"/>
      <c r="CK132" s="42"/>
    </row>
    <row r="133" spans="1:89" hidden="1" x14ac:dyDescent="0.25">
      <c r="A133" s="2" t="s">
        <v>250</v>
      </c>
      <c r="B133" s="2" t="s">
        <v>251</v>
      </c>
      <c r="C133" s="2" t="s">
        <v>251</v>
      </c>
      <c r="D133" s="4" t="s">
        <v>60</v>
      </c>
      <c r="E133" s="4" t="s">
        <v>60</v>
      </c>
      <c r="F133" s="5" t="e">
        <f>IF(AZ133="S",
IF(#REF!+BH133=2012,
IF(#REF!=1,"12-13/1",
IF(#REF!=2,"12-13/2",
IF(#REF!=3,"13-14/1",
IF(#REF!=4,"13-14/2","Hata1")))),
IF(#REF!+BH133=2013,
IF(#REF!=1,"13-14/1",
IF(#REF!=2,"13-14/2",
IF(#REF!=3,"14-15/1",
IF(#REF!=4,"14-15/2","Hata2")))),
IF(#REF!+BH133=2014,
IF(#REF!=1,"14-15/1",
IF(#REF!=2,"14-15/2",
IF(#REF!=3,"15-16/1",
IF(#REF!=4,"15-16/2","Hata3")))),
IF(#REF!+BH133=2015,
IF(#REF!=1,"15-16/1",
IF(#REF!=2,"15-16/2",
IF(#REF!=3,"16-17/1",
IF(#REF!=4,"16-17/2","Hata4")))),
IF(#REF!+BH133=2016,
IF(#REF!=1,"16-17/1",
IF(#REF!=2,"16-17/2",
IF(#REF!=3,"17-18/1",
IF(#REF!=4,"17-18/2","Hata5")))),
IF(#REF!+BH133=2017,
IF(#REF!=1,"17-18/1",
IF(#REF!=2,"17-18/2",
IF(#REF!=3,"18-19/1",
IF(#REF!=4,"18-19/2","Hata6")))),
IF(#REF!+BH133=2018,
IF(#REF!=1,"18-19/1",
IF(#REF!=2,"18-19/2",
IF(#REF!=3,"19-20/1",
IF(#REF!=4,"19-20/2","Hata7")))),
IF(#REF!+BH133=2019,
IF(#REF!=1,"19-20/1",
IF(#REF!=2,"19-20/2",
IF(#REF!=3,"20-21/1",
IF(#REF!=4,"20-21/2","Hata8")))),
IF(#REF!+BH133=2020,
IF(#REF!=1,"20-21/1",
IF(#REF!=2,"20-21/2",
IF(#REF!=3,"21-22/1",
IF(#REF!=4,"21-22/2","Hata9")))),
IF(#REF!+BH133=2021,
IF(#REF!=1,"21-22/1",
IF(#REF!=2,"21-22/2",
IF(#REF!=3,"22-23/1",
IF(#REF!=4,"22-23/2","Hata10")))),
IF(#REF!+BH133=2022,
IF(#REF!=1,"22-23/1",
IF(#REF!=2,"22-23/2",
IF(#REF!=3,"23-24/1",
IF(#REF!=4,"23-24/2","Hata11")))),
IF(#REF!+BH133=2023,
IF(#REF!=1,"23-24/1",
IF(#REF!=2,"23-24/2",
IF(#REF!=3,"24-25/1",
IF(#REF!=4,"24-25/2","Hata12")))),
)))))))))))),
IF(AZ133="T",
IF(#REF!+BH133=2012,
IF(#REF!=1,"12-13/1",
IF(#REF!=2,"12-13/2",
IF(#REF!=3,"12-13/3",
IF(#REF!=4,"13-14/1",
IF(#REF!=5,"13-14/2",
IF(#REF!=6,"13-14/3","Hata1")))))),
IF(#REF!+BH133=2013,
IF(#REF!=1,"13-14/1",
IF(#REF!=2,"13-14/2",
IF(#REF!=3,"13-14/3",
IF(#REF!=4,"14-15/1",
IF(#REF!=5,"14-15/2",
IF(#REF!=6,"14-15/3","Hata2")))))),
IF(#REF!+BH133=2014,
IF(#REF!=1,"14-15/1",
IF(#REF!=2,"14-15/2",
IF(#REF!=3,"14-15/3",
IF(#REF!=4,"15-16/1",
IF(#REF!=5,"15-16/2",
IF(#REF!=6,"15-16/3","Hata3")))))),
IF(AND(#REF!+#REF!&gt;2014,#REF!+#REF!&lt;2015,BH133=1),
IF(#REF!=0.1,"14-15/0.1",
IF(#REF!=0.2,"14-15/0.2",
IF(#REF!=0.3,"14-15/0.3","Hata4"))),
IF(#REF!+BH133=2015,
IF(#REF!=1,"15-16/1",
IF(#REF!=2,"15-16/2",
IF(#REF!=3,"15-16/3",
IF(#REF!=4,"16-17/1",
IF(#REF!=5,"16-17/2",
IF(#REF!=6,"16-17/3","Hata5")))))),
IF(#REF!+BH133=2016,
IF(#REF!=1,"16-17/1",
IF(#REF!=2,"16-17/2",
IF(#REF!=3,"16-17/3",
IF(#REF!=4,"17-18/1",
IF(#REF!=5,"17-18/2",
IF(#REF!=6,"17-18/3","Hata6")))))),
IF(#REF!+BH133=2017,
IF(#REF!=1,"17-18/1",
IF(#REF!=2,"17-18/2",
IF(#REF!=3,"17-18/3",
IF(#REF!=4,"18-19/1",
IF(#REF!=5,"18-19/2",
IF(#REF!=6,"18-19/3","Hata7")))))),
IF(#REF!+BH133=2018,
IF(#REF!=1,"18-19/1",
IF(#REF!=2,"18-19/2",
IF(#REF!=3,"18-19/3",
IF(#REF!=4,"19-20/1",
IF(#REF!=5," 19-20/2",
IF(#REF!=6,"19-20/3","Hata8")))))),
IF(#REF!+BH133=2019,
IF(#REF!=1,"19-20/1",
IF(#REF!=2,"19-20/2",
IF(#REF!=3,"19-20/3",
IF(#REF!=4,"20-21/1",
IF(#REF!=5,"20-21/2",
IF(#REF!=6,"20-21/3","Hata9")))))),
IF(#REF!+BH133=2020,
IF(#REF!=1,"20-21/1",
IF(#REF!=2,"20-21/2",
IF(#REF!=3,"20-21/3",
IF(#REF!=4,"21-22/1",
IF(#REF!=5,"21-22/2",
IF(#REF!=6,"21-22/3","Hata10")))))),
IF(#REF!+BH133=2021,
IF(#REF!=1,"21-22/1",
IF(#REF!=2,"21-22/2",
IF(#REF!=3,"21-22/3",
IF(#REF!=4,"22-23/1",
IF(#REF!=5,"22-23/2",
IF(#REF!=6,"22-23/3","Hata11")))))),
IF(#REF!+BH133=2022,
IF(#REF!=1,"22-23/1",
IF(#REF!=2,"22-23/2",
IF(#REF!=3,"22-23/3",
IF(#REF!=4,"23-24/1",
IF(#REF!=5,"23-24/2",
IF(#REF!=6,"23-24/3","Hata12")))))),
IF(#REF!+BH133=2023,
IF(#REF!=1,"23-24/1",
IF(#REF!=2,"23-24/2",
IF(#REF!=3,"23-24/3",
IF(#REF!=4,"24-25/1",
IF(#REF!=5,"24-25/2",
IF(#REF!=6,"24-25/3","Hata13")))))),
))))))))))))))
)</f>
        <v>#REF!</v>
      </c>
      <c r="G133" s="4"/>
      <c r="H133" s="2" t="s">
        <v>143</v>
      </c>
      <c r="I133" s="2">
        <v>238527</v>
      </c>
      <c r="J133" s="2" t="s">
        <v>107</v>
      </c>
      <c r="O133" s="2" t="s">
        <v>218</v>
      </c>
      <c r="P133" s="2" t="s">
        <v>218</v>
      </c>
      <c r="Q133" s="5">
        <v>0</v>
      </c>
      <c r="R133" s="2">
        <f>VLOOKUP($Q133,[1]sistem!$I$3:$L$10,2,FALSE)</f>
        <v>0</v>
      </c>
      <c r="S133" s="2">
        <f>VLOOKUP($Q133,[1]sistem!$I$3:$L$10,3,FALSE)</f>
        <v>0</v>
      </c>
      <c r="T133" s="2">
        <f>VLOOKUP($Q133,[1]sistem!$I$3:$L$10,4,FALSE)</f>
        <v>0</v>
      </c>
      <c r="U133" s="2" t="e">
        <f>VLOOKUP($AZ133,[1]sistem!$I$13:$L$14,2,FALSE)*#REF!</f>
        <v>#REF!</v>
      </c>
      <c r="V133" s="2" t="e">
        <f>VLOOKUP($AZ133,[1]sistem!$I$13:$L$14,3,FALSE)*#REF!</f>
        <v>#REF!</v>
      </c>
      <c r="W133" s="2" t="e">
        <f>VLOOKUP($AZ133,[1]sistem!$I$13:$L$14,4,FALSE)*#REF!</f>
        <v>#REF!</v>
      </c>
      <c r="X133" s="2" t="e">
        <f t="shared" si="63"/>
        <v>#REF!</v>
      </c>
      <c r="Y133" s="2" t="e">
        <f t="shared" si="64"/>
        <v>#REF!</v>
      </c>
      <c r="Z133" s="2" t="e">
        <f t="shared" si="65"/>
        <v>#REF!</v>
      </c>
      <c r="AA133" s="2" t="e">
        <f t="shared" si="66"/>
        <v>#REF!</v>
      </c>
      <c r="AB133" s="2">
        <f>VLOOKUP(AZ133,[1]sistem!$I$18:$J$19,2,FALSE)</f>
        <v>14</v>
      </c>
      <c r="AC133" s="2">
        <v>0.25</v>
      </c>
      <c r="AD133" s="2">
        <f>VLOOKUP($Q133,[1]sistem!$I$3:$M$10,5,FALSE)</f>
        <v>0</v>
      </c>
      <c r="AG133" s="2" t="e">
        <f>(#REF!+#REF!)*AB133</f>
        <v>#REF!</v>
      </c>
      <c r="AH133" s="2">
        <f>VLOOKUP($Q133,[1]sistem!$I$3:$N$10,6,FALSE)</f>
        <v>0</v>
      </c>
      <c r="AI133" s="2">
        <v>2</v>
      </c>
      <c r="AJ133" s="2">
        <f t="shared" si="67"/>
        <v>0</v>
      </c>
      <c r="AK133" s="2">
        <f>VLOOKUP($AZ133,[1]sistem!$I$18:$K$19,3,FALSE)</f>
        <v>14</v>
      </c>
      <c r="AL133" s="2" t="e">
        <f>AK133*#REF!</f>
        <v>#REF!</v>
      </c>
      <c r="AM133" s="2" t="e">
        <f t="shared" si="68"/>
        <v>#REF!</v>
      </c>
      <c r="AN133" s="2">
        <f t="shared" si="69"/>
        <v>25</v>
      </c>
      <c r="AO133" s="2" t="e">
        <f t="shared" si="70"/>
        <v>#REF!</v>
      </c>
      <c r="AP133" s="2" t="e">
        <f>ROUND(AO133-#REF!,0)</f>
        <v>#REF!</v>
      </c>
      <c r="AQ133" s="2">
        <f>IF(AZ133="s",IF(Q133=0,0,
IF(Q133=1,#REF!*4*4,
IF(Q133=2,0,
IF(Q133=3,#REF!*4*2,
IF(Q133=4,0,
IF(Q133=5,0,
IF(Q133=6,0,
IF(Q133=7,0)))))))),
IF(AZ133="t",
IF(Q133=0,0,
IF(Q133=1,#REF!*4*4*0.8,
IF(Q133=2,0,
IF(Q133=3,#REF!*4*2*0.8,
IF(Q133=4,0,
IF(Q133=5,0,
IF(Q133=6,0,
IF(Q133=7,0))))))))))</f>
        <v>0</v>
      </c>
      <c r="AR133" s="2">
        <f>IF(AZ133="s",
IF(Q133=0,0,
IF(Q133=1,0,
IF(Q133=2,#REF!*4*2,
IF(Q133=3,#REF!*4,
IF(Q133=4,#REF!*4,
IF(Q133=5,0,
IF(Q133=6,0,
IF(Q133=7,#REF!*4)))))))),
IF(AZ133="t",
IF(Q133=0,0,
IF(Q133=1,0,
IF(Q133=2,#REF!*4*2*0.8,
IF(Q133=3,#REF!*4*0.8,
IF(Q133=4,#REF!*4*0.8,
IF(Q133=5,0,
IF(Q133=6,0,
IF(Q133=7,#REF!*4))))))))))</f>
        <v>0</v>
      </c>
      <c r="AS133" s="2">
        <f>IF(AZ133="s",
IF(Q133=0,0,
IF(Q133=1,#REF!*2,
IF(Q133=2,#REF!*2,
IF(Q133=3,#REF!*2,
IF(Q133=4,#REF!*2,
IF(Q133=5,#REF!*2,
IF(Q133=6,#REF!*2,
IF(Q133=7,#REF!*2)))))))),
IF(AZ133="t",
IF(Q133=0,#REF!*2*0.8,
IF(Q133=1,#REF!*2*0.8,
IF(Q133=2,#REF!*2*0.8,
IF(Q133=3,#REF!*2*0.8,
IF(Q133=4,#REF!*2*0.8,
IF(Q133=5,#REF!*2*0.8,
IF(Q133=6,#REF!*1*0.8,
IF(Q133=7,#REF!*2))))))))))</f>
        <v>0</v>
      </c>
      <c r="AT133" s="2" t="e">
        <f t="shared" si="71"/>
        <v>#REF!</v>
      </c>
      <c r="AU133" s="2">
        <f>IF(AZ133="s",
IF(Q133=0,0,
IF(Q133=1,(14-2)*(#REF!+#REF!)/4*4,
IF(Q133=2,(14-2)*(#REF!+#REF!)/4*2,
IF(Q133=3,(14-2)*(#REF!+#REF!)/4*3,
IF(Q133=4,(14-2)*(#REF!+#REF!)/4,
IF(Q133=5,(14-2)*#REF!/4,
IF(Q133=6,0,
IF(Q133=7,(14)*#REF!)))))))),
IF(AZ133="t",
IF(Q133=0,0,
IF(Q133=1,(11-2)*(#REF!+#REF!)/4*4,
IF(Q133=2,(11-2)*(#REF!+#REF!)/4*2,
IF(Q133=3,(11-2)*(#REF!+#REF!)/4*3,
IF(Q133=4,(11-2)*(#REF!+#REF!)/4,
IF(Q133=5,(11-2)*#REF!/4,
IF(Q133=6,0,
IF(Q133=7,(11)*#REF!))))))))))</f>
        <v>0</v>
      </c>
      <c r="AV133" s="2" t="e">
        <f t="shared" si="72"/>
        <v>#REF!</v>
      </c>
      <c r="AW133" s="2">
        <f t="shared" si="73"/>
        <v>0</v>
      </c>
      <c r="AX133" s="2">
        <f t="shared" si="74"/>
        <v>0</v>
      </c>
      <c r="AY133" s="2">
        <f t="shared" si="75"/>
        <v>0</v>
      </c>
      <c r="AZ133" s="2" t="s">
        <v>63</v>
      </c>
      <c r="BA133" s="2" t="e">
        <f>IF(BG133="A",0,IF(AZ133="s",14*#REF!,IF(AZ133="T",11*#REF!,"HATA")))</f>
        <v>#REF!</v>
      </c>
      <c r="BB133" s="2" t="e">
        <f t="shared" si="76"/>
        <v>#REF!</v>
      </c>
      <c r="BC133" s="2" t="e">
        <f t="shared" si="77"/>
        <v>#REF!</v>
      </c>
      <c r="BD133" s="2" t="e">
        <f>IF(BC133-#REF!=0,"DOĞRU","YANLIŞ")</f>
        <v>#REF!</v>
      </c>
      <c r="BE133" s="2" t="e">
        <f>#REF!-BC133</f>
        <v>#REF!</v>
      </c>
      <c r="BF133" s="2">
        <v>0</v>
      </c>
      <c r="BH133" s="2">
        <v>0</v>
      </c>
      <c r="BJ133" s="2">
        <v>0</v>
      </c>
      <c r="BL133" s="7" t="e">
        <f>#REF!*14</f>
        <v>#REF!</v>
      </c>
      <c r="BM133" s="9"/>
      <c r="BN133" s="8"/>
      <c r="BO133" s="13"/>
      <c r="BP133" s="13"/>
      <c r="BQ133" s="13"/>
      <c r="BR133" s="13"/>
      <c r="BS133" s="13"/>
      <c r="BT133" s="10"/>
      <c r="BU133" s="11"/>
      <c r="BV133" s="12"/>
      <c r="CC133" s="41"/>
      <c r="CD133" s="41"/>
      <c r="CE133" s="41"/>
      <c r="CF133" s="42"/>
      <c r="CG133" s="42"/>
      <c r="CH133" s="42"/>
      <c r="CI133" s="42"/>
      <c r="CJ133" s="42"/>
      <c r="CK133" s="42"/>
    </row>
    <row r="134" spans="1:89" hidden="1" x14ac:dyDescent="0.25">
      <c r="A134" s="2" t="s">
        <v>580</v>
      </c>
      <c r="B134" s="2" t="s">
        <v>105</v>
      </c>
      <c r="C134" s="2" t="s">
        <v>105</v>
      </c>
      <c r="D134" s="4" t="s">
        <v>60</v>
      </c>
      <c r="E134" s="4" t="s">
        <v>60</v>
      </c>
      <c r="F134" s="4" t="e">
        <f>IF(AZ134="S",
IF(#REF!+BH134=2012,
IF(#REF!=1,"12-13/1",
IF(#REF!=2,"12-13/2",
IF(#REF!=3,"13-14/1",
IF(#REF!=4,"13-14/2","Hata1")))),
IF(#REF!+BH134=2013,
IF(#REF!=1,"13-14/1",
IF(#REF!=2,"13-14/2",
IF(#REF!=3,"14-15/1",
IF(#REF!=4,"14-15/2","Hata2")))),
IF(#REF!+BH134=2014,
IF(#REF!=1,"14-15/1",
IF(#REF!=2,"14-15/2",
IF(#REF!=3,"15-16/1",
IF(#REF!=4,"15-16/2","Hata3")))),
IF(#REF!+BH134=2015,
IF(#REF!=1,"15-16/1",
IF(#REF!=2,"15-16/2",
IF(#REF!=3,"16-17/1",
IF(#REF!=4,"16-17/2","Hata4")))),
IF(#REF!+BH134=2016,
IF(#REF!=1,"16-17/1",
IF(#REF!=2,"16-17/2",
IF(#REF!=3,"17-18/1",
IF(#REF!=4,"17-18/2","Hata5")))),
IF(#REF!+BH134=2017,
IF(#REF!=1,"17-18/1",
IF(#REF!=2,"17-18/2",
IF(#REF!=3,"18-19/1",
IF(#REF!=4,"18-19/2","Hata6")))),
IF(#REF!+BH134=2018,
IF(#REF!=1,"18-19/1",
IF(#REF!=2,"18-19/2",
IF(#REF!=3,"19-20/1",
IF(#REF!=4,"19-20/2","Hata7")))),
IF(#REF!+BH134=2019,
IF(#REF!=1,"19-20/1",
IF(#REF!=2,"19-20/2",
IF(#REF!=3,"20-21/1",
IF(#REF!=4,"20-21/2","Hata8")))),
IF(#REF!+BH134=2020,
IF(#REF!=1,"20-21/1",
IF(#REF!=2,"20-21/2",
IF(#REF!=3,"21-22/1",
IF(#REF!=4,"21-22/2","Hata9")))),
IF(#REF!+BH134=2021,
IF(#REF!=1,"21-22/1",
IF(#REF!=2,"21-22/2",
IF(#REF!=3,"22-23/1",
IF(#REF!=4,"22-23/2","Hata10")))),
IF(#REF!+BH134=2022,
IF(#REF!=1,"22-23/1",
IF(#REF!=2,"22-23/2",
IF(#REF!=3,"23-24/1",
IF(#REF!=4,"23-24/2","Hata11")))),
IF(#REF!+BH134=2023,
IF(#REF!=1,"23-24/1",
IF(#REF!=2,"23-24/2",
IF(#REF!=3,"24-25/1",
IF(#REF!=4,"24-25/2","Hata12")))),
)))))))))))),
IF(AZ134="T",
IF(#REF!+BH134=2012,
IF(#REF!=1,"12-13/1",
IF(#REF!=2,"12-13/2",
IF(#REF!=3,"12-13/3",
IF(#REF!=4,"13-14/1",
IF(#REF!=5,"13-14/2",
IF(#REF!=6,"13-14/3","Hata1")))))),
IF(#REF!+BH134=2013,
IF(#REF!=1,"13-14/1",
IF(#REF!=2,"13-14/2",
IF(#REF!=3,"13-14/3",
IF(#REF!=4,"14-15/1",
IF(#REF!=5,"14-15/2",
IF(#REF!=6,"14-15/3","Hata2")))))),
IF(#REF!+BH134=2014,
IF(#REF!=1,"14-15/1",
IF(#REF!=2,"14-15/2",
IF(#REF!=3,"14-15/3",
IF(#REF!=4,"15-16/1",
IF(#REF!=5,"15-16/2",
IF(#REF!=6,"15-16/3","Hata3")))))),
IF(AND(#REF!+#REF!&gt;2014,#REF!+#REF!&lt;2015,BH134=1),
IF(#REF!=0.1,"14-15/0.1",
IF(#REF!=0.2,"14-15/0.2",
IF(#REF!=0.3,"14-15/0.3","Hata4"))),
IF(#REF!+BH134=2015,
IF(#REF!=1,"15-16/1",
IF(#REF!=2,"15-16/2",
IF(#REF!=3,"15-16/3",
IF(#REF!=4,"16-17/1",
IF(#REF!=5,"16-17/2",
IF(#REF!=6,"16-17/3","Hata5")))))),
IF(#REF!+BH134=2016,
IF(#REF!=1,"16-17/1",
IF(#REF!=2,"16-17/2",
IF(#REF!=3,"16-17/3",
IF(#REF!=4,"17-18/1",
IF(#REF!=5,"17-18/2",
IF(#REF!=6,"17-18/3","Hata6")))))),
IF(#REF!+BH134=2017,
IF(#REF!=1,"17-18/1",
IF(#REF!=2,"17-18/2",
IF(#REF!=3,"17-18/3",
IF(#REF!=4,"18-19/1",
IF(#REF!=5,"18-19/2",
IF(#REF!=6,"18-19/3","Hata7")))))),
IF(#REF!+BH134=2018,
IF(#REF!=1,"18-19/1",
IF(#REF!=2,"18-19/2",
IF(#REF!=3,"18-19/3",
IF(#REF!=4,"19-20/1",
IF(#REF!=5," 19-20/2",
IF(#REF!=6,"19-20/3","Hata8")))))),
IF(#REF!+BH134=2019,
IF(#REF!=1,"19-20/1",
IF(#REF!=2,"19-20/2",
IF(#REF!=3,"19-20/3",
IF(#REF!=4,"20-21/1",
IF(#REF!=5,"20-21/2",
IF(#REF!=6,"20-21/3","Hata9")))))),
IF(#REF!+BH134=2020,
IF(#REF!=1,"20-21/1",
IF(#REF!=2,"20-21/2",
IF(#REF!=3,"20-21/3",
IF(#REF!=4,"21-22/1",
IF(#REF!=5,"21-22/2",
IF(#REF!=6,"21-22/3","Hata10")))))),
IF(#REF!+BH134=2021,
IF(#REF!=1,"21-22/1",
IF(#REF!=2,"21-22/2",
IF(#REF!=3,"21-22/3",
IF(#REF!=4,"22-23/1",
IF(#REF!=5,"22-23/2",
IF(#REF!=6,"22-23/3","Hata11")))))),
IF(#REF!+BH134=2022,
IF(#REF!=1,"22-23/1",
IF(#REF!=2,"22-23/2",
IF(#REF!=3,"22-23/3",
IF(#REF!=4,"23-24/1",
IF(#REF!=5,"23-24/2",
IF(#REF!=6,"23-24/3","Hata12")))))),
IF(#REF!+BH134=2023,
IF(#REF!=1,"23-24/1",
IF(#REF!=2,"23-24/2",
IF(#REF!=3,"23-24/3",
IF(#REF!=4,"24-25/1",
IF(#REF!=5,"24-25/2",
IF(#REF!=6,"24-25/3","Hata13")))))),
))))))))))))))
)</f>
        <v>#REF!</v>
      </c>
      <c r="G134" s="4"/>
      <c r="H134" s="2" t="s">
        <v>137</v>
      </c>
      <c r="I134" s="2">
        <v>54697</v>
      </c>
      <c r="J134" s="2" t="s">
        <v>138</v>
      </c>
      <c r="O134" s="2" t="s">
        <v>108</v>
      </c>
      <c r="P134" s="2" t="s">
        <v>109</v>
      </c>
      <c r="Q134" s="5">
        <v>7</v>
      </c>
      <c r="R134" s="2">
        <f>VLOOKUP($Q134,[1]sistem!$I$3:$L$10,2,FALSE)</f>
        <v>0</v>
      </c>
      <c r="S134" s="2">
        <f>VLOOKUP($Q134,[1]sistem!$I$3:$L$10,3,FALSE)</f>
        <v>1</v>
      </c>
      <c r="T134" s="2">
        <f>VLOOKUP($Q134,[1]sistem!$I$3:$L$10,4,FALSE)</f>
        <v>1</v>
      </c>
      <c r="U134" s="2" t="e">
        <f>VLOOKUP($AZ134,[1]sistem!$I$13:$L$14,2,FALSE)*#REF!</f>
        <v>#REF!</v>
      </c>
      <c r="V134" s="2" t="e">
        <f>VLOOKUP($AZ134,[1]sistem!$I$13:$L$14,3,FALSE)*#REF!</f>
        <v>#REF!</v>
      </c>
      <c r="W134" s="2" t="e">
        <f>VLOOKUP($AZ134,[1]sistem!$I$13:$L$14,4,FALSE)*#REF!</f>
        <v>#REF!</v>
      </c>
      <c r="X134" s="2" t="e">
        <f t="shared" si="63"/>
        <v>#REF!</v>
      </c>
      <c r="Y134" s="2" t="e">
        <f t="shared" si="64"/>
        <v>#REF!</v>
      </c>
      <c r="Z134" s="2" t="e">
        <f t="shared" si="65"/>
        <v>#REF!</v>
      </c>
      <c r="AA134" s="2" t="e">
        <f t="shared" si="66"/>
        <v>#REF!</v>
      </c>
      <c r="AB134" s="2">
        <f>VLOOKUP(AZ134,[1]sistem!$I$18:$J$19,2,FALSE)</f>
        <v>11</v>
      </c>
      <c r="AC134" s="2">
        <v>0.25</v>
      </c>
      <c r="AD134" s="2">
        <f>VLOOKUP($Q134,[1]sistem!$I$3:$M$10,5,FALSE)</f>
        <v>1</v>
      </c>
      <c r="AE134" s="2">
        <v>3</v>
      </c>
      <c r="AG134" s="2">
        <f>AE134*AK134</f>
        <v>33</v>
      </c>
      <c r="AH134" s="2">
        <f>VLOOKUP($Q134,[1]sistem!$I$3:$N$10,6,FALSE)</f>
        <v>2</v>
      </c>
      <c r="AI134" s="2">
        <v>2</v>
      </c>
      <c r="AJ134" s="2">
        <f t="shared" si="67"/>
        <v>4</v>
      </c>
      <c r="AK134" s="2">
        <f>VLOOKUP($AZ134,[1]sistem!$I$18:$K$19,3,FALSE)</f>
        <v>11</v>
      </c>
      <c r="AL134" s="2" t="e">
        <f>AK134*#REF!</f>
        <v>#REF!</v>
      </c>
      <c r="AM134" s="2" t="e">
        <f t="shared" si="68"/>
        <v>#REF!</v>
      </c>
      <c r="AN134" s="2">
        <f t="shared" si="69"/>
        <v>25</v>
      </c>
      <c r="AO134" s="2" t="e">
        <f t="shared" si="70"/>
        <v>#REF!</v>
      </c>
      <c r="AP134" s="2" t="e">
        <f>ROUND(AO134-#REF!,0)</f>
        <v>#REF!</v>
      </c>
      <c r="AQ134" s="2">
        <f>IF(AZ134="s",IF(Q134=0,0,
IF(Q134=1,#REF!*4*4,
IF(Q134=2,0,
IF(Q134=3,#REF!*4*2,
IF(Q134=4,0,
IF(Q134=5,0,
IF(Q134=6,0,
IF(Q134=7,0)))))))),
IF(AZ134="t",
IF(Q134=0,0,
IF(Q134=1,#REF!*4*4*0.8,
IF(Q134=2,0,
IF(Q134=3,#REF!*4*2*0.8,
IF(Q134=4,0,
IF(Q134=5,0,
IF(Q134=6,0,
IF(Q134=7,0))))))))))</f>
        <v>0</v>
      </c>
      <c r="AR134" s="2" t="e">
        <f>IF(AZ134="s",
IF(Q134=0,0,
IF(Q134=1,0,
IF(Q134=2,#REF!*4*2,
IF(Q134=3,#REF!*4,
IF(Q134=4,#REF!*4,
IF(Q134=5,0,
IF(Q134=6,0,
IF(Q134=7,#REF!*4)))))))),
IF(AZ134="t",
IF(Q134=0,0,
IF(Q134=1,0,
IF(Q134=2,#REF!*4*2*0.8,
IF(Q134=3,#REF!*4*0.8,
IF(Q134=4,#REF!*4*0.8,
IF(Q134=5,0,
IF(Q134=6,0,
IF(Q134=7,#REF!*4))))))))))</f>
        <v>#REF!</v>
      </c>
      <c r="AS134" s="2" t="e">
        <f>IF(AZ134="s",
IF(Q134=0,0,
IF(Q134=1,#REF!*2,
IF(Q134=2,#REF!*2,
IF(Q134=3,#REF!*2,
IF(Q134=4,#REF!*2,
IF(Q134=5,#REF!*2,
IF(Q134=6,#REF!*2,
IF(Q134=7,#REF!*2)))))))),
IF(AZ134="t",
IF(Q134=0,#REF!*2*0.8,
IF(Q134=1,#REF!*2*0.8,
IF(Q134=2,#REF!*2*0.8,
IF(Q134=3,#REF!*2*0.8,
IF(Q134=4,#REF!*2*0.8,
IF(Q134=5,#REF!*2*0.8,
IF(Q134=6,#REF!*1*0.8,
IF(Q134=7,#REF!*2))))))))))</f>
        <v>#REF!</v>
      </c>
      <c r="AT134" s="2" t="e">
        <f t="shared" si="71"/>
        <v>#REF!</v>
      </c>
      <c r="AU134" s="2" t="e">
        <f>IF(AZ134="s",
IF(Q134=0,0,
IF(Q134=1,(14-2)*(#REF!+#REF!)/4*4,
IF(Q134=2,(14-2)*(#REF!+#REF!)/4*2,
IF(Q134=3,(14-2)*(#REF!+#REF!)/4*3,
IF(Q134=4,(14-2)*(#REF!+#REF!)/4,
IF(Q134=5,(14-2)*#REF!/4,
IF(Q134=6,0,
IF(Q134=7,(14)*#REF!)))))))),
IF(AZ134="t",
IF(Q134=0,0,
IF(Q134=1,(11-2)*(#REF!+#REF!)/4*4,
IF(Q134=2,(11-2)*(#REF!+#REF!)/4*2,
IF(Q134=3,(11-2)*(#REF!+#REF!)/4*3,
IF(Q134=4,(11-2)*(#REF!+#REF!)/4,
IF(Q134=5,(11-2)*#REF!/4,
IF(Q134=6,0,
IF(Q134=7,(11)*#REF!))))))))))</f>
        <v>#REF!</v>
      </c>
      <c r="AV134" s="2" t="e">
        <f t="shared" si="72"/>
        <v>#REF!</v>
      </c>
      <c r="AW134" s="2">
        <f t="shared" si="73"/>
        <v>8</v>
      </c>
      <c r="AX134" s="2">
        <f t="shared" si="74"/>
        <v>4</v>
      </c>
      <c r="AY134" s="2" t="e">
        <f t="shared" si="75"/>
        <v>#REF!</v>
      </c>
      <c r="AZ134" s="2" t="s">
        <v>81</v>
      </c>
      <c r="BA134" s="2">
        <f>IF(BG134="A",0,IF(AZ134="s",14*#REF!,IF(AZ134="T",11*#REF!,"HATA")))</f>
        <v>0</v>
      </c>
      <c r="BB134" s="2" t="e">
        <f t="shared" si="76"/>
        <v>#REF!</v>
      </c>
      <c r="BC134" s="2" t="e">
        <f t="shared" si="77"/>
        <v>#REF!</v>
      </c>
      <c r="BD134" s="2" t="e">
        <f>IF(BC134-#REF!=0,"DOĞRU","YANLIŞ")</f>
        <v>#REF!</v>
      </c>
      <c r="BE134" s="2" t="e">
        <f>#REF!-BC134</f>
        <v>#REF!</v>
      </c>
      <c r="BF134" s="2">
        <v>0</v>
      </c>
      <c r="BG134" s="2" t="s">
        <v>110</v>
      </c>
      <c r="BH134" s="2">
        <v>0</v>
      </c>
      <c r="BJ134" s="2">
        <v>7</v>
      </c>
      <c r="BL134" s="7" t="e">
        <f>#REF!*11</f>
        <v>#REF!</v>
      </c>
      <c r="BM134" s="9"/>
      <c r="BN134" s="8"/>
      <c r="BO134" s="13"/>
      <c r="BP134" s="13"/>
      <c r="BQ134" s="13"/>
      <c r="BR134" s="13"/>
      <c r="BS134" s="13"/>
      <c r="BT134" s="10"/>
      <c r="BU134" s="11"/>
      <c r="BV134" s="12"/>
      <c r="CC134" s="41"/>
      <c r="CD134" s="41"/>
      <c r="CE134" s="41"/>
      <c r="CF134" s="42"/>
      <c r="CG134" s="42"/>
      <c r="CH134" s="42"/>
      <c r="CI134" s="42"/>
      <c r="CJ134" s="42"/>
      <c r="CK134" s="42"/>
    </row>
    <row r="135" spans="1:89" hidden="1" x14ac:dyDescent="0.25">
      <c r="A135" s="2" t="s">
        <v>519</v>
      </c>
      <c r="B135" s="2" t="s">
        <v>246</v>
      </c>
      <c r="C135" s="2" t="s">
        <v>246</v>
      </c>
      <c r="D135" s="4" t="s">
        <v>60</v>
      </c>
      <c r="E135" s="4" t="s">
        <v>60</v>
      </c>
      <c r="F135" s="4" t="e">
        <f>IF(AZ135="S",
IF(#REF!+BH135=2012,
IF(#REF!=1,"12-13/1",
IF(#REF!=2,"12-13/2",
IF(#REF!=3,"13-14/1",
IF(#REF!=4,"13-14/2","Hata1")))),
IF(#REF!+BH135=2013,
IF(#REF!=1,"13-14/1",
IF(#REF!=2,"13-14/2",
IF(#REF!=3,"14-15/1",
IF(#REF!=4,"14-15/2","Hata2")))),
IF(#REF!+BH135=2014,
IF(#REF!=1,"14-15/1",
IF(#REF!=2,"14-15/2",
IF(#REF!=3,"15-16/1",
IF(#REF!=4,"15-16/2","Hata3")))),
IF(#REF!+BH135=2015,
IF(#REF!=1,"15-16/1",
IF(#REF!=2,"15-16/2",
IF(#REF!=3,"16-17/1",
IF(#REF!=4,"16-17/2","Hata4")))),
IF(#REF!+BH135=2016,
IF(#REF!=1,"16-17/1",
IF(#REF!=2,"16-17/2",
IF(#REF!=3,"17-18/1",
IF(#REF!=4,"17-18/2","Hata5")))),
IF(#REF!+BH135=2017,
IF(#REF!=1,"17-18/1",
IF(#REF!=2,"17-18/2",
IF(#REF!=3,"18-19/1",
IF(#REF!=4,"18-19/2","Hata6")))),
IF(#REF!+BH135=2018,
IF(#REF!=1,"18-19/1",
IF(#REF!=2,"18-19/2",
IF(#REF!=3,"19-20/1",
IF(#REF!=4,"19-20/2","Hata7")))),
IF(#REF!+BH135=2019,
IF(#REF!=1,"19-20/1",
IF(#REF!=2,"19-20/2",
IF(#REF!=3,"20-21/1",
IF(#REF!=4,"20-21/2","Hata8")))),
IF(#REF!+BH135=2020,
IF(#REF!=1,"20-21/1",
IF(#REF!=2,"20-21/2",
IF(#REF!=3,"21-22/1",
IF(#REF!=4,"21-22/2","Hata9")))),
IF(#REF!+BH135=2021,
IF(#REF!=1,"21-22/1",
IF(#REF!=2,"21-22/2",
IF(#REF!=3,"22-23/1",
IF(#REF!=4,"22-23/2","Hata10")))),
IF(#REF!+BH135=2022,
IF(#REF!=1,"22-23/1",
IF(#REF!=2,"22-23/2",
IF(#REF!=3,"23-24/1",
IF(#REF!=4,"23-24/2","Hata11")))),
IF(#REF!+BH135=2023,
IF(#REF!=1,"23-24/1",
IF(#REF!=2,"23-24/2",
IF(#REF!=3,"24-25/1",
IF(#REF!=4,"24-25/2","Hata12")))),
)))))))))))),
IF(AZ135="T",
IF(#REF!+BH135=2012,
IF(#REF!=1,"12-13/1",
IF(#REF!=2,"12-13/2",
IF(#REF!=3,"12-13/3",
IF(#REF!=4,"13-14/1",
IF(#REF!=5,"13-14/2",
IF(#REF!=6,"13-14/3","Hata1")))))),
IF(#REF!+BH135=2013,
IF(#REF!=1,"13-14/1",
IF(#REF!=2,"13-14/2",
IF(#REF!=3,"13-14/3",
IF(#REF!=4,"14-15/1",
IF(#REF!=5,"14-15/2",
IF(#REF!=6,"14-15/3","Hata2")))))),
IF(#REF!+BH135=2014,
IF(#REF!=1,"14-15/1",
IF(#REF!=2,"14-15/2",
IF(#REF!=3,"14-15/3",
IF(#REF!=4,"15-16/1",
IF(#REF!=5,"15-16/2",
IF(#REF!=6,"15-16/3","Hata3")))))),
IF(AND(#REF!+#REF!&gt;2014,#REF!+#REF!&lt;2015,BH135=1),
IF(#REF!=0.1,"14-15/0.1",
IF(#REF!=0.2,"14-15/0.2",
IF(#REF!=0.3,"14-15/0.3","Hata4"))),
IF(#REF!+BH135=2015,
IF(#REF!=1,"15-16/1",
IF(#REF!=2,"15-16/2",
IF(#REF!=3,"15-16/3",
IF(#REF!=4,"16-17/1",
IF(#REF!=5,"16-17/2",
IF(#REF!=6,"16-17/3","Hata5")))))),
IF(#REF!+BH135=2016,
IF(#REF!=1,"16-17/1",
IF(#REF!=2,"16-17/2",
IF(#REF!=3,"16-17/3",
IF(#REF!=4,"17-18/1",
IF(#REF!=5,"17-18/2",
IF(#REF!=6,"17-18/3","Hata6")))))),
IF(#REF!+BH135=2017,
IF(#REF!=1,"17-18/1",
IF(#REF!=2,"17-18/2",
IF(#REF!=3,"17-18/3",
IF(#REF!=4,"18-19/1",
IF(#REF!=5,"18-19/2",
IF(#REF!=6,"18-19/3","Hata7")))))),
IF(#REF!+BH135=2018,
IF(#REF!=1,"18-19/1",
IF(#REF!=2,"18-19/2",
IF(#REF!=3,"18-19/3",
IF(#REF!=4,"19-20/1",
IF(#REF!=5," 19-20/2",
IF(#REF!=6,"19-20/3","Hata8")))))),
IF(#REF!+BH135=2019,
IF(#REF!=1,"19-20/1",
IF(#REF!=2,"19-20/2",
IF(#REF!=3,"19-20/3",
IF(#REF!=4,"20-21/1",
IF(#REF!=5,"20-21/2",
IF(#REF!=6,"20-21/3","Hata9")))))),
IF(#REF!+BH135=2020,
IF(#REF!=1,"20-21/1",
IF(#REF!=2,"20-21/2",
IF(#REF!=3,"20-21/3",
IF(#REF!=4,"21-22/1",
IF(#REF!=5,"21-22/2",
IF(#REF!=6,"21-22/3","Hata10")))))),
IF(#REF!+BH135=2021,
IF(#REF!=1,"21-22/1",
IF(#REF!=2,"21-22/2",
IF(#REF!=3,"21-22/3",
IF(#REF!=4,"22-23/1",
IF(#REF!=5,"22-23/2",
IF(#REF!=6,"22-23/3","Hata11")))))),
IF(#REF!+BH135=2022,
IF(#REF!=1,"22-23/1",
IF(#REF!=2,"22-23/2",
IF(#REF!=3,"22-23/3",
IF(#REF!=4,"23-24/1",
IF(#REF!=5,"23-24/2",
IF(#REF!=6,"23-24/3","Hata12")))))),
IF(#REF!+BH135=2023,
IF(#REF!=1,"23-24/1",
IF(#REF!=2,"23-24/2",
IF(#REF!=3,"23-24/3",
IF(#REF!=4,"24-25/1",
IF(#REF!=5,"24-25/2",
IF(#REF!=6,"24-25/3","Hata13")))))),
))))))))))))))
)</f>
        <v>#REF!</v>
      </c>
      <c r="G135" s="4"/>
      <c r="H135" s="2" t="s">
        <v>137</v>
      </c>
      <c r="I135" s="2">
        <v>54697</v>
      </c>
      <c r="J135" s="2" t="s">
        <v>138</v>
      </c>
      <c r="L135" s="2">
        <v>4362</v>
      </c>
      <c r="Q135" s="5">
        <v>0</v>
      </c>
      <c r="R135" s="2">
        <f>VLOOKUP($Q135,[1]sistem!$I$3:$L$10,2,FALSE)</f>
        <v>0</v>
      </c>
      <c r="S135" s="2">
        <f>VLOOKUP($Q135,[1]sistem!$I$3:$L$10,3,FALSE)</f>
        <v>0</v>
      </c>
      <c r="T135" s="2">
        <f>VLOOKUP($Q135,[1]sistem!$I$3:$L$10,4,FALSE)</f>
        <v>0</v>
      </c>
      <c r="U135" s="2" t="e">
        <f>VLOOKUP($AZ135,[1]sistem!$I$13:$L$14,2,FALSE)*#REF!</f>
        <v>#REF!</v>
      </c>
      <c r="V135" s="2" t="e">
        <f>VLOOKUP($AZ135,[1]sistem!$I$13:$L$14,3,FALSE)*#REF!</f>
        <v>#REF!</v>
      </c>
      <c r="W135" s="2" t="e">
        <f>VLOOKUP($AZ135,[1]sistem!$I$13:$L$14,4,FALSE)*#REF!</f>
        <v>#REF!</v>
      </c>
      <c r="X135" s="2" t="e">
        <f t="shared" si="63"/>
        <v>#REF!</v>
      </c>
      <c r="Y135" s="2" t="e">
        <f t="shared" si="64"/>
        <v>#REF!</v>
      </c>
      <c r="Z135" s="2" t="e">
        <f t="shared" si="65"/>
        <v>#REF!</v>
      </c>
      <c r="AA135" s="2" t="e">
        <f t="shared" si="66"/>
        <v>#REF!</v>
      </c>
      <c r="AB135" s="2">
        <f>VLOOKUP(AZ135,[1]sistem!$I$18:$J$19,2,FALSE)</f>
        <v>11</v>
      </c>
      <c r="AC135" s="2">
        <v>0.25</v>
      </c>
      <c r="AD135" s="2">
        <f>VLOOKUP($Q135,[1]sistem!$I$3:$M$10,5,FALSE)</f>
        <v>0</v>
      </c>
      <c r="AG135" s="2" t="e">
        <f>(#REF!+#REF!)*AB135</f>
        <v>#REF!</v>
      </c>
      <c r="AH135" s="2">
        <f>VLOOKUP($Q135,[1]sistem!$I$3:$N$10,6,FALSE)</f>
        <v>0</v>
      </c>
      <c r="AI135" s="2">
        <v>2</v>
      </c>
      <c r="AJ135" s="2">
        <f t="shared" si="67"/>
        <v>0</v>
      </c>
      <c r="AK135" s="2">
        <f>VLOOKUP($AZ135,[1]sistem!$I$18:$K$19,3,FALSE)</f>
        <v>11</v>
      </c>
      <c r="AL135" s="2" t="e">
        <f>AK135*#REF!</f>
        <v>#REF!</v>
      </c>
      <c r="AM135" s="2" t="e">
        <f t="shared" si="68"/>
        <v>#REF!</v>
      </c>
      <c r="AN135" s="2">
        <f t="shared" si="69"/>
        <v>25</v>
      </c>
      <c r="AO135" s="2" t="e">
        <f t="shared" si="70"/>
        <v>#REF!</v>
      </c>
      <c r="AP135" s="2" t="e">
        <f>ROUND(AO135-#REF!,0)</f>
        <v>#REF!</v>
      </c>
      <c r="AQ135" s="2">
        <f>IF(AZ135="s",IF(Q135=0,0,
IF(Q135=1,#REF!*4*4,
IF(Q135=2,0,
IF(Q135=3,#REF!*4*2,
IF(Q135=4,0,
IF(Q135=5,0,
IF(Q135=6,0,
IF(Q135=7,0)))))))),
IF(AZ135="t",
IF(Q135=0,0,
IF(Q135=1,#REF!*4*4*0.8,
IF(Q135=2,0,
IF(Q135=3,#REF!*4*2*0.8,
IF(Q135=4,0,
IF(Q135=5,0,
IF(Q135=6,0,
IF(Q135=7,0))))))))))</f>
        <v>0</v>
      </c>
      <c r="AR135" s="2">
        <f>IF(AZ135="s",
IF(Q135=0,0,
IF(Q135=1,0,
IF(Q135=2,#REF!*4*2,
IF(Q135=3,#REF!*4,
IF(Q135=4,#REF!*4,
IF(Q135=5,0,
IF(Q135=6,0,
IF(Q135=7,#REF!*4)))))))),
IF(AZ135="t",
IF(Q135=0,0,
IF(Q135=1,0,
IF(Q135=2,#REF!*4*2*0.8,
IF(Q135=3,#REF!*4*0.8,
IF(Q135=4,#REF!*4*0.8,
IF(Q135=5,0,
IF(Q135=6,0,
IF(Q135=7,#REF!*4))))))))))</f>
        <v>0</v>
      </c>
      <c r="AS135" s="2" t="e">
        <f>IF(AZ135="s",
IF(Q135=0,0,
IF(Q135=1,#REF!*2,
IF(Q135=2,#REF!*2,
IF(Q135=3,#REF!*2,
IF(Q135=4,#REF!*2,
IF(Q135=5,#REF!*2,
IF(Q135=6,#REF!*2,
IF(Q135=7,#REF!*2)))))))),
IF(AZ135="t",
IF(Q135=0,#REF!*2*0.8,
IF(Q135=1,#REF!*2*0.8,
IF(Q135=2,#REF!*2*0.8,
IF(Q135=3,#REF!*2*0.8,
IF(Q135=4,#REF!*2*0.8,
IF(Q135=5,#REF!*2*0.8,
IF(Q135=6,#REF!*1*0.8,
IF(Q135=7,#REF!*2))))))))))</f>
        <v>#REF!</v>
      </c>
      <c r="AT135" s="2" t="e">
        <f t="shared" si="71"/>
        <v>#REF!</v>
      </c>
      <c r="AU135" s="2">
        <f>IF(AZ135="s",
IF(Q135=0,0,
IF(Q135=1,(14-2)*(#REF!+#REF!)/4*4,
IF(Q135=2,(14-2)*(#REF!+#REF!)/4*2,
IF(Q135=3,(14-2)*(#REF!+#REF!)/4*3,
IF(Q135=4,(14-2)*(#REF!+#REF!)/4,
IF(Q135=5,(14-2)*#REF!/4,
IF(Q135=6,0,
IF(Q135=7,(14)*#REF!)))))))),
IF(AZ135="t",
IF(Q135=0,0,
IF(Q135=1,(11-2)*(#REF!+#REF!)/4*4,
IF(Q135=2,(11-2)*(#REF!+#REF!)/4*2,
IF(Q135=3,(11-2)*(#REF!+#REF!)/4*3,
IF(Q135=4,(11-2)*(#REF!+#REF!)/4,
IF(Q135=5,(11-2)*#REF!/4,
IF(Q135=6,0,
IF(Q135=7,(11)*#REF!))))))))))</f>
        <v>0</v>
      </c>
      <c r="AV135" s="2" t="e">
        <f t="shared" si="72"/>
        <v>#REF!</v>
      </c>
      <c r="AW135" s="2">
        <f t="shared" si="73"/>
        <v>0</v>
      </c>
      <c r="AX135" s="2">
        <f t="shared" si="74"/>
        <v>0</v>
      </c>
      <c r="AY135" s="2" t="e">
        <f t="shared" si="75"/>
        <v>#REF!</v>
      </c>
      <c r="AZ135" s="2" t="s">
        <v>81</v>
      </c>
      <c r="BA135" s="2">
        <f>IF(BG135="A",0,IF(AZ135="s",14*#REF!,IF(AZ135="T",11*#REF!,"HATA")))</f>
        <v>0</v>
      </c>
      <c r="BB135" s="2" t="e">
        <f t="shared" si="76"/>
        <v>#REF!</v>
      </c>
      <c r="BC135" s="2" t="e">
        <f t="shared" si="77"/>
        <v>#REF!</v>
      </c>
      <c r="BD135" s="2" t="e">
        <f>IF(BC135-#REF!=0,"DOĞRU","YANLIŞ")</f>
        <v>#REF!</v>
      </c>
      <c r="BE135" s="2" t="e">
        <f>#REF!-BC135</f>
        <v>#REF!</v>
      </c>
      <c r="BF135" s="2">
        <v>0</v>
      </c>
      <c r="BG135" s="2" t="s">
        <v>110</v>
      </c>
      <c r="BH135" s="2">
        <v>0</v>
      </c>
      <c r="BJ135" s="2">
        <v>0</v>
      </c>
      <c r="BL135" s="7" t="e">
        <f>#REF!*11</f>
        <v>#REF!</v>
      </c>
      <c r="BM135" s="9"/>
      <c r="BN135" s="8"/>
      <c r="BO135" s="13"/>
      <c r="BP135" s="13"/>
      <c r="BQ135" s="13"/>
      <c r="BR135" s="13"/>
      <c r="BS135" s="13"/>
      <c r="BT135" s="10"/>
      <c r="BU135" s="11"/>
      <c r="BV135" s="12"/>
      <c r="CC135" s="41"/>
      <c r="CD135" s="41"/>
      <c r="CE135" s="41"/>
      <c r="CF135" s="42"/>
      <c r="CG135" s="42"/>
      <c r="CH135" s="42"/>
      <c r="CI135" s="42"/>
      <c r="CJ135" s="42"/>
      <c r="CK135" s="42"/>
    </row>
    <row r="136" spans="1:89" hidden="1" x14ac:dyDescent="0.25">
      <c r="A136" s="2" t="s">
        <v>625</v>
      </c>
      <c r="B136" s="2" t="s">
        <v>626</v>
      </c>
      <c r="C136" s="2" t="s">
        <v>626</v>
      </c>
      <c r="D136" s="4" t="s">
        <v>60</v>
      </c>
      <c r="E136" s="4" t="s">
        <v>60</v>
      </c>
      <c r="F136" s="5" t="e">
        <f>IF(AZ136="S",
IF(#REF!+BH136=2012,
IF(#REF!=1,"12-13/1",
IF(#REF!=2,"12-13/2",
IF(#REF!=3,"13-14/1",
IF(#REF!=4,"13-14/2","Hata1")))),
IF(#REF!+BH136=2013,
IF(#REF!=1,"13-14/1",
IF(#REF!=2,"13-14/2",
IF(#REF!=3,"14-15/1",
IF(#REF!=4,"14-15/2","Hata2")))),
IF(#REF!+BH136=2014,
IF(#REF!=1,"14-15/1",
IF(#REF!=2,"14-15/2",
IF(#REF!=3,"15-16/1",
IF(#REF!=4,"15-16/2","Hata3")))),
IF(#REF!+BH136=2015,
IF(#REF!=1,"15-16/1",
IF(#REF!=2,"15-16/2",
IF(#REF!=3,"16-17/1",
IF(#REF!=4,"16-17/2","Hata4")))),
IF(#REF!+BH136=2016,
IF(#REF!=1,"16-17/1",
IF(#REF!=2,"16-17/2",
IF(#REF!=3,"17-18/1",
IF(#REF!=4,"17-18/2","Hata5")))),
IF(#REF!+BH136=2017,
IF(#REF!=1,"17-18/1",
IF(#REF!=2,"17-18/2",
IF(#REF!=3,"18-19/1",
IF(#REF!=4,"18-19/2","Hata6")))),
IF(#REF!+BH136=2018,
IF(#REF!=1,"18-19/1",
IF(#REF!=2,"18-19/2",
IF(#REF!=3,"19-20/1",
IF(#REF!=4,"19-20/2","Hata7")))),
IF(#REF!+BH136=2019,
IF(#REF!=1,"19-20/1",
IF(#REF!=2,"19-20/2",
IF(#REF!=3,"20-21/1",
IF(#REF!=4,"20-21/2","Hata8")))),
IF(#REF!+BH136=2020,
IF(#REF!=1,"20-21/1",
IF(#REF!=2,"20-21/2",
IF(#REF!=3,"21-22/1",
IF(#REF!=4,"21-22/2","Hata9")))),
IF(#REF!+BH136=2021,
IF(#REF!=1,"21-22/1",
IF(#REF!=2,"21-22/2",
IF(#REF!=3,"22-23/1",
IF(#REF!=4,"22-23/2","Hata10")))),
IF(#REF!+BH136=2022,
IF(#REF!=1,"22-23/1",
IF(#REF!=2,"22-23/2",
IF(#REF!=3,"23-24/1",
IF(#REF!=4,"23-24/2","Hata11")))),
IF(#REF!+BH136=2023,
IF(#REF!=1,"23-24/1",
IF(#REF!=2,"23-24/2",
IF(#REF!=3,"24-25/1",
IF(#REF!=4,"24-25/2","Hata12")))),
)))))))))))),
IF(AZ136="T",
IF(#REF!+BH136=2012,
IF(#REF!=1,"12-13/1",
IF(#REF!=2,"12-13/2",
IF(#REF!=3,"12-13/3",
IF(#REF!=4,"13-14/1",
IF(#REF!=5,"13-14/2",
IF(#REF!=6,"13-14/3","Hata1")))))),
IF(#REF!+BH136=2013,
IF(#REF!=1,"13-14/1",
IF(#REF!=2,"13-14/2",
IF(#REF!=3,"13-14/3",
IF(#REF!=4,"14-15/1",
IF(#REF!=5,"14-15/2",
IF(#REF!=6,"14-15/3","Hata2")))))),
IF(#REF!+BH136=2014,
IF(#REF!=1,"14-15/1",
IF(#REF!=2,"14-15/2",
IF(#REF!=3,"14-15/3",
IF(#REF!=4,"15-16/1",
IF(#REF!=5,"15-16/2",
IF(#REF!=6,"15-16/3","Hata3")))))),
IF(AND(#REF!+#REF!&gt;2014,#REF!+#REF!&lt;2015,BH136=1),
IF(#REF!=0.1,"14-15/0.1",
IF(#REF!=0.2,"14-15/0.2",
IF(#REF!=0.3,"14-15/0.3","Hata4"))),
IF(#REF!+BH136=2015,
IF(#REF!=1,"15-16/1",
IF(#REF!=2,"15-16/2",
IF(#REF!=3,"15-16/3",
IF(#REF!=4,"16-17/1",
IF(#REF!=5,"16-17/2",
IF(#REF!=6,"16-17/3","Hata5")))))),
IF(#REF!+BH136=2016,
IF(#REF!=1,"16-17/1",
IF(#REF!=2,"16-17/2",
IF(#REF!=3,"16-17/3",
IF(#REF!=4,"17-18/1",
IF(#REF!=5,"17-18/2",
IF(#REF!=6,"17-18/3","Hata6")))))),
IF(#REF!+BH136=2017,
IF(#REF!=1,"17-18/1",
IF(#REF!=2,"17-18/2",
IF(#REF!=3,"17-18/3",
IF(#REF!=4,"18-19/1",
IF(#REF!=5,"18-19/2",
IF(#REF!=6,"18-19/3","Hata7")))))),
IF(#REF!+BH136=2018,
IF(#REF!=1,"18-19/1",
IF(#REF!=2,"18-19/2",
IF(#REF!=3,"18-19/3",
IF(#REF!=4,"19-20/1",
IF(#REF!=5," 19-20/2",
IF(#REF!=6,"19-20/3","Hata8")))))),
IF(#REF!+BH136=2019,
IF(#REF!=1,"19-20/1",
IF(#REF!=2,"19-20/2",
IF(#REF!=3,"19-20/3",
IF(#REF!=4,"20-21/1",
IF(#REF!=5,"20-21/2",
IF(#REF!=6,"20-21/3","Hata9")))))),
IF(#REF!+BH136=2020,
IF(#REF!=1,"20-21/1",
IF(#REF!=2,"20-21/2",
IF(#REF!=3,"20-21/3",
IF(#REF!=4,"21-22/1",
IF(#REF!=5,"21-22/2",
IF(#REF!=6,"21-22/3","Hata10")))))),
IF(#REF!+BH136=2021,
IF(#REF!=1,"21-22/1",
IF(#REF!=2,"21-22/2",
IF(#REF!=3,"21-22/3",
IF(#REF!=4,"22-23/1",
IF(#REF!=5,"22-23/2",
IF(#REF!=6,"22-23/3","Hata11")))))),
IF(#REF!+BH136=2022,
IF(#REF!=1,"22-23/1",
IF(#REF!=2,"22-23/2",
IF(#REF!=3,"22-23/3",
IF(#REF!=4,"23-24/1",
IF(#REF!=5,"23-24/2",
IF(#REF!=6,"23-24/3","Hata12")))))),
IF(#REF!+BH136=2023,
IF(#REF!=1,"23-24/1",
IF(#REF!=2,"23-24/2",
IF(#REF!=3,"23-24/3",
IF(#REF!=4,"24-25/1",
IF(#REF!=5,"24-25/2",
IF(#REF!=6,"24-25/3","Hata13")))))),
))))))))))))))
)</f>
        <v>#REF!</v>
      </c>
      <c r="G136" s="4"/>
      <c r="H136" s="2" t="s">
        <v>137</v>
      </c>
      <c r="I136" s="2">
        <v>54697</v>
      </c>
      <c r="J136" s="2" t="s">
        <v>138</v>
      </c>
      <c r="O136" s="2" t="s">
        <v>627</v>
      </c>
      <c r="P136" s="2" t="s">
        <v>628</v>
      </c>
      <c r="Q136" s="5">
        <v>2</v>
      </c>
      <c r="R136" s="2">
        <f>VLOOKUP($Q136,[1]sistem!$I$3:$L$10,2,FALSE)</f>
        <v>0</v>
      </c>
      <c r="S136" s="2">
        <f>VLOOKUP($Q136,[1]sistem!$I$3:$L$10,3,FALSE)</f>
        <v>2</v>
      </c>
      <c r="T136" s="2">
        <f>VLOOKUP($Q136,[1]sistem!$I$3:$L$10,4,FALSE)</f>
        <v>1</v>
      </c>
      <c r="U136" s="2" t="e">
        <f>VLOOKUP($AZ136,[1]sistem!$I$13:$L$14,2,FALSE)*#REF!</f>
        <v>#REF!</v>
      </c>
      <c r="V136" s="2" t="e">
        <f>VLOOKUP($AZ136,[1]sistem!$I$13:$L$14,3,FALSE)*#REF!</f>
        <v>#REF!</v>
      </c>
      <c r="W136" s="2" t="e">
        <f>VLOOKUP($AZ136,[1]sistem!$I$13:$L$14,4,FALSE)*#REF!</f>
        <v>#REF!</v>
      </c>
      <c r="X136" s="2" t="e">
        <f t="shared" si="63"/>
        <v>#REF!</v>
      </c>
      <c r="Y136" s="2" t="e">
        <f t="shared" si="64"/>
        <v>#REF!</v>
      </c>
      <c r="Z136" s="2" t="e">
        <f t="shared" si="65"/>
        <v>#REF!</v>
      </c>
      <c r="AA136" s="2" t="e">
        <f t="shared" si="66"/>
        <v>#REF!</v>
      </c>
      <c r="AB136" s="2">
        <f>VLOOKUP(AZ136,[1]sistem!$I$18:$J$19,2,FALSE)</f>
        <v>11</v>
      </c>
      <c r="AC136" s="2">
        <v>0.25</v>
      </c>
      <c r="AD136" s="2">
        <f>VLOOKUP($Q136,[1]sistem!$I$3:$M$10,5,FALSE)</f>
        <v>2</v>
      </c>
      <c r="AE136" s="2">
        <v>2</v>
      </c>
      <c r="AG136" s="2">
        <f>AE136*AK136</f>
        <v>22</v>
      </c>
      <c r="AH136" s="2">
        <f>VLOOKUP($Q136,[1]sistem!$I$3:$N$10,6,FALSE)</f>
        <v>3</v>
      </c>
      <c r="AI136" s="2">
        <v>2</v>
      </c>
      <c r="AJ136" s="2">
        <f t="shared" si="67"/>
        <v>6</v>
      </c>
      <c r="AK136" s="2">
        <f>VLOOKUP($AZ136,[1]sistem!$I$18:$K$19,3,FALSE)</f>
        <v>11</v>
      </c>
      <c r="AL136" s="2" t="e">
        <f>AK136*#REF!</f>
        <v>#REF!</v>
      </c>
      <c r="AM136" s="2" t="e">
        <f t="shared" si="68"/>
        <v>#REF!</v>
      </c>
      <c r="AN136" s="2">
        <f t="shared" si="69"/>
        <v>25</v>
      </c>
      <c r="AO136" s="2" t="e">
        <f t="shared" si="70"/>
        <v>#REF!</v>
      </c>
      <c r="AP136" s="2" t="e">
        <f>ROUND(AO136-#REF!,0)</f>
        <v>#REF!</v>
      </c>
      <c r="AQ136" s="2">
        <f>IF(AZ136="s",IF(Q136=0,0,
IF(Q136=1,#REF!*4*4,
IF(Q136=2,0,
IF(Q136=3,#REF!*4*2,
IF(Q136=4,0,
IF(Q136=5,0,
IF(Q136=6,0,
IF(Q136=7,0)))))))),
IF(AZ136="t",
IF(Q136=0,0,
IF(Q136=1,#REF!*4*4*0.8,
IF(Q136=2,0,
IF(Q136=3,#REF!*4*2*0.8,
IF(Q136=4,0,
IF(Q136=5,0,
IF(Q136=6,0,
IF(Q136=7,0))))))))))</f>
        <v>0</v>
      </c>
      <c r="AR136" s="2" t="e">
        <f>IF(AZ136="s",
IF(Q136=0,0,
IF(Q136=1,0,
IF(Q136=2,#REF!*4*2,
IF(Q136=3,#REF!*4,
IF(Q136=4,#REF!*4,
IF(Q136=5,0,
IF(Q136=6,0,
IF(Q136=7,#REF!*4)))))))),
IF(AZ136="t",
IF(Q136=0,0,
IF(Q136=1,0,
IF(Q136=2,#REF!*4*2*0.8,
IF(Q136=3,#REF!*4*0.8,
IF(Q136=4,#REF!*4*0.8,
IF(Q136=5,0,
IF(Q136=6,0,
IF(Q136=7,#REF!*4))))))))))</f>
        <v>#REF!</v>
      </c>
      <c r="AS136" s="2" t="e">
        <f>IF(AZ136="s",
IF(Q136=0,0,
IF(Q136=1,#REF!*2,
IF(Q136=2,#REF!*2,
IF(Q136=3,#REF!*2,
IF(Q136=4,#REF!*2,
IF(Q136=5,#REF!*2,
IF(Q136=6,#REF!*2,
IF(Q136=7,#REF!*2)))))))),
IF(AZ136="t",
IF(Q136=0,#REF!*2*0.8,
IF(Q136=1,#REF!*2*0.8,
IF(Q136=2,#REF!*2*0.8,
IF(Q136=3,#REF!*2*0.8,
IF(Q136=4,#REF!*2*0.8,
IF(Q136=5,#REF!*2*0.8,
IF(Q136=6,#REF!*1*0.8,
IF(Q136=7,#REF!*2))))))))))</f>
        <v>#REF!</v>
      </c>
      <c r="AT136" s="2" t="e">
        <f t="shared" si="71"/>
        <v>#REF!</v>
      </c>
      <c r="AU136" s="2" t="e">
        <f>IF(AZ136="s",
IF(Q136=0,0,
IF(Q136=1,(14-2)*(#REF!+#REF!)/4*4,
IF(Q136=2,(14-2)*(#REF!+#REF!)/4*2,
IF(Q136=3,(14-2)*(#REF!+#REF!)/4*3,
IF(Q136=4,(14-2)*(#REF!+#REF!)/4,
IF(Q136=5,(14-2)*#REF!/4,
IF(Q136=6,0,
IF(Q136=7,(14)*#REF!)))))))),
IF(AZ136="t",
IF(Q136=0,0,
IF(Q136=1,(11-2)*(#REF!+#REF!)/4*4,
IF(Q136=2,(11-2)*(#REF!+#REF!)/4*2,
IF(Q136=3,(11-2)*(#REF!+#REF!)/4*3,
IF(Q136=4,(11-2)*(#REF!+#REF!)/4,
IF(Q136=5,(11-2)*#REF!/4,
IF(Q136=6,0,
IF(Q136=7,(11)*#REF!))))))))))</f>
        <v>#REF!</v>
      </c>
      <c r="AV136" s="2" t="e">
        <f t="shared" si="72"/>
        <v>#REF!</v>
      </c>
      <c r="AW136" s="2">
        <f t="shared" si="73"/>
        <v>12</v>
      </c>
      <c r="AX136" s="2">
        <f t="shared" si="74"/>
        <v>6</v>
      </c>
      <c r="AY136" s="2" t="e">
        <f t="shared" si="75"/>
        <v>#REF!</v>
      </c>
      <c r="AZ136" s="2" t="s">
        <v>81</v>
      </c>
      <c r="BA136" s="2" t="e">
        <f>IF(BG136="A",0,IF(AZ136="s",14*#REF!,IF(AZ136="T",11*#REF!,"HATA")))</f>
        <v>#REF!</v>
      </c>
      <c r="BB136" s="2" t="e">
        <f t="shared" si="76"/>
        <v>#REF!</v>
      </c>
      <c r="BC136" s="2" t="e">
        <f t="shared" si="77"/>
        <v>#REF!</v>
      </c>
      <c r="BD136" s="2" t="e">
        <f>IF(BC136-#REF!=0,"DOĞRU","YANLIŞ")</f>
        <v>#REF!</v>
      </c>
      <c r="BE136" s="2" t="e">
        <f>#REF!-BC136</f>
        <v>#REF!</v>
      </c>
      <c r="BF136" s="2">
        <v>0</v>
      </c>
      <c r="BH136" s="2">
        <v>0</v>
      </c>
      <c r="BJ136" s="2">
        <v>2</v>
      </c>
      <c r="BL136" s="7" t="e">
        <f>#REF!*11</f>
        <v>#REF!</v>
      </c>
      <c r="BM136" s="22">
        <v>33</v>
      </c>
      <c r="BN136" s="16"/>
      <c r="BO136" s="17"/>
      <c r="BP136" s="17"/>
      <c r="BQ136" s="17" t="s">
        <v>687</v>
      </c>
      <c r="BR136" s="17"/>
      <c r="BS136" s="17"/>
      <c r="BT136" s="18" t="s">
        <v>688</v>
      </c>
      <c r="BU136" s="19" t="s">
        <v>689</v>
      </c>
      <c r="BV136" s="20" t="s">
        <v>690</v>
      </c>
      <c r="CC136" s="41"/>
      <c r="CD136" s="41"/>
      <c r="CE136" s="41"/>
      <c r="CF136" s="42"/>
      <c r="CG136" s="42"/>
      <c r="CH136" s="42"/>
      <c r="CI136" s="42"/>
      <c r="CJ136" s="42"/>
      <c r="CK136" s="42"/>
    </row>
    <row r="137" spans="1:89" hidden="1" x14ac:dyDescent="0.25">
      <c r="A137" s="2" t="s">
        <v>616</v>
      </c>
      <c r="B137" s="2" t="s">
        <v>617</v>
      </c>
      <c r="C137" s="2" t="s">
        <v>617</v>
      </c>
      <c r="D137" s="4" t="s">
        <v>60</v>
      </c>
      <c r="E137" s="4" t="s">
        <v>60</v>
      </c>
      <c r="F137" s="5" t="e">
        <f>IF(AZ137="S",
IF(#REF!+BH137=2012,
IF(#REF!=1,"12-13/1",
IF(#REF!=2,"12-13/2",
IF(#REF!=3,"13-14/1",
IF(#REF!=4,"13-14/2","Hata1")))),
IF(#REF!+BH137=2013,
IF(#REF!=1,"13-14/1",
IF(#REF!=2,"13-14/2",
IF(#REF!=3,"14-15/1",
IF(#REF!=4,"14-15/2","Hata2")))),
IF(#REF!+BH137=2014,
IF(#REF!=1,"14-15/1",
IF(#REF!=2,"14-15/2",
IF(#REF!=3,"15-16/1",
IF(#REF!=4,"15-16/2","Hata3")))),
IF(#REF!+BH137=2015,
IF(#REF!=1,"15-16/1",
IF(#REF!=2,"15-16/2",
IF(#REF!=3,"16-17/1",
IF(#REF!=4,"16-17/2","Hata4")))),
IF(#REF!+BH137=2016,
IF(#REF!=1,"16-17/1",
IF(#REF!=2,"16-17/2",
IF(#REF!=3,"17-18/1",
IF(#REF!=4,"17-18/2","Hata5")))),
IF(#REF!+BH137=2017,
IF(#REF!=1,"17-18/1",
IF(#REF!=2,"17-18/2",
IF(#REF!=3,"18-19/1",
IF(#REF!=4,"18-19/2","Hata6")))),
IF(#REF!+BH137=2018,
IF(#REF!=1,"18-19/1",
IF(#REF!=2,"18-19/2",
IF(#REF!=3,"19-20/1",
IF(#REF!=4,"19-20/2","Hata7")))),
IF(#REF!+BH137=2019,
IF(#REF!=1,"19-20/1",
IF(#REF!=2,"19-20/2",
IF(#REF!=3,"20-21/1",
IF(#REF!=4,"20-21/2","Hata8")))),
IF(#REF!+BH137=2020,
IF(#REF!=1,"20-21/1",
IF(#REF!=2,"20-21/2",
IF(#REF!=3,"21-22/1",
IF(#REF!=4,"21-22/2","Hata9")))),
IF(#REF!+BH137=2021,
IF(#REF!=1,"21-22/1",
IF(#REF!=2,"21-22/2",
IF(#REF!=3,"22-23/1",
IF(#REF!=4,"22-23/2","Hata10")))),
IF(#REF!+BH137=2022,
IF(#REF!=1,"22-23/1",
IF(#REF!=2,"22-23/2",
IF(#REF!=3,"23-24/1",
IF(#REF!=4,"23-24/2","Hata11")))),
IF(#REF!+BH137=2023,
IF(#REF!=1,"23-24/1",
IF(#REF!=2,"23-24/2",
IF(#REF!=3,"24-25/1",
IF(#REF!=4,"24-25/2","Hata12")))),
)))))))))))),
IF(AZ137="T",
IF(#REF!+BH137=2012,
IF(#REF!=1,"12-13/1",
IF(#REF!=2,"12-13/2",
IF(#REF!=3,"12-13/3",
IF(#REF!=4,"13-14/1",
IF(#REF!=5,"13-14/2",
IF(#REF!=6,"13-14/3","Hata1")))))),
IF(#REF!+BH137=2013,
IF(#REF!=1,"13-14/1",
IF(#REF!=2,"13-14/2",
IF(#REF!=3,"13-14/3",
IF(#REF!=4,"14-15/1",
IF(#REF!=5,"14-15/2",
IF(#REF!=6,"14-15/3","Hata2")))))),
IF(#REF!+BH137=2014,
IF(#REF!=1,"14-15/1",
IF(#REF!=2,"14-15/2",
IF(#REF!=3,"14-15/3",
IF(#REF!=4,"15-16/1",
IF(#REF!=5,"15-16/2",
IF(#REF!=6,"15-16/3","Hata3")))))),
IF(AND(#REF!+#REF!&gt;2014,#REF!+#REF!&lt;2015,BH137=1),
IF(#REF!=0.1,"14-15/0.1",
IF(#REF!=0.2,"14-15/0.2",
IF(#REF!=0.3,"14-15/0.3","Hata4"))),
IF(#REF!+BH137=2015,
IF(#REF!=1,"15-16/1",
IF(#REF!=2,"15-16/2",
IF(#REF!=3,"15-16/3",
IF(#REF!=4,"16-17/1",
IF(#REF!=5,"16-17/2",
IF(#REF!=6,"16-17/3","Hata5")))))),
IF(#REF!+BH137=2016,
IF(#REF!=1,"16-17/1",
IF(#REF!=2,"16-17/2",
IF(#REF!=3,"16-17/3",
IF(#REF!=4,"17-18/1",
IF(#REF!=5,"17-18/2",
IF(#REF!=6,"17-18/3","Hata6")))))),
IF(#REF!+BH137=2017,
IF(#REF!=1,"17-18/1",
IF(#REF!=2,"17-18/2",
IF(#REF!=3,"17-18/3",
IF(#REF!=4,"18-19/1",
IF(#REF!=5,"18-19/2",
IF(#REF!=6,"18-19/3","Hata7")))))),
IF(#REF!+BH137=2018,
IF(#REF!=1,"18-19/1",
IF(#REF!=2,"18-19/2",
IF(#REF!=3,"18-19/3",
IF(#REF!=4,"19-20/1",
IF(#REF!=5," 19-20/2",
IF(#REF!=6,"19-20/3","Hata8")))))),
IF(#REF!+BH137=2019,
IF(#REF!=1,"19-20/1",
IF(#REF!=2,"19-20/2",
IF(#REF!=3,"19-20/3",
IF(#REF!=4,"20-21/1",
IF(#REF!=5,"20-21/2",
IF(#REF!=6,"20-21/3","Hata9")))))),
IF(#REF!+BH137=2020,
IF(#REF!=1,"20-21/1",
IF(#REF!=2,"20-21/2",
IF(#REF!=3,"20-21/3",
IF(#REF!=4,"21-22/1",
IF(#REF!=5,"21-22/2",
IF(#REF!=6,"21-22/3","Hata10")))))),
IF(#REF!+BH137=2021,
IF(#REF!=1,"21-22/1",
IF(#REF!=2,"21-22/2",
IF(#REF!=3,"21-22/3",
IF(#REF!=4,"22-23/1",
IF(#REF!=5,"22-23/2",
IF(#REF!=6,"22-23/3","Hata11")))))),
IF(#REF!+BH137=2022,
IF(#REF!=1,"22-23/1",
IF(#REF!=2,"22-23/2",
IF(#REF!=3,"22-23/3",
IF(#REF!=4,"23-24/1",
IF(#REF!=5,"23-24/2",
IF(#REF!=6,"23-24/3","Hata12")))))),
IF(#REF!+BH137=2023,
IF(#REF!=1,"23-24/1",
IF(#REF!=2,"23-24/2",
IF(#REF!=3,"23-24/3",
IF(#REF!=4,"24-25/1",
IF(#REF!=5,"24-25/2",
IF(#REF!=6,"24-25/3","Hata13")))))),
))))))))))))))
)</f>
        <v>#REF!</v>
      </c>
      <c r="G137" s="4"/>
      <c r="H137" s="2" t="s">
        <v>137</v>
      </c>
      <c r="I137" s="2">
        <v>54697</v>
      </c>
      <c r="J137" s="2" t="s">
        <v>138</v>
      </c>
      <c r="O137" s="2" t="s">
        <v>618</v>
      </c>
      <c r="P137" s="2" t="s">
        <v>618</v>
      </c>
      <c r="Q137" s="5">
        <v>2</v>
      </c>
      <c r="R137" s="2">
        <f>VLOOKUP($Q137,[1]sistem!$I$3:$L$10,2,FALSE)</f>
        <v>0</v>
      </c>
      <c r="S137" s="2">
        <f>VLOOKUP($Q137,[1]sistem!$I$3:$L$10,3,FALSE)</f>
        <v>2</v>
      </c>
      <c r="T137" s="2">
        <f>VLOOKUP($Q137,[1]sistem!$I$3:$L$10,4,FALSE)</f>
        <v>1</v>
      </c>
      <c r="U137" s="2" t="e">
        <f>VLOOKUP($AZ137,[1]sistem!$I$13:$L$14,2,FALSE)*#REF!</f>
        <v>#REF!</v>
      </c>
      <c r="V137" s="2" t="e">
        <f>VLOOKUP($AZ137,[1]sistem!$I$13:$L$14,3,FALSE)*#REF!</f>
        <v>#REF!</v>
      </c>
      <c r="W137" s="2" t="e">
        <f>VLOOKUP($AZ137,[1]sistem!$I$13:$L$14,4,FALSE)*#REF!</f>
        <v>#REF!</v>
      </c>
      <c r="X137" s="2" t="e">
        <f t="shared" si="63"/>
        <v>#REF!</v>
      </c>
      <c r="Y137" s="2" t="e">
        <f t="shared" si="64"/>
        <v>#REF!</v>
      </c>
      <c r="Z137" s="2" t="e">
        <f t="shared" si="65"/>
        <v>#REF!</v>
      </c>
      <c r="AA137" s="2" t="e">
        <f t="shared" si="66"/>
        <v>#REF!</v>
      </c>
      <c r="AB137" s="2">
        <f>VLOOKUP(AZ137,[1]sistem!$I$18:$J$19,2,FALSE)</f>
        <v>11</v>
      </c>
      <c r="AC137" s="2">
        <v>0.25</v>
      </c>
      <c r="AD137" s="2">
        <f>VLOOKUP($Q137,[1]sistem!$I$3:$M$10,5,FALSE)</f>
        <v>2</v>
      </c>
      <c r="AG137" s="2" t="e">
        <f>(#REF!+#REF!)*AB137</f>
        <v>#REF!</v>
      </c>
      <c r="AH137" s="2">
        <f>VLOOKUP($Q137,[1]sistem!$I$3:$N$10,6,FALSE)</f>
        <v>3</v>
      </c>
      <c r="AI137" s="2">
        <v>2</v>
      </c>
      <c r="AJ137" s="2">
        <f t="shared" si="67"/>
        <v>6</v>
      </c>
      <c r="AK137" s="2">
        <f>VLOOKUP($AZ137,[1]sistem!$I$18:$K$19,3,FALSE)</f>
        <v>11</v>
      </c>
      <c r="AL137" s="2" t="e">
        <f>AK137*#REF!</f>
        <v>#REF!</v>
      </c>
      <c r="AM137" s="2" t="e">
        <f t="shared" si="68"/>
        <v>#REF!</v>
      </c>
      <c r="AN137" s="2">
        <f t="shared" si="69"/>
        <v>25</v>
      </c>
      <c r="AO137" s="2" t="e">
        <f t="shared" si="70"/>
        <v>#REF!</v>
      </c>
      <c r="AP137" s="2" t="e">
        <f>ROUND(AO137-#REF!,0)</f>
        <v>#REF!</v>
      </c>
      <c r="AQ137" s="2">
        <f>IF(AZ137="s",IF(Q137=0,0,
IF(Q137=1,#REF!*4*4,
IF(Q137=2,0,
IF(Q137=3,#REF!*4*2,
IF(Q137=4,0,
IF(Q137=5,0,
IF(Q137=6,0,
IF(Q137=7,0)))))))),
IF(AZ137="t",
IF(Q137=0,0,
IF(Q137=1,#REF!*4*4*0.8,
IF(Q137=2,0,
IF(Q137=3,#REF!*4*2*0.8,
IF(Q137=4,0,
IF(Q137=5,0,
IF(Q137=6,0,
IF(Q137=7,0))))))))))</f>
        <v>0</v>
      </c>
      <c r="AR137" s="2" t="e">
        <f>IF(AZ137="s",
IF(Q137=0,0,
IF(Q137=1,0,
IF(Q137=2,#REF!*4*2,
IF(Q137=3,#REF!*4,
IF(Q137=4,#REF!*4,
IF(Q137=5,0,
IF(Q137=6,0,
IF(Q137=7,#REF!*4)))))))),
IF(AZ137="t",
IF(Q137=0,0,
IF(Q137=1,0,
IF(Q137=2,#REF!*4*2*0.8,
IF(Q137=3,#REF!*4*0.8,
IF(Q137=4,#REF!*4*0.8,
IF(Q137=5,0,
IF(Q137=6,0,
IF(Q137=7,#REF!*4))))))))))</f>
        <v>#REF!</v>
      </c>
      <c r="AS137" s="2" t="e">
        <f>IF(AZ137="s",
IF(Q137=0,0,
IF(Q137=1,#REF!*2,
IF(Q137=2,#REF!*2,
IF(Q137=3,#REF!*2,
IF(Q137=4,#REF!*2,
IF(Q137=5,#REF!*2,
IF(Q137=6,#REF!*2,
IF(Q137=7,#REF!*2)))))))),
IF(AZ137="t",
IF(Q137=0,#REF!*2*0.8,
IF(Q137=1,#REF!*2*0.8,
IF(Q137=2,#REF!*2*0.8,
IF(Q137=3,#REF!*2*0.8,
IF(Q137=4,#REF!*2*0.8,
IF(Q137=5,#REF!*2*0.8,
IF(Q137=6,#REF!*1*0.8,
IF(Q137=7,#REF!*2))))))))))</f>
        <v>#REF!</v>
      </c>
      <c r="AT137" s="2" t="e">
        <f t="shared" si="71"/>
        <v>#REF!</v>
      </c>
      <c r="AU137" s="2" t="e">
        <f>IF(AZ137="s",
IF(Q137=0,0,
IF(Q137=1,(14-2)*(#REF!+#REF!)/4*4,
IF(Q137=2,(14-2)*(#REF!+#REF!)/4*2,
IF(Q137=3,(14-2)*(#REF!+#REF!)/4*3,
IF(Q137=4,(14-2)*(#REF!+#REF!)/4,
IF(Q137=5,(14-2)*#REF!/4,
IF(Q137=6,0,
IF(Q137=7,(14)*#REF!)))))))),
IF(AZ137="t",
IF(Q137=0,0,
IF(Q137=1,(11-2)*(#REF!+#REF!)/4*4,
IF(Q137=2,(11-2)*(#REF!+#REF!)/4*2,
IF(Q137=3,(11-2)*(#REF!+#REF!)/4*3,
IF(Q137=4,(11-2)*(#REF!+#REF!)/4,
IF(Q137=5,(11-2)*#REF!/4,
IF(Q137=6,0,
IF(Q137=7,(11)*#REF!))))))))))</f>
        <v>#REF!</v>
      </c>
      <c r="AV137" s="2" t="e">
        <f t="shared" si="72"/>
        <v>#REF!</v>
      </c>
      <c r="AW137" s="2">
        <f t="shared" si="73"/>
        <v>12</v>
      </c>
      <c r="AX137" s="2">
        <f t="shared" si="74"/>
        <v>6</v>
      </c>
      <c r="AY137" s="2" t="e">
        <f t="shared" si="75"/>
        <v>#REF!</v>
      </c>
      <c r="AZ137" s="2" t="s">
        <v>81</v>
      </c>
      <c r="BA137" s="2" t="e">
        <f>IF(BG137="A",0,IF(AZ137="s",14*#REF!,IF(AZ137="T",11*#REF!,"HATA")))</f>
        <v>#REF!</v>
      </c>
      <c r="BB137" s="2" t="e">
        <f t="shared" si="76"/>
        <v>#REF!</v>
      </c>
      <c r="BC137" s="2" t="e">
        <f t="shared" si="77"/>
        <v>#REF!</v>
      </c>
      <c r="BD137" s="2" t="e">
        <f>IF(BC137-#REF!=0,"DOĞRU","YANLIŞ")</f>
        <v>#REF!</v>
      </c>
      <c r="BE137" s="2" t="e">
        <f>#REF!-BC137</f>
        <v>#REF!</v>
      </c>
      <c r="BF137" s="2">
        <v>0</v>
      </c>
      <c r="BH137" s="2">
        <v>0</v>
      </c>
      <c r="BJ137" s="2">
        <v>2</v>
      </c>
      <c r="BL137" s="7" t="e">
        <f>#REF!*11</f>
        <v>#REF!</v>
      </c>
      <c r="BM137" s="9"/>
      <c r="BN137" s="8"/>
      <c r="BO137" s="13"/>
      <c r="BP137" s="13"/>
      <c r="BQ137" s="13"/>
      <c r="BR137" s="13"/>
      <c r="BS137" s="13"/>
      <c r="BT137" s="10"/>
      <c r="BU137" s="11"/>
      <c r="BV137" s="12"/>
      <c r="CC137" s="41"/>
      <c r="CD137" s="41"/>
      <c r="CE137" s="41"/>
      <c r="CF137" s="42"/>
      <c r="CG137" s="42"/>
      <c r="CH137" s="42"/>
      <c r="CI137" s="42"/>
      <c r="CJ137" s="42"/>
      <c r="CK137" s="42"/>
    </row>
    <row r="138" spans="1:89" hidden="1" x14ac:dyDescent="0.25">
      <c r="A138" s="2" t="s">
        <v>619</v>
      </c>
      <c r="B138" s="2" t="s">
        <v>620</v>
      </c>
      <c r="C138" s="2" t="s">
        <v>620</v>
      </c>
      <c r="D138" s="4" t="s">
        <v>60</v>
      </c>
      <c r="E138" s="4" t="s">
        <v>60</v>
      </c>
      <c r="F138" s="5" t="e">
        <f>IF(AZ138="S",
IF(#REF!+BH138=2012,
IF(#REF!=1,"12-13/1",
IF(#REF!=2,"12-13/2",
IF(#REF!=3,"13-14/1",
IF(#REF!=4,"13-14/2","Hata1")))),
IF(#REF!+BH138=2013,
IF(#REF!=1,"13-14/1",
IF(#REF!=2,"13-14/2",
IF(#REF!=3,"14-15/1",
IF(#REF!=4,"14-15/2","Hata2")))),
IF(#REF!+BH138=2014,
IF(#REF!=1,"14-15/1",
IF(#REF!=2,"14-15/2",
IF(#REF!=3,"15-16/1",
IF(#REF!=4,"15-16/2","Hata3")))),
IF(#REF!+BH138=2015,
IF(#REF!=1,"15-16/1",
IF(#REF!=2,"15-16/2",
IF(#REF!=3,"16-17/1",
IF(#REF!=4,"16-17/2","Hata4")))),
IF(#REF!+BH138=2016,
IF(#REF!=1,"16-17/1",
IF(#REF!=2,"16-17/2",
IF(#REF!=3,"17-18/1",
IF(#REF!=4,"17-18/2","Hata5")))),
IF(#REF!+BH138=2017,
IF(#REF!=1,"17-18/1",
IF(#REF!=2,"17-18/2",
IF(#REF!=3,"18-19/1",
IF(#REF!=4,"18-19/2","Hata6")))),
IF(#REF!+BH138=2018,
IF(#REF!=1,"18-19/1",
IF(#REF!=2,"18-19/2",
IF(#REF!=3,"19-20/1",
IF(#REF!=4,"19-20/2","Hata7")))),
IF(#REF!+BH138=2019,
IF(#REF!=1,"19-20/1",
IF(#REF!=2,"19-20/2",
IF(#REF!=3,"20-21/1",
IF(#REF!=4,"20-21/2","Hata8")))),
IF(#REF!+BH138=2020,
IF(#REF!=1,"20-21/1",
IF(#REF!=2,"20-21/2",
IF(#REF!=3,"21-22/1",
IF(#REF!=4,"21-22/2","Hata9")))),
IF(#REF!+BH138=2021,
IF(#REF!=1,"21-22/1",
IF(#REF!=2,"21-22/2",
IF(#REF!=3,"22-23/1",
IF(#REF!=4,"22-23/2","Hata10")))),
IF(#REF!+BH138=2022,
IF(#REF!=1,"22-23/1",
IF(#REF!=2,"22-23/2",
IF(#REF!=3,"23-24/1",
IF(#REF!=4,"23-24/2","Hata11")))),
IF(#REF!+BH138=2023,
IF(#REF!=1,"23-24/1",
IF(#REF!=2,"23-24/2",
IF(#REF!=3,"24-25/1",
IF(#REF!=4,"24-25/2","Hata12")))),
)))))))))))),
IF(AZ138="T",
IF(#REF!+BH138=2012,
IF(#REF!=1,"12-13/1",
IF(#REF!=2,"12-13/2",
IF(#REF!=3,"12-13/3",
IF(#REF!=4,"13-14/1",
IF(#REF!=5,"13-14/2",
IF(#REF!=6,"13-14/3","Hata1")))))),
IF(#REF!+BH138=2013,
IF(#REF!=1,"13-14/1",
IF(#REF!=2,"13-14/2",
IF(#REF!=3,"13-14/3",
IF(#REF!=4,"14-15/1",
IF(#REF!=5,"14-15/2",
IF(#REF!=6,"14-15/3","Hata2")))))),
IF(#REF!+BH138=2014,
IF(#REF!=1,"14-15/1",
IF(#REF!=2,"14-15/2",
IF(#REF!=3,"14-15/3",
IF(#REF!=4,"15-16/1",
IF(#REF!=5,"15-16/2",
IF(#REF!=6,"15-16/3","Hata3")))))),
IF(AND(#REF!+#REF!&gt;2014,#REF!+#REF!&lt;2015,BH138=1),
IF(#REF!=0.1,"14-15/0.1",
IF(#REF!=0.2,"14-15/0.2",
IF(#REF!=0.3,"14-15/0.3","Hata4"))),
IF(#REF!+BH138=2015,
IF(#REF!=1,"15-16/1",
IF(#REF!=2,"15-16/2",
IF(#REF!=3,"15-16/3",
IF(#REF!=4,"16-17/1",
IF(#REF!=5,"16-17/2",
IF(#REF!=6,"16-17/3","Hata5")))))),
IF(#REF!+BH138=2016,
IF(#REF!=1,"16-17/1",
IF(#REF!=2,"16-17/2",
IF(#REF!=3,"16-17/3",
IF(#REF!=4,"17-18/1",
IF(#REF!=5,"17-18/2",
IF(#REF!=6,"17-18/3","Hata6")))))),
IF(#REF!+BH138=2017,
IF(#REF!=1,"17-18/1",
IF(#REF!=2,"17-18/2",
IF(#REF!=3,"17-18/3",
IF(#REF!=4,"18-19/1",
IF(#REF!=5,"18-19/2",
IF(#REF!=6,"18-19/3","Hata7")))))),
IF(#REF!+BH138=2018,
IF(#REF!=1,"18-19/1",
IF(#REF!=2,"18-19/2",
IF(#REF!=3,"18-19/3",
IF(#REF!=4,"19-20/1",
IF(#REF!=5," 19-20/2",
IF(#REF!=6,"19-20/3","Hata8")))))),
IF(#REF!+BH138=2019,
IF(#REF!=1,"19-20/1",
IF(#REF!=2,"19-20/2",
IF(#REF!=3,"19-20/3",
IF(#REF!=4,"20-21/1",
IF(#REF!=5,"20-21/2",
IF(#REF!=6,"20-21/3","Hata9")))))),
IF(#REF!+BH138=2020,
IF(#REF!=1,"20-21/1",
IF(#REF!=2,"20-21/2",
IF(#REF!=3,"20-21/3",
IF(#REF!=4,"21-22/1",
IF(#REF!=5,"21-22/2",
IF(#REF!=6,"21-22/3","Hata10")))))),
IF(#REF!+BH138=2021,
IF(#REF!=1,"21-22/1",
IF(#REF!=2,"21-22/2",
IF(#REF!=3,"21-22/3",
IF(#REF!=4,"22-23/1",
IF(#REF!=5,"22-23/2",
IF(#REF!=6,"22-23/3","Hata11")))))),
IF(#REF!+BH138=2022,
IF(#REF!=1,"22-23/1",
IF(#REF!=2,"22-23/2",
IF(#REF!=3,"22-23/3",
IF(#REF!=4,"23-24/1",
IF(#REF!=5,"23-24/2",
IF(#REF!=6,"23-24/3","Hata12")))))),
IF(#REF!+BH138=2023,
IF(#REF!=1,"23-24/1",
IF(#REF!=2,"23-24/2",
IF(#REF!=3,"23-24/3",
IF(#REF!=4,"24-25/1",
IF(#REF!=5,"24-25/2",
IF(#REF!=6,"24-25/3","Hata13")))))),
))))))))))))))
)</f>
        <v>#REF!</v>
      </c>
      <c r="G138" s="4"/>
      <c r="H138" s="2" t="s">
        <v>137</v>
      </c>
      <c r="I138" s="2">
        <v>54697</v>
      </c>
      <c r="J138" s="2" t="s">
        <v>138</v>
      </c>
      <c r="O138" s="2" t="s">
        <v>621</v>
      </c>
      <c r="P138" s="2" t="s">
        <v>621</v>
      </c>
      <c r="Q138" s="5">
        <v>4</v>
      </c>
      <c r="R138" s="2">
        <f>VLOOKUP($Q138,[1]sistem!$I$3:$L$10,2,FALSE)</f>
        <v>0</v>
      </c>
      <c r="S138" s="2">
        <f>VLOOKUP($Q138,[1]sistem!$I$3:$L$10,3,FALSE)</f>
        <v>1</v>
      </c>
      <c r="T138" s="2">
        <f>VLOOKUP($Q138,[1]sistem!$I$3:$L$10,4,FALSE)</f>
        <v>1</v>
      </c>
      <c r="U138" s="2" t="e">
        <f>VLOOKUP($AZ138,[1]sistem!$I$13:$L$14,2,FALSE)*#REF!</f>
        <v>#REF!</v>
      </c>
      <c r="V138" s="2" t="e">
        <f>VLOOKUP($AZ138,[1]sistem!$I$13:$L$14,3,FALSE)*#REF!</f>
        <v>#REF!</v>
      </c>
      <c r="W138" s="2" t="e">
        <f>VLOOKUP($AZ138,[1]sistem!$I$13:$L$14,4,FALSE)*#REF!</f>
        <v>#REF!</v>
      </c>
      <c r="X138" s="2" t="e">
        <f t="shared" si="63"/>
        <v>#REF!</v>
      </c>
      <c r="Y138" s="2" t="e">
        <f t="shared" si="64"/>
        <v>#REF!</v>
      </c>
      <c r="Z138" s="2" t="e">
        <f t="shared" si="65"/>
        <v>#REF!</v>
      </c>
      <c r="AA138" s="2" t="e">
        <f t="shared" si="66"/>
        <v>#REF!</v>
      </c>
      <c r="AB138" s="2">
        <f>VLOOKUP(AZ138,[1]sistem!$I$18:$J$19,2,FALSE)</f>
        <v>11</v>
      </c>
      <c r="AC138" s="2">
        <v>0.25</v>
      </c>
      <c r="AD138" s="2">
        <f>VLOOKUP($Q138,[1]sistem!$I$3:$M$10,5,FALSE)</f>
        <v>1</v>
      </c>
      <c r="AG138" s="2" t="e">
        <f>(#REF!+#REF!)*AB138</f>
        <v>#REF!</v>
      </c>
      <c r="AH138" s="2">
        <f>VLOOKUP($Q138,[1]sistem!$I$3:$N$10,6,FALSE)</f>
        <v>2</v>
      </c>
      <c r="AI138" s="2">
        <v>2</v>
      </c>
      <c r="AJ138" s="2">
        <f t="shared" si="67"/>
        <v>4</v>
      </c>
      <c r="AK138" s="2">
        <f>VLOOKUP($AZ138,[1]sistem!$I$18:$K$19,3,FALSE)</f>
        <v>11</v>
      </c>
      <c r="AL138" s="2" t="e">
        <f>AK138*#REF!</f>
        <v>#REF!</v>
      </c>
      <c r="AM138" s="2" t="e">
        <f t="shared" si="68"/>
        <v>#REF!</v>
      </c>
      <c r="AN138" s="2">
        <f t="shared" si="69"/>
        <v>25</v>
      </c>
      <c r="AO138" s="2" t="e">
        <f t="shared" si="70"/>
        <v>#REF!</v>
      </c>
      <c r="AP138" s="2" t="e">
        <f>ROUND(AO138-#REF!,0)</f>
        <v>#REF!</v>
      </c>
      <c r="AQ138" s="2">
        <f>IF(AZ138="s",IF(Q138=0,0,
IF(Q138=1,#REF!*4*4,
IF(Q138=2,0,
IF(Q138=3,#REF!*4*2,
IF(Q138=4,0,
IF(Q138=5,0,
IF(Q138=6,0,
IF(Q138=7,0)))))))),
IF(AZ138="t",
IF(Q138=0,0,
IF(Q138=1,#REF!*4*4*0.8,
IF(Q138=2,0,
IF(Q138=3,#REF!*4*2*0.8,
IF(Q138=4,0,
IF(Q138=5,0,
IF(Q138=6,0,
IF(Q138=7,0))))))))))</f>
        <v>0</v>
      </c>
      <c r="AR138" s="2" t="e">
        <f>IF(AZ138="s",
IF(Q138=0,0,
IF(Q138=1,0,
IF(Q138=2,#REF!*4*2,
IF(Q138=3,#REF!*4,
IF(Q138=4,#REF!*4,
IF(Q138=5,0,
IF(Q138=6,0,
IF(Q138=7,#REF!*4)))))))),
IF(AZ138="t",
IF(Q138=0,0,
IF(Q138=1,0,
IF(Q138=2,#REF!*4*2*0.8,
IF(Q138=3,#REF!*4*0.8,
IF(Q138=4,#REF!*4*0.8,
IF(Q138=5,0,
IF(Q138=6,0,
IF(Q138=7,#REF!*4))))))))))</f>
        <v>#REF!</v>
      </c>
      <c r="AS138" s="2" t="e">
        <f>IF(AZ138="s",
IF(Q138=0,0,
IF(Q138=1,#REF!*2,
IF(Q138=2,#REF!*2,
IF(Q138=3,#REF!*2,
IF(Q138=4,#REF!*2,
IF(Q138=5,#REF!*2,
IF(Q138=6,#REF!*2,
IF(Q138=7,#REF!*2)))))))),
IF(AZ138="t",
IF(Q138=0,#REF!*2*0.8,
IF(Q138=1,#REF!*2*0.8,
IF(Q138=2,#REF!*2*0.8,
IF(Q138=3,#REF!*2*0.8,
IF(Q138=4,#REF!*2*0.8,
IF(Q138=5,#REF!*2*0.8,
IF(Q138=6,#REF!*1*0.8,
IF(Q138=7,#REF!*2))))))))))</f>
        <v>#REF!</v>
      </c>
      <c r="AT138" s="2" t="e">
        <f t="shared" si="71"/>
        <v>#REF!</v>
      </c>
      <c r="AU138" s="2" t="e">
        <f>IF(AZ138="s",
IF(Q138=0,0,
IF(Q138=1,(14-2)*(#REF!+#REF!)/4*4,
IF(Q138=2,(14-2)*(#REF!+#REF!)/4*2,
IF(Q138=3,(14-2)*(#REF!+#REF!)/4*3,
IF(Q138=4,(14-2)*(#REF!+#REF!)/4,
IF(Q138=5,(14-2)*#REF!/4,
IF(Q138=6,0,
IF(Q138=7,(14)*#REF!)))))))),
IF(AZ138="t",
IF(Q138=0,0,
IF(Q138=1,(11-2)*(#REF!+#REF!)/4*4,
IF(Q138=2,(11-2)*(#REF!+#REF!)/4*2,
IF(Q138=3,(11-2)*(#REF!+#REF!)/4*3,
IF(Q138=4,(11-2)*(#REF!+#REF!)/4,
IF(Q138=5,(11-2)*#REF!/4,
IF(Q138=6,0,
IF(Q138=7,(11)*#REF!))))))))))</f>
        <v>#REF!</v>
      </c>
      <c r="AV138" s="2" t="e">
        <f t="shared" si="72"/>
        <v>#REF!</v>
      </c>
      <c r="AW138" s="2">
        <f t="shared" si="73"/>
        <v>8</v>
      </c>
      <c r="AX138" s="2">
        <f t="shared" si="74"/>
        <v>4</v>
      </c>
      <c r="AY138" s="2" t="e">
        <f t="shared" si="75"/>
        <v>#REF!</v>
      </c>
      <c r="AZ138" s="2" t="s">
        <v>81</v>
      </c>
      <c r="BA138" s="2" t="e">
        <f>IF(BG138="A",0,IF(AZ138="s",14*#REF!,IF(AZ138="T",11*#REF!,"HATA")))</f>
        <v>#REF!</v>
      </c>
      <c r="BB138" s="2" t="e">
        <f t="shared" si="76"/>
        <v>#REF!</v>
      </c>
      <c r="BC138" s="2" t="e">
        <f t="shared" si="77"/>
        <v>#REF!</v>
      </c>
      <c r="BD138" s="2" t="e">
        <f>IF(BC138-#REF!=0,"DOĞRU","YANLIŞ")</f>
        <v>#REF!</v>
      </c>
      <c r="BE138" s="2" t="e">
        <f>#REF!-BC138</f>
        <v>#REF!</v>
      </c>
      <c r="BF138" s="2">
        <v>0</v>
      </c>
      <c r="BH138" s="2">
        <v>0</v>
      </c>
      <c r="BJ138" s="2">
        <v>4</v>
      </c>
      <c r="BL138" s="7" t="e">
        <f>#REF!*11</f>
        <v>#REF!</v>
      </c>
      <c r="BM138" s="9"/>
      <c r="BN138" s="8"/>
      <c r="BO138" s="13"/>
      <c r="BP138" s="13"/>
      <c r="BQ138" s="13"/>
      <c r="BR138" s="13"/>
      <c r="BS138" s="13"/>
      <c r="BT138" s="10"/>
      <c r="BU138" s="11"/>
      <c r="BV138" s="12"/>
      <c r="CC138" s="41"/>
      <c r="CD138" s="41"/>
      <c r="CE138" s="41"/>
      <c r="CF138" s="42"/>
      <c r="CG138" s="42"/>
      <c r="CH138" s="42"/>
      <c r="CI138" s="42"/>
      <c r="CJ138" s="42"/>
      <c r="CK138" s="42"/>
    </row>
    <row r="139" spans="1:89" hidden="1" x14ac:dyDescent="0.25">
      <c r="A139" s="2" t="s">
        <v>622</v>
      </c>
      <c r="B139" s="2" t="s">
        <v>623</v>
      </c>
      <c r="C139" s="2" t="s">
        <v>623</v>
      </c>
      <c r="D139" s="4" t="s">
        <v>60</v>
      </c>
      <c r="E139" s="4" t="s">
        <v>60</v>
      </c>
      <c r="F139" s="5" t="e">
        <f>IF(AZ139="S",
IF(#REF!+BH139=2012,
IF(#REF!=1,"12-13/1",
IF(#REF!=2,"12-13/2",
IF(#REF!=3,"13-14/1",
IF(#REF!=4,"13-14/2","Hata1")))),
IF(#REF!+BH139=2013,
IF(#REF!=1,"13-14/1",
IF(#REF!=2,"13-14/2",
IF(#REF!=3,"14-15/1",
IF(#REF!=4,"14-15/2","Hata2")))),
IF(#REF!+BH139=2014,
IF(#REF!=1,"14-15/1",
IF(#REF!=2,"14-15/2",
IF(#REF!=3,"15-16/1",
IF(#REF!=4,"15-16/2","Hata3")))),
IF(#REF!+BH139=2015,
IF(#REF!=1,"15-16/1",
IF(#REF!=2,"15-16/2",
IF(#REF!=3,"16-17/1",
IF(#REF!=4,"16-17/2","Hata4")))),
IF(#REF!+BH139=2016,
IF(#REF!=1,"16-17/1",
IF(#REF!=2,"16-17/2",
IF(#REF!=3,"17-18/1",
IF(#REF!=4,"17-18/2","Hata5")))),
IF(#REF!+BH139=2017,
IF(#REF!=1,"17-18/1",
IF(#REF!=2,"17-18/2",
IF(#REF!=3,"18-19/1",
IF(#REF!=4,"18-19/2","Hata6")))),
IF(#REF!+BH139=2018,
IF(#REF!=1,"18-19/1",
IF(#REF!=2,"18-19/2",
IF(#REF!=3,"19-20/1",
IF(#REF!=4,"19-20/2","Hata7")))),
IF(#REF!+BH139=2019,
IF(#REF!=1,"19-20/1",
IF(#REF!=2,"19-20/2",
IF(#REF!=3,"20-21/1",
IF(#REF!=4,"20-21/2","Hata8")))),
IF(#REF!+BH139=2020,
IF(#REF!=1,"20-21/1",
IF(#REF!=2,"20-21/2",
IF(#REF!=3,"21-22/1",
IF(#REF!=4,"21-22/2","Hata9")))),
IF(#REF!+BH139=2021,
IF(#REF!=1,"21-22/1",
IF(#REF!=2,"21-22/2",
IF(#REF!=3,"22-23/1",
IF(#REF!=4,"22-23/2","Hata10")))),
IF(#REF!+BH139=2022,
IF(#REF!=1,"22-23/1",
IF(#REF!=2,"22-23/2",
IF(#REF!=3,"23-24/1",
IF(#REF!=4,"23-24/2","Hata11")))),
IF(#REF!+BH139=2023,
IF(#REF!=1,"23-24/1",
IF(#REF!=2,"23-24/2",
IF(#REF!=3,"24-25/1",
IF(#REF!=4,"24-25/2","Hata12")))),
)))))))))))),
IF(AZ139="T",
IF(#REF!+BH139=2012,
IF(#REF!=1,"12-13/1",
IF(#REF!=2,"12-13/2",
IF(#REF!=3,"12-13/3",
IF(#REF!=4,"13-14/1",
IF(#REF!=5,"13-14/2",
IF(#REF!=6,"13-14/3","Hata1")))))),
IF(#REF!+BH139=2013,
IF(#REF!=1,"13-14/1",
IF(#REF!=2,"13-14/2",
IF(#REF!=3,"13-14/3",
IF(#REF!=4,"14-15/1",
IF(#REF!=5,"14-15/2",
IF(#REF!=6,"14-15/3","Hata2")))))),
IF(#REF!+BH139=2014,
IF(#REF!=1,"14-15/1",
IF(#REF!=2,"14-15/2",
IF(#REF!=3,"14-15/3",
IF(#REF!=4,"15-16/1",
IF(#REF!=5,"15-16/2",
IF(#REF!=6,"15-16/3","Hata3")))))),
IF(AND(#REF!+#REF!&gt;2014,#REF!+#REF!&lt;2015,BH139=1),
IF(#REF!=0.1,"14-15/0.1",
IF(#REF!=0.2,"14-15/0.2",
IF(#REF!=0.3,"14-15/0.3","Hata4"))),
IF(#REF!+BH139=2015,
IF(#REF!=1,"15-16/1",
IF(#REF!=2,"15-16/2",
IF(#REF!=3,"15-16/3",
IF(#REF!=4,"16-17/1",
IF(#REF!=5,"16-17/2",
IF(#REF!=6,"16-17/3","Hata5")))))),
IF(#REF!+BH139=2016,
IF(#REF!=1,"16-17/1",
IF(#REF!=2,"16-17/2",
IF(#REF!=3,"16-17/3",
IF(#REF!=4,"17-18/1",
IF(#REF!=5,"17-18/2",
IF(#REF!=6,"17-18/3","Hata6")))))),
IF(#REF!+BH139=2017,
IF(#REF!=1,"17-18/1",
IF(#REF!=2,"17-18/2",
IF(#REF!=3,"17-18/3",
IF(#REF!=4,"18-19/1",
IF(#REF!=5,"18-19/2",
IF(#REF!=6,"18-19/3","Hata7")))))),
IF(#REF!+BH139=2018,
IF(#REF!=1,"18-19/1",
IF(#REF!=2,"18-19/2",
IF(#REF!=3,"18-19/3",
IF(#REF!=4,"19-20/1",
IF(#REF!=5," 19-20/2",
IF(#REF!=6,"19-20/3","Hata8")))))),
IF(#REF!+BH139=2019,
IF(#REF!=1,"19-20/1",
IF(#REF!=2,"19-20/2",
IF(#REF!=3,"19-20/3",
IF(#REF!=4,"20-21/1",
IF(#REF!=5,"20-21/2",
IF(#REF!=6,"20-21/3","Hata9")))))),
IF(#REF!+BH139=2020,
IF(#REF!=1,"20-21/1",
IF(#REF!=2,"20-21/2",
IF(#REF!=3,"20-21/3",
IF(#REF!=4,"21-22/1",
IF(#REF!=5,"21-22/2",
IF(#REF!=6,"21-22/3","Hata10")))))),
IF(#REF!+BH139=2021,
IF(#REF!=1,"21-22/1",
IF(#REF!=2,"21-22/2",
IF(#REF!=3,"21-22/3",
IF(#REF!=4,"22-23/1",
IF(#REF!=5,"22-23/2",
IF(#REF!=6,"22-23/3","Hata11")))))),
IF(#REF!+BH139=2022,
IF(#REF!=1,"22-23/1",
IF(#REF!=2,"22-23/2",
IF(#REF!=3,"22-23/3",
IF(#REF!=4,"23-24/1",
IF(#REF!=5,"23-24/2",
IF(#REF!=6,"23-24/3","Hata12")))))),
IF(#REF!+BH139=2023,
IF(#REF!=1,"23-24/1",
IF(#REF!=2,"23-24/2",
IF(#REF!=3,"23-24/3",
IF(#REF!=4,"24-25/1",
IF(#REF!=5,"24-25/2",
IF(#REF!=6,"24-25/3","Hata13")))))),
))))))))))))))
)</f>
        <v>#REF!</v>
      </c>
      <c r="G139" s="4"/>
      <c r="H139" s="2" t="s">
        <v>137</v>
      </c>
      <c r="I139" s="2">
        <v>54697</v>
      </c>
      <c r="J139" s="2" t="s">
        <v>138</v>
      </c>
      <c r="O139" s="2" t="s">
        <v>624</v>
      </c>
      <c r="P139" s="2" t="s">
        <v>624</v>
      </c>
      <c r="Q139" s="5">
        <v>6</v>
      </c>
      <c r="R139" s="2">
        <f>VLOOKUP($Q139,[1]sistem!$I$3:$L$10,2,FALSE)</f>
        <v>0</v>
      </c>
      <c r="S139" s="2">
        <f>VLOOKUP($Q139,[1]sistem!$I$3:$L$10,3,FALSE)</f>
        <v>0</v>
      </c>
      <c r="T139" s="2">
        <f>VLOOKUP($Q139,[1]sistem!$I$3:$L$10,4,FALSE)</f>
        <v>1</v>
      </c>
      <c r="U139" s="2" t="e">
        <f>VLOOKUP($AZ139,[1]sistem!$I$13:$L$14,2,FALSE)*#REF!</f>
        <v>#REF!</v>
      </c>
      <c r="V139" s="2" t="e">
        <f>VLOOKUP($AZ139,[1]sistem!$I$13:$L$14,3,FALSE)*#REF!</f>
        <v>#REF!</v>
      </c>
      <c r="W139" s="2" t="e">
        <f>VLOOKUP($AZ139,[1]sistem!$I$13:$L$14,4,FALSE)*#REF!</f>
        <v>#REF!</v>
      </c>
      <c r="X139" s="2" t="e">
        <f t="shared" si="63"/>
        <v>#REF!</v>
      </c>
      <c r="Y139" s="2" t="e">
        <f t="shared" si="64"/>
        <v>#REF!</v>
      </c>
      <c r="Z139" s="2" t="e">
        <f t="shared" si="65"/>
        <v>#REF!</v>
      </c>
      <c r="AA139" s="2" t="e">
        <f t="shared" si="66"/>
        <v>#REF!</v>
      </c>
      <c r="AB139" s="2">
        <f>VLOOKUP(AZ139,[1]sistem!$I$18:$J$19,2,FALSE)</f>
        <v>11</v>
      </c>
      <c r="AC139" s="2">
        <v>0.25</v>
      </c>
      <c r="AD139" s="2">
        <f>VLOOKUP($Q139,[1]sistem!$I$3:$M$10,5,FALSE)</f>
        <v>0</v>
      </c>
      <c r="AG139" s="2" t="e">
        <f>(#REF!+#REF!)*AB139</f>
        <v>#REF!</v>
      </c>
      <c r="AH139" s="2">
        <f>VLOOKUP($Q139,[1]sistem!$I$3:$N$10,6,FALSE)</f>
        <v>1</v>
      </c>
      <c r="AI139" s="2">
        <v>2</v>
      </c>
      <c r="AJ139" s="2">
        <f t="shared" si="67"/>
        <v>2</v>
      </c>
      <c r="AK139" s="2">
        <f>VLOOKUP($AZ139,[1]sistem!$I$18:$K$19,3,FALSE)</f>
        <v>11</v>
      </c>
      <c r="AL139" s="2" t="e">
        <f>AK139*#REF!</f>
        <v>#REF!</v>
      </c>
      <c r="AM139" s="2" t="e">
        <f t="shared" si="68"/>
        <v>#REF!</v>
      </c>
      <c r="AN139" s="2">
        <f t="shared" si="69"/>
        <v>25</v>
      </c>
      <c r="AO139" s="2" t="e">
        <f t="shared" si="70"/>
        <v>#REF!</v>
      </c>
      <c r="AP139" s="2" t="e">
        <f>ROUND(AO139-#REF!,0)</f>
        <v>#REF!</v>
      </c>
      <c r="AQ139" s="2">
        <f>IF(AZ139="s",IF(Q139=0,0,
IF(Q139=1,#REF!*4*4,
IF(Q139=2,0,
IF(Q139=3,#REF!*4*2,
IF(Q139=4,0,
IF(Q139=5,0,
IF(Q139=6,0,
IF(Q139=7,0)))))))),
IF(AZ139="t",
IF(Q139=0,0,
IF(Q139=1,#REF!*4*4*0.8,
IF(Q139=2,0,
IF(Q139=3,#REF!*4*2*0.8,
IF(Q139=4,0,
IF(Q139=5,0,
IF(Q139=6,0,
IF(Q139=7,0))))))))))</f>
        <v>0</v>
      </c>
      <c r="AR139" s="2">
        <f>IF(AZ139="s",
IF(Q139=0,0,
IF(Q139=1,0,
IF(Q139=2,#REF!*4*2,
IF(Q139=3,#REF!*4,
IF(Q139=4,#REF!*4,
IF(Q139=5,0,
IF(Q139=6,0,
IF(Q139=7,#REF!*4)))))))),
IF(AZ139="t",
IF(Q139=0,0,
IF(Q139=1,0,
IF(Q139=2,#REF!*4*2*0.8,
IF(Q139=3,#REF!*4*0.8,
IF(Q139=4,#REF!*4*0.8,
IF(Q139=5,0,
IF(Q139=6,0,
IF(Q139=7,#REF!*4))))))))))</f>
        <v>0</v>
      </c>
      <c r="AS139" s="2" t="e">
        <f>IF(AZ139="s",
IF(Q139=0,0,
IF(Q139=1,#REF!*2,
IF(Q139=2,#REF!*2,
IF(Q139=3,#REF!*2,
IF(Q139=4,#REF!*2,
IF(Q139=5,#REF!*2,
IF(Q139=6,#REF!*2,
IF(Q139=7,#REF!*2)))))))),
IF(AZ139="t",
IF(Q139=0,#REF!*2*0.8,
IF(Q139=1,#REF!*2*0.8,
IF(Q139=2,#REF!*2*0.8,
IF(Q139=3,#REF!*2*0.8,
IF(Q139=4,#REF!*2*0.8,
IF(Q139=5,#REF!*2*0.8,
IF(Q139=6,#REF!*1*0.8,
IF(Q139=7,#REF!*2))))))))))</f>
        <v>#REF!</v>
      </c>
      <c r="AT139" s="2" t="e">
        <f t="shared" si="71"/>
        <v>#REF!</v>
      </c>
      <c r="AU139" s="2">
        <f>IF(AZ139="s",
IF(Q139=0,0,
IF(Q139=1,(14-2)*(#REF!+#REF!)/4*4,
IF(Q139=2,(14-2)*(#REF!+#REF!)/4*2,
IF(Q139=3,(14-2)*(#REF!+#REF!)/4*3,
IF(Q139=4,(14-2)*(#REF!+#REF!)/4,
IF(Q139=5,(14-2)*#REF!/4,
IF(Q139=6,0,
IF(Q139=7,(14)*#REF!)))))))),
IF(AZ139="t",
IF(Q139=0,0,
IF(Q139=1,(11-2)*(#REF!+#REF!)/4*4,
IF(Q139=2,(11-2)*(#REF!+#REF!)/4*2,
IF(Q139=3,(11-2)*(#REF!+#REF!)/4*3,
IF(Q139=4,(11-2)*(#REF!+#REF!)/4,
IF(Q139=5,(11-2)*#REF!/4,
IF(Q139=6,0,
IF(Q139=7,(11)*#REF!))))))))))</f>
        <v>0</v>
      </c>
      <c r="AV139" s="2" t="e">
        <f t="shared" si="72"/>
        <v>#REF!</v>
      </c>
      <c r="AW139" s="2">
        <f t="shared" si="73"/>
        <v>2</v>
      </c>
      <c r="AX139" s="2">
        <f t="shared" si="74"/>
        <v>0</v>
      </c>
      <c r="AY139" s="2" t="e">
        <f t="shared" si="75"/>
        <v>#REF!</v>
      </c>
      <c r="AZ139" s="2" t="s">
        <v>81</v>
      </c>
      <c r="BA139" s="2" t="e">
        <f>IF(BG139="A",0,IF(AZ139="s",14*#REF!,IF(AZ139="T",11*#REF!,"HATA")))</f>
        <v>#REF!</v>
      </c>
      <c r="BB139" s="2" t="e">
        <f t="shared" si="76"/>
        <v>#REF!</v>
      </c>
      <c r="BC139" s="2" t="e">
        <f t="shared" si="77"/>
        <v>#REF!</v>
      </c>
      <c r="BD139" s="2" t="e">
        <f>IF(BC139-#REF!=0,"DOĞRU","YANLIŞ")</f>
        <v>#REF!</v>
      </c>
      <c r="BE139" s="2" t="e">
        <f>#REF!-BC139</f>
        <v>#REF!</v>
      </c>
      <c r="BF139" s="2">
        <v>0</v>
      </c>
      <c r="BH139" s="2">
        <v>0</v>
      </c>
      <c r="BJ139" s="2">
        <v>6</v>
      </c>
      <c r="BL139" s="7" t="e">
        <f>#REF!*11</f>
        <v>#REF!</v>
      </c>
      <c r="BM139" s="21">
        <v>44</v>
      </c>
      <c r="BN139" s="16"/>
      <c r="BO139" s="17"/>
      <c r="BP139" s="17"/>
      <c r="BQ139" s="17" t="s">
        <v>687</v>
      </c>
      <c r="BR139" s="17"/>
      <c r="BS139" s="17"/>
      <c r="BT139" s="18" t="s">
        <v>688</v>
      </c>
      <c r="BU139" s="19" t="s">
        <v>689</v>
      </c>
      <c r="BV139" s="20" t="s">
        <v>690</v>
      </c>
      <c r="CC139" s="41"/>
      <c r="CD139" s="41"/>
      <c r="CE139" s="41"/>
      <c r="CF139" s="42"/>
      <c r="CG139" s="42"/>
      <c r="CH139" s="42"/>
      <c r="CI139" s="42"/>
      <c r="CJ139" s="42"/>
      <c r="CK139" s="42"/>
    </row>
    <row r="140" spans="1:89" hidden="1" x14ac:dyDescent="0.25">
      <c r="A140" s="54" t="s">
        <v>136</v>
      </c>
      <c r="B140" s="54" t="s">
        <v>132</v>
      </c>
      <c r="C140" s="2" t="s">
        <v>132</v>
      </c>
      <c r="D140" s="4" t="s">
        <v>60</v>
      </c>
      <c r="E140" s="4" t="s">
        <v>60</v>
      </c>
      <c r="F140" s="5" t="e">
        <f>IF(AZ140="S",
IF(#REF!+BH140=2012,
IF(#REF!=1,"12-13/1",
IF(#REF!=2,"12-13/2",
IF(#REF!=3,"13-14/1",
IF(#REF!=4,"13-14/2","Hata1")))),
IF(#REF!+BH140=2013,
IF(#REF!=1,"13-14/1",
IF(#REF!=2,"13-14/2",
IF(#REF!=3,"14-15/1",
IF(#REF!=4,"14-15/2","Hata2")))),
IF(#REF!+BH140=2014,
IF(#REF!=1,"14-15/1",
IF(#REF!=2,"14-15/2",
IF(#REF!=3,"15-16/1",
IF(#REF!=4,"15-16/2","Hata3")))),
IF(#REF!+BH140=2015,
IF(#REF!=1,"15-16/1",
IF(#REF!=2,"15-16/2",
IF(#REF!=3,"16-17/1",
IF(#REF!=4,"16-17/2","Hata4")))),
IF(#REF!+BH140=2016,
IF(#REF!=1,"16-17/1",
IF(#REF!=2,"16-17/2",
IF(#REF!=3,"17-18/1",
IF(#REF!=4,"17-18/2","Hata5")))),
IF(#REF!+BH140=2017,
IF(#REF!=1,"17-18/1",
IF(#REF!=2,"17-18/2",
IF(#REF!=3,"18-19/1",
IF(#REF!=4,"18-19/2","Hata6")))),
IF(#REF!+BH140=2018,
IF(#REF!=1,"18-19/1",
IF(#REF!=2,"18-19/2",
IF(#REF!=3,"19-20/1",
IF(#REF!=4,"19-20/2","Hata7")))),
IF(#REF!+BH140=2019,
IF(#REF!=1,"19-20/1",
IF(#REF!=2,"19-20/2",
IF(#REF!=3,"20-21/1",
IF(#REF!=4,"20-21/2","Hata8")))),
IF(#REF!+BH140=2020,
IF(#REF!=1,"20-21/1",
IF(#REF!=2,"20-21/2",
IF(#REF!=3,"21-22/1",
IF(#REF!=4,"21-22/2","Hata9")))),
IF(#REF!+BH140=2021,
IF(#REF!=1,"21-22/1",
IF(#REF!=2,"21-22/2",
IF(#REF!=3,"22-23/1",
IF(#REF!=4,"22-23/2","Hata10")))),
IF(#REF!+BH140=2022,
IF(#REF!=1,"22-23/1",
IF(#REF!=2,"22-23/2",
IF(#REF!=3,"23-24/1",
IF(#REF!=4,"23-24/2","Hata11")))),
IF(#REF!+BH140=2023,
IF(#REF!=1,"23-24/1",
IF(#REF!=2,"23-24/2",
IF(#REF!=3,"24-25/1",
IF(#REF!=4,"24-25/2","Hata12")))),
)))))))))))),
IF(AZ140="T",
IF(#REF!+BH140=2012,
IF(#REF!=1,"12-13/1",
IF(#REF!=2,"12-13/2",
IF(#REF!=3,"12-13/3",
IF(#REF!=4,"13-14/1",
IF(#REF!=5,"13-14/2",
IF(#REF!=6,"13-14/3","Hata1")))))),
IF(#REF!+BH140=2013,
IF(#REF!=1,"13-14/1",
IF(#REF!=2,"13-14/2",
IF(#REF!=3,"13-14/3",
IF(#REF!=4,"14-15/1",
IF(#REF!=5,"14-15/2",
IF(#REF!=6,"14-15/3","Hata2")))))),
IF(#REF!+BH140=2014,
IF(#REF!=1,"14-15/1",
IF(#REF!=2,"14-15/2",
IF(#REF!=3,"14-15/3",
IF(#REF!=4,"15-16/1",
IF(#REF!=5,"15-16/2",
IF(#REF!=6,"15-16/3","Hata3")))))),
IF(AND(#REF!+#REF!&gt;2014,#REF!+#REF!&lt;2015,BH140=1),
IF(#REF!=0.1,"14-15/0.1",
IF(#REF!=0.2,"14-15/0.2",
IF(#REF!=0.3,"14-15/0.3","Hata4"))),
IF(#REF!+BH140=2015,
IF(#REF!=1,"15-16/1",
IF(#REF!=2,"15-16/2",
IF(#REF!=3,"15-16/3",
IF(#REF!=4,"16-17/1",
IF(#REF!=5,"16-17/2",
IF(#REF!=6,"16-17/3","Hata5")))))),
IF(#REF!+BH140=2016,
IF(#REF!=1,"16-17/1",
IF(#REF!=2,"16-17/2",
IF(#REF!=3,"16-17/3",
IF(#REF!=4,"17-18/1",
IF(#REF!=5,"17-18/2",
IF(#REF!=6,"17-18/3","Hata6")))))),
IF(#REF!+BH140=2017,
IF(#REF!=1,"17-18/1",
IF(#REF!=2,"17-18/2",
IF(#REF!=3,"17-18/3",
IF(#REF!=4,"18-19/1",
IF(#REF!=5,"18-19/2",
IF(#REF!=6,"18-19/3","Hata7")))))),
IF(#REF!+BH140=2018,
IF(#REF!=1,"18-19/1",
IF(#REF!=2,"18-19/2",
IF(#REF!=3,"18-19/3",
IF(#REF!=4,"19-20/1",
IF(#REF!=5," 19-20/2",
IF(#REF!=6,"19-20/3","Hata8")))))),
IF(#REF!+BH140=2019,
IF(#REF!=1,"19-20/1",
IF(#REF!=2,"19-20/2",
IF(#REF!=3,"19-20/3",
IF(#REF!=4,"20-21/1",
IF(#REF!=5,"20-21/2",
IF(#REF!=6,"20-21/3","Hata9")))))),
IF(#REF!+BH140=2020,
IF(#REF!=1,"20-21/1",
IF(#REF!=2,"20-21/2",
IF(#REF!=3,"20-21/3",
IF(#REF!=4,"21-22/1",
IF(#REF!=5,"21-22/2",
IF(#REF!=6,"21-22/3","Hata10")))))),
IF(#REF!+BH140=2021,
IF(#REF!=1,"21-22/1",
IF(#REF!=2,"21-22/2",
IF(#REF!=3,"21-22/3",
IF(#REF!=4,"22-23/1",
IF(#REF!=5,"22-23/2",
IF(#REF!=6,"22-23/3","Hata11")))))),
IF(#REF!+BH140=2022,
IF(#REF!=1,"22-23/1",
IF(#REF!=2,"22-23/2",
IF(#REF!=3,"22-23/3",
IF(#REF!=4,"23-24/1",
IF(#REF!=5,"23-24/2",
IF(#REF!=6,"23-24/3","Hata12")))))),
IF(#REF!+BH140=2023,
IF(#REF!=1,"23-24/1",
IF(#REF!=2,"23-24/2",
IF(#REF!=3,"23-24/3",
IF(#REF!=4,"24-25/1",
IF(#REF!=5,"24-25/2",
IF(#REF!=6,"24-25/3","Hata13")))))),
))))))))))))))
)</f>
        <v>#REF!</v>
      </c>
      <c r="G140" s="4"/>
      <c r="H140" s="54" t="s">
        <v>137</v>
      </c>
      <c r="I140" s="2">
        <v>54697</v>
      </c>
      <c r="J140" s="2" t="s">
        <v>138</v>
      </c>
      <c r="O140" s="2" t="s">
        <v>135</v>
      </c>
      <c r="P140" s="2" t="s">
        <v>135</v>
      </c>
      <c r="Q140" s="55">
        <v>7</v>
      </c>
      <c r="R140" s="2">
        <f>VLOOKUP($Q140,[1]sistem!$I$3:$L$10,2,FALSE)</f>
        <v>0</v>
      </c>
      <c r="S140" s="2">
        <f>VLOOKUP($Q140,[1]sistem!$I$3:$L$10,3,FALSE)</f>
        <v>1</v>
      </c>
      <c r="T140" s="2">
        <f>VLOOKUP($Q140,[1]sistem!$I$3:$L$10,4,FALSE)</f>
        <v>1</v>
      </c>
      <c r="U140" s="2" t="e">
        <f>VLOOKUP($AZ140,[1]sistem!$I$13:$L$14,2,FALSE)*#REF!</f>
        <v>#REF!</v>
      </c>
      <c r="V140" s="2" t="e">
        <f>VLOOKUP($AZ140,[1]sistem!$I$13:$L$14,3,FALSE)*#REF!</f>
        <v>#REF!</v>
      </c>
      <c r="W140" s="2" t="e">
        <f>VLOOKUP($AZ140,[1]sistem!$I$13:$L$14,4,FALSE)*#REF!</f>
        <v>#REF!</v>
      </c>
      <c r="X140" s="2" t="e">
        <f t="shared" si="63"/>
        <v>#REF!</v>
      </c>
      <c r="Y140" s="2" t="e">
        <f t="shared" si="64"/>
        <v>#REF!</v>
      </c>
      <c r="Z140" s="2" t="e">
        <f t="shared" si="65"/>
        <v>#REF!</v>
      </c>
      <c r="AA140" s="2" t="e">
        <f t="shared" si="66"/>
        <v>#REF!</v>
      </c>
      <c r="AB140" s="2">
        <f>VLOOKUP(AZ140,[1]sistem!$I$18:$J$19,2,FALSE)</f>
        <v>11</v>
      </c>
      <c r="AC140" s="2">
        <v>0.25</v>
      </c>
      <c r="AD140" s="2">
        <f>VLOOKUP($Q140,[1]sistem!$I$3:$M$10,5,FALSE)</f>
        <v>1</v>
      </c>
      <c r="AE140" s="2">
        <v>3</v>
      </c>
      <c r="AG140" s="2">
        <f>AE140*AK140</f>
        <v>33</v>
      </c>
      <c r="AH140" s="2">
        <f>VLOOKUP($Q140,[1]sistem!$I$3:$N$10,6,FALSE)</f>
        <v>2</v>
      </c>
      <c r="AI140" s="2">
        <v>2</v>
      </c>
      <c r="AJ140" s="2">
        <f t="shared" si="67"/>
        <v>4</v>
      </c>
      <c r="AK140" s="2">
        <f>VLOOKUP($AZ140,[1]sistem!$I$18:$K$19,3,FALSE)</f>
        <v>11</v>
      </c>
      <c r="AL140" s="2" t="e">
        <f>AK140*#REF!</f>
        <v>#REF!</v>
      </c>
      <c r="AM140" s="2" t="e">
        <f t="shared" si="68"/>
        <v>#REF!</v>
      </c>
      <c r="AN140" s="2">
        <f t="shared" si="69"/>
        <v>25</v>
      </c>
      <c r="AO140" s="2" t="e">
        <f t="shared" si="70"/>
        <v>#REF!</v>
      </c>
      <c r="AP140" s="2" t="e">
        <f>ROUND(AO140-#REF!,0)</f>
        <v>#REF!</v>
      </c>
      <c r="AQ140" s="2">
        <f>IF(AZ140="s",IF(Q140=0,0,
IF(Q140=1,#REF!*4*4,
IF(Q140=2,0,
IF(Q140=3,#REF!*4*2,
IF(Q140=4,0,
IF(Q140=5,0,
IF(Q140=6,0,
IF(Q140=7,0)))))))),
IF(AZ140="t",
IF(Q140=0,0,
IF(Q140=1,#REF!*4*4*0.8,
IF(Q140=2,0,
IF(Q140=3,#REF!*4*2*0.8,
IF(Q140=4,0,
IF(Q140=5,0,
IF(Q140=6,0,
IF(Q140=7,0))))))))))</f>
        <v>0</v>
      </c>
      <c r="AR140" s="2" t="e">
        <f>IF(AZ140="s",
IF(Q140=0,0,
IF(Q140=1,0,
IF(Q140=2,#REF!*4*2,
IF(Q140=3,#REF!*4,
IF(Q140=4,#REF!*4,
IF(Q140=5,0,
IF(Q140=6,0,
IF(Q140=7,#REF!*4)))))))),
IF(AZ140="t",
IF(Q140=0,0,
IF(Q140=1,0,
IF(Q140=2,#REF!*4*2*0.8,
IF(Q140=3,#REF!*4*0.8,
IF(Q140=4,#REF!*4*0.8,
IF(Q140=5,0,
IF(Q140=6,0,
IF(Q140=7,#REF!*4))))))))))</f>
        <v>#REF!</v>
      </c>
      <c r="AS140" s="2" t="e">
        <f>IF(AZ140="s",
IF(Q140=0,0,
IF(Q140=1,#REF!*2,
IF(Q140=2,#REF!*2,
IF(Q140=3,#REF!*2,
IF(Q140=4,#REF!*2,
IF(Q140=5,#REF!*2,
IF(Q140=6,#REF!*2,
IF(Q140=7,#REF!*2)))))))),
IF(AZ140="t",
IF(Q140=0,#REF!*2*0.8,
IF(Q140=1,#REF!*2*0.8,
IF(Q140=2,#REF!*2*0.8,
IF(Q140=3,#REF!*2*0.8,
IF(Q140=4,#REF!*2*0.8,
IF(Q140=5,#REF!*2*0.8,
IF(Q140=6,#REF!*1*0.8,
IF(Q140=7,#REF!*2))))))))))</f>
        <v>#REF!</v>
      </c>
      <c r="AT140" s="2" t="e">
        <f t="shared" si="71"/>
        <v>#REF!</v>
      </c>
      <c r="AU140" s="2" t="e">
        <f>IF(AZ140="s",
IF(Q140=0,0,
IF(Q140=1,(14-2)*(#REF!+#REF!)/4*4,
IF(Q140=2,(14-2)*(#REF!+#REF!)/4*2,
IF(Q140=3,(14-2)*(#REF!+#REF!)/4*3,
IF(Q140=4,(14-2)*(#REF!+#REF!)/4,
IF(Q140=5,(14-2)*#REF!/4,
IF(Q140=6,0,
IF(Q140=7,(14)*#REF!)))))))),
IF(AZ140="t",
IF(Q140=0,0,
IF(Q140=1,(11-2)*(#REF!+#REF!)/4*4,
IF(Q140=2,(11-2)*(#REF!+#REF!)/4*2,
IF(Q140=3,(11-2)*(#REF!+#REF!)/4*3,
IF(Q140=4,(11-2)*(#REF!+#REF!)/4,
IF(Q140=5,(11-2)*#REF!/4,
IF(Q140=6,0,
IF(Q140=7,(11)*#REF!))))))))))</f>
        <v>#REF!</v>
      </c>
      <c r="AV140" s="2" t="e">
        <f t="shared" si="72"/>
        <v>#REF!</v>
      </c>
      <c r="AW140" s="2">
        <f t="shared" si="73"/>
        <v>8</v>
      </c>
      <c r="AX140" s="2">
        <f t="shared" si="74"/>
        <v>4</v>
      </c>
      <c r="AY140" s="2" t="e">
        <f t="shared" si="75"/>
        <v>#REF!</v>
      </c>
      <c r="AZ140" s="2" t="s">
        <v>81</v>
      </c>
      <c r="BA140" s="2">
        <f>IF(BG140="A",0,IF(AZ140="s",14*#REF!,IF(AZ140="T",11*#REF!,"HATA")))</f>
        <v>0</v>
      </c>
      <c r="BB140" s="2" t="e">
        <f t="shared" si="76"/>
        <v>#REF!</v>
      </c>
      <c r="BC140" s="2" t="e">
        <f t="shared" si="77"/>
        <v>#REF!</v>
      </c>
      <c r="BD140" s="2" t="e">
        <f>IF(BC140-#REF!=0,"DOĞRU","YANLIŞ")</f>
        <v>#REF!</v>
      </c>
      <c r="BE140" s="2" t="e">
        <f>#REF!-BC140</f>
        <v>#REF!</v>
      </c>
      <c r="BF140" s="2">
        <v>0</v>
      </c>
      <c r="BG140" s="2" t="s">
        <v>110</v>
      </c>
      <c r="BH140" s="2">
        <v>0</v>
      </c>
      <c r="BJ140" s="2">
        <v>7</v>
      </c>
      <c r="BL140" s="7" t="e">
        <f>#REF!*11</f>
        <v>#REF!</v>
      </c>
      <c r="BM140" s="9"/>
      <c r="BN140" s="8"/>
      <c r="BO140" s="13"/>
      <c r="BP140" s="13"/>
      <c r="BQ140" s="13"/>
      <c r="BR140" s="13"/>
      <c r="BS140" s="13"/>
      <c r="BT140" s="10"/>
      <c r="BU140" s="11"/>
      <c r="BV140" s="12"/>
      <c r="CC140" s="51"/>
      <c r="CD140" s="51"/>
      <c r="CE140" s="51"/>
      <c r="CF140" s="52"/>
      <c r="CG140" s="52"/>
      <c r="CH140" s="52"/>
      <c r="CI140" s="52"/>
      <c r="CJ140" s="42"/>
      <c r="CK140" s="42"/>
    </row>
    <row r="141" spans="1:89" hidden="1" x14ac:dyDescent="0.25">
      <c r="A141" s="2" t="s">
        <v>519</v>
      </c>
      <c r="B141" s="2" t="s">
        <v>246</v>
      </c>
      <c r="C141" s="2" t="s">
        <v>246</v>
      </c>
      <c r="D141" s="4" t="s">
        <v>60</v>
      </c>
      <c r="E141" s="4" t="s">
        <v>60</v>
      </c>
      <c r="F141" s="5" t="e">
        <f>IF(AZ141="S",
IF(#REF!+BH141=2012,
IF(#REF!=1,"12-13/1",
IF(#REF!=2,"12-13/2",
IF(#REF!=3,"13-14/1",
IF(#REF!=4,"13-14/2","Hata1")))),
IF(#REF!+BH141=2013,
IF(#REF!=1,"13-14/1",
IF(#REF!=2,"13-14/2",
IF(#REF!=3,"14-15/1",
IF(#REF!=4,"14-15/2","Hata2")))),
IF(#REF!+BH141=2014,
IF(#REF!=1,"14-15/1",
IF(#REF!=2,"14-15/2",
IF(#REF!=3,"15-16/1",
IF(#REF!=4,"15-16/2","Hata3")))),
IF(#REF!+BH141=2015,
IF(#REF!=1,"15-16/1",
IF(#REF!=2,"15-16/2",
IF(#REF!=3,"16-17/1",
IF(#REF!=4,"16-17/2","Hata4")))),
IF(#REF!+BH141=2016,
IF(#REF!=1,"16-17/1",
IF(#REF!=2,"16-17/2",
IF(#REF!=3,"17-18/1",
IF(#REF!=4,"17-18/2","Hata5")))),
IF(#REF!+BH141=2017,
IF(#REF!=1,"17-18/1",
IF(#REF!=2,"17-18/2",
IF(#REF!=3,"18-19/1",
IF(#REF!=4,"18-19/2","Hata6")))),
IF(#REF!+BH141=2018,
IF(#REF!=1,"18-19/1",
IF(#REF!=2,"18-19/2",
IF(#REF!=3,"19-20/1",
IF(#REF!=4,"19-20/2","Hata7")))),
IF(#REF!+BH141=2019,
IF(#REF!=1,"19-20/1",
IF(#REF!=2,"19-20/2",
IF(#REF!=3,"20-21/1",
IF(#REF!=4,"20-21/2","Hata8")))),
IF(#REF!+BH141=2020,
IF(#REF!=1,"20-21/1",
IF(#REF!=2,"20-21/2",
IF(#REF!=3,"21-22/1",
IF(#REF!=4,"21-22/2","Hata9")))),
IF(#REF!+BH141=2021,
IF(#REF!=1,"21-22/1",
IF(#REF!=2,"21-22/2",
IF(#REF!=3,"22-23/1",
IF(#REF!=4,"22-23/2","Hata10")))),
IF(#REF!+BH141=2022,
IF(#REF!=1,"22-23/1",
IF(#REF!=2,"22-23/2",
IF(#REF!=3,"23-24/1",
IF(#REF!=4,"23-24/2","Hata11")))),
IF(#REF!+BH141=2023,
IF(#REF!=1,"23-24/1",
IF(#REF!=2,"23-24/2",
IF(#REF!=3,"24-25/1",
IF(#REF!=4,"24-25/2","Hata12")))),
)))))))))))),
IF(AZ141="T",
IF(#REF!+BH141=2012,
IF(#REF!=1,"12-13/1",
IF(#REF!=2,"12-13/2",
IF(#REF!=3,"12-13/3",
IF(#REF!=4,"13-14/1",
IF(#REF!=5,"13-14/2",
IF(#REF!=6,"13-14/3","Hata1")))))),
IF(#REF!+BH141=2013,
IF(#REF!=1,"13-14/1",
IF(#REF!=2,"13-14/2",
IF(#REF!=3,"13-14/3",
IF(#REF!=4,"14-15/1",
IF(#REF!=5,"14-15/2",
IF(#REF!=6,"14-15/3","Hata2")))))),
IF(#REF!+BH141=2014,
IF(#REF!=1,"14-15/1",
IF(#REF!=2,"14-15/2",
IF(#REF!=3,"14-15/3",
IF(#REF!=4,"15-16/1",
IF(#REF!=5,"15-16/2",
IF(#REF!=6,"15-16/3","Hata3")))))),
IF(AND(#REF!+#REF!&gt;2014,#REF!+#REF!&lt;2015,BH141=1),
IF(#REF!=0.1,"14-15/0.1",
IF(#REF!=0.2,"14-15/0.2",
IF(#REF!=0.3,"14-15/0.3","Hata4"))),
IF(#REF!+BH141=2015,
IF(#REF!=1,"15-16/1",
IF(#REF!=2,"15-16/2",
IF(#REF!=3,"15-16/3",
IF(#REF!=4,"16-17/1",
IF(#REF!=5,"16-17/2",
IF(#REF!=6,"16-17/3","Hata5")))))),
IF(#REF!+BH141=2016,
IF(#REF!=1,"16-17/1",
IF(#REF!=2,"16-17/2",
IF(#REF!=3,"16-17/3",
IF(#REF!=4,"17-18/1",
IF(#REF!=5,"17-18/2",
IF(#REF!=6,"17-18/3","Hata6")))))),
IF(#REF!+BH141=2017,
IF(#REF!=1,"17-18/1",
IF(#REF!=2,"17-18/2",
IF(#REF!=3,"17-18/3",
IF(#REF!=4,"18-19/1",
IF(#REF!=5,"18-19/2",
IF(#REF!=6,"18-19/3","Hata7")))))),
IF(#REF!+BH141=2018,
IF(#REF!=1,"18-19/1",
IF(#REF!=2,"18-19/2",
IF(#REF!=3,"18-19/3",
IF(#REF!=4,"19-20/1",
IF(#REF!=5," 19-20/2",
IF(#REF!=6,"19-20/3","Hata8")))))),
IF(#REF!+BH141=2019,
IF(#REF!=1,"19-20/1",
IF(#REF!=2,"19-20/2",
IF(#REF!=3,"19-20/3",
IF(#REF!=4,"20-21/1",
IF(#REF!=5,"20-21/2",
IF(#REF!=6,"20-21/3","Hata9")))))),
IF(#REF!+BH141=2020,
IF(#REF!=1,"20-21/1",
IF(#REF!=2,"20-21/2",
IF(#REF!=3,"20-21/3",
IF(#REF!=4,"21-22/1",
IF(#REF!=5,"21-22/2",
IF(#REF!=6,"21-22/3","Hata10")))))),
IF(#REF!+BH141=2021,
IF(#REF!=1,"21-22/1",
IF(#REF!=2,"21-22/2",
IF(#REF!=3,"21-22/3",
IF(#REF!=4,"22-23/1",
IF(#REF!=5,"22-23/2",
IF(#REF!=6,"22-23/3","Hata11")))))),
IF(#REF!+BH141=2022,
IF(#REF!=1,"22-23/1",
IF(#REF!=2,"22-23/2",
IF(#REF!=3,"22-23/3",
IF(#REF!=4,"23-24/1",
IF(#REF!=5,"23-24/2",
IF(#REF!=6,"23-24/3","Hata12")))))),
IF(#REF!+BH141=2023,
IF(#REF!=1,"23-24/1",
IF(#REF!=2,"23-24/2",
IF(#REF!=3,"23-24/3",
IF(#REF!=4,"24-25/1",
IF(#REF!=5,"24-25/2",
IF(#REF!=6,"24-25/3","Hata13")))))),
))))))))))))))
)</f>
        <v>#REF!</v>
      </c>
      <c r="G141" s="4"/>
      <c r="H141" s="2" t="s">
        <v>137</v>
      </c>
      <c r="I141" s="2">
        <v>54697</v>
      </c>
      <c r="J141" s="2" t="s">
        <v>138</v>
      </c>
      <c r="L141" s="2">
        <v>4362</v>
      </c>
      <c r="Q141" s="5">
        <v>0</v>
      </c>
      <c r="R141" s="2">
        <f>VLOOKUP($Q141,[1]sistem!$I$3:$L$10,2,FALSE)</f>
        <v>0</v>
      </c>
      <c r="S141" s="2">
        <f>VLOOKUP($Q141,[1]sistem!$I$3:$L$10,3,FALSE)</f>
        <v>0</v>
      </c>
      <c r="T141" s="2">
        <f>VLOOKUP($Q141,[1]sistem!$I$3:$L$10,4,FALSE)</f>
        <v>0</v>
      </c>
      <c r="U141" s="2" t="e">
        <f>VLOOKUP($AZ141,[1]sistem!$I$13:$L$14,2,FALSE)*#REF!</f>
        <v>#REF!</v>
      </c>
      <c r="V141" s="2" t="e">
        <f>VLOOKUP($AZ141,[1]sistem!$I$13:$L$14,3,FALSE)*#REF!</f>
        <v>#REF!</v>
      </c>
      <c r="W141" s="2" t="e">
        <f>VLOOKUP($AZ141,[1]sistem!$I$13:$L$14,4,FALSE)*#REF!</f>
        <v>#REF!</v>
      </c>
      <c r="X141" s="2" t="e">
        <f t="shared" si="63"/>
        <v>#REF!</v>
      </c>
      <c r="Y141" s="2" t="e">
        <f t="shared" si="64"/>
        <v>#REF!</v>
      </c>
      <c r="Z141" s="2" t="e">
        <f t="shared" si="65"/>
        <v>#REF!</v>
      </c>
      <c r="AA141" s="2" t="e">
        <f t="shared" si="66"/>
        <v>#REF!</v>
      </c>
      <c r="AB141" s="2">
        <f>VLOOKUP(AZ141,[1]sistem!$I$18:$J$19,2,FALSE)</f>
        <v>11</v>
      </c>
      <c r="AC141" s="2">
        <v>0.25</v>
      </c>
      <c r="AD141" s="2">
        <f>VLOOKUP($Q141,[1]sistem!$I$3:$M$10,5,FALSE)</f>
        <v>0</v>
      </c>
      <c r="AG141" s="2" t="e">
        <f>(#REF!+#REF!)*AB141</f>
        <v>#REF!</v>
      </c>
      <c r="AH141" s="2">
        <f>VLOOKUP($Q141,[1]sistem!$I$3:$N$10,6,FALSE)</f>
        <v>0</v>
      </c>
      <c r="AI141" s="2">
        <v>2</v>
      </c>
      <c r="AJ141" s="2">
        <f t="shared" si="67"/>
        <v>0</v>
      </c>
      <c r="AK141" s="2">
        <f>VLOOKUP($AZ141,[1]sistem!$I$18:$K$19,3,FALSE)</f>
        <v>11</v>
      </c>
      <c r="AL141" s="2" t="e">
        <f>AK141*#REF!</f>
        <v>#REF!</v>
      </c>
      <c r="AM141" s="2" t="e">
        <f t="shared" si="68"/>
        <v>#REF!</v>
      </c>
      <c r="AN141" s="2">
        <f t="shared" si="69"/>
        <v>25</v>
      </c>
      <c r="AO141" s="2" t="e">
        <f t="shared" si="70"/>
        <v>#REF!</v>
      </c>
      <c r="AP141" s="2" t="e">
        <f>ROUND(AO141-#REF!,0)</f>
        <v>#REF!</v>
      </c>
      <c r="AQ141" s="2">
        <f>IF(AZ141="s",IF(Q141=0,0,
IF(Q141=1,#REF!*4*4,
IF(Q141=2,0,
IF(Q141=3,#REF!*4*2,
IF(Q141=4,0,
IF(Q141=5,0,
IF(Q141=6,0,
IF(Q141=7,0)))))))),
IF(AZ141="t",
IF(Q141=0,0,
IF(Q141=1,#REF!*4*4*0.8,
IF(Q141=2,0,
IF(Q141=3,#REF!*4*2*0.8,
IF(Q141=4,0,
IF(Q141=5,0,
IF(Q141=6,0,
IF(Q141=7,0))))))))))</f>
        <v>0</v>
      </c>
      <c r="AR141" s="2">
        <f>IF(AZ141="s",
IF(Q141=0,0,
IF(Q141=1,0,
IF(Q141=2,#REF!*4*2,
IF(Q141=3,#REF!*4,
IF(Q141=4,#REF!*4,
IF(Q141=5,0,
IF(Q141=6,0,
IF(Q141=7,#REF!*4)))))))),
IF(AZ141="t",
IF(Q141=0,0,
IF(Q141=1,0,
IF(Q141=2,#REF!*4*2*0.8,
IF(Q141=3,#REF!*4*0.8,
IF(Q141=4,#REF!*4*0.8,
IF(Q141=5,0,
IF(Q141=6,0,
IF(Q141=7,#REF!*4))))))))))</f>
        <v>0</v>
      </c>
      <c r="AS141" s="2" t="e">
        <f>IF(AZ141="s",
IF(Q141=0,0,
IF(Q141=1,#REF!*2,
IF(Q141=2,#REF!*2,
IF(Q141=3,#REF!*2,
IF(Q141=4,#REF!*2,
IF(Q141=5,#REF!*2,
IF(Q141=6,#REF!*2,
IF(Q141=7,#REF!*2)))))))),
IF(AZ141="t",
IF(Q141=0,#REF!*2*0.8,
IF(Q141=1,#REF!*2*0.8,
IF(Q141=2,#REF!*2*0.8,
IF(Q141=3,#REF!*2*0.8,
IF(Q141=4,#REF!*2*0.8,
IF(Q141=5,#REF!*2*0.8,
IF(Q141=6,#REF!*1*0.8,
IF(Q141=7,#REF!*2))))))))))</f>
        <v>#REF!</v>
      </c>
      <c r="AT141" s="2" t="e">
        <f t="shared" si="71"/>
        <v>#REF!</v>
      </c>
      <c r="AU141" s="2">
        <f>IF(AZ141="s",
IF(Q141=0,0,
IF(Q141=1,(14-2)*(#REF!+#REF!)/4*4,
IF(Q141=2,(14-2)*(#REF!+#REF!)/4*2,
IF(Q141=3,(14-2)*(#REF!+#REF!)/4*3,
IF(Q141=4,(14-2)*(#REF!+#REF!)/4,
IF(Q141=5,(14-2)*#REF!/4,
IF(Q141=6,0,
IF(Q141=7,(14)*#REF!)))))))),
IF(AZ141="t",
IF(Q141=0,0,
IF(Q141=1,(11-2)*(#REF!+#REF!)/4*4,
IF(Q141=2,(11-2)*(#REF!+#REF!)/4*2,
IF(Q141=3,(11-2)*(#REF!+#REF!)/4*3,
IF(Q141=4,(11-2)*(#REF!+#REF!)/4,
IF(Q141=5,(11-2)*#REF!/4,
IF(Q141=6,0,
IF(Q141=7,(11)*#REF!))))))))))</f>
        <v>0</v>
      </c>
      <c r="AV141" s="2" t="e">
        <f t="shared" si="72"/>
        <v>#REF!</v>
      </c>
      <c r="AW141" s="2">
        <f t="shared" si="73"/>
        <v>0</v>
      </c>
      <c r="AX141" s="2">
        <f t="shared" si="74"/>
        <v>0</v>
      </c>
      <c r="AY141" s="2" t="e">
        <f t="shared" si="75"/>
        <v>#REF!</v>
      </c>
      <c r="AZ141" s="2" t="s">
        <v>81</v>
      </c>
      <c r="BA141" s="2">
        <f>IF(BG141="A",0,IF(AZ141="s",14*#REF!,IF(AZ141="T",11*#REF!,"HATA")))</f>
        <v>0</v>
      </c>
      <c r="BB141" s="2" t="e">
        <f t="shared" si="76"/>
        <v>#REF!</v>
      </c>
      <c r="BC141" s="2" t="e">
        <f t="shared" si="77"/>
        <v>#REF!</v>
      </c>
      <c r="BD141" s="2" t="e">
        <f>IF(BC141-#REF!=0,"DOĞRU","YANLIŞ")</f>
        <v>#REF!</v>
      </c>
      <c r="BE141" s="2" t="e">
        <f>#REF!-BC141</f>
        <v>#REF!</v>
      </c>
      <c r="BF141" s="2">
        <v>0</v>
      </c>
      <c r="BG141" s="2" t="s">
        <v>110</v>
      </c>
      <c r="BH141" s="2">
        <v>0</v>
      </c>
      <c r="BJ141" s="2">
        <v>0</v>
      </c>
      <c r="BL141" s="7" t="e">
        <f>#REF!*11</f>
        <v>#REF!</v>
      </c>
      <c r="BM141" s="9"/>
      <c r="BN141" s="8"/>
      <c r="BO141" s="13"/>
      <c r="BP141" s="13"/>
      <c r="BQ141" s="13"/>
      <c r="BR141" s="13"/>
      <c r="BS141" s="13"/>
      <c r="BT141" s="10"/>
      <c r="BU141" s="11"/>
      <c r="BV141" s="12"/>
      <c r="CC141" s="41"/>
      <c r="CD141" s="41"/>
      <c r="CE141" s="41"/>
      <c r="CF141" s="42"/>
      <c r="CG141" s="42"/>
      <c r="CH141" s="42"/>
      <c r="CI141" s="42"/>
      <c r="CJ141" s="42"/>
      <c r="CK141" s="42"/>
    </row>
    <row r="142" spans="1:89" hidden="1" x14ac:dyDescent="0.25">
      <c r="A142" s="2" t="s">
        <v>613</v>
      </c>
      <c r="B142" s="2" t="s">
        <v>614</v>
      </c>
      <c r="C142" s="2" t="s">
        <v>614</v>
      </c>
      <c r="D142" s="4" t="s">
        <v>60</v>
      </c>
      <c r="E142" s="4" t="s">
        <v>60</v>
      </c>
      <c r="F142" s="4" t="e">
        <f>IF(AZ142="S",
IF(#REF!+BH142=2012,
IF(#REF!=1,"12-13/1",
IF(#REF!=2,"12-13/2",
IF(#REF!=3,"13-14/1",
IF(#REF!=4,"13-14/2","Hata1")))),
IF(#REF!+BH142=2013,
IF(#REF!=1,"13-14/1",
IF(#REF!=2,"13-14/2",
IF(#REF!=3,"14-15/1",
IF(#REF!=4,"14-15/2","Hata2")))),
IF(#REF!+BH142=2014,
IF(#REF!=1,"14-15/1",
IF(#REF!=2,"14-15/2",
IF(#REF!=3,"15-16/1",
IF(#REF!=4,"15-16/2","Hata3")))),
IF(#REF!+BH142=2015,
IF(#REF!=1,"15-16/1",
IF(#REF!=2,"15-16/2",
IF(#REF!=3,"16-17/1",
IF(#REF!=4,"16-17/2","Hata4")))),
IF(#REF!+BH142=2016,
IF(#REF!=1,"16-17/1",
IF(#REF!=2,"16-17/2",
IF(#REF!=3,"17-18/1",
IF(#REF!=4,"17-18/2","Hata5")))),
IF(#REF!+BH142=2017,
IF(#REF!=1,"17-18/1",
IF(#REF!=2,"17-18/2",
IF(#REF!=3,"18-19/1",
IF(#REF!=4,"18-19/2","Hata6")))),
IF(#REF!+BH142=2018,
IF(#REF!=1,"18-19/1",
IF(#REF!=2,"18-19/2",
IF(#REF!=3,"19-20/1",
IF(#REF!=4,"19-20/2","Hata7")))),
IF(#REF!+BH142=2019,
IF(#REF!=1,"19-20/1",
IF(#REF!=2,"19-20/2",
IF(#REF!=3,"20-21/1",
IF(#REF!=4,"20-21/2","Hata8")))),
IF(#REF!+BH142=2020,
IF(#REF!=1,"20-21/1",
IF(#REF!=2,"20-21/2",
IF(#REF!=3,"21-22/1",
IF(#REF!=4,"21-22/2","Hata9")))),
IF(#REF!+BH142=2021,
IF(#REF!=1,"21-22/1",
IF(#REF!=2,"21-22/2",
IF(#REF!=3,"22-23/1",
IF(#REF!=4,"22-23/2","Hata10")))),
IF(#REF!+BH142=2022,
IF(#REF!=1,"22-23/1",
IF(#REF!=2,"22-23/2",
IF(#REF!=3,"23-24/1",
IF(#REF!=4,"23-24/2","Hata11")))),
IF(#REF!+BH142=2023,
IF(#REF!=1,"23-24/1",
IF(#REF!=2,"23-24/2",
IF(#REF!=3,"24-25/1",
IF(#REF!=4,"24-25/2","Hata12")))),
)))))))))))),
IF(AZ142="T",
IF(#REF!+BH142=2012,
IF(#REF!=1,"12-13/1",
IF(#REF!=2,"12-13/2",
IF(#REF!=3,"12-13/3",
IF(#REF!=4,"13-14/1",
IF(#REF!=5,"13-14/2",
IF(#REF!=6,"13-14/3","Hata1")))))),
IF(#REF!+BH142=2013,
IF(#REF!=1,"13-14/1",
IF(#REF!=2,"13-14/2",
IF(#REF!=3,"13-14/3",
IF(#REF!=4,"14-15/1",
IF(#REF!=5,"14-15/2",
IF(#REF!=6,"14-15/3","Hata2")))))),
IF(#REF!+BH142=2014,
IF(#REF!=1,"14-15/1",
IF(#REF!=2,"14-15/2",
IF(#REF!=3,"14-15/3",
IF(#REF!=4,"15-16/1",
IF(#REF!=5,"15-16/2",
IF(#REF!=6,"15-16/3","Hata3")))))),
IF(AND(#REF!+#REF!&gt;2014,#REF!+#REF!&lt;2015,BH142=1),
IF(#REF!=0.1,"14-15/0.1",
IF(#REF!=0.2,"14-15/0.2",
IF(#REF!=0.3,"14-15/0.3","Hata4"))),
IF(#REF!+BH142=2015,
IF(#REF!=1,"15-16/1",
IF(#REF!=2,"15-16/2",
IF(#REF!=3,"15-16/3",
IF(#REF!=4,"16-17/1",
IF(#REF!=5,"16-17/2",
IF(#REF!=6,"16-17/3","Hata5")))))),
IF(#REF!+BH142=2016,
IF(#REF!=1,"16-17/1",
IF(#REF!=2,"16-17/2",
IF(#REF!=3,"16-17/3",
IF(#REF!=4,"17-18/1",
IF(#REF!=5,"17-18/2",
IF(#REF!=6,"17-18/3","Hata6")))))),
IF(#REF!+BH142=2017,
IF(#REF!=1,"17-18/1",
IF(#REF!=2,"17-18/2",
IF(#REF!=3,"17-18/3",
IF(#REF!=4,"18-19/1",
IF(#REF!=5,"18-19/2",
IF(#REF!=6,"18-19/3","Hata7")))))),
IF(#REF!+BH142=2018,
IF(#REF!=1,"18-19/1",
IF(#REF!=2,"18-19/2",
IF(#REF!=3,"18-19/3",
IF(#REF!=4,"19-20/1",
IF(#REF!=5," 19-20/2",
IF(#REF!=6,"19-20/3","Hata8")))))),
IF(#REF!+BH142=2019,
IF(#REF!=1,"19-20/1",
IF(#REF!=2,"19-20/2",
IF(#REF!=3,"19-20/3",
IF(#REF!=4,"20-21/1",
IF(#REF!=5,"20-21/2",
IF(#REF!=6,"20-21/3","Hata9")))))),
IF(#REF!+BH142=2020,
IF(#REF!=1,"20-21/1",
IF(#REF!=2,"20-21/2",
IF(#REF!=3,"20-21/3",
IF(#REF!=4,"21-22/1",
IF(#REF!=5,"21-22/2",
IF(#REF!=6,"21-22/3","Hata10")))))),
IF(#REF!+BH142=2021,
IF(#REF!=1,"21-22/1",
IF(#REF!=2,"21-22/2",
IF(#REF!=3,"21-22/3",
IF(#REF!=4,"22-23/1",
IF(#REF!=5,"22-23/2",
IF(#REF!=6,"22-23/3","Hata11")))))),
IF(#REF!+BH142=2022,
IF(#REF!=1,"22-23/1",
IF(#REF!=2,"22-23/2",
IF(#REF!=3,"22-23/3",
IF(#REF!=4,"23-24/1",
IF(#REF!=5,"23-24/2",
IF(#REF!=6,"23-24/3","Hata12")))))),
IF(#REF!+BH142=2023,
IF(#REF!=1,"23-24/1",
IF(#REF!=2,"23-24/2",
IF(#REF!=3,"23-24/3",
IF(#REF!=4,"24-25/1",
IF(#REF!=5,"24-25/2",
IF(#REF!=6,"24-25/3","Hata13")))))),
))))))))))))))
)</f>
        <v>#REF!</v>
      </c>
      <c r="G142" s="4"/>
      <c r="H142" s="2" t="s">
        <v>137</v>
      </c>
      <c r="I142" s="2">
        <v>54697</v>
      </c>
      <c r="J142" s="2" t="s">
        <v>138</v>
      </c>
      <c r="O142" s="2" t="s">
        <v>615</v>
      </c>
      <c r="P142" s="2" t="s">
        <v>615</v>
      </c>
      <c r="Q142" s="5">
        <v>4</v>
      </c>
      <c r="R142" s="2">
        <f>VLOOKUP($Q142,[1]sistem!$I$3:$L$10,2,FALSE)</f>
        <v>0</v>
      </c>
      <c r="S142" s="2">
        <f>VLOOKUP($Q142,[1]sistem!$I$3:$L$10,3,FALSE)</f>
        <v>1</v>
      </c>
      <c r="T142" s="2">
        <f>VLOOKUP($Q142,[1]sistem!$I$3:$L$10,4,FALSE)</f>
        <v>1</v>
      </c>
      <c r="U142" s="2" t="e">
        <f>VLOOKUP($AZ142,[1]sistem!$I$13:$L$14,2,FALSE)*#REF!</f>
        <v>#REF!</v>
      </c>
      <c r="V142" s="2" t="e">
        <f>VLOOKUP($AZ142,[1]sistem!$I$13:$L$14,3,FALSE)*#REF!</f>
        <v>#REF!</v>
      </c>
      <c r="W142" s="2" t="e">
        <f>VLOOKUP($AZ142,[1]sistem!$I$13:$L$14,4,FALSE)*#REF!</f>
        <v>#REF!</v>
      </c>
      <c r="X142" s="2" t="e">
        <f t="shared" si="63"/>
        <v>#REF!</v>
      </c>
      <c r="Y142" s="2" t="e">
        <f t="shared" si="64"/>
        <v>#REF!</v>
      </c>
      <c r="Z142" s="2" t="e">
        <f t="shared" si="65"/>
        <v>#REF!</v>
      </c>
      <c r="AA142" s="2" t="e">
        <f t="shared" si="66"/>
        <v>#REF!</v>
      </c>
      <c r="AB142" s="2">
        <f>VLOOKUP(AZ142,[1]sistem!$I$18:$J$19,2,FALSE)</f>
        <v>11</v>
      </c>
      <c r="AC142" s="2">
        <v>0.25</v>
      </c>
      <c r="AD142" s="2">
        <f>VLOOKUP($Q142,[1]sistem!$I$3:$M$10,5,FALSE)</f>
        <v>1</v>
      </c>
      <c r="AG142" s="2" t="e">
        <f>(#REF!+#REF!)*AB142</f>
        <v>#REF!</v>
      </c>
      <c r="AH142" s="2">
        <f>VLOOKUP($Q142,[1]sistem!$I$3:$N$10,6,FALSE)</f>
        <v>2</v>
      </c>
      <c r="AI142" s="2">
        <v>2</v>
      </c>
      <c r="AJ142" s="2">
        <f t="shared" si="67"/>
        <v>4</v>
      </c>
      <c r="AK142" s="2">
        <f>VLOOKUP($AZ142,[1]sistem!$I$18:$K$19,3,FALSE)</f>
        <v>11</v>
      </c>
      <c r="AL142" s="2" t="e">
        <f>AK142*#REF!</f>
        <v>#REF!</v>
      </c>
      <c r="AM142" s="2" t="e">
        <f t="shared" si="68"/>
        <v>#REF!</v>
      </c>
      <c r="AN142" s="2">
        <f t="shared" ref="AN142:AN148" si="78">IF(AZ142="s",30,25)</f>
        <v>25</v>
      </c>
      <c r="AO142" s="2" t="e">
        <f t="shared" si="70"/>
        <v>#REF!</v>
      </c>
      <c r="AP142" s="2" t="e">
        <f>ROUND(AO142-#REF!,0)</f>
        <v>#REF!</v>
      </c>
      <c r="AQ142" s="2">
        <f>IF(AZ142="s",IF(Q142=0,0,
IF(Q142=1,#REF!*4*4,
IF(Q142=2,0,
IF(Q142=3,#REF!*4*2,
IF(Q142=4,0,
IF(Q142=5,0,
IF(Q142=6,0,
IF(Q142=7,0)))))))),
IF(AZ142="t",
IF(Q142=0,0,
IF(Q142=1,#REF!*4*4*0.8,
IF(Q142=2,0,
IF(Q142=3,#REF!*4*2*0.8,
IF(Q142=4,0,
IF(Q142=5,0,
IF(Q142=6,0,
IF(Q142=7,0))))))))))</f>
        <v>0</v>
      </c>
      <c r="AR142" s="2" t="e">
        <f>IF(AZ142="s",
IF(Q142=0,0,
IF(Q142=1,0,
IF(Q142=2,#REF!*4*2,
IF(Q142=3,#REF!*4,
IF(Q142=4,#REF!*4,
IF(Q142=5,0,
IF(Q142=6,0,
IF(Q142=7,#REF!*4)))))))),
IF(AZ142="t",
IF(Q142=0,0,
IF(Q142=1,0,
IF(Q142=2,#REF!*4*2*0.8,
IF(Q142=3,#REF!*4*0.8,
IF(Q142=4,#REF!*4*0.8,
IF(Q142=5,0,
IF(Q142=6,0,
IF(Q142=7,#REF!*4))))))))))</f>
        <v>#REF!</v>
      </c>
      <c r="AS142" s="2" t="e">
        <f>IF(AZ142="s",
IF(Q142=0,0,
IF(Q142=1,#REF!*2,
IF(Q142=2,#REF!*2,
IF(Q142=3,#REF!*2,
IF(Q142=4,#REF!*2,
IF(Q142=5,#REF!*2,
IF(Q142=6,#REF!*2,
IF(Q142=7,#REF!*2)))))))),
IF(AZ142="t",
IF(Q142=0,#REF!*2*0.8,
IF(Q142=1,#REF!*2*0.8,
IF(Q142=2,#REF!*2*0.8,
IF(Q142=3,#REF!*2*0.8,
IF(Q142=4,#REF!*2*0.8,
IF(Q142=5,#REF!*2*0.8,
IF(Q142=6,#REF!*1*0.8,
IF(Q142=7,#REF!*2))))))))))</f>
        <v>#REF!</v>
      </c>
      <c r="AT142" s="2" t="e">
        <f t="shared" si="71"/>
        <v>#REF!</v>
      </c>
      <c r="AU142" s="2" t="e">
        <f>IF(AZ142="s",
IF(Q142=0,0,
IF(Q142=1,(14-2)*(#REF!+#REF!)/4*4,
IF(Q142=2,(14-2)*(#REF!+#REF!)/4*2,
IF(Q142=3,(14-2)*(#REF!+#REF!)/4*3,
IF(Q142=4,(14-2)*(#REF!+#REF!)/4,
IF(Q142=5,(14-2)*#REF!/4,
IF(Q142=6,0,
IF(Q142=7,(14)*#REF!)))))))),
IF(AZ142="t",
IF(Q142=0,0,
IF(Q142=1,(11-2)*(#REF!+#REF!)/4*4,
IF(Q142=2,(11-2)*(#REF!+#REF!)/4*2,
IF(Q142=3,(11-2)*(#REF!+#REF!)/4*3,
IF(Q142=4,(11-2)*(#REF!+#REF!)/4,
IF(Q142=5,(11-2)*#REF!/4,
IF(Q142=6,0,
IF(Q142=7,(11)*#REF!))))))))))</f>
        <v>#REF!</v>
      </c>
      <c r="AV142" s="2" t="e">
        <f t="shared" si="72"/>
        <v>#REF!</v>
      </c>
      <c r="AW142" s="2">
        <f t="shared" si="73"/>
        <v>8</v>
      </c>
      <c r="AX142" s="2">
        <f t="shared" si="74"/>
        <v>4</v>
      </c>
      <c r="AY142" s="2" t="e">
        <f t="shared" si="75"/>
        <v>#REF!</v>
      </c>
      <c r="AZ142" s="2" t="s">
        <v>81</v>
      </c>
      <c r="BA142" s="2" t="e">
        <f>IF(BG142="A",0,IF(AZ142="s",14*#REF!,IF(AZ142="T",11*#REF!,"HATA")))</f>
        <v>#REF!</v>
      </c>
      <c r="BB142" s="2" t="e">
        <f t="shared" si="76"/>
        <v>#REF!</v>
      </c>
      <c r="BC142" s="2" t="e">
        <f t="shared" si="77"/>
        <v>#REF!</v>
      </c>
      <c r="BD142" s="2" t="e">
        <f>IF(BC142-#REF!=0,"DOĞRU","YANLIŞ")</f>
        <v>#REF!</v>
      </c>
      <c r="BE142" s="2" t="e">
        <f>#REF!-BC142</f>
        <v>#REF!</v>
      </c>
      <c r="BF142" s="2">
        <v>0</v>
      </c>
      <c r="BH142" s="2">
        <v>0</v>
      </c>
      <c r="BJ142" s="2">
        <v>6</v>
      </c>
      <c r="BL142" s="7" t="e">
        <f>#REF!*11</f>
        <v>#REF!</v>
      </c>
      <c r="BM142" s="22">
        <v>44</v>
      </c>
      <c r="BN142" s="16"/>
      <c r="BO142" s="17"/>
      <c r="BP142" s="17"/>
      <c r="BQ142" s="17" t="s">
        <v>687</v>
      </c>
      <c r="BR142" s="17"/>
      <c r="BS142" s="17"/>
      <c r="BT142" s="18" t="s">
        <v>688</v>
      </c>
      <c r="BU142" s="19" t="s">
        <v>689</v>
      </c>
      <c r="BV142" s="20" t="s">
        <v>690</v>
      </c>
      <c r="CC142" s="41"/>
      <c r="CD142" s="41"/>
      <c r="CE142" s="41"/>
      <c r="CF142" s="42"/>
      <c r="CG142" s="42"/>
      <c r="CH142" s="42"/>
      <c r="CI142" s="42"/>
      <c r="CJ142" s="42"/>
      <c r="CK142" s="42"/>
    </row>
    <row r="143" spans="1:89" hidden="1" x14ac:dyDescent="0.25">
      <c r="A143" s="2" t="s">
        <v>604</v>
      </c>
      <c r="B143" s="2" t="s">
        <v>605</v>
      </c>
      <c r="C143" s="2" t="s">
        <v>605</v>
      </c>
      <c r="D143" s="4" t="s">
        <v>171</v>
      </c>
      <c r="E143" s="4">
        <v>1</v>
      </c>
      <c r="F143" s="4" t="e">
        <f>IF(AZ143="S",
IF(#REF!+BH143=2012,
IF(#REF!=1,"12-13/1",
IF(#REF!=2,"12-13/2",
IF(#REF!=3,"13-14/1",
IF(#REF!=4,"13-14/2","Hata1")))),
IF(#REF!+BH143=2013,
IF(#REF!=1,"13-14/1",
IF(#REF!=2,"13-14/2",
IF(#REF!=3,"14-15/1",
IF(#REF!=4,"14-15/2","Hata2")))),
IF(#REF!+BH143=2014,
IF(#REF!=1,"14-15/1",
IF(#REF!=2,"14-15/2",
IF(#REF!=3,"15-16/1",
IF(#REF!=4,"15-16/2","Hata3")))),
IF(#REF!+BH143=2015,
IF(#REF!=1,"15-16/1",
IF(#REF!=2,"15-16/2",
IF(#REF!=3,"16-17/1",
IF(#REF!=4,"16-17/2","Hata4")))),
IF(#REF!+BH143=2016,
IF(#REF!=1,"16-17/1",
IF(#REF!=2,"16-17/2",
IF(#REF!=3,"17-18/1",
IF(#REF!=4,"17-18/2","Hata5")))),
IF(#REF!+BH143=2017,
IF(#REF!=1,"17-18/1",
IF(#REF!=2,"17-18/2",
IF(#REF!=3,"18-19/1",
IF(#REF!=4,"18-19/2","Hata6")))),
IF(#REF!+BH143=2018,
IF(#REF!=1,"18-19/1",
IF(#REF!=2,"18-19/2",
IF(#REF!=3,"19-20/1",
IF(#REF!=4,"19-20/2","Hata7")))),
IF(#REF!+BH143=2019,
IF(#REF!=1,"19-20/1",
IF(#REF!=2,"19-20/2",
IF(#REF!=3,"20-21/1",
IF(#REF!=4,"20-21/2","Hata8")))),
IF(#REF!+BH143=2020,
IF(#REF!=1,"20-21/1",
IF(#REF!=2,"20-21/2",
IF(#REF!=3,"21-22/1",
IF(#REF!=4,"21-22/2","Hata9")))),
IF(#REF!+BH143=2021,
IF(#REF!=1,"21-22/1",
IF(#REF!=2,"21-22/2",
IF(#REF!=3,"22-23/1",
IF(#REF!=4,"22-23/2","Hata10")))),
IF(#REF!+BH143=2022,
IF(#REF!=1,"22-23/1",
IF(#REF!=2,"22-23/2",
IF(#REF!=3,"23-24/1",
IF(#REF!=4,"23-24/2","Hata11")))),
IF(#REF!+BH143=2023,
IF(#REF!=1,"23-24/1",
IF(#REF!=2,"23-24/2",
IF(#REF!=3,"24-25/1",
IF(#REF!=4,"24-25/2","Hata12")))),
)))))))))))),
IF(AZ143="T",
IF(#REF!+BH143=2012,
IF(#REF!=1,"12-13/1",
IF(#REF!=2,"12-13/2",
IF(#REF!=3,"12-13/3",
IF(#REF!=4,"13-14/1",
IF(#REF!=5,"13-14/2",
IF(#REF!=6,"13-14/3","Hata1")))))),
IF(#REF!+BH143=2013,
IF(#REF!=1,"13-14/1",
IF(#REF!=2,"13-14/2",
IF(#REF!=3,"13-14/3",
IF(#REF!=4,"14-15/1",
IF(#REF!=5,"14-15/2",
IF(#REF!=6,"14-15/3","Hata2")))))),
IF(#REF!+BH143=2014,
IF(#REF!=1,"14-15/1",
IF(#REF!=2,"14-15/2",
IF(#REF!=3,"14-15/3",
IF(#REF!=4,"15-16/1",
IF(#REF!=5,"15-16/2",
IF(#REF!=6,"15-16/3","Hata3")))))),
IF(AND(#REF!+#REF!&gt;2014,#REF!+#REF!&lt;2015,BH143=1),
IF(#REF!=0.1,"14-15/0.1",
IF(#REF!=0.2,"14-15/0.2",
IF(#REF!=0.3,"14-15/0.3","Hata4"))),
IF(#REF!+BH143=2015,
IF(#REF!=1,"15-16/1",
IF(#REF!=2,"15-16/2",
IF(#REF!=3,"15-16/3",
IF(#REF!=4,"16-17/1",
IF(#REF!=5,"16-17/2",
IF(#REF!=6,"16-17/3","Hata5")))))),
IF(#REF!+BH143=2016,
IF(#REF!=1,"16-17/1",
IF(#REF!=2,"16-17/2",
IF(#REF!=3,"16-17/3",
IF(#REF!=4,"17-18/1",
IF(#REF!=5,"17-18/2",
IF(#REF!=6,"17-18/3","Hata6")))))),
IF(#REF!+BH143=2017,
IF(#REF!=1,"17-18/1",
IF(#REF!=2,"17-18/2",
IF(#REF!=3,"17-18/3",
IF(#REF!=4,"18-19/1",
IF(#REF!=5,"18-19/2",
IF(#REF!=6,"18-19/3","Hata7")))))),
IF(#REF!+BH143=2018,
IF(#REF!=1,"18-19/1",
IF(#REF!=2,"18-19/2",
IF(#REF!=3,"18-19/3",
IF(#REF!=4,"19-20/1",
IF(#REF!=5," 19-20/2",
IF(#REF!=6,"19-20/3","Hata8")))))),
IF(#REF!+BH143=2019,
IF(#REF!=1,"19-20/1",
IF(#REF!=2,"19-20/2",
IF(#REF!=3,"19-20/3",
IF(#REF!=4,"20-21/1",
IF(#REF!=5,"20-21/2",
IF(#REF!=6,"20-21/3","Hata9")))))),
IF(#REF!+BH143=2020,
IF(#REF!=1,"20-21/1",
IF(#REF!=2,"20-21/2",
IF(#REF!=3,"20-21/3",
IF(#REF!=4,"21-22/1",
IF(#REF!=5,"21-22/2",
IF(#REF!=6,"21-22/3","Hata10")))))),
IF(#REF!+BH143=2021,
IF(#REF!=1,"21-22/1",
IF(#REF!=2,"21-22/2",
IF(#REF!=3,"21-22/3",
IF(#REF!=4,"22-23/1",
IF(#REF!=5,"22-23/2",
IF(#REF!=6,"22-23/3","Hata11")))))),
IF(#REF!+BH143=2022,
IF(#REF!=1,"22-23/1",
IF(#REF!=2,"22-23/2",
IF(#REF!=3,"22-23/3",
IF(#REF!=4,"23-24/1",
IF(#REF!=5,"23-24/2",
IF(#REF!=6,"23-24/3","Hata12")))))),
IF(#REF!+BH143=2023,
IF(#REF!=1,"23-24/1",
IF(#REF!=2,"23-24/2",
IF(#REF!=3,"23-24/3",
IF(#REF!=4,"24-25/1",
IF(#REF!=5,"24-25/2",
IF(#REF!=6,"24-25/3","Hata13")))))),
))))))))))))))
)</f>
        <v>#REF!</v>
      </c>
      <c r="G143" s="4"/>
      <c r="H143" s="2" t="s">
        <v>137</v>
      </c>
      <c r="I143" s="2">
        <v>54697</v>
      </c>
      <c r="J143" s="2" t="s">
        <v>138</v>
      </c>
      <c r="O143" s="2" t="s">
        <v>606</v>
      </c>
      <c r="P143" s="2" t="s">
        <v>606</v>
      </c>
      <c r="Q143" s="5">
        <v>4</v>
      </c>
      <c r="R143" s="2">
        <f>VLOOKUP($Q143,[1]sistem!$I$3:$L$10,2,FALSE)</f>
        <v>0</v>
      </c>
      <c r="S143" s="2">
        <f>VLOOKUP($Q143,[1]sistem!$I$3:$L$10,3,FALSE)</f>
        <v>1</v>
      </c>
      <c r="T143" s="2">
        <f>VLOOKUP($Q143,[1]sistem!$I$3:$L$10,4,FALSE)</f>
        <v>1</v>
      </c>
      <c r="U143" s="2" t="e">
        <f>VLOOKUP($AZ143,[1]sistem!$I$13:$L$14,2,FALSE)*#REF!</f>
        <v>#REF!</v>
      </c>
      <c r="V143" s="2" t="e">
        <f>VLOOKUP($AZ143,[1]sistem!$I$13:$L$14,3,FALSE)*#REF!</f>
        <v>#REF!</v>
      </c>
      <c r="W143" s="2" t="e">
        <f>VLOOKUP($AZ143,[1]sistem!$I$13:$L$14,4,FALSE)*#REF!</f>
        <v>#REF!</v>
      </c>
      <c r="X143" s="2" t="e">
        <f t="shared" si="63"/>
        <v>#REF!</v>
      </c>
      <c r="Y143" s="2" t="e">
        <f t="shared" si="64"/>
        <v>#REF!</v>
      </c>
      <c r="Z143" s="2" t="e">
        <f t="shared" si="65"/>
        <v>#REF!</v>
      </c>
      <c r="AA143" s="2" t="e">
        <f t="shared" si="66"/>
        <v>#REF!</v>
      </c>
      <c r="AB143" s="2">
        <f>VLOOKUP(AZ143,[1]sistem!$I$18:$J$19,2,FALSE)</f>
        <v>11</v>
      </c>
      <c r="AC143" s="2">
        <v>0.25</v>
      </c>
      <c r="AD143" s="2">
        <f>VLOOKUP($Q143,[1]sistem!$I$3:$M$10,5,FALSE)</f>
        <v>1</v>
      </c>
      <c r="AE143" s="2">
        <v>5</v>
      </c>
      <c r="AG143" s="2">
        <f>AE143*AK143</f>
        <v>55</v>
      </c>
      <c r="AH143" s="2">
        <f>VLOOKUP($Q143,[1]sistem!$I$3:$N$10,6,FALSE)</f>
        <v>2</v>
      </c>
      <c r="AI143" s="2">
        <v>2</v>
      </c>
      <c r="AJ143" s="2">
        <f t="shared" si="67"/>
        <v>4</v>
      </c>
      <c r="AK143" s="2">
        <f>VLOOKUP($AZ143,[1]sistem!$I$18:$K$19,3,FALSE)</f>
        <v>11</v>
      </c>
      <c r="AL143" s="2" t="e">
        <f>AK143*#REF!</f>
        <v>#REF!</v>
      </c>
      <c r="AM143" s="2" t="e">
        <f t="shared" si="68"/>
        <v>#REF!</v>
      </c>
      <c r="AN143" s="2">
        <f t="shared" si="78"/>
        <v>25</v>
      </c>
      <c r="AO143" s="2" t="e">
        <f t="shared" si="70"/>
        <v>#REF!</v>
      </c>
      <c r="AP143" s="2" t="e">
        <f>ROUND(AO143-#REF!,0)</f>
        <v>#REF!</v>
      </c>
      <c r="AQ143" s="2">
        <f>IF(AZ143="s",IF(Q143=0,0,
IF(Q143=1,#REF!*4*4,
IF(Q143=2,0,
IF(Q143=3,#REF!*4*2,
IF(Q143=4,0,
IF(Q143=5,0,
IF(Q143=6,0,
IF(Q143=7,0)))))))),
IF(AZ143="t",
IF(Q143=0,0,
IF(Q143=1,#REF!*4*4*0.8,
IF(Q143=2,0,
IF(Q143=3,#REF!*4*2*0.8,
IF(Q143=4,0,
IF(Q143=5,0,
IF(Q143=6,0,
IF(Q143=7,0))))))))))</f>
        <v>0</v>
      </c>
      <c r="AR143" s="2" t="e">
        <f>IF(AZ143="s",
IF(Q143=0,0,
IF(Q143=1,0,
IF(Q143=2,#REF!*4*2,
IF(Q143=3,#REF!*4,
IF(Q143=4,#REF!*4,
IF(Q143=5,0,
IF(Q143=6,0,
IF(Q143=7,#REF!*4)))))))),
IF(AZ143="t",
IF(Q143=0,0,
IF(Q143=1,0,
IF(Q143=2,#REF!*4*2*0.8,
IF(Q143=3,#REF!*4*0.8,
IF(Q143=4,#REF!*4*0.8,
IF(Q143=5,0,
IF(Q143=6,0,
IF(Q143=7,#REF!*4))))))))))</f>
        <v>#REF!</v>
      </c>
      <c r="AS143" s="2" t="e">
        <f>IF(AZ143="s",
IF(Q143=0,0,
IF(Q143=1,#REF!*2,
IF(Q143=2,#REF!*2,
IF(Q143=3,#REF!*2,
IF(Q143=4,#REF!*2,
IF(Q143=5,#REF!*2,
IF(Q143=6,#REF!*2,
IF(Q143=7,#REF!*2)))))))),
IF(AZ143="t",
IF(Q143=0,#REF!*2*0.8,
IF(Q143=1,#REF!*2*0.8,
IF(Q143=2,#REF!*2*0.8,
IF(Q143=3,#REF!*2*0.8,
IF(Q143=4,#REF!*2*0.8,
IF(Q143=5,#REF!*2*0.8,
IF(Q143=6,#REF!*1*0.8,
IF(Q143=7,#REF!*2))))))))))</f>
        <v>#REF!</v>
      </c>
      <c r="AT143" s="2" t="e">
        <f t="shared" si="71"/>
        <v>#REF!</v>
      </c>
      <c r="AU143" s="2" t="e">
        <f>IF(AZ143="s",
IF(Q143=0,0,
IF(Q143=1,(14-2)*(#REF!+#REF!)/4*4,
IF(Q143=2,(14-2)*(#REF!+#REF!)/4*2,
IF(Q143=3,(14-2)*(#REF!+#REF!)/4*3,
IF(Q143=4,(14-2)*(#REF!+#REF!)/4,
IF(Q143=5,(14-2)*#REF!/4,
IF(Q143=6,0,
IF(Q143=7,(14)*#REF!)))))))),
IF(AZ143="t",
IF(Q143=0,0,
IF(Q143=1,(11-2)*(#REF!+#REF!)/4*4,
IF(Q143=2,(11-2)*(#REF!+#REF!)/4*2,
IF(Q143=3,(11-2)*(#REF!+#REF!)/4*3,
IF(Q143=4,(11-2)*(#REF!+#REF!)/4,
IF(Q143=5,(11-2)*#REF!/4,
IF(Q143=6,0,
IF(Q143=7,(11)*#REF!))))))))))</f>
        <v>#REF!</v>
      </c>
      <c r="AV143" s="2" t="e">
        <f t="shared" si="72"/>
        <v>#REF!</v>
      </c>
      <c r="AW143" s="2">
        <f t="shared" si="73"/>
        <v>8</v>
      </c>
      <c r="AX143" s="2">
        <f t="shared" si="74"/>
        <v>4</v>
      </c>
      <c r="AY143" s="2" t="e">
        <f t="shared" si="75"/>
        <v>#REF!</v>
      </c>
      <c r="AZ143" s="2" t="s">
        <v>81</v>
      </c>
      <c r="BA143" s="2" t="e">
        <f>IF(BG143="A",0,IF(AZ143="s",14*#REF!,IF(AZ143="T",11*#REF!,"HATA")))</f>
        <v>#REF!</v>
      </c>
      <c r="BB143" s="2" t="e">
        <f t="shared" si="76"/>
        <v>#REF!</v>
      </c>
      <c r="BC143" s="2" t="e">
        <f t="shared" si="77"/>
        <v>#REF!</v>
      </c>
      <c r="BD143" s="2" t="e">
        <f>IF(BC143-#REF!=0,"DOĞRU","YANLIŞ")</f>
        <v>#REF!</v>
      </c>
      <c r="BE143" s="2" t="e">
        <f>#REF!-BC143</f>
        <v>#REF!</v>
      </c>
      <c r="BF143" s="2">
        <v>0</v>
      </c>
      <c r="BH143" s="2">
        <v>0</v>
      </c>
      <c r="BJ143" s="2">
        <v>4</v>
      </c>
      <c r="BL143" s="7" t="e">
        <f>#REF!*11</f>
        <v>#REF!</v>
      </c>
      <c r="BM143" s="9"/>
      <c r="BN143" s="8"/>
      <c r="BO143" s="13"/>
      <c r="BP143" s="13"/>
      <c r="BQ143" s="13"/>
      <c r="BR143" s="13"/>
      <c r="BS143" s="13"/>
      <c r="BT143" s="10"/>
      <c r="BU143" s="11"/>
      <c r="BV143" s="12"/>
      <c r="CC143" s="41"/>
      <c r="CD143" s="41"/>
      <c r="CE143" s="41"/>
      <c r="CF143" s="42"/>
      <c r="CG143" s="42"/>
      <c r="CH143" s="42"/>
      <c r="CI143" s="42"/>
      <c r="CJ143" s="42"/>
      <c r="CK143" s="42"/>
    </row>
    <row r="144" spans="1:89" hidden="1" x14ac:dyDescent="0.25">
      <c r="A144" s="2" t="s">
        <v>437</v>
      </c>
      <c r="B144" s="2" t="s">
        <v>438</v>
      </c>
      <c r="C144" s="2" t="s">
        <v>438</v>
      </c>
      <c r="D144" s="4" t="s">
        <v>171</v>
      </c>
      <c r="E144" s="4">
        <v>3</v>
      </c>
      <c r="F144" s="4" t="e">
        <f>IF(AZ144="S",
IF(#REF!+BH144=2012,
IF(#REF!=1,"12-13/1",
IF(#REF!=2,"12-13/2",
IF(#REF!=3,"13-14/1",
IF(#REF!=4,"13-14/2","Hata1")))),
IF(#REF!+BH144=2013,
IF(#REF!=1,"13-14/1",
IF(#REF!=2,"13-14/2",
IF(#REF!=3,"14-15/1",
IF(#REF!=4,"14-15/2","Hata2")))),
IF(#REF!+BH144=2014,
IF(#REF!=1,"14-15/1",
IF(#REF!=2,"14-15/2",
IF(#REF!=3,"15-16/1",
IF(#REF!=4,"15-16/2","Hata3")))),
IF(#REF!+BH144=2015,
IF(#REF!=1,"15-16/1",
IF(#REF!=2,"15-16/2",
IF(#REF!=3,"16-17/1",
IF(#REF!=4,"16-17/2","Hata4")))),
IF(#REF!+BH144=2016,
IF(#REF!=1,"16-17/1",
IF(#REF!=2,"16-17/2",
IF(#REF!=3,"17-18/1",
IF(#REF!=4,"17-18/2","Hata5")))),
IF(#REF!+BH144=2017,
IF(#REF!=1,"17-18/1",
IF(#REF!=2,"17-18/2",
IF(#REF!=3,"18-19/1",
IF(#REF!=4,"18-19/2","Hata6")))),
IF(#REF!+BH144=2018,
IF(#REF!=1,"18-19/1",
IF(#REF!=2,"18-19/2",
IF(#REF!=3,"19-20/1",
IF(#REF!=4,"19-20/2","Hata7")))),
IF(#REF!+BH144=2019,
IF(#REF!=1,"19-20/1",
IF(#REF!=2,"19-20/2",
IF(#REF!=3,"20-21/1",
IF(#REF!=4,"20-21/2","Hata8")))),
IF(#REF!+BH144=2020,
IF(#REF!=1,"20-21/1",
IF(#REF!=2,"20-21/2",
IF(#REF!=3,"21-22/1",
IF(#REF!=4,"21-22/2","Hata9")))),
IF(#REF!+BH144=2021,
IF(#REF!=1,"21-22/1",
IF(#REF!=2,"21-22/2",
IF(#REF!=3,"22-23/1",
IF(#REF!=4,"22-23/2","Hata10")))),
IF(#REF!+BH144=2022,
IF(#REF!=1,"22-23/1",
IF(#REF!=2,"22-23/2",
IF(#REF!=3,"23-24/1",
IF(#REF!=4,"23-24/2","Hata11")))),
IF(#REF!+BH144=2023,
IF(#REF!=1,"23-24/1",
IF(#REF!=2,"23-24/2",
IF(#REF!=3,"24-25/1",
IF(#REF!=4,"24-25/2","Hata12")))),
)))))))))))),
IF(AZ144="T",
IF(#REF!+BH144=2012,
IF(#REF!=1,"12-13/1",
IF(#REF!=2,"12-13/2",
IF(#REF!=3,"12-13/3",
IF(#REF!=4,"13-14/1",
IF(#REF!=5,"13-14/2",
IF(#REF!=6,"13-14/3","Hata1")))))),
IF(#REF!+BH144=2013,
IF(#REF!=1,"13-14/1",
IF(#REF!=2,"13-14/2",
IF(#REF!=3,"13-14/3",
IF(#REF!=4,"14-15/1",
IF(#REF!=5,"14-15/2",
IF(#REF!=6,"14-15/3","Hata2")))))),
IF(#REF!+BH144=2014,
IF(#REF!=1,"14-15/1",
IF(#REF!=2,"14-15/2",
IF(#REF!=3,"14-15/3",
IF(#REF!=4,"15-16/1",
IF(#REF!=5,"15-16/2",
IF(#REF!=6,"15-16/3","Hata3")))))),
IF(AND(#REF!+#REF!&gt;2014,#REF!+#REF!&lt;2015,BH144=1),
IF(#REF!=0.1,"14-15/0.1",
IF(#REF!=0.2,"14-15/0.2",
IF(#REF!=0.3,"14-15/0.3","Hata4"))),
IF(#REF!+BH144=2015,
IF(#REF!=1,"15-16/1",
IF(#REF!=2,"15-16/2",
IF(#REF!=3,"15-16/3",
IF(#REF!=4,"16-17/1",
IF(#REF!=5,"16-17/2",
IF(#REF!=6,"16-17/3","Hata5")))))),
IF(#REF!+BH144=2016,
IF(#REF!=1,"16-17/1",
IF(#REF!=2,"16-17/2",
IF(#REF!=3,"16-17/3",
IF(#REF!=4,"17-18/1",
IF(#REF!=5,"17-18/2",
IF(#REF!=6,"17-18/3","Hata6")))))),
IF(#REF!+BH144=2017,
IF(#REF!=1,"17-18/1",
IF(#REF!=2,"17-18/2",
IF(#REF!=3,"17-18/3",
IF(#REF!=4,"18-19/1",
IF(#REF!=5,"18-19/2",
IF(#REF!=6,"18-19/3","Hata7")))))),
IF(#REF!+BH144=2018,
IF(#REF!=1,"18-19/1",
IF(#REF!=2,"18-19/2",
IF(#REF!=3,"18-19/3",
IF(#REF!=4,"19-20/1",
IF(#REF!=5," 19-20/2",
IF(#REF!=6,"19-20/3","Hata8")))))),
IF(#REF!+BH144=2019,
IF(#REF!=1,"19-20/1",
IF(#REF!=2,"19-20/2",
IF(#REF!=3,"19-20/3",
IF(#REF!=4,"20-21/1",
IF(#REF!=5,"20-21/2",
IF(#REF!=6,"20-21/3","Hata9")))))),
IF(#REF!+BH144=2020,
IF(#REF!=1,"20-21/1",
IF(#REF!=2,"20-21/2",
IF(#REF!=3,"20-21/3",
IF(#REF!=4,"21-22/1",
IF(#REF!=5,"21-22/2",
IF(#REF!=6,"21-22/3","Hata10")))))),
IF(#REF!+BH144=2021,
IF(#REF!=1,"21-22/1",
IF(#REF!=2,"21-22/2",
IF(#REF!=3,"21-22/3",
IF(#REF!=4,"22-23/1",
IF(#REF!=5,"22-23/2",
IF(#REF!=6,"22-23/3","Hata11")))))),
IF(#REF!+BH144=2022,
IF(#REF!=1,"22-23/1",
IF(#REF!=2,"22-23/2",
IF(#REF!=3,"22-23/3",
IF(#REF!=4,"23-24/1",
IF(#REF!=5,"23-24/2",
IF(#REF!=6,"23-24/3","Hata12")))))),
IF(#REF!+BH144=2023,
IF(#REF!=1,"23-24/1",
IF(#REF!=2,"23-24/2",
IF(#REF!=3,"23-24/3",
IF(#REF!=4,"24-25/1",
IF(#REF!=5,"24-25/2",
IF(#REF!=6,"24-25/3","Hata13")))))),
))))))))))))))
)</f>
        <v>#REF!</v>
      </c>
      <c r="G144" s="4"/>
      <c r="H144" s="2" t="s">
        <v>137</v>
      </c>
      <c r="I144" s="2">
        <v>54697</v>
      </c>
      <c r="J144" s="2" t="s">
        <v>138</v>
      </c>
      <c r="O144" s="2" t="s">
        <v>332</v>
      </c>
      <c r="P144" s="2" t="s">
        <v>332</v>
      </c>
      <c r="Q144" s="5">
        <v>7</v>
      </c>
      <c r="R144" s="2">
        <f>VLOOKUP($Q144,[1]sistem!$I$3:$L$10,2,FALSE)</f>
        <v>0</v>
      </c>
      <c r="S144" s="2">
        <f>VLOOKUP($Q144,[1]sistem!$I$3:$L$10,3,FALSE)</f>
        <v>1</v>
      </c>
      <c r="T144" s="2">
        <f>VLOOKUP($Q144,[1]sistem!$I$3:$L$10,4,FALSE)</f>
        <v>1</v>
      </c>
      <c r="U144" s="2" t="e">
        <f>VLOOKUP($AZ144,[1]sistem!$I$13:$L$14,2,FALSE)*#REF!</f>
        <v>#REF!</v>
      </c>
      <c r="V144" s="2" t="e">
        <f>VLOOKUP($AZ144,[1]sistem!$I$13:$L$14,3,FALSE)*#REF!</f>
        <v>#REF!</v>
      </c>
      <c r="W144" s="2" t="e">
        <f>VLOOKUP($AZ144,[1]sistem!$I$13:$L$14,4,FALSE)*#REF!</f>
        <v>#REF!</v>
      </c>
      <c r="X144" s="2" t="e">
        <f t="shared" si="63"/>
        <v>#REF!</v>
      </c>
      <c r="Y144" s="2" t="e">
        <f t="shared" si="64"/>
        <v>#REF!</v>
      </c>
      <c r="Z144" s="2" t="e">
        <f t="shared" si="65"/>
        <v>#REF!</v>
      </c>
      <c r="AA144" s="2" t="e">
        <f t="shared" si="66"/>
        <v>#REF!</v>
      </c>
      <c r="AB144" s="2">
        <f>VLOOKUP(AZ144,[1]sistem!$I$18:$J$19,2,FALSE)</f>
        <v>11</v>
      </c>
      <c r="AC144" s="2">
        <v>0.25</v>
      </c>
      <c r="AD144" s="2">
        <f>VLOOKUP($Q144,[1]sistem!$I$3:$M$10,5,FALSE)</f>
        <v>1</v>
      </c>
      <c r="AE144" s="2">
        <v>5</v>
      </c>
      <c r="AG144" s="2">
        <f>AE144*AK144</f>
        <v>55</v>
      </c>
      <c r="AH144" s="2">
        <f>VLOOKUP($Q144,[1]sistem!$I$3:$N$10,6,FALSE)</f>
        <v>2</v>
      </c>
      <c r="AI144" s="2">
        <v>2</v>
      </c>
      <c r="AJ144" s="2">
        <f t="shared" si="67"/>
        <v>4</v>
      </c>
      <c r="AK144" s="2">
        <f>VLOOKUP($AZ144,[1]sistem!$I$18:$K$19,3,FALSE)</f>
        <v>11</v>
      </c>
      <c r="AL144" s="2" t="e">
        <f>AK144*#REF!</f>
        <v>#REF!</v>
      </c>
      <c r="AM144" s="2" t="e">
        <f t="shared" si="68"/>
        <v>#REF!</v>
      </c>
      <c r="AN144" s="2">
        <f t="shared" si="78"/>
        <v>25</v>
      </c>
      <c r="AO144" s="2" t="e">
        <f t="shared" si="70"/>
        <v>#REF!</v>
      </c>
      <c r="AP144" s="2" t="e">
        <f>ROUND(AO144-#REF!,0)</f>
        <v>#REF!</v>
      </c>
      <c r="AQ144" s="2">
        <f>IF(AZ144="s",IF(Q144=0,0,
IF(Q144=1,#REF!*4*4,
IF(Q144=2,0,
IF(Q144=3,#REF!*4*2,
IF(Q144=4,0,
IF(Q144=5,0,
IF(Q144=6,0,
IF(Q144=7,0)))))))),
IF(AZ144="t",
IF(Q144=0,0,
IF(Q144=1,#REF!*4*4*0.8,
IF(Q144=2,0,
IF(Q144=3,#REF!*4*2*0.8,
IF(Q144=4,0,
IF(Q144=5,0,
IF(Q144=6,0,
IF(Q144=7,0))))))))))</f>
        <v>0</v>
      </c>
      <c r="AR144" s="2" t="e">
        <f>IF(AZ144="s",
IF(Q144=0,0,
IF(Q144=1,0,
IF(Q144=2,#REF!*4*2,
IF(Q144=3,#REF!*4,
IF(Q144=4,#REF!*4,
IF(Q144=5,0,
IF(Q144=6,0,
IF(Q144=7,#REF!*4)))))))),
IF(AZ144="t",
IF(Q144=0,0,
IF(Q144=1,0,
IF(Q144=2,#REF!*4*2*0.8,
IF(Q144=3,#REF!*4*0.8,
IF(Q144=4,#REF!*4*0.8,
IF(Q144=5,0,
IF(Q144=6,0,
IF(Q144=7,#REF!*4))))))))))</f>
        <v>#REF!</v>
      </c>
      <c r="AS144" s="2" t="e">
        <f>IF(AZ144="s",
IF(Q144=0,0,
IF(Q144=1,#REF!*2,
IF(Q144=2,#REF!*2,
IF(Q144=3,#REF!*2,
IF(Q144=4,#REF!*2,
IF(Q144=5,#REF!*2,
IF(Q144=6,#REF!*2,
IF(Q144=7,#REF!*2)))))))),
IF(AZ144="t",
IF(Q144=0,#REF!*2*0.8,
IF(Q144=1,#REF!*2*0.8,
IF(Q144=2,#REF!*2*0.8,
IF(Q144=3,#REF!*2*0.8,
IF(Q144=4,#REF!*2*0.8,
IF(Q144=5,#REF!*2*0.8,
IF(Q144=6,#REF!*1*0.8,
IF(Q144=7,#REF!*2))))))))))</f>
        <v>#REF!</v>
      </c>
      <c r="AT144" s="2" t="e">
        <f t="shared" si="71"/>
        <v>#REF!</v>
      </c>
      <c r="AU144" s="2" t="e">
        <f>IF(AZ144="s",
IF(Q144=0,0,
IF(Q144=1,(14-2)*(#REF!+#REF!)/4*4,
IF(Q144=2,(14-2)*(#REF!+#REF!)/4*2,
IF(Q144=3,(14-2)*(#REF!+#REF!)/4*3,
IF(Q144=4,(14-2)*(#REF!+#REF!)/4,
IF(Q144=5,(14-2)*#REF!/4,
IF(Q144=6,0,
IF(Q144=7,(14)*#REF!)))))))),
IF(AZ144="t",
IF(Q144=0,0,
IF(Q144=1,(11-2)*(#REF!+#REF!)/4*4,
IF(Q144=2,(11-2)*(#REF!+#REF!)/4*2,
IF(Q144=3,(11-2)*(#REF!+#REF!)/4*3,
IF(Q144=4,(11-2)*(#REF!+#REF!)/4,
IF(Q144=5,(11-2)*#REF!/4,
IF(Q144=6,0,
IF(Q144=7,(11)*#REF!))))))))))</f>
        <v>#REF!</v>
      </c>
      <c r="AV144" s="2" t="e">
        <f t="shared" si="72"/>
        <v>#REF!</v>
      </c>
      <c r="AW144" s="2">
        <f t="shared" si="73"/>
        <v>8</v>
      </c>
      <c r="AX144" s="2">
        <f t="shared" si="74"/>
        <v>4</v>
      </c>
      <c r="AY144" s="2" t="e">
        <f t="shared" si="75"/>
        <v>#REF!</v>
      </c>
      <c r="AZ144" s="2" t="s">
        <v>81</v>
      </c>
      <c r="BA144" s="2" t="e">
        <f>IF(BG144="A",0,IF(AZ144="s",14*#REF!,IF(AZ144="T",11*#REF!,"HATA")))</f>
        <v>#REF!</v>
      </c>
      <c r="BB144" s="2" t="e">
        <f t="shared" si="76"/>
        <v>#REF!</v>
      </c>
      <c r="BC144" s="2" t="e">
        <f t="shared" si="77"/>
        <v>#REF!</v>
      </c>
      <c r="BD144" s="2" t="e">
        <f>IF(BC144-#REF!=0,"DOĞRU","YANLIŞ")</f>
        <v>#REF!</v>
      </c>
      <c r="BE144" s="2" t="e">
        <f>#REF!-BC144</f>
        <v>#REF!</v>
      </c>
      <c r="BF144" s="2">
        <v>0</v>
      </c>
      <c r="BH144" s="2">
        <v>0</v>
      </c>
      <c r="BJ144" s="2">
        <v>7</v>
      </c>
      <c r="BL144" s="7" t="e">
        <f>#REF!*11</f>
        <v>#REF!</v>
      </c>
      <c r="BM144" s="9"/>
      <c r="BN144" s="8"/>
      <c r="BO144" s="13"/>
      <c r="BP144" s="13"/>
      <c r="BQ144" s="13"/>
      <c r="BR144" s="13"/>
      <c r="BS144" s="13"/>
      <c r="BT144" s="10"/>
      <c r="BU144" s="11"/>
      <c r="BV144" s="12"/>
      <c r="CC144" s="41"/>
      <c r="CD144" s="41"/>
      <c r="CE144" s="41"/>
      <c r="CF144" s="42"/>
      <c r="CG144" s="42"/>
      <c r="CH144" s="42"/>
      <c r="CI144" s="42"/>
      <c r="CJ144" s="42"/>
      <c r="CK144" s="42"/>
    </row>
    <row r="145" spans="1:89" hidden="1" x14ac:dyDescent="0.25">
      <c r="A145" s="2" t="s">
        <v>409</v>
      </c>
      <c r="B145" s="2" t="s">
        <v>410</v>
      </c>
      <c r="C145" s="2" t="s">
        <v>410</v>
      </c>
      <c r="D145" s="4" t="s">
        <v>171</v>
      </c>
      <c r="E145" s="4">
        <v>1</v>
      </c>
      <c r="F145" s="4" t="e">
        <f>IF(AZ145="S",
IF(#REF!+BH145=2012,
IF(#REF!=1,"12-13/1",
IF(#REF!=2,"12-13/2",
IF(#REF!=3,"13-14/1",
IF(#REF!=4,"13-14/2","Hata1")))),
IF(#REF!+BH145=2013,
IF(#REF!=1,"13-14/1",
IF(#REF!=2,"13-14/2",
IF(#REF!=3,"14-15/1",
IF(#REF!=4,"14-15/2","Hata2")))),
IF(#REF!+BH145=2014,
IF(#REF!=1,"14-15/1",
IF(#REF!=2,"14-15/2",
IF(#REF!=3,"15-16/1",
IF(#REF!=4,"15-16/2","Hata3")))),
IF(#REF!+BH145=2015,
IF(#REF!=1,"15-16/1",
IF(#REF!=2,"15-16/2",
IF(#REF!=3,"16-17/1",
IF(#REF!=4,"16-17/2","Hata4")))),
IF(#REF!+BH145=2016,
IF(#REF!=1,"16-17/1",
IF(#REF!=2,"16-17/2",
IF(#REF!=3,"17-18/1",
IF(#REF!=4,"17-18/2","Hata5")))),
IF(#REF!+BH145=2017,
IF(#REF!=1,"17-18/1",
IF(#REF!=2,"17-18/2",
IF(#REF!=3,"18-19/1",
IF(#REF!=4,"18-19/2","Hata6")))),
IF(#REF!+BH145=2018,
IF(#REF!=1,"18-19/1",
IF(#REF!=2,"18-19/2",
IF(#REF!=3,"19-20/1",
IF(#REF!=4,"19-20/2","Hata7")))),
IF(#REF!+BH145=2019,
IF(#REF!=1,"19-20/1",
IF(#REF!=2,"19-20/2",
IF(#REF!=3,"20-21/1",
IF(#REF!=4,"20-21/2","Hata8")))),
IF(#REF!+BH145=2020,
IF(#REF!=1,"20-21/1",
IF(#REF!=2,"20-21/2",
IF(#REF!=3,"21-22/1",
IF(#REF!=4,"21-22/2","Hata9")))),
IF(#REF!+BH145=2021,
IF(#REF!=1,"21-22/1",
IF(#REF!=2,"21-22/2",
IF(#REF!=3,"22-23/1",
IF(#REF!=4,"22-23/2","Hata10")))),
IF(#REF!+BH145=2022,
IF(#REF!=1,"22-23/1",
IF(#REF!=2,"22-23/2",
IF(#REF!=3,"23-24/1",
IF(#REF!=4,"23-24/2","Hata11")))),
IF(#REF!+BH145=2023,
IF(#REF!=1,"23-24/1",
IF(#REF!=2,"23-24/2",
IF(#REF!=3,"24-25/1",
IF(#REF!=4,"24-25/2","Hata12")))),
)))))))))))),
IF(AZ145="T",
IF(#REF!+BH145=2012,
IF(#REF!=1,"12-13/1",
IF(#REF!=2,"12-13/2",
IF(#REF!=3,"12-13/3",
IF(#REF!=4,"13-14/1",
IF(#REF!=5,"13-14/2",
IF(#REF!=6,"13-14/3","Hata1")))))),
IF(#REF!+BH145=2013,
IF(#REF!=1,"13-14/1",
IF(#REF!=2,"13-14/2",
IF(#REF!=3,"13-14/3",
IF(#REF!=4,"14-15/1",
IF(#REF!=5,"14-15/2",
IF(#REF!=6,"14-15/3","Hata2")))))),
IF(#REF!+BH145=2014,
IF(#REF!=1,"14-15/1",
IF(#REF!=2,"14-15/2",
IF(#REF!=3,"14-15/3",
IF(#REF!=4,"15-16/1",
IF(#REF!=5,"15-16/2",
IF(#REF!=6,"15-16/3","Hata3")))))),
IF(AND(#REF!+#REF!&gt;2014,#REF!+#REF!&lt;2015,BH145=1),
IF(#REF!=0.1,"14-15/0.1",
IF(#REF!=0.2,"14-15/0.2",
IF(#REF!=0.3,"14-15/0.3","Hata4"))),
IF(#REF!+BH145=2015,
IF(#REF!=1,"15-16/1",
IF(#REF!=2,"15-16/2",
IF(#REF!=3,"15-16/3",
IF(#REF!=4,"16-17/1",
IF(#REF!=5,"16-17/2",
IF(#REF!=6,"16-17/3","Hata5")))))),
IF(#REF!+BH145=2016,
IF(#REF!=1,"16-17/1",
IF(#REF!=2,"16-17/2",
IF(#REF!=3,"16-17/3",
IF(#REF!=4,"17-18/1",
IF(#REF!=5,"17-18/2",
IF(#REF!=6,"17-18/3","Hata6")))))),
IF(#REF!+BH145=2017,
IF(#REF!=1,"17-18/1",
IF(#REF!=2,"17-18/2",
IF(#REF!=3,"17-18/3",
IF(#REF!=4,"18-19/1",
IF(#REF!=5,"18-19/2",
IF(#REF!=6,"18-19/3","Hata7")))))),
IF(#REF!+BH145=2018,
IF(#REF!=1,"18-19/1",
IF(#REF!=2,"18-19/2",
IF(#REF!=3,"18-19/3",
IF(#REF!=4,"19-20/1",
IF(#REF!=5," 19-20/2",
IF(#REF!=6,"19-20/3","Hata8")))))),
IF(#REF!+BH145=2019,
IF(#REF!=1,"19-20/1",
IF(#REF!=2,"19-20/2",
IF(#REF!=3,"19-20/3",
IF(#REF!=4,"20-21/1",
IF(#REF!=5,"20-21/2",
IF(#REF!=6,"20-21/3","Hata9")))))),
IF(#REF!+BH145=2020,
IF(#REF!=1,"20-21/1",
IF(#REF!=2,"20-21/2",
IF(#REF!=3,"20-21/3",
IF(#REF!=4,"21-22/1",
IF(#REF!=5,"21-22/2",
IF(#REF!=6,"21-22/3","Hata10")))))),
IF(#REF!+BH145=2021,
IF(#REF!=1,"21-22/1",
IF(#REF!=2,"21-22/2",
IF(#REF!=3,"21-22/3",
IF(#REF!=4,"22-23/1",
IF(#REF!=5,"22-23/2",
IF(#REF!=6,"22-23/3","Hata11")))))),
IF(#REF!+BH145=2022,
IF(#REF!=1,"22-23/1",
IF(#REF!=2,"22-23/2",
IF(#REF!=3,"22-23/3",
IF(#REF!=4,"23-24/1",
IF(#REF!=5,"23-24/2",
IF(#REF!=6,"23-24/3","Hata12")))))),
IF(#REF!+BH145=2023,
IF(#REF!=1,"23-24/1",
IF(#REF!=2,"23-24/2",
IF(#REF!=3,"23-24/3",
IF(#REF!=4,"24-25/1",
IF(#REF!=5,"24-25/2",
IF(#REF!=6,"24-25/3","Hata13")))))),
))))))))))))))
)</f>
        <v>#REF!</v>
      </c>
      <c r="G145" s="4"/>
      <c r="H145" s="2" t="s">
        <v>137</v>
      </c>
      <c r="I145" s="2">
        <v>54697</v>
      </c>
      <c r="J145" s="2" t="s">
        <v>138</v>
      </c>
      <c r="O145" s="2" t="s">
        <v>315</v>
      </c>
      <c r="P145" s="2" t="s">
        <v>315</v>
      </c>
      <c r="Q145" s="5">
        <v>4</v>
      </c>
      <c r="R145" s="2">
        <f>VLOOKUP($Q145,[1]sistem!$I$3:$L$10,2,FALSE)</f>
        <v>0</v>
      </c>
      <c r="S145" s="2">
        <f>VLOOKUP($Q145,[1]sistem!$I$3:$L$10,3,FALSE)</f>
        <v>1</v>
      </c>
      <c r="T145" s="2">
        <f>VLOOKUP($Q145,[1]sistem!$I$3:$L$10,4,FALSE)</f>
        <v>1</v>
      </c>
      <c r="U145" s="2" t="e">
        <f>VLOOKUP($AZ145,[1]sistem!$I$13:$L$14,2,FALSE)*#REF!</f>
        <v>#REF!</v>
      </c>
      <c r="V145" s="2" t="e">
        <f>VLOOKUP($AZ145,[1]sistem!$I$13:$L$14,3,FALSE)*#REF!</f>
        <v>#REF!</v>
      </c>
      <c r="W145" s="2" t="e">
        <f>VLOOKUP($AZ145,[1]sistem!$I$13:$L$14,4,FALSE)*#REF!</f>
        <v>#REF!</v>
      </c>
      <c r="X145" s="2" t="e">
        <f t="shared" si="63"/>
        <v>#REF!</v>
      </c>
      <c r="Y145" s="2" t="e">
        <f t="shared" si="64"/>
        <v>#REF!</v>
      </c>
      <c r="Z145" s="2" t="e">
        <f t="shared" si="65"/>
        <v>#REF!</v>
      </c>
      <c r="AA145" s="2" t="e">
        <f t="shared" si="66"/>
        <v>#REF!</v>
      </c>
      <c r="AB145" s="2">
        <f>VLOOKUP(AZ145,[1]sistem!$I$18:$J$19,2,FALSE)</f>
        <v>11</v>
      </c>
      <c r="AC145" s="2">
        <v>0.25</v>
      </c>
      <c r="AD145" s="2">
        <f>VLOOKUP($Q145,[1]sistem!$I$3:$M$10,5,FALSE)</f>
        <v>1</v>
      </c>
      <c r="AE145" s="2">
        <v>5</v>
      </c>
      <c r="AG145" s="2">
        <f>AE145*AK145</f>
        <v>55</v>
      </c>
      <c r="AH145" s="2">
        <f>VLOOKUP($Q145,[1]sistem!$I$3:$N$10,6,FALSE)</f>
        <v>2</v>
      </c>
      <c r="AI145" s="2">
        <v>2</v>
      </c>
      <c r="AJ145" s="2">
        <f t="shared" si="67"/>
        <v>4</v>
      </c>
      <c r="AK145" s="2">
        <f>VLOOKUP($AZ145,[1]sistem!$I$18:$K$19,3,FALSE)</f>
        <v>11</v>
      </c>
      <c r="AL145" s="2" t="e">
        <f>AK145*#REF!</f>
        <v>#REF!</v>
      </c>
      <c r="AM145" s="2" t="e">
        <f t="shared" si="68"/>
        <v>#REF!</v>
      </c>
      <c r="AN145" s="2">
        <f t="shared" si="78"/>
        <v>25</v>
      </c>
      <c r="AO145" s="2" t="e">
        <f t="shared" si="70"/>
        <v>#REF!</v>
      </c>
      <c r="AP145" s="2" t="e">
        <f>ROUND(AO145-#REF!,0)</f>
        <v>#REF!</v>
      </c>
      <c r="AQ145" s="2">
        <f>IF(AZ145="s",IF(Q145=0,0,
IF(Q145=1,#REF!*4*4,
IF(Q145=2,0,
IF(Q145=3,#REF!*4*2,
IF(Q145=4,0,
IF(Q145=5,0,
IF(Q145=6,0,
IF(Q145=7,0)))))))),
IF(AZ145="t",
IF(Q145=0,0,
IF(Q145=1,#REF!*4*4*0.8,
IF(Q145=2,0,
IF(Q145=3,#REF!*4*2*0.8,
IF(Q145=4,0,
IF(Q145=5,0,
IF(Q145=6,0,
IF(Q145=7,0))))))))))</f>
        <v>0</v>
      </c>
      <c r="AR145" s="2" t="e">
        <f>IF(AZ145="s",
IF(Q145=0,0,
IF(Q145=1,0,
IF(Q145=2,#REF!*4*2,
IF(Q145=3,#REF!*4,
IF(Q145=4,#REF!*4,
IF(Q145=5,0,
IF(Q145=6,0,
IF(Q145=7,#REF!*4)))))))),
IF(AZ145="t",
IF(Q145=0,0,
IF(Q145=1,0,
IF(Q145=2,#REF!*4*2*0.8,
IF(Q145=3,#REF!*4*0.8,
IF(Q145=4,#REF!*4*0.8,
IF(Q145=5,0,
IF(Q145=6,0,
IF(Q145=7,#REF!*4))))))))))</f>
        <v>#REF!</v>
      </c>
      <c r="AS145" s="2" t="e">
        <f>IF(AZ145="s",
IF(Q145=0,0,
IF(Q145=1,#REF!*2,
IF(Q145=2,#REF!*2,
IF(Q145=3,#REF!*2,
IF(Q145=4,#REF!*2,
IF(Q145=5,#REF!*2,
IF(Q145=6,#REF!*2,
IF(Q145=7,#REF!*2)))))))),
IF(AZ145="t",
IF(Q145=0,#REF!*2*0.8,
IF(Q145=1,#REF!*2*0.8,
IF(Q145=2,#REF!*2*0.8,
IF(Q145=3,#REF!*2*0.8,
IF(Q145=4,#REF!*2*0.8,
IF(Q145=5,#REF!*2*0.8,
IF(Q145=6,#REF!*1*0.8,
IF(Q145=7,#REF!*2))))))))))</f>
        <v>#REF!</v>
      </c>
      <c r="AT145" s="2" t="e">
        <f t="shared" si="71"/>
        <v>#REF!</v>
      </c>
      <c r="AU145" s="2" t="e">
        <f>IF(AZ145="s",
IF(Q145=0,0,
IF(Q145=1,(14-2)*(#REF!+#REF!)/4*4,
IF(Q145=2,(14-2)*(#REF!+#REF!)/4*2,
IF(Q145=3,(14-2)*(#REF!+#REF!)/4*3,
IF(Q145=4,(14-2)*(#REF!+#REF!)/4,
IF(Q145=5,(14-2)*#REF!/4,
IF(Q145=6,0,
IF(Q145=7,(14)*#REF!)))))))),
IF(AZ145="t",
IF(Q145=0,0,
IF(Q145=1,(11-2)*(#REF!+#REF!)/4*4,
IF(Q145=2,(11-2)*(#REF!+#REF!)/4*2,
IF(Q145=3,(11-2)*(#REF!+#REF!)/4*3,
IF(Q145=4,(11-2)*(#REF!+#REF!)/4,
IF(Q145=5,(11-2)*#REF!/4,
IF(Q145=6,0,
IF(Q145=7,(11)*#REF!))))))))))</f>
        <v>#REF!</v>
      </c>
      <c r="AV145" s="2" t="e">
        <f t="shared" si="72"/>
        <v>#REF!</v>
      </c>
      <c r="AW145" s="2">
        <f t="shared" si="73"/>
        <v>8</v>
      </c>
      <c r="AX145" s="2">
        <f t="shared" si="74"/>
        <v>4</v>
      </c>
      <c r="AY145" s="2" t="e">
        <f t="shared" si="75"/>
        <v>#REF!</v>
      </c>
      <c r="AZ145" s="2" t="s">
        <v>81</v>
      </c>
      <c r="BA145" s="2" t="e">
        <f>IF(BG145="A",0,IF(AZ145="s",14*#REF!,IF(AZ145="T",11*#REF!,"HATA")))</f>
        <v>#REF!</v>
      </c>
      <c r="BB145" s="2" t="e">
        <f t="shared" si="76"/>
        <v>#REF!</v>
      </c>
      <c r="BC145" s="2" t="e">
        <f t="shared" si="77"/>
        <v>#REF!</v>
      </c>
      <c r="BD145" s="2" t="e">
        <f>IF(BC145-#REF!=0,"DOĞRU","YANLIŞ")</f>
        <v>#REF!</v>
      </c>
      <c r="BE145" s="2" t="e">
        <f>#REF!-BC145</f>
        <v>#REF!</v>
      </c>
      <c r="BF145" s="2">
        <v>0</v>
      </c>
      <c r="BH145" s="2">
        <v>0</v>
      </c>
      <c r="BJ145" s="2">
        <v>4</v>
      </c>
      <c r="BL145" s="7" t="e">
        <f>#REF!*11</f>
        <v>#REF!</v>
      </c>
      <c r="BM145" s="9"/>
      <c r="BN145" s="8"/>
      <c r="BO145" s="13"/>
      <c r="BP145" s="13"/>
      <c r="BQ145" s="13"/>
      <c r="BR145" s="13"/>
      <c r="BS145" s="13"/>
      <c r="BT145" s="10"/>
      <c r="BU145" s="11"/>
      <c r="BV145" s="12"/>
      <c r="CC145" s="41"/>
      <c r="CD145" s="41"/>
      <c r="CE145" s="41"/>
      <c r="CF145" s="42"/>
      <c r="CG145" s="42"/>
      <c r="CH145" s="42"/>
      <c r="CI145" s="42"/>
      <c r="CJ145" s="42"/>
      <c r="CK145" s="42"/>
    </row>
    <row r="146" spans="1:89" hidden="1" x14ac:dyDescent="0.25">
      <c r="A146" s="2" t="s">
        <v>329</v>
      </c>
      <c r="B146" s="2" t="s">
        <v>330</v>
      </c>
      <c r="C146" s="2" t="s">
        <v>330</v>
      </c>
      <c r="D146" s="4" t="s">
        <v>171</v>
      </c>
      <c r="E146" s="4">
        <v>3</v>
      </c>
      <c r="F146" s="4" t="e">
        <f>IF(AZ146="S",
IF(#REF!+BH146=2012,
IF(#REF!=1,"12-13/1",
IF(#REF!=2,"12-13/2",
IF(#REF!=3,"13-14/1",
IF(#REF!=4,"13-14/2","Hata1")))),
IF(#REF!+BH146=2013,
IF(#REF!=1,"13-14/1",
IF(#REF!=2,"13-14/2",
IF(#REF!=3,"14-15/1",
IF(#REF!=4,"14-15/2","Hata2")))),
IF(#REF!+BH146=2014,
IF(#REF!=1,"14-15/1",
IF(#REF!=2,"14-15/2",
IF(#REF!=3,"15-16/1",
IF(#REF!=4,"15-16/2","Hata3")))),
IF(#REF!+BH146=2015,
IF(#REF!=1,"15-16/1",
IF(#REF!=2,"15-16/2",
IF(#REF!=3,"16-17/1",
IF(#REF!=4,"16-17/2","Hata4")))),
IF(#REF!+BH146=2016,
IF(#REF!=1,"16-17/1",
IF(#REF!=2,"16-17/2",
IF(#REF!=3,"17-18/1",
IF(#REF!=4,"17-18/2","Hata5")))),
IF(#REF!+BH146=2017,
IF(#REF!=1,"17-18/1",
IF(#REF!=2,"17-18/2",
IF(#REF!=3,"18-19/1",
IF(#REF!=4,"18-19/2","Hata6")))),
IF(#REF!+BH146=2018,
IF(#REF!=1,"18-19/1",
IF(#REF!=2,"18-19/2",
IF(#REF!=3,"19-20/1",
IF(#REF!=4,"19-20/2","Hata7")))),
IF(#REF!+BH146=2019,
IF(#REF!=1,"19-20/1",
IF(#REF!=2,"19-20/2",
IF(#REF!=3,"20-21/1",
IF(#REF!=4,"20-21/2","Hata8")))),
IF(#REF!+BH146=2020,
IF(#REF!=1,"20-21/1",
IF(#REF!=2,"20-21/2",
IF(#REF!=3,"21-22/1",
IF(#REF!=4,"21-22/2","Hata9")))),
IF(#REF!+BH146=2021,
IF(#REF!=1,"21-22/1",
IF(#REF!=2,"21-22/2",
IF(#REF!=3,"22-23/1",
IF(#REF!=4,"22-23/2","Hata10")))),
IF(#REF!+BH146=2022,
IF(#REF!=1,"22-23/1",
IF(#REF!=2,"22-23/2",
IF(#REF!=3,"23-24/1",
IF(#REF!=4,"23-24/2","Hata11")))),
IF(#REF!+BH146=2023,
IF(#REF!=1,"23-24/1",
IF(#REF!=2,"23-24/2",
IF(#REF!=3,"24-25/1",
IF(#REF!=4,"24-25/2","Hata12")))),
)))))))))))),
IF(AZ146="T",
IF(#REF!+BH146=2012,
IF(#REF!=1,"12-13/1",
IF(#REF!=2,"12-13/2",
IF(#REF!=3,"12-13/3",
IF(#REF!=4,"13-14/1",
IF(#REF!=5,"13-14/2",
IF(#REF!=6,"13-14/3","Hata1")))))),
IF(#REF!+BH146=2013,
IF(#REF!=1,"13-14/1",
IF(#REF!=2,"13-14/2",
IF(#REF!=3,"13-14/3",
IF(#REF!=4,"14-15/1",
IF(#REF!=5,"14-15/2",
IF(#REF!=6,"14-15/3","Hata2")))))),
IF(#REF!+BH146=2014,
IF(#REF!=1,"14-15/1",
IF(#REF!=2,"14-15/2",
IF(#REF!=3,"14-15/3",
IF(#REF!=4,"15-16/1",
IF(#REF!=5,"15-16/2",
IF(#REF!=6,"15-16/3","Hata3")))))),
IF(AND(#REF!+#REF!&gt;2014,#REF!+#REF!&lt;2015,BH146=1),
IF(#REF!=0.1,"14-15/0.1",
IF(#REF!=0.2,"14-15/0.2",
IF(#REF!=0.3,"14-15/0.3","Hata4"))),
IF(#REF!+BH146=2015,
IF(#REF!=1,"15-16/1",
IF(#REF!=2,"15-16/2",
IF(#REF!=3,"15-16/3",
IF(#REF!=4,"16-17/1",
IF(#REF!=5,"16-17/2",
IF(#REF!=6,"16-17/3","Hata5")))))),
IF(#REF!+BH146=2016,
IF(#REF!=1,"16-17/1",
IF(#REF!=2,"16-17/2",
IF(#REF!=3,"16-17/3",
IF(#REF!=4,"17-18/1",
IF(#REF!=5,"17-18/2",
IF(#REF!=6,"17-18/3","Hata6")))))),
IF(#REF!+BH146=2017,
IF(#REF!=1,"17-18/1",
IF(#REF!=2,"17-18/2",
IF(#REF!=3,"17-18/3",
IF(#REF!=4,"18-19/1",
IF(#REF!=5,"18-19/2",
IF(#REF!=6,"18-19/3","Hata7")))))),
IF(#REF!+BH146=2018,
IF(#REF!=1,"18-19/1",
IF(#REF!=2,"18-19/2",
IF(#REF!=3,"18-19/3",
IF(#REF!=4,"19-20/1",
IF(#REF!=5," 19-20/2",
IF(#REF!=6,"19-20/3","Hata8")))))),
IF(#REF!+BH146=2019,
IF(#REF!=1,"19-20/1",
IF(#REF!=2,"19-20/2",
IF(#REF!=3,"19-20/3",
IF(#REF!=4,"20-21/1",
IF(#REF!=5,"20-21/2",
IF(#REF!=6,"20-21/3","Hata9")))))),
IF(#REF!+BH146=2020,
IF(#REF!=1,"20-21/1",
IF(#REF!=2,"20-21/2",
IF(#REF!=3,"20-21/3",
IF(#REF!=4,"21-22/1",
IF(#REF!=5,"21-22/2",
IF(#REF!=6,"21-22/3","Hata10")))))),
IF(#REF!+BH146=2021,
IF(#REF!=1,"21-22/1",
IF(#REF!=2,"21-22/2",
IF(#REF!=3,"21-22/3",
IF(#REF!=4,"22-23/1",
IF(#REF!=5,"22-23/2",
IF(#REF!=6,"22-23/3","Hata11")))))),
IF(#REF!+BH146=2022,
IF(#REF!=1,"22-23/1",
IF(#REF!=2,"22-23/2",
IF(#REF!=3,"22-23/3",
IF(#REF!=4,"23-24/1",
IF(#REF!=5,"23-24/2",
IF(#REF!=6,"23-24/3","Hata12")))))),
IF(#REF!+BH146=2023,
IF(#REF!=1,"23-24/1",
IF(#REF!=2,"23-24/2",
IF(#REF!=3,"23-24/3",
IF(#REF!=4,"24-25/1",
IF(#REF!=5,"24-25/2",
IF(#REF!=6,"24-25/3","Hata13")))))),
))))))))))))))
)</f>
        <v>#REF!</v>
      </c>
      <c r="G146" s="4"/>
      <c r="H146" s="2" t="s">
        <v>137</v>
      </c>
      <c r="I146" s="2">
        <v>54697</v>
      </c>
      <c r="J146" s="2" t="s">
        <v>138</v>
      </c>
      <c r="Q146" s="5">
        <v>7</v>
      </c>
      <c r="R146" s="2">
        <f>VLOOKUP($Q146,[1]sistem!$I$3:$L$10,2,FALSE)</f>
        <v>0</v>
      </c>
      <c r="S146" s="2">
        <f>VLOOKUP($Q146,[1]sistem!$I$3:$L$10,3,FALSE)</f>
        <v>1</v>
      </c>
      <c r="T146" s="2">
        <f>VLOOKUP($Q146,[1]sistem!$I$3:$L$10,4,FALSE)</f>
        <v>1</v>
      </c>
      <c r="U146" s="2" t="e">
        <f>VLOOKUP($AZ146,[1]sistem!$I$13:$L$14,2,FALSE)*#REF!</f>
        <v>#REF!</v>
      </c>
      <c r="V146" s="2" t="e">
        <f>VLOOKUP($AZ146,[1]sistem!$I$13:$L$14,3,FALSE)*#REF!</f>
        <v>#REF!</v>
      </c>
      <c r="W146" s="2" t="e">
        <f>VLOOKUP($AZ146,[1]sistem!$I$13:$L$14,4,FALSE)*#REF!</f>
        <v>#REF!</v>
      </c>
      <c r="X146" s="2" t="e">
        <f t="shared" si="63"/>
        <v>#REF!</v>
      </c>
      <c r="Y146" s="2" t="e">
        <f t="shared" si="64"/>
        <v>#REF!</v>
      </c>
      <c r="Z146" s="2" t="e">
        <f t="shared" si="65"/>
        <v>#REF!</v>
      </c>
      <c r="AA146" s="2" t="e">
        <f t="shared" si="66"/>
        <v>#REF!</v>
      </c>
      <c r="AB146" s="2">
        <f>VLOOKUP(AZ146,[1]sistem!$I$18:$J$19,2,FALSE)</f>
        <v>11</v>
      </c>
      <c r="AC146" s="2">
        <v>0.25</v>
      </c>
      <c r="AD146" s="2">
        <f>VLOOKUP($Q146,[1]sistem!$I$3:$M$10,5,FALSE)</f>
        <v>1</v>
      </c>
      <c r="AE146" s="2">
        <v>5</v>
      </c>
      <c r="AG146" s="2">
        <f>AE146*AK146</f>
        <v>55</v>
      </c>
      <c r="AH146" s="2">
        <f>VLOOKUP($Q146,[1]sistem!$I$3:$N$10,6,FALSE)</f>
        <v>2</v>
      </c>
      <c r="AI146" s="2">
        <v>2</v>
      </c>
      <c r="AJ146" s="2">
        <f t="shared" si="67"/>
        <v>4</v>
      </c>
      <c r="AK146" s="2">
        <f>VLOOKUP($AZ146,[1]sistem!$I$18:$K$19,3,FALSE)</f>
        <v>11</v>
      </c>
      <c r="AL146" s="2" t="e">
        <f>AK146*#REF!</f>
        <v>#REF!</v>
      </c>
      <c r="AM146" s="2" t="e">
        <f t="shared" si="68"/>
        <v>#REF!</v>
      </c>
      <c r="AN146" s="2">
        <f t="shared" si="78"/>
        <v>25</v>
      </c>
      <c r="AO146" s="2" t="e">
        <f t="shared" si="70"/>
        <v>#REF!</v>
      </c>
      <c r="AP146" s="2" t="e">
        <f>ROUND(AO146-#REF!,0)</f>
        <v>#REF!</v>
      </c>
      <c r="AQ146" s="2">
        <f>IF(AZ146="s",IF(Q146=0,0,
IF(Q146=1,#REF!*4*4,
IF(Q146=2,0,
IF(Q146=3,#REF!*4*2,
IF(Q146=4,0,
IF(Q146=5,0,
IF(Q146=6,0,
IF(Q146=7,0)))))))),
IF(AZ146="t",
IF(Q146=0,0,
IF(Q146=1,#REF!*4*4*0.8,
IF(Q146=2,0,
IF(Q146=3,#REF!*4*2*0.8,
IF(Q146=4,0,
IF(Q146=5,0,
IF(Q146=6,0,
IF(Q146=7,0))))))))))</f>
        <v>0</v>
      </c>
      <c r="AR146" s="2" t="e">
        <f>IF(AZ146="s",
IF(Q146=0,0,
IF(Q146=1,0,
IF(Q146=2,#REF!*4*2,
IF(Q146=3,#REF!*4,
IF(Q146=4,#REF!*4,
IF(Q146=5,0,
IF(Q146=6,0,
IF(Q146=7,#REF!*4)))))))),
IF(AZ146="t",
IF(Q146=0,0,
IF(Q146=1,0,
IF(Q146=2,#REF!*4*2*0.8,
IF(Q146=3,#REF!*4*0.8,
IF(Q146=4,#REF!*4*0.8,
IF(Q146=5,0,
IF(Q146=6,0,
IF(Q146=7,#REF!*4))))))))))</f>
        <v>#REF!</v>
      </c>
      <c r="AS146" s="2" t="e">
        <f>IF(AZ146="s",
IF(Q146=0,0,
IF(Q146=1,#REF!*2,
IF(Q146=2,#REF!*2,
IF(Q146=3,#REF!*2,
IF(Q146=4,#REF!*2,
IF(Q146=5,#REF!*2,
IF(Q146=6,#REF!*2,
IF(Q146=7,#REF!*2)))))))),
IF(AZ146="t",
IF(Q146=0,#REF!*2*0.8,
IF(Q146=1,#REF!*2*0.8,
IF(Q146=2,#REF!*2*0.8,
IF(Q146=3,#REF!*2*0.8,
IF(Q146=4,#REF!*2*0.8,
IF(Q146=5,#REF!*2*0.8,
IF(Q146=6,#REF!*1*0.8,
IF(Q146=7,#REF!*2))))))))))</f>
        <v>#REF!</v>
      </c>
      <c r="AT146" s="2" t="e">
        <f t="shared" si="71"/>
        <v>#REF!</v>
      </c>
      <c r="AU146" s="2" t="e">
        <f>IF(AZ146="s",
IF(Q146=0,0,
IF(Q146=1,(14-2)*(#REF!+#REF!)/4*4,
IF(Q146=2,(14-2)*(#REF!+#REF!)/4*2,
IF(Q146=3,(14-2)*(#REF!+#REF!)/4*3,
IF(Q146=4,(14-2)*(#REF!+#REF!)/4,
IF(Q146=5,(14-2)*#REF!/4,
IF(Q146=6,0,
IF(Q146=7,(14)*#REF!)))))))),
IF(AZ146="t",
IF(Q146=0,0,
IF(Q146=1,(11-2)*(#REF!+#REF!)/4*4,
IF(Q146=2,(11-2)*(#REF!+#REF!)/4*2,
IF(Q146=3,(11-2)*(#REF!+#REF!)/4*3,
IF(Q146=4,(11-2)*(#REF!+#REF!)/4,
IF(Q146=5,(11-2)*#REF!/4,
IF(Q146=6,0,
IF(Q146=7,(11)*#REF!))))))))))</f>
        <v>#REF!</v>
      </c>
      <c r="AV146" s="2" t="e">
        <f t="shared" si="72"/>
        <v>#REF!</v>
      </c>
      <c r="AW146" s="2">
        <f t="shared" si="73"/>
        <v>8</v>
      </c>
      <c r="AX146" s="2">
        <f t="shared" si="74"/>
        <v>4</v>
      </c>
      <c r="AY146" s="2" t="e">
        <f t="shared" si="75"/>
        <v>#REF!</v>
      </c>
      <c r="AZ146" s="2" t="s">
        <v>81</v>
      </c>
      <c r="BA146" s="2" t="e">
        <f>IF(BG146="A",0,IF(AZ146="s",14*#REF!,IF(AZ146="T",11*#REF!,"HATA")))</f>
        <v>#REF!</v>
      </c>
      <c r="BB146" s="2" t="e">
        <f t="shared" si="76"/>
        <v>#REF!</v>
      </c>
      <c r="BC146" s="2" t="e">
        <f t="shared" si="77"/>
        <v>#REF!</v>
      </c>
      <c r="BD146" s="2" t="e">
        <f>IF(BC146-#REF!=0,"DOĞRU","YANLIŞ")</f>
        <v>#REF!</v>
      </c>
      <c r="BE146" s="2" t="e">
        <f>#REF!-BC146</f>
        <v>#REF!</v>
      </c>
      <c r="BF146" s="2">
        <v>0</v>
      </c>
      <c r="BH146" s="2">
        <v>0</v>
      </c>
      <c r="BJ146" s="2">
        <v>7</v>
      </c>
      <c r="BL146" s="7" t="e">
        <f>#REF!*11</f>
        <v>#REF!</v>
      </c>
      <c r="BM146" s="9"/>
      <c r="BN146" s="8"/>
      <c r="BO146" s="13"/>
      <c r="BP146" s="13"/>
      <c r="BQ146" s="13"/>
      <c r="BR146" s="13"/>
      <c r="BS146" s="13"/>
      <c r="BT146" s="10"/>
      <c r="BU146" s="11"/>
      <c r="BV146" s="12"/>
      <c r="CC146" s="41"/>
      <c r="CD146" s="41"/>
      <c r="CE146" s="41"/>
      <c r="CF146" s="42"/>
      <c r="CG146" s="42"/>
      <c r="CH146" s="42"/>
      <c r="CI146" s="42"/>
      <c r="CJ146" s="42"/>
      <c r="CK146" s="42"/>
    </row>
    <row r="147" spans="1:89" hidden="1" x14ac:dyDescent="0.25">
      <c r="A147" s="2" t="s">
        <v>610</v>
      </c>
      <c r="B147" s="2" t="s">
        <v>611</v>
      </c>
      <c r="C147" s="2" t="s">
        <v>611</v>
      </c>
      <c r="D147" s="4" t="s">
        <v>60</v>
      </c>
      <c r="E147" s="4" t="s">
        <v>60</v>
      </c>
      <c r="F147" s="4" t="e">
        <f>IF(AZ147="S",
IF(#REF!+BH147=2012,
IF(#REF!=1,"12-13/1",
IF(#REF!=2,"12-13/2",
IF(#REF!=3,"13-14/1",
IF(#REF!=4,"13-14/2","Hata1")))),
IF(#REF!+BH147=2013,
IF(#REF!=1,"13-14/1",
IF(#REF!=2,"13-14/2",
IF(#REF!=3,"14-15/1",
IF(#REF!=4,"14-15/2","Hata2")))),
IF(#REF!+BH147=2014,
IF(#REF!=1,"14-15/1",
IF(#REF!=2,"14-15/2",
IF(#REF!=3,"15-16/1",
IF(#REF!=4,"15-16/2","Hata3")))),
IF(#REF!+BH147=2015,
IF(#REF!=1,"15-16/1",
IF(#REF!=2,"15-16/2",
IF(#REF!=3,"16-17/1",
IF(#REF!=4,"16-17/2","Hata4")))),
IF(#REF!+BH147=2016,
IF(#REF!=1,"16-17/1",
IF(#REF!=2,"16-17/2",
IF(#REF!=3,"17-18/1",
IF(#REF!=4,"17-18/2","Hata5")))),
IF(#REF!+BH147=2017,
IF(#REF!=1,"17-18/1",
IF(#REF!=2,"17-18/2",
IF(#REF!=3,"18-19/1",
IF(#REF!=4,"18-19/2","Hata6")))),
IF(#REF!+BH147=2018,
IF(#REF!=1,"18-19/1",
IF(#REF!=2,"18-19/2",
IF(#REF!=3,"19-20/1",
IF(#REF!=4,"19-20/2","Hata7")))),
IF(#REF!+BH147=2019,
IF(#REF!=1,"19-20/1",
IF(#REF!=2,"19-20/2",
IF(#REF!=3,"20-21/1",
IF(#REF!=4,"20-21/2","Hata8")))),
IF(#REF!+BH147=2020,
IF(#REF!=1,"20-21/1",
IF(#REF!=2,"20-21/2",
IF(#REF!=3,"21-22/1",
IF(#REF!=4,"21-22/2","Hata9")))),
IF(#REF!+BH147=2021,
IF(#REF!=1,"21-22/1",
IF(#REF!=2,"21-22/2",
IF(#REF!=3,"22-23/1",
IF(#REF!=4,"22-23/2","Hata10")))),
IF(#REF!+BH147=2022,
IF(#REF!=1,"22-23/1",
IF(#REF!=2,"22-23/2",
IF(#REF!=3,"23-24/1",
IF(#REF!=4,"23-24/2","Hata11")))),
IF(#REF!+BH147=2023,
IF(#REF!=1,"23-24/1",
IF(#REF!=2,"23-24/2",
IF(#REF!=3,"24-25/1",
IF(#REF!=4,"24-25/2","Hata12")))),
)))))))))))),
IF(AZ147="T",
IF(#REF!+BH147=2012,
IF(#REF!=1,"12-13/1",
IF(#REF!=2,"12-13/2",
IF(#REF!=3,"12-13/3",
IF(#REF!=4,"13-14/1",
IF(#REF!=5,"13-14/2",
IF(#REF!=6,"13-14/3","Hata1")))))),
IF(#REF!+BH147=2013,
IF(#REF!=1,"13-14/1",
IF(#REF!=2,"13-14/2",
IF(#REF!=3,"13-14/3",
IF(#REF!=4,"14-15/1",
IF(#REF!=5,"14-15/2",
IF(#REF!=6,"14-15/3","Hata2")))))),
IF(#REF!+BH147=2014,
IF(#REF!=1,"14-15/1",
IF(#REF!=2,"14-15/2",
IF(#REF!=3,"14-15/3",
IF(#REF!=4,"15-16/1",
IF(#REF!=5,"15-16/2",
IF(#REF!=6,"15-16/3","Hata3")))))),
IF(AND(#REF!+#REF!&gt;2014,#REF!+#REF!&lt;2015,BH147=1),
IF(#REF!=0.1,"14-15/0.1",
IF(#REF!=0.2,"14-15/0.2",
IF(#REF!=0.3,"14-15/0.3","Hata4"))),
IF(#REF!+BH147=2015,
IF(#REF!=1,"15-16/1",
IF(#REF!=2,"15-16/2",
IF(#REF!=3,"15-16/3",
IF(#REF!=4,"16-17/1",
IF(#REF!=5,"16-17/2",
IF(#REF!=6,"16-17/3","Hata5")))))),
IF(#REF!+BH147=2016,
IF(#REF!=1,"16-17/1",
IF(#REF!=2,"16-17/2",
IF(#REF!=3,"16-17/3",
IF(#REF!=4,"17-18/1",
IF(#REF!=5,"17-18/2",
IF(#REF!=6,"17-18/3","Hata6")))))),
IF(#REF!+BH147=2017,
IF(#REF!=1,"17-18/1",
IF(#REF!=2,"17-18/2",
IF(#REF!=3,"17-18/3",
IF(#REF!=4,"18-19/1",
IF(#REF!=5,"18-19/2",
IF(#REF!=6,"18-19/3","Hata7")))))),
IF(#REF!+BH147=2018,
IF(#REF!=1,"18-19/1",
IF(#REF!=2,"18-19/2",
IF(#REF!=3,"18-19/3",
IF(#REF!=4,"19-20/1",
IF(#REF!=5," 19-20/2",
IF(#REF!=6,"19-20/3","Hata8")))))),
IF(#REF!+BH147=2019,
IF(#REF!=1,"19-20/1",
IF(#REF!=2,"19-20/2",
IF(#REF!=3,"19-20/3",
IF(#REF!=4,"20-21/1",
IF(#REF!=5,"20-21/2",
IF(#REF!=6,"20-21/3","Hata9")))))),
IF(#REF!+BH147=2020,
IF(#REF!=1,"20-21/1",
IF(#REF!=2,"20-21/2",
IF(#REF!=3,"20-21/3",
IF(#REF!=4,"21-22/1",
IF(#REF!=5,"21-22/2",
IF(#REF!=6,"21-22/3","Hata10")))))),
IF(#REF!+BH147=2021,
IF(#REF!=1,"21-22/1",
IF(#REF!=2,"21-22/2",
IF(#REF!=3,"21-22/3",
IF(#REF!=4,"22-23/1",
IF(#REF!=5,"22-23/2",
IF(#REF!=6,"22-23/3","Hata11")))))),
IF(#REF!+BH147=2022,
IF(#REF!=1,"22-23/1",
IF(#REF!=2,"22-23/2",
IF(#REF!=3,"22-23/3",
IF(#REF!=4,"23-24/1",
IF(#REF!=5,"23-24/2",
IF(#REF!=6,"23-24/3","Hata12")))))),
IF(#REF!+BH147=2023,
IF(#REF!=1,"23-24/1",
IF(#REF!=2,"23-24/2",
IF(#REF!=3,"23-24/3",
IF(#REF!=4,"24-25/1",
IF(#REF!=5,"24-25/2",
IF(#REF!=6,"24-25/3","Hata13")))))),
))))))))))))))
)</f>
        <v>#REF!</v>
      </c>
      <c r="G147" s="4"/>
      <c r="H147" s="2" t="s">
        <v>137</v>
      </c>
      <c r="I147" s="2">
        <v>54697</v>
      </c>
      <c r="J147" s="2" t="s">
        <v>138</v>
      </c>
      <c r="O147" s="2" t="s">
        <v>612</v>
      </c>
      <c r="P147" s="2" t="s">
        <v>612</v>
      </c>
      <c r="Q147" s="5">
        <v>2</v>
      </c>
      <c r="R147" s="2">
        <f>VLOOKUP($Q147,[1]sistem!$I$3:$L$10,2,FALSE)</f>
        <v>0</v>
      </c>
      <c r="S147" s="2">
        <f>VLOOKUP($Q147,[1]sistem!$I$3:$L$10,3,FALSE)</f>
        <v>2</v>
      </c>
      <c r="T147" s="2">
        <f>VLOOKUP($Q147,[1]sistem!$I$3:$L$10,4,FALSE)</f>
        <v>1</v>
      </c>
      <c r="U147" s="2" t="e">
        <f>VLOOKUP($AZ147,[1]sistem!$I$13:$L$14,2,FALSE)*#REF!</f>
        <v>#REF!</v>
      </c>
      <c r="V147" s="2" t="e">
        <f>VLOOKUP($AZ147,[1]sistem!$I$13:$L$14,3,FALSE)*#REF!</f>
        <v>#REF!</v>
      </c>
      <c r="W147" s="2" t="e">
        <f>VLOOKUP($AZ147,[1]sistem!$I$13:$L$14,4,FALSE)*#REF!</f>
        <v>#REF!</v>
      </c>
      <c r="X147" s="2" t="e">
        <f t="shared" si="63"/>
        <v>#REF!</v>
      </c>
      <c r="Y147" s="2" t="e">
        <f t="shared" si="64"/>
        <v>#REF!</v>
      </c>
      <c r="Z147" s="2" t="e">
        <f t="shared" si="65"/>
        <v>#REF!</v>
      </c>
      <c r="AA147" s="2" t="e">
        <f t="shared" si="66"/>
        <v>#REF!</v>
      </c>
      <c r="AB147" s="2">
        <f>VLOOKUP(AZ147,[1]sistem!$I$18:$J$19,2,FALSE)</f>
        <v>11</v>
      </c>
      <c r="AC147" s="2">
        <v>0.25</v>
      </c>
      <c r="AD147" s="2">
        <f>VLOOKUP($Q147,[1]sistem!$I$3:$M$10,5,FALSE)</f>
        <v>2</v>
      </c>
      <c r="AG147" s="2" t="e">
        <f>(#REF!+#REF!)*AB147</f>
        <v>#REF!</v>
      </c>
      <c r="AH147" s="2">
        <f>VLOOKUP($Q147,[1]sistem!$I$3:$N$10,6,FALSE)</f>
        <v>3</v>
      </c>
      <c r="AI147" s="2">
        <v>2</v>
      </c>
      <c r="AJ147" s="2">
        <f t="shared" si="67"/>
        <v>6</v>
      </c>
      <c r="AK147" s="2">
        <f>VLOOKUP($AZ147,[1]sistem!$I$18:$K$19,3,FALSE)</f>
        <v>11</v>
      </c>
      <c r="AL147" s="2" t="e">
        <f>AK147*#REF!</f>
        <v>#REF!</v>
      </c>
      <c r="AM147" s="2" t="e">
        <f t="shared" si="68"/>
        <v>#REF!</v>
      </c>
      <c r="AN147" s="2">
        <f t="shared" si="78"/>
        <v>25</v>
      </c>
      <c r="AO147" s="2" t="e">
        <f t="shared" si="70"/>
        <v>#REF!</v>
      </c>
      <c r="AP147" s="2" t="e">
        <f>ROUND(AO147-#REF!,0)</f>
        <v>#REF!</v>
      </c>
      <c r="AQ147" s="2">
        <f>IF(AZ147="s",IF(Q147=0,0,
IF(Q147=1,#REF!*4*4,
IF(Q147=2,0,
IF(Q147=3,#REF!*4*2,
IF(Q147=4,0,
IF(Q147=5,0,
IF(Q147=6,0,
IF(Q147=7,0)))))))),
IF(AZ147="t",
IF(Q147=0,0,
IF(Q147=1,#REF!*4*4*0.8,
IF(Q147=2,0,
IF(Q147=3,#REF!*4*2*0.8,
IF(Q147=4,0,
IF(Q147=5,0,
IF(Q147=6,0,
IF(Q147=7,0))))))))))</f>
        <v>0</v>
      </c>
      <c r="AR147" s="2" t="e">
        <f>IF(AZ147="s",
IF(Q147=0,0,
IF(Q147=1,0,
IF(Q147=2,#REF!*4*2,
IF(Q147=3,#REF!*4,
IF(Q147=4,#REF!*4,
IF(Q147=5,0,
IF(Q147=6,0,
IF(Q147=7,#REF!*4)))))))),
IF(AZ147="t",
IF(Q147=0,0,
IF(Q147=1,0,
IF(Q147=2,#REF!*4*2*0.8,
IF(Q147=3,#REF!*4*0.8,
IF(Q147=4,#REF!*4*0.8,
IF(Q147=5,0,
IF(Q147=6,0,
IF(Q147=7,#REF!*4))))))))))</f>
        <v>#REF!</v>
      </c>
      <c r="AS147" s="2" t="e">
        <f>IF(AZ147="s",
IF(Q147=0,0,
IF(Q147=1,#REF!*2,
IF(Q147=2,#REF!*2,
IF(Q147=3,#REF!*2,
IF(Q147=4,#REF!*2,
IF(Q147=5,#REF!*2,
IF(Q147=6,#REF!*2,
IF(Q147=7,#REF!*2)))))))),
IF(AZ147="t",
IF(Q147=0,#REF!*2*0.8,
IF(Q147=1,#REF!*2*0.8,
IF(Q147=2,#REF!*2*0.8,
IF(Q147=3,#REF!*2*0.8,
IF(Q147=4,#REF!*2*0.8,
IF(Q147=5,#REF!*2*0.8,
IF(Q147=6,#REF!*1*0.8,
IF(Q147=7,#REF!*2))))))))))</f>
        <v>#REF!</v>
      </c>
      <c r="AT147" s="2" t="e">
        <f t="shared" si="71"/>
        <v>#REF!</v>
      </c>
      <c r="AU147" s="2" t="e">
        <f>IF(AZ147="s",
IF(Q147=0,0,
IF(Q147=1,(14-2)*(#REF!+#REF!)/4*4,
IF(Q147=2,(14-2)*(#REF!+#REF!)/4*2,
IF(Q147=3,(14-2)*(#REF!+#REF!)/4*3,
IF(Q147=4,(14-2)*(#REF!+#REF!)/4,
IF(Q147=5,(14-2)*#REF!/4,
IF(Q147=6,0,
IF(Q147=7,(14)*#REF!)))))))),
IF(AZ147="t",
IF(Q147=0,0,
IF(Q147=1,(11-2)*(#REF!+#REF!)/4*4,
IF(Q147=2,(11-2)*(#REF!+#REF!)/4*2,
IF(Q147=3,(11-2)*(#REF!+#REF!)/4*3,
IF(Q147=4,(11-2)*(#REF!+#REF!)/4,
IF(Q147=5,(11-2)*#REF!/4,
IF(Q147=6,0,
IF(Q147=7,(11)*#REF!))))))))))</f>
        <v>#REF!</v>
      </c>
      <c r="AV147" s="2" t="e">
        <f t="shared" si="72"/>
        <v>#REF!</v>
      </c>
      <c r="AW147" s="2">
        <f t="shared" si="73"/>
        <v>12</v>
      </c>
      <c r="AX147" s="2">
        <f t="shared" si="74"/>
        <v>6</v>
      </c>
      <c r="AY147" s="2" t="e">
        <f t="shared" si="75"/>
        <v>#REF!</v>
      </c>
      <c r="AZ147" s="2" t="s">
        <v>81</v>
      </c>
      <c r="BA147" s="2" t="e">
        <f>IF(BG147="A",0,IF(AZ147="s",14*#REF!,IF(AZ147="T",11*#REF!,"HATA")))</f>
        <v>#REF!</v>
      </c>
      <c r="BB147" s="2" t="e">
        <f t="shared" si="76"/>
        <v>#REF!</v>
      </c>
      <c r="BC147" s="2" t="e">
        <f t="shared" si="77"/>
        <v>#REF!</v>
      </c>
      <c r="BD147" s="2" t="e">
        <f>IF(BC147-#REF!=0,"DOĞRU","YANLIŞ")</f>
        <v>#REF!</v>
      </c>
      <c r="BE147" s="2" t="e">
        <f>#REF!-BC147</f>
        <v>#REF!</v>
      </c>
      <c r="BF147" s="2">
        <v>0</v>
      </c>
      <c r="BH147" s="2">
        <v>0</v>
      </c>
      <c r="BJ147" s="2">
        <v>3</v>
      </c>
      <c r="BL147" s="7" t="e">
        <f>#REF!*11</f>
        <v>#REF!</v>
      </c>
      <c r="BM147" s="22">
        <v>44</v>
      </c>
      <c r="BN147" s="16"/>
      <c r="BO147" s="17"/>
      <c r="BP147" s="17"/>
      <c r="BQ147" s="17" t="s">
        <v>687</v>
      </c>
      <c r="BR147" s="17"/>
      <c r="BS147" s="17"/>
      <c r="BT147" s="18" t="s">
        <v>688</v>
      </c>
      <c r="BU147" s="19" t="s">
        <v>689</v>
      </c>
      <c r="BV147" s="20" t="s">
        <v>690</v>
      </c>
      <c r="CC147" s="41"/>
      <c r="CD147" s="41"/>
      <c r="CE147" s="41"/>
      <c r="CF147" s="42"/>
      <c r="CG147" s="42"/>
      <c r="CH147" s="42"/>
      <c r="CI147" s="42"/>
      <c r="CJ147" s="42"/>
      <c r="CK147" s="42"/>
    </row>
    <row r="148" spans="1:89" hidden="1" x14ac:dyDescent="0.25">
      <c r="A148" s="2" t="s">
        <v>607</v>
      </c>
      <c r="B148" s="2" t="s">
        <v>608</v>
      </c>
      <c r="C148" s="2" t="s">
        <v>608</v>
      </c>
      <c r="D148" s="4" t="s">
        <v>60</v>
      </c>
      <c r="E148" s="4" t="s">
        <v>60</v>
      </c>
      <c r="F148" s="4" t="e">
        <f>IF(AZ148="S",
IF(#REF!+BH148=2012,
IF(#REF!=1,"12-13/1",
IF(#REF!=2,"12-13/2",
IF(#REF!=3,"13-14/1",
IF(#REF!=4,"13-14/2","Hata1")))),
IF(#REF!+BH148=2013,
IF(#REF!=1,"13-14/1",
IF(#REF!=2,"13-14/2",
IF(#REF!=3,"14-15/1",
IF(#REF!=4,"14-15/2","Hata2")))),
IF(#REF!+BH148=2014,
IF(#REF!=1,"14-15/1",
IF(#REF!=2,"14-15/2",
IF(#REF!=3,"15-16/1",
IF(#REF!=4,"15-16/2","Hata3")))),
IF(#REF!+BH148=2015,
IF(#REF!=1,"15-16/1",
IF(#REF!=2,"15-16/2",
IF(#REF!=3,"16-17/1",
IF(#REF!=4,"16-17/2","Hata4")))),
IF(#REF!+BH148=2016,
IF(#REF!=1,"16-17/1",
IF(#REF!=2,"16-17/2",
IF(#REF!=3,"17-18/1",
IF(#REF!=4,"17-18/2","Hata5")))),
IF(#REF!+BH148=2017,
IF(#REF!=1,"17-18/1",
IF(#REF!=2,"17-18/2",
IF(#REF!=3,"18-19/1",
IF(#REF!=4,"18-19/2","Hata6")))),
IF(#REF!+BH148=2018,
IF(#REF!=1,"18-19/1",
IF(#REF!=2,"18-19/2",
IF(#REF!=3,"19-20/1",
IF(#REF!=4,"19-20/2","Hata7")))),
IF(#REF!+BH148=2019,
IF(#REF!=1,"19-20/1",
IF(#REF!=2,"19-20/2",
IF(#REF!=3,"20-21/1",
IF(#REF!=4,"20-21/2","Hata8")))),
IF(#REF!+BH148=2020,
IF(#REF!=1,"20-21/1",
IF(#REF!=2,"20-21/2",
IF(#REF!=3,"21-22/1",
IF(#REF!=4,"21-22/2","Hata9")))),
IF(#REF!+BH148=2021,
IF(#REF!=1,"21-22/1",
IF(#REF!=2,"21-22/2",
IF(#REF!=3,"22-23/1",
IF(#REF!=4,"22-23/2","Hata10")))),
IF(#REF!+BH148=2022,
IF(#REF!=1,"22-23/1",
IF(#REF!=2,"22-23/2",
IF(#REF!=3,"23-24/1",
IF(#REF!=4,"23-24/2","Hata11")))),
IF(#REF!+BH148=2023,
IF(#REF!=1,"23-24/1",
IF(#REF!=2,"23-24/2",
IF(#REF!=3,"24-25/1",
IF(#REF!=4,"24-25/2","Hata12")))),
)))))))))))),
IF(AZ148="T",
IF(#REF!+BH148=2012,
IF(#REF!=1,"12-13/1",
IF(#REF!=2,"12-13/2",
IF(#REF!=3,"12-13/3",
IF(#REF!=4,"13-14/1",
IF(#REF!=5,"13-14/2",
IF(#REF!=6,"13-14/3","Hata1")))))),
IF(#REF!+BH148=2013,
IF(#REF!=1,"13-14/1",
IF(#REF!=2,"13-14/2",
IF(#REF!=3,"13-14/3",
IF(#REF!=4,"14-15/1",
IF(#REF!=5,"14-15/2",
IF(#REF!=6,"14-15/3","Hata2")))))),
IF(#REF!+BH148=2014,
IF(#REF!=1,"14-15/1",
IF(#REF!=2,"14-15/2",
IF(#REF!=3,"14-15/3",
IF(#REF!=4,"15-16/1",
IF(#REF!=5,"15-16/2",
IF(#REF!=6,"15-16/3","Hata3")))))),
IF(AND(#REF!+#REF!&gt;2014,#REF!+#REF!&lt;2015,BH148=1),
IF(#REF!=0.1,"14-15/0.1",
IF(#REF!=0.2,"14-15/0.2",
IF(#REF!=0.3,"14-15/0.3","Hata4"))),
IF(#REF!+BH148=2015,
IF(#REF!=1,"15-16/1",
IF(#REF!=2,"15-16/2",
IF(#REF!=3,"15-16/3",
IF(#REF!=4,"16-17/1",
IF(#REF!=5,"16-17/2",
IF(#REF!=6,"16-17/3","Hata5")))))),
IF(#REF!+BH148=2016,
IF(#REF!=1,"16-17/1",
IF(#REF!=2,"16-17/2",
IF(#REF!=3,"16-17/3",
IF(#REF!=4,"17-18/1",
IF(#REF!=5,"17-18/2",
IF(#REF!=6,"17-18/3","Hata6")))))),
IF(#REF!+BH148=2017,
IF(#REF!=1,"17-18/1",
IF(#REF!=2,"17-18/2",
IF(#REF!=3,"17-18/3",
IF(#REF!=4,"18-19/1",
IF(#REF!=5,"18-19/2",
IF(#REF!=6,"18-19/3","Hata7")))))),
IF(#REF!+BH148=2018,
IF(#REF!=1,"18-19/1",
IF(#REF!=2,"18-19/2",
IF(#REF!=3,"18-19/3",
IF(#REF!=4,"19-20/1",
IF(#REF!=5," 19-20/2",
IF(#REF!=6,"19-20/3","Hata8")))))),
IF(#REF!+BH148=2019,
IF(#REF!=1,"19-20/1",
IF(#REF!=2,"19-20/2",
IF(#REF!=3,"19-20/3",
IF(#REF!=4,"20-21/1",
IF(#REF!=5,"20-21/2",
IF(#REF!=6,"20-21/3","Hata9")))))),
IF(#REF!+BH148=2020,
IF(#REF!=1,"20-21/1",
IF(#REF!=2,"20-21/2",
IF(#REF!=3,"20-21/3",
IF(#REF!=4,"21-22/1",
IF(#REF!=5,"21-22/2",
IF(#REF!=6,"21-22/3","Hata10")))))),
IF(#REF!+BH148=2021,
IF(#REF!=1,"21-22/1",
IF(#REF!=2,"21-22/2",
IF(#REF!=3,"21-22/3",
IF(#REF!=4,"22-23/1",
IF(#REF!=5,"22-23/2",
IF(#REF!=6,"22-23/3","Hata11")))))),
IF(#REF!+BH148=2022,
IF(#REF!=1,"22-23/1",
IF(#REF!=2,"22-23/2",
IF(#REF!=3,"22-23/3",
IF(#REF!=4,"23-24/1",
IF(#REF!=5,"23-24/2",
IF(#REF!=6,"23-24/3","Hata12")))))),
IF(#REF!+BH148=2023,
IF(#REF!=1,"23-24/1",
IF(#REF!=2,"23-24/2",
IF(#REF!=3,"23-24/3",
IF(#REF!=4,"24-25/1",
IF(#REF!=5,"24-25/2",
IF(#REF!=6,"24-25/3","Hata13")))))),
))))))))))))))
)</f>
        <v>#REF!</v>
      </c>
      <c r="G148" s="4"/>
      <c r="H148" s="2" t="s">
        <v>137</v>
      </c>
      <c r="I148" s="2">
        <v>54697</v>
      </c>
      <c r="J148" s="2" t="s">
        <v>138</v>
      </c>
      <c r="O148" s="2" t="s">
        <v>609</v>
      </c>
      <c r="P148" s="2" t="s">
        <v>609</v>
      </c>
      <c r="Q148" s="5">
        <v>2</v>
      </c>
      <c r="R148" s="2">
        <f>VLOOKUP($Q148,[1]sistem!$I$3:$L$10,2,FALSE)</f>
        <v>0</v>
      </c>
      <c r="S148" s="2">
        <f>VLOOKUP($Q148,[1]sistem!$I$3:$L$10,3,FALSE)</f>
        <v>2</v>
      </c>
      <c r="T148" s="2">
        <f>VLOOKUP($Q148,[1]sistem!$I$3:$L$10,4,FALSE)</f>
        <v>1</v>
      </c>
      <c r="U148" s="2" t="e">
        <f>VLOOKUP($AZ148,[1]sistem!$I$13:$L$14,2,FALSE)*#REF!</f>
        <v>#REF!</v>
      </c>
      <c r="V148" s="2" t="e">
        <f>VLOOKUP($AZ148,[1]sistem!$I$13:$L$14,3,FALSE)*#REF!</f>
        <v>#REF!</v>
      </c>
      <c r="W148" s="2" t="e">
        <f>VLOOKUP($AZ148,[1]sistem!$I$13:$L$14,4,FALSE)*#REF!</f>
        <v>#REF!</v>
      </c>
      <c r="X148" s="2" t="e">
        <f t="shared" si="63"/>
        <v>#REF!</v>
      </c>
      <c r="Y148" s="2" t="e">
        <f t="shared" si="64"/>
        <v>#REF!</v>
      </c>
      <c r="Z148" s="2" t="e">
        <f t="shared" si="65"/>
        <v>#REF!</v>
      </c>
      <c r="AA148" s="2" t="e">
        <f t="shared" si="66"/>
        <v>#REF!</v>
      </c>
      <c r="AB148" s="2">
        <f>VLOOKUP(AZ148,[1]sistem!$I$18:$J$19,2,FALSE)</f>
        <v>11</v>
      </c>
      <c r="AC148" s="2">
        <v>0.25</v>
      </c>
      <c r="AD148" s="2">
        <f>VLOOKUP($Q148,[1]sistem!$I$3:$M$10,5,FALSE)</f>
        <v>2</v>
      </c>
      <c r="AE148" s="2">
        <v>5</v>
      </c>
      <c r="AG148" s="2">
        <f>AE148*AK148</f>
        <v>55</v>
      </c>
      <c r="AH148" s="2">
        <f>VLOOKUP($Q148,[1]sistem!$I$3:$N$10,6,FALSE)</f>
        <v>3</v>
      </c>
      <c r="AI148" s="2">
        <v>2</v>
      </c>
      <c r="AJ148" s="2">
        <f t="shared" si="67"/>
        <v>6</v>
      </c>
      <c r="AK148" s="2">
        <f>VLOOKUP($AZ148,[1]sistem!$I$18:$K$19,3,FALSE)</f>
        <v>11</v>
      </c>
      <c r="AL148" s="2" t="e">
        <f>AK148*#REF!</f>
        <v>#REF!</v>
      </c>
      <c r="AM148" s="2" t="e">
        <f t="shared" si="68"/>
        <v>#REF!</v>
      </c>
      <c r="AN148" s="2">
        <f t="shared" si="78"/>
        <v>25</v>
      </c>
      <c r="AO148" s="2" t="e">
        <f t="shared" si="70"/>
        <v>#REF!</v>
      </c>
      <c r="AP148" s="2" t="e">
        <f>ROUND(AO148-#REF!,0)</f>
        <v>#REF!</v>
      </c>
      <c r="AQ148" s="2">
        <f>IF(AZ148="s",IF(Q148=0,0,
IF(Q148=1,#REF!*4*4,
IF(Q148=2,0,
IF(Q148=3,#REF!*4*2,
IF(Q148=4,0,
IF(Q148=5,0,
IF(Q148=6,0,
IF(Q148=7,0)))))))),
IF(AZ148="t",
IF(Q148=0,0,
IF(Q148=1,#REF!*4*4*0.8,
IF(Q148=2,0,
IF(Q148=3,#REF!*4*2*0.8,
IF(Q148=4,0,
IF(Q148=5,0,
IF(Q148=6,0,
IF(Q148=7,0))))))))))</f>
        <v>0</v>
      </c>
      <c r="AR148" s="2" t="e">
        <f>IF(AZ148="s",
IF(Q148=0,0,
IF(Q148=1,0,
IF(Q148=2,#REF!*4*2,
IF(Q148=3,#REF!*4,
IF(Q148=4,#REF!*4,
IF(Q148=5,0,
IF(Q148=6,0,
IF(Q148=7,#REF!*4)))))))),
IF(AZ148="t",
IF(Q148=0,0,
IF(Q148=1,0,
IF(Q148=2,#REF!*4*2*0.8,
IF(Q148=3,#REF!*4*0.8,
IF(Q148=4,#REF!*4*0.8,
IF(Q148=5,0,
IF(Q148=6,0,
IF(Q148=7,#REF!*4))))))))))</f>
        <v>#REF!</v>
      </c>
      <c r="AS148" s="2" t="e">
        <f>IF(AZ148="s",
IF(Q148=0,0,
IF(Q148=1,#REF!*2,
IF(Q148=2,#REF!*2,
IF(Q148=3,#REF!*2,
IF(Q148=4,#REF!*2,
IF(Q148=5,#REF!*2,
IF(Q148=6,#REF!*2,
IF(Q148=7,#REF!*2)))))))),
IF(AZ148="t",
IF(Q148=0,#REF!*2*0.8,
IF(Q148=1,#REF!*2*0.8,
IF(Q148=2,#REF!*2*0.8,
IF(Q148=3,#REF!*2*0.8,
IF(Q148=4,#REF!*2*0.8,
IF(Q148=5,#REF!*2*0.8,
IF(Q148=6,#REF!*1*0.8,
IF(Q148=7,#REF!*2))))))))))</f>
        <v>#REF!</v>
      </c>
      <c r="AT148" s="2" t="e">
        <f t="shared" si="71"/>
        <v>#REF!</v>
      </c>
      <c r="AU148" s="2" t="e">
        <f>IF(AZ148="s",
IF(Q148=0,0,
IF(Q148=1,(14-2)*(#REF!+#REF!)/4*4,
IF(Q148=2,(14-2)*(#REF!+#REF!)/4*2,
IF(Q148=3,(14-2)*(#REF!+#REF!)/4*3,
IF(Q148=4,(14-2)*(#REF!+#REF!)/4,
IF(Q148=5,(14-2)*#REF!/4,
IF(Q148=6,0,
IF(Q148=7,(14)*#REF!)))))))),
IF(AZ148="t",
IF(Q148=0,0,
IF(Q148=1,(11-2)*(#REF!+#REF!)/4*4,
IF(Q148=2,(11-2)*(#REF!+#REF!)/4*2,
IF(Q148=3,(11-2)*(#REF!+#REF!)/4*3,
IF(Q148=4,(11-2)*(#REF!+#REF!)/4,
IF(Q148=5,(11-2)*#REF!/4,
IF(Q148=6,0,
IF(Q148=7,(11)*#REF!))))))))))</f>
        <v>#REF!</v>
      </c>
      <c r="AV148" s="2" t="e">
        <f t="shared" si="72"/>
        <v>#REF!</v>
      </c>
      <c r="AW148" s="2">
        <f t="shared" si="73"/>
        <v>12</v>
      </c>
      <c r="AX148" s="2">
        <f t="shared" si="74"/>
        <v>6</v>
      </c>
      <c r="AY148" s="2" t="e">
        <f t="shared" si="75"/>
        <v>#REF!</v>
      </c>
      <c r="AZ148" s="2" t="s">
        <v>81</v>
      </c>
      <c r="BA148" s="2" t="e">
        <f>IF(BG148="A",0,IF(AZ148="s",14*#REF!,IF(AZ148="T",11*#REF!,"HATA")))</f>
        <v>#REF!</v>
      </c>
      <c r="BB148" s="2" t="e">
        <f t="shared" si="76"/>
        <v>#REF!</v>
      </c>
      <c r="BC148" s="2" t="e">
        <f t="shared" si="77"/>
        <v>#REF!</v>
      </c>
      <c r="BD148" s="2" t="e">
        <f>IF(BC148-#REF!=0,"DOĞRU","YANLIŞ")</f>
        <v>#REF!</v>
      </c>
      <c r="BE148" s="2" t="e">
        <f>#REF!-BC148</f>
        <v>#REF!</v>
      </c>
      <c r="BF148" s="2">
        <v>0</v>
      </c>
      <c r="BH148" s="2">
        <v>0</v>
      </c>
      <c r="BJ148" s="2">
        <v>2</v>
      </c>
      <c r="BL148" s="7" t="e">
        <f>#REF!*11</f>
        <v>#REF!</v>
      </c>
      <c r="BM148" s="9"/>
      <c r="BN148" s="8"/>
      <c r="BO148" s="13"/>
      <c r="BP148" s="13"/>
      <c r="BQ148" s="13"/>
      <c r="BR148" s="13"/>
      <c r="BS148" s="13"/>
      <c r="BT148" s="10"/>
      <c r="BU148" s="11"/>
      <c r="BV148" s="12"/>
      <c r="CC148" s="41"/>
      <c r="CD148" s="41"/>
      <c r="CE148" s="41"/>
      <c r="CF148" s="42"/>
      <c r="CG148" s="42"/>
      <c r="CH148" s="42"/>
      <c r="CI148" s="42"/>
      <c r="CJ148" s="42"/>
      <c r="CK148" s="42"/>
    </row>
    <row r="149" spans="1:89" hidden="1" x14ac:dyDescent="0.25">
      <c r="A149" s="2" t="s">
        <v>601</v>
      </c>
      <c r="B149" s="2" t="s">
        <v>602</v>
      </c>
      <c r="C149" s="2" t="s">
        <v>602</v>
      </c>
      <c r="D149" s="4" t="s">
        <v>60</v>
      </c>
      <c r="E149" s="4" t="s">
        <v>60</v>
      </c>
      <c r="F149" s="4" t="e">
        <f>IF(AZ149="S",
IF(#REF!+BH149=2012,
IF(#REF!=1,"12-13/1",
IF(#REF!=2,"12-13/2",
IF(#REF!=3,"13-14/1",
IF(#REF!=4,"13-14/2","Hata1")))),
IF(#REF!+BH149=2013,
IF(#REF!=1,"13-14/1",
IF(#REF!=2,"13-14/2",
IF(#REF!=3,"14-15/1",
IF(#REF!=4,"14-15/2","Hata2")))),
IF(#REF!+BH149=2014,
IF(#REF!=1,"14-15/1",
IF(#REF!=2,"14-15/2",
IF(#REF!=3,"15-16/1",
IF(#REF!=4,"15-16/2","Hata3")))),
IF(#REF!+BH149=2015,
IF(#REF!=1,"15-16/1",
IF(#REF!=2,"15-16/2",
IF(#REF!=3,"16-17/1",
IF(#REF!=4,"16-17/2","Hata4")))),
IF(#REF!+BH149=2016,
IF(#REF!=1,"16-17/1",
IF(#REF!=2,"16-17/2",
IF(#REF!=3,"17-18/1",
IF(#REF!=4,"17-18/2","Hata5")))),
IF(#REF!+BH149=2017,
IF(#REF!=1,"17-18/1",
IF(#REF!=2,"17-18/2",
IF(#REF!=3,"18-19/1",
IF(#REF!=4,"18-19/2","Hata6")))),
IF(#REF!+BH149=2018,
IF(#REF!=1,"18-19/1",
IF(#REF!=2,"18-19/2",
IF(#REF!=3,"19-20/1",
IF(#REF!=4,"19-20/2","Hata7")))),
IF(#REF!+BH149=2019,
IF(#REF!=1,"19-20/1",
IF(#REF!=2,"19-20/2",
IF(#REF!=3,"20-21/1",
IF(#REF!=4,"20-21/2","Hata8")))),
IF(#REF!+BH149=2020,
IF(#REF!=1,"20-21/1",
IF(#REF!=2,"20-21/2",
IF(#REF!=3,"21-22/1",
IF(#REF!=4,"21-22/2","Hata9")))),
IF(#REF!+BH149=2021,
IF(#REF!=1,"21-22/1",
IF(#REF!=2,"21-22/2",
IF(#REF!=3,"22-23/1",
IF(#REF!=4,"22-23/2","Hata10")))),
IF(#REF!+BH149=2022,
IF(#REF!=1,"22-23/1",
IF(#REF!=2,"22-23/2",
IF(#REF!=3,"23-24/1",
IF(#REF!=4,"23-24/2","Hata11")))),
IF(#REF!+BH149=2023,
IF(#REF!=1,"23-24/1",
IF(#REF!=2,"23-24/2",
IF(#REF!=3,"24-25/1",
IF(#REF!=4,"24-25/2","Hata12")))),
)))))))))))),
IF(AZ149="T",
IF(#REF!+BH149=2012,
IF(#REF!=1,"12-13/1",
IF(#REF!=2,"12-13/2",
IF(#REF!=3,"12-13/3",
IF(#REF!=4,"13-14/1",
IF(#REF!=5,"13-14/2",
IF(#REF!=6,"13-14/3","Hata1")))))),
IF(#REF!+BH149=2013,
IF(#REF!=1,"13-14/1",
IF(#REF!=2,"13-14/2",
IF(#REF!=3,"13-14/3",
IF(#REF!=4,"14-15/1",
IF(#REF!=5,"14-15/2",
IF(#REF!=6,"14-15/3","Hata2")))))),
IF(#REF!+BH149=2014,
IF(#REF!=1,"14-15/1",
IF(#REF!=2,"14-15/2",
IF(#REF!=3,"14-15/3",
IF(#REF!=4,"15-16/1",
IF(#REF!=5,"15-16/2",
IF(#REF!=6,"15-16/3","Hata3")))))),
IF(AND(#REF!+#REF!&gt;2014,#REF!+#REF!&lt;2015,BH149=1),
IF(#REF!=0.1,"14-15/0.1",
IF(#REF!=0.2,"14-15/0.2",
IF(#REF!=0.3,"14-15/0.3","Hata4"))),
IF(#REF!+BH149=2015,
IF(#REF!=1,"15-16/1",
IF(#REF!=2,"15-16/2",
IF(#REF!=3,"15-16/3",
IF(#REF!=4,"16-17/1",
IF(#REF!=5,"16-17/2",
IF(#REF!=6,"16-17/3","Hata5")))))),
IF(#REF!+BH149=2016,
IF(#REF!=1,"16-17/1",
IF(#REF!=2,"16-17/2",
IF(#REF!=3,"16-17/3",
IF(#REF!=4,"17-18/1",
IF(#REF!=5,"17-18/2",
IF(#REF!=6,"17-18/3","Hata6")))))),
IF(#REF!+BH149=2017,
IF(#REF!=1,"17-18/1",
IF(#REF!=2,"17-18/2",
IF(#REF!=3,"17-18/3",
IF(#REF!=4,"18-19/1",
IF(#REF!=5,"18-19/2",
IF(#REF!=6,"18-19/3","Hata7")))))),
IF(#REF!+BH149=2018,
IF(#REF!=1,"18-19/1",
IF(#REF!=2,"18-19/2",
IF(#REF!=3,"18-19/3",
IF(#REF!=4,"19-20/1",
IF(#REF!=5," 19-20/2",
IF(#REF!=6,"19-20/3","Hata8")))))),
IF(#REF!+BH149=2019,
IF(#REF!=1,"19-20/1",
IF(#REF!=2,"19-20/2",
IF(#REF!=3,"19-20/3",
IF(#REF!=4,"20-21/1",
IF(#REF!=5,"20-21/2",
IF(#REF!=6,"20-21/3","Hata9")))))),
IF(#REF!+BH149=2020,
IF(#REF!=1,"20-21/1",
IF(#REF!=2,"20-21/2",
IF(#REF!=3,"20-21/3",
IF(#REF!=4,"21-22/1",
IF(#REF!=5,"21-22/2",
IF(#REF!=6,"21-22/3","Hata10")))))),
IF(#REF!+BH149=2021,
IF(#REF!=1,"21-22/1",
IF(#REF!=2,"21-22/2",
IF(#REF!=3,"21-22/3",
IF(#REF!=4,"22-23/1",
IF(#REF!=5,"22-23/2",
IF(#REF!=6,"22-23/3","Hata11")))))),
IF(#REF!+BH149=2022,
IF(#REF!=1,"22-23/1",
IF(#REF!=2,"22-23/2",
IF(#REF!=3,"22-23/3",
IF(#REF!=4,"23-24/1",
IF(#REF!=5,"23-24/2",
IF(#REF!=6,"23-24/3","Hata12")))))),
IF(#REF!+BH149=2023,
IF(#REF!=1,"23-24/1",
IF(#REF!=2,"23-24/2",
IF(#REF!=3,"23-24/3",
IF(#REF!=4,"24-25/1",
IF(#REF!=5,"24-25/2",
IF(#REF!=6,"24-25/3","Hata13")))))),
))))))))))))))
)</f>
        <v>#REF!</v>
      </c>
      <c r="G149" s="4"/>
      <c r="H149" s="2" t="s">
        <v>254</v>
      </c>
      <c r="I149" s="2">
        <v>54660</v>
      </c>
      <c r="J149" s="2" t="s">
        <v>255</v>
      </c>
      <c r="O149" s="2" t="s">
        <v>603</v>
      </c>
      <c r="P149" s="2" t="s">
        <v>603</v>
      </c>
      <c r="Q149" s="5">
        <v>0</v>
      </c>
      <c r="R149" s="2">
        <f>VLOOKUP($Q149,[1]sistem!$I$3:$L$10,2,FALSE)</f>
        <v>0</v>
      </c>
      <c r="S149" s="2">
        <f>VLOOKUP($Q149,[1]sistem!$I$3:$L$10,3,FALSE)</f>
        <v>0</v>
      </c>
      <c r="T149" s="2">
        <f>VLOOKUP($Q149,[1]sistem!$I$3:$L$10,4,FALSE)</f>
        <v>0</v>
      </c>
      <c r="U149" s="2" t="e">
        <f>VLOOKUP($AZ149,[1]sistem!$I$13:$L$14,2,FALSE)*#REF!</f>
        <v>#REF!</v>
      </c>
      <c r="V149" s="2" t="e">
        <f>VLOOKUP($AZ149,[1]sistem!$I$13:$L$14,3,FALSE)*#REF!</f>
        <v>#REF!</v>
      </c>
      <c r="W149" s="2" t="e">
        <f>VLOOKUP($AZ149,[1]sistem!$I$13:$L$14,4,FALSE)*#REF!</f>
        <v>#REF!</v>
      </c>
      <c r="X149" s="2" t="e">
        <f t="shared" si="63"/>
        <v>#REF!</v>
      </c>
      <c r="Y149" s="2" t="e">
        <f t="shared" si="64"/>
        <v>#REF!</v>
      </c>
      <c r="Z149" s="2" t="e">
        <f t="shared" si="65"/>
        <v>#REF!</v>
      </c>
      <c r="AA149" s="2" t="e">
        <f t="shared" si="66"/>
        <v>#REF!</v>
      </c>
      <c r="AB149" s="2">
        <f>VLOOKUP(AZ149,[1]sistem!$I$18:$J$19,2,FALSE)</f>
        <v>14</v>
      </c>
      <c r="AC149" s="2">
        <v>0.25</v>
      </c>
      <c r="AD149" s="2">
        <f>VLOOKUP($Q149,[1]sistem!$I$3:$M$10,5,FALSE)</f>
        <v>0</v>
      </c>
      <c r="AG149" s="2" t="e">
        <f>(#REF!+#REF!)*AB149</f>
        <v>#REF!</v>
      </c>
      <c r="AH149" s="2">
        <f>VLOOKUP($Q149,[1]sistem!$I$3:$N$10,6,FALSE)</f>
        <v>0</v>
      </c>
      <c r="AI149" s="2">
        <v>2</v>
      </c>
      <c r="AJ149" s="2">
        <f t="shared" si="67"/>
        <v>0</v>
      </c>
      <c r="AK149" s="2">
        <f>VLOOKUP($AZ149,[1]sistem!$I$18:$K$19,3,FALSE)</f>
        <v>14</v>
      </c>
      <c r="AL149" s="2" t="e">
        <f>AK149*#REF!</f>
        <v>#REF!</v>
      </c>
      <c r="AM149" s="2" t="e">
        <f t="shared" si="68"/>
        <v>#REF!</v>
      </c>
      <c r="AN149" s="2">
        <f>IF(AZ149="s",25,25)</f>
        <v>25</v>
      </c>
      <c r="AO149" s="2" t="e">
        <f t="shared" si="70"/>
        <v>#REF!</v>
      </c>
      <c r="AP149" s="2" t="e">
        <f>ROUND(AO149-#REF!,0)</f>
        <v>#REF!</v>
      </c>
      <c r="AQ149" s="2">
        <f>IF(AZ149="s",IF(Q149=0,0,
IF(Q149=1,#REF!*4*4,
IF(Q149=2,0,
IF(Q149=3,#REF!*4*2,
IF(Q149=4,0,
IF(Q149=5,0,
IF(Q149=6,0,
IF(Q149=7,0)))))))),
IF(AZ149="t",
IF(Q149=0,0,
IF(Q149=1,#REF!*4*4*0.8,
IF(Q149=2,0,
IF(Q149=3,#REF!*4*2*0.8,
IF(Q149=4,0,
IF(Q149=5,0,
IF(Q149=6,0,
IF(Q149=7,0))))))))))</f>
        <v>0</v>
      </c>
      <c r="AR149" s="2">
        <f>IF(AZ149="s",
IF(Q149=0,0,
IF(Q149=1,0,
IF(Q149=2,#REF!*4*2,
IF(Q149=3,#REF!*4,
IF(Q149=4,#REF!*4,
IF(Q149=5,0,
IF(Q149=6,0,
IF(Q149=7,#REF!*4)))))))),
IF(AZ149="t",
IF(Q149=0,0,
IF(Q149=1,0,
IF(Q149=2,#REF!*4*2*0.8,
IF(Q149=3,#REF!*4*0.8,
IF(Q149=4,#REF!*4*0.8,
IF(Q149=5,0,
IF(Q149=6,0,
IF(Q149=7,#REF!*4))))))))))</f>
        <v>0</v>
      </c>
      <c r="AS149" s="2">
        <f>IF(AZ149="s",
IF(Q149=0,0,
IF(Q149=1,#REF!*2,
IF(Q149=2,#REF!*2,
IF(Q149=3,#REF!*2,
IF(Q149=4,#REF!*2,
IF(Q149=5,#REF!*2,
IF(Q149=6,#REF!*2,
IF(Q149=7,#REF!*2)))))))),
IF(AZ149="t",
IF(Q149=0,#REF!*2*0.8,
IF(Q149=1,#REF!*2*0.8,
IF(Q149=2,#REF!*2*0.8,
IF(Q149=3,#REF!*2*0.8,
IF(Q149=4,#REF!*2*0.8,
IF(Q149=5,#REF!*2*0.8,
IF(Q149=6,#REF!*1*0.8,
IF(Q149=7,#REF!*2))))))))))</f>
        <v>0</v>
      </c>
      <c r="AT149" s="2" t="e">
        <f t="shared" si="71"/>
        <v>#REF!</v>
      </c>
      <c r="AU149" s="2">
        <f>IF(AZ149="s",
IF(Q149=0,0,
IF(Q149=1,(14-2)*(#REF!+#REF!)/4*4,
IF(Q149=2,(14-2)*(#REF!+#REF!)/4*2,
IF(Q149=3,(14-2)*(#REF!+#REF!)/4*3,
IF(Q149=4,(14-2)*(#REF!+#REF!)/4,
IF(Q149=5,(14-2)*#REF!/4,
IF(Q149=6,0,
IF(Q149=7,(14)*#REF!)))))))),
IF(AZ149="t",
IF(Q149=0,0,
IF(Q149=1,(11-2)*(#REF!+#REF!)/4*4,
IF(Q149=2,(11-2)*(#REF!+#REF!)/4*2,
IF(Q149=3,(11-2)*(#REF!+#REF!)/4*3,
IF(Q149=4,(11-2)*(#REF!+#REF!)/4,
IF(Q149=5,(11-2)*#REF!/4,
IF(Q149=6,0,
IF(Q149=7,(11)*#REF!))))))))))</f>
        <v>0</v>
      </c>
      <c r="AV149" s="2" t="e">
        <f t="shared" si="72"/>
        <v>#REF!</v>
      </c>
      <c r="AW149" s="2">
        <f t="shared" si="73"/>
        <v>0</v>
      </c>
      <c r="AX149" s="2">
        <f t="shared" si="74"/>
        <v>0</v>
      </c>
      <c r="AY149" s="2">
        <f t="shared" si="75"/>
        <v>0</v>
      </c>
      <c r="AZ149" s="2" t="s">
        <v>63</v>
      </c>
      <c r="BA149" s="2" t="e">
        <f>IF(BG149="A",0,IF(AZ149="s",14*#REF!,IF(AZ149="T",11*#REF!,"HATA")))</f>
        <v>#REF!</v>
      </c>
      <c r="BB149" s="2" t="e">
        <f t="shared" si="76"/>
        <v>#REF!</v>
      </c>
      <c r="BC149" s="2" t="e">
        <f t="shared" si="77"/>
        <v>#REF!</v>
      </c>
      <c r="BD149" s="2" t="e">
        <f>IF(BC149-#REF!=0,"DOĞRU","YANLIŞ")</f>
        <v>#REF!</v>
      </c>
      <c r="BE149" s="2" t="e">
        <f>#REF!-BC149</f>
        <v>#REF!</v>
      </c>
      <c r="BF149" s="2">
        <v>0</v>
      </c>
      <c r="BH149" s="2">
        <v>0</v>
      </c>
      <c r="BJ149" s="2">
        <v>0</v>
      </c>
      <c r="BL149" s="7" t="e">
        <f>#REF!*14</f>
        <v>#REF!</v>
      </c>
      <c r="BM149" s="9"/>
      <c r="BN149" s="8"/>
      <c r="BO149" s="13"/>
      <c r="BP149" s="13"/>
      <c r="BQ149" s="13"/>
      <c r="BR149" s="13"/>
      <c r="BS149" s="13"/>
      <c r="BT149" s="10"/>
      <c r="BU149" s="11"/>
      <c r="BV149" s="12"/>
      <c r="CC149" s="41"/>
      <c r="CD149" s="41"/>
      <c r="CE149" s="41"/>
      <c r="CF149" s="42"/>
      <c r="CG149" s="42"/>
      <c r="CH149" s="42"/>
      <c r="CI149" s="42"/>
      <c r="CJ149" s="42"/>
      <c r="CK149" s="42"/>
    </row>
    <row r="150" spans="1:89" hidden="1" x14ac:dyDescent="0.25">
      <c r="A150" s="54" t="s">
        <v>598</v>
      </c>
      <c r="B150" s="54" t="s">
        <v>599</v>
      </c>
      <c r="C150" s="2" t="s">
        <v>599</v>
      </c>
      <c r="D150" s="4" t="s">
        <v>60</v>
      </c>
      <c r="E150" s="4" t="s">
        <v>60</v>
      </c>
      <c r="F150" s="4" t="e">
        <f>IF(AZ150="S",
IF(#REF!+BH150=2012,
IF(#REF!=1,"12-13/1",
IF(#REF!=2,"12-13/2",
IF(#REF!=3,"13-14/1",
IF(#REF!=4,"13-14/2","Hata1")))),
IF(#REF!+BH150=2013,
IF(#REF!=1,"13-14/1",
IF(#REF!=2,"13-14/2",
IF(#REF!=3,"14-15/1",
IF(#REF!=4,"14-15/2","Hata2")))),
IF(#REF!+BH150=2014,
IF(#REF!=1,"14-15/1",
IF(#REF!=2,"14-15/2",
IF(#REF!=3,"15-16/1",
IF(#REF!=4,"15-16/2","Hata3")))),
IF(#REF!+BH150=2015,
IF(#REF!=1,"15-16/1",
IF(#REF!=2,"15-16/2",
IF(#REF!=3,"16-17/1",
IF(#REF!=4,"16-17/2","Hata4")))),
IF(#REF!+BH150=2016,
IF(#REF!=1,"16-17/1",
IF(#REF!=2,"16-17/2",
IF(#REF!=3,"17-18/1",
IF(#REF!=4,"17-18/2","Hata5")))),
IF(#REF!+BH150=2017,
IF(#REF!=1,"17-18/1",
IF(#REF!=2,"17-18/2",
IF(#REF!=3,"18-19/1",
IF(#REF!=4,"18-19/2","Hata6")))),
IF(#REF!+BH150=2018,
IF(#REF!=1,"18-19/1",
IF(#REF!=2,"18-19/2",
IF(#REF!=3,"19-20/1",
IF(#REF!=4,"19-20/2","Hata7")))),
IF(#REF!+BH150=2019,
IF(#REF!=1,"19-20/1",
IF(#REF!=2,"19-20/2",
IF(#REF!=3,"20-21/1",
IF(#REF!=4,"20-21/2","Hata8")))),
IF(#REF!+BH150=2020,
IF(#REF!=1,"20-21/1",
IF(#REF!=2,"20-21/2",
IF(#REF!=3,"21-22/1",
IF(#REF!=4,"21-22/2","Hata9")))),
IF(#REF!+BH150=2021,
IF(#REF!=1,"21-22/1",
IF(#REF!=2,"21-22/2",
IF(#REF!=3,"22-23/1",
IF(#REF!=4,"22-23/2","Hata10")))),
IF(#REF!+BH150=2022,
IF(#REF!=1,"22-23/1",
IF(#REF!=2,"22-23/2",
IF(#REF!=3,"23-24/1",
IF(#REF!=4,"23-24/2","Hata11")))),
IF(#REF!+BH150=2023,
IF(#REF!=1,"23-24/1",
IF(#REF!=2,"23-24/2",
IF(#REF!=3,"24-25/1",
IF(#REF!=4,"24-25/2","Hata12")))),
)))))))))))),
IF(AZ150="T",
IF(#REF!+BH150=2012,
IF(#REF!=1,"12-13/1",
IF(#REF!=2,"12-13/2",
IF(#REF!=3,"12-13/3",
IF(#REF!=4,"13-14/1",
IF(#REF!=5,"13-14/2",
IF(#REF!=6,"13-14/3","Hata1")))))),
IF(#REF!+BH150=2013,
IF(#REF!=1,"13-14/1",
IF(#REF!=2,"13-14/2",
IF(#REF!=3,"13-14/3",
IF(#REF!=4,"14-15/1",
IF(#REF!=5,"14-15/2",
IF(#REF!=6,"14-15/3","Hata2")))))),
IF(#REF!+BH150=2014,
IF(#REF!=1,"14-15/1",
IF(#REF!=2,"14-15/2",
IF(#REF!=3,"14-15/3",
IF(#REF!=4,"15-16/1",
IF(#REF!=5,"15-16/2",
IF(#REF!=6,"15-16/3","Hata3")))))),
IF(AND(#REF!+#REF!&gt;2014,#REF!+#REF!&lt;2015,BH150=1),
IF(#REF!=0.1,"14-15/0.1",
IF(#REF!=0.2,"14-15/0.2",
IF(#REF!=0.3,"14-15/0.3","Hata4"))),
IF(#REF!+BH150=2015,
IF(#REF!=1,"15-16/1",
IF(#REF!=2,"15-16/2",
IF(#REF!=3,"15-16/3",
IF(#REF!=4,"16-17/1",
IF(#REF!=5,"16-17/2",
IF(#REF!=6,"16-17/3","Hata5")))))),
IF(#REF!+BH150=2016,
IF(#REF!=1,"16-17/1",
IF(#REF!=2,"16-17/2",
IF(#REF!=3,"16-17/3",
IF(#REF!=4,"17-18/1",
IF(#REF!=5,"17-18/2",
IF(#REF!=6,"17-18/3","Hata6")))))),
IF(#REF!+BH150=2017,
IF(#REF!=1,"17-18/1",
IF(#REF!=2,"17-18/2",
IF(#REF!=3,"17-18/3",
IF(#REF!=4,"18-19/1",
IF(#REF!=5,"18-19/2",
IF(#REF!=6,"18-19/3","Hata7")))))),
IF(#REF!+BH150=2018,
IF(#REF!=1,"18-19/1",
IF(#REF!=2,"18-19/2",
IF(#REF!=3,"18-19/3",
IF(#REF!=4,"19-20/1",
IF(#REF!=5," 19-20/2",
IF(#REF!=6,"19-20/3","Hata8")))))),
IF(#REF!+BH150=2019,
IF(#REF!=1,"19-20/1",
IF(#REF!=2,"19-20/2",
IF(#REF!=3,"19-20/3",
IF(#REF!=4,"20-21/1",
IF(#REF!=5,"20-21/2",
IF(#REF!=6,"20-21/3","Hata9")))))),
IF(#REF!+BH150=2020,
IF(#REF!=1,"20-21/1",
IF(#REF!=2,"20-21/2",
IF(#REF!=3,"20-21/3",
IF(#REF!=4,"21-22/1",
IF(#REF!=5,"21-22/2",
IF(#REF!=6,"21-22/3","Hata10")))))),
IF(#REF!+BH150=2021,
IF(#REF!=1,"21-22/1",
IF(#REF!=2,"21-22/2",
IF(#REF!=3,"21-22/3",
IF(#REF!=4,"22-23/1",
IF(#REF!=5,"22-23/2",
IF(#REF!=6,"22-23/3","Hata11")))))),
IF(#REF!+BH150=2022,
IF(#REF!=1,"22-23/1",
IF(#REF!=2,"22-23/2",
IF(#REF!=3,"22-23/3",
IF(#REF!=4,"23-24/1",
IF(#REF!=5,"23-24/2",
IF(#REF!=6,"23-24/3","Hata12")))))),
IF(#REF!+BH150=2023,
IF(#REF!=1,"23-24/1",
IF(#REF!=2,"23-24/2",
IF(#REF!=3,"23-24/3",
IF(#REF!=4,"24-25/1",
IF(#REF!=5,"24-25/2",
IF(#REF!=6,"24-25/3","Hata13")))))),
))))))))))))))
)</f>
        <v>#REF!</v>
      </c>
      <c r="G150" s="4"/>
      <c r="H150" s="54" t="s">
        <v>254</v>
      </c>
      <c r="I150" s="2">
        <v>54660</v>
      </c>
      <c r="J150" s="2" t="s">
        <v>255</v>
      </c>
      <c r="O150" s="2" t="s">
        <v>600</v>
      </c>
      <c r="P150" s="2" t="s">
        <v>600</v>
      </c>
      <c r="Q150" s="55">
        <v>1</v>
      </c>
      <c r="R150" s="2">
        <f>VLOOKUP($Q150,[1]sistem!$I$3:$L$10,2,FALSE)</f>
        <v>4</v>
      </c>
      <c r="S150" s="2">
        <f>VLOOKUP($Q150,[1]sistem!$I$3:$L$10,3,FALSE)</f>
        <v>0</v>
      </c>
      <c r="T150" s="2">
        <f>VLOOKUP($Q150,[1]sistem!$I$3:$L$10,4,FALSE)</f>
        <v>1</v>
      </c>
      <c r="U150" s="2" t="e">
        <f>VLOOKUP($AZ150,[1]sistem!$I$13:$L$14,2,FALSE)*#REF!</f>
        <v>#REF!</v>
      </c>
      <c r="V150" s="2" t="e">
        <f>VLOOKUP($AZ150,[1]sistem!$I$13:$L$14,3,FALSE)*#REF!</f>
        <v>#REF!</v>
      </c>
      <c r="W150" s="2" t="e">
        <f>VLOOKUP($AZ150,[1]sistem!$I$13:$L$14,4,FALSE)*#REF!</f>
        <v>#REF!</v>
      </c>
      <c r="X150" s="2" t="e">
        <f t="shared" si="63"/>
        <v>#REF!</v>
      </c>
      <c r="Y150" s="2" t="e">
        <f t="shared" si="64"/>
        <v>#REF!</v>
      </c>
      <c r="Z150" s="2" t="e">
        <f t="shared" si="65"/>
        <v>#REF!</v>
      </c>
      <c r="AA150" s="2" t="e">
        <f t="shared" si="66"/>
        <v>#REF!</v>
      </c>
      <c r="AB150" s="2">
        <f>VLOOKUP(AZ150,[1]sistem!$I$18:$J$19,2,FALSE)</f>
        <v>14</v>
      </c>
      <c r="AC150" s="2">
        <v>0.25</v>
      </c>
      <c r="AD150" s="2">
        <f>VLOOKUP($Q150,[1]sistem!$I$3:$M$10,5,FALSE)</f>
        <v>4</v>
      </c>
      <c r="AG150" s="2" t="e">
        <f>(#REF!+#REF!)*AB150</f>
        <v>#REF!</v>
      </c>
      <c r="AH150" s="2">
        <f>VLOOKUP($Q150,[1]sistem!$I$3:$N$10,6,FALSE)</f>
        <v>5</v>
      </c>
      <c r="AI150" s="2">
        <v>2</v>
      </c>
      <c r="AJ150" s="2">
        <f t="shared" si="67"/>
        <v>10</v>
      </c>
      <c r="AK150" s="2">
        <f>VLOOKUP($AZ150,[1]sistem!$I$18:$K$19,3,FALSE)</f>
        <v>14</v>
      </c>
      <c r="AL150" s="2" t="e">
        <f>AK150*#REF!</f>
        <v>#REF!</v>
      </c>
      <c r="AM150" s="2" t="e">
        <f t="shared" si="68"/>
        <v>#REF!</v>
      </c>
      <c r="AN150" s="2">
        <f>IF(AZ150="s",25,25)</f>
        <v>25</v>
      </c>
      <c r="AO150" s="2" t="e">
        <f t="shared" si="70"/>
        <v>#REF!</v>
      </c>
      <c r="AP150" s="2" t="e">
        <f>ROUND(AO150-#REF!,0)</f>
        <v>#REF!</v>
      </c>
      <c r="AQ150" s="2" t="e">
        <f>IF(AZ150="s",IF(Q150=0,0,
IF(Q150=1,#REF!*4*4,
IF(Q150=2,0,
IF(Q150=3,#REF!*4*2,
IF(Q150=4,0,
IF(Q150=5,0,
IF(Q150=6,0,
IF(Q150=7,0)))))))),
IF(AZ150="t",
IF(Q150=0,0,
IF(Q150=1,#REF!*4*4*0.8,
IF(Q150=2,0,
IF(Q150=3,#REF!*4*2*0.8,
IF(Q150=4,0,
IF(Q150=5,0,
IF(Q150=6,0,
IF(Q150=7,0))))))))))</f>
        <v>#REF!</v>
      </c>
      <c r="AR150" s="2">
        <f>IF(AZ150="s",
IF(Q150=0,0,
IF(Q150=1,0,
IF(Q150=2,#REF!*4*2,
IF(Q150=3,#REF!*4,
IF(Q150=4,#REF!*4,
IF(Q150=5,0,
IF(Q150=6,0,
IF(Q150=7,#REF!*4)))))))),
IF(AZ150="t",
IF(Q150=0,0,
IF(Q150=1,0,
IF(Q150=2,#REF!*4*2*0.8,
IF(Q150=3,#REF!*4*0.8,
IF(Q150=4,#REF!*4*0.8,
IF(Q150=5,0,
IF(Q150=6,0,
IF(Q150=7,#REF!*4))))))))))</f>
        <v>0</v>
      </c>
      <c r="AS150" s="2" t="e">
        <f>IF(AZ150="s",
IF(Q150=0,0,
IF(Q150=1,#REF!*2,
IF(Q150=2,#REF!*2,
IF(Q150=3,#REF!*2,
IF(Q150=4,#REF!*2,
IF(Q150=5,#REF!*2,
IF(Q150=6,#REF!*2,
IF(Q150=7,#REF!*2)))))))),
IF(AZ150="t",
IF(Q150=0,#REF!*2*0.8,
IF(Q150=1,#REF!*2*0.8,
IF(Q150=2,#REF!*2*0.8,
IF(Q150=3,#REF!*2*0.8,
IF(Q150=4,#REF!*2*0.8,
IF(Q150=5,#REF!*2*0.8,
IF(Q150=6,#REF!*1*0.8,
IF(Q150=7,#REF!*2))))))))))</f>
        <v>#REF!</v>
      </c>
      <c r="AT150" s="2" t="e">
        <f t="shared" si="71"/>
        <v>#REF!</v>
      </c>
      <c r="AU150" s="2" t="e">
        <f>IF(AZ150="s",
IF(Q150=0,0,
IF(Q150=1,(14-2)*(#REF!+#REF!)/4*4,
IF(Q150=2,(14-2)*(#REF!+#REF!)/4*2,
IF(Q150=3,(14-2)*(#REF!+#REF!)/4*3,
IF(Q150=4,(14-2)*(#REF!+#REF!)/4,
IF(Q150=5,(14-2)*#REF!/4,
IF(Q150=6,0,
IF(Q150=7,(14)*#REF!)))))))),
IF(AZ150="t",
IF(Q150=0,0,
IF(Q150=1,(11-2)*(#REF!+#REF!)/4*4,
IF(Q150=2,(11-2)*(#REF!+#REF!)/4*2,
IF(Q150=3,(11-2)*(#REF!+#REF!)/4*3,
IF(Q150=4,(11-2)*(#REF!+#REF!)/4,
IF(Q150=5,(11-2)*#REF!/4,
IF(Q150=6,0,
IF(Q150=7,(11)*#REF!))))))))))</f>
        <v>#REF!</v>
      </c>
      <c r="AV150" s="2" t="e">
        <f t="shared" si="72"/>
        <v>#REF!</v>
      </c>
      <c r="AW150" s="2">
        <f t="shared" si="73"/>
        <v>20</v>
      </c>
      <c r="AX150" s="2">
        <f t="shared" si="74"/>
        <v>10</v>
      </c>
      <c r="AY150" s="2" t="e">
        <f t="shared" si="75"/>
        <v>#REF!</v>
      </c>
      <c r="AZ150" s="2" t="s">
        <v>63</v>
      </c>
      <c r="BA150" s="2" t="e">
        <f>IF(BG150="A",0,IF(AZ150="s",14*#REF!,IF(AZ150="T",11*#REF!,"HATA")))</f>
        <v>#REF!</v>
      </c>
      <c r="BB150" s="2" t="e">
        <f t="shared" si="76"/>
        <v>#REF!</v>
      </c>
      <c r="BC150" s="2" t="e">
        <f t="shared" si="77"/>
        <v>#REF!</v>
      </c>
      <c r="BD150" s="2" t="e">
        <f>IF(BC150-#REF!=0,"DOĞRU","YANLIŞ")</f>
        <v>#REF!</v>
      </c>
      <c r="BE150" s="2" t="e">
        <f>#REF!-BC150</f>
        <v>#REF!</v>
      </c>
      <c r="BF150" s="2">
        <v>0</v>
      </c>
      <c r="BH150" s="2">
        <v>0</v>
      </c>
      <c r="BJ150" s="2">
        <v>1</v>
      </c>
      <c r="BL150" s="7" t="e">
        <f>#REF!*14</f>
        <v>#REF!</v>
      </c>
      <c r="BM150" s="9"/>
      <c r="BN150" s="8"/>
      <c r="BO150" s="13"/>
      <c r="BP150" s="13"/>
      <c r="BQ150" s="13"/>
      <c r="BR150" s="13"/>
      <c r="BS150" s="13"/>
      <c r="BT150" s="10"/>
      <c r="BU150" s="11"/>
      <c r="BV150" s="12"/>
      <c r="CC150" s="51"/>
      <c r="CD150" s="51"/>
      <c r="CE150" s="51"/>
      <c r="CF150" s="52"/>
      <c r="CG150" s="52"/>
      <c r="CH150" s="52"/>
      <c r="CI150" s="52"/>
      <c r="CJ150" s="42"/>
      <c r="CK150" s="42"/>
    </row>
    <row r="151" spans="1:89" hidden="1" x14ac:dyDescent="0.25">
      <c r="A151" s="2" t="s">
        <v>587</v>
      </c>
      <c r="B151" s="2" t="s">
        <v>588</v>
      </c>
      <c r="C151" s="2" t="s">
        <v>588</v>
      </c>
      <c r="D151" s="4" t="s">
        <v>171</v>
      </c>
      <c r="E151" s="4">
        <v>1</v>
      </c>
      <c r="F151" s="4" t="e">
        <f>IF(AZ151="S",
IF(#REF!+BH151=2012,
IF(#REF!=1,"12-13/1",
IF(#REF!=2,"12-13/2",
IF(#REF!=3,"13-14/1",
IF(#REF!=4,"13-14/2","Hata1")))),
IF(#REF!+BH151=2013,
IF(#REF!=1,"13-14/1",
IF(#REF!=2,"13-14/2",
IF(#REF!=3,"14-15/1",
IF(#REF!=4,"14-15/2","Hata2")))),
IF(#REF!+BH151=2014,
IF(#REF!=1,"14-15/1",
IF(#REF!=2,"14-15/2",
IF(#REF!=3,"15-16/1",
IF(#REF!=4,"15-16/2","Hata3")))),
IF(#REF!+BH151=2015,
IF(#REF!=1,"15-16/1",
IF(#REF!=2,"15-16/2",
IF(#REF!=3,"16-17/1",
IF(#REF!=4,"16-17/2","Hata4")))),
IF(#REF!+BH151=2016,
IF(#REF!=1,"16-17/1",
IF(#REF!=2,"16-17/2",
IF(#REF!=3,"17-18/1",
IF(#REF!=4,"17-18/2","Hata5")))),
IF(#REF!+BH151=2017,
IF(#REF!=1,"17-18/1",
IF(#REF!=2,"17-18/2",
IF(#REF!=3,"18-19/1",
IF(#REF!=4,"18-19/2","Hata6")))),
IF(#REF!+BH151=2018,
IF(#REF!=1,"18-19/1",
IF(#REF!=2,"18-19/2",
IF(#REF!=3,"19-20/1",
IF(#REF!=4,"19-20/2","Hata7")))),
IF(#REF!+BH151=2019,
IF(#REF!=1,"19-20/1",
IF(#REF!=2,"19-20/2",
IF(#REF!=3,"20-21/1",
IF(#REF!=4,"20-21/2","Hata8")))),
IF(#REF!+BH151=2020,
IF(#REF!=1,"20-21/1",
IF(#REF!=2,"20-21/2",
IF(#REF!=3,"21-22/1",
IF(#REF!=4,"21-22/2","Hata9")))),
IF(#REF!+BH151=2021,
IF(#REF!=1,"21-22/1",
IF(#REF!=2,"21-22/2",
IF(#REF!=3,"22-23/1",
IF(#REF!=4,"22-23/2","Hata10")))),
IF(#REF!+BH151=2022,
IF(#REF!=1,"22-23/1",
IF(#REF!=2,"22-23/2",
IF(#REF!=3,"23-24/1",
IF(#REF!=4,"23-24/2","Hata11")))),
IF(#REF!+BH151=2023,
IF(#REF!=1,"23-24/1",
IF(#REF!=2,"23-24/2",
IF(#REF!=3,"24-25/1",
IF(#REF!=4,"24-25/2","Hata12")))),
)))))))))))),
IF(AZ151="T",
IF(#REF!+BH151=2012,
IF(#REF!=1,"12-13/1",
IF(#REF!=2,"12-13/2",
IF(#REF!=3,"12-13/3",
IF(#REF!=4,"13-14/1",
IF(#REF!=5,"13-14/2",
IF(#REF!=6,"13-14/3","Hata1")))))),
IF(#REF!+BH151=2013,
IF(#REF!=1,"13-14/1",
IF(#REF!=2,"13-14/2",
IF(#REF!=3,"13-14/3",
IF(#REF!=4,"14-15/1",
IF(#REF!=5,"14-15/2",
IF(#REF!=6,"14-15/3","Hata2")))))),
IF(#REF!+BH151=2014,
IF(#REF!=1,"14-15/1",
IF(#REF!=2,"14-15/2",
IF(#REF!=3,"14-15/3",
IF(#REF!=4,"15-16/1",
IF(#REF!=5,"15-16/2",
IF(#REF!=6,"15-16/3","Hata3")))))),
IF(AND(#REF!+#REF!&gt;2014,#REF!+#REF!&lt;2015,BH151=1),
IF(#REF!=0.1,"14-15/0.1",
IF(#REF!=0.2,"14-15/0.2",
IF(#REF!=0.3,"14-15/0.3","Hata4"))),
IF(#REF!+BH151=2015,
IF(#REF!=1,"15-16/1",
IF(#REF!=2,"15-16/2",
IF(#REF!=3,"15-16/3",
IF(#REF!=4,"16-17/1",
IF(#REF!=5,"16-17/2",
IF(#REF!=6,"16-17/3","Hata5")))))),
IF(#REF!+BH151=2016,
IF(#REF!=1,"16-17/1",
IF(#REF!=2,"16-17/2",
IF(#REF!=3,"16-17/3",
IF(#REF!=4,"17-18/1",
IF(#REF!=5,"17-18/2",
IF(#REF!=6,"17-18/3","Hata6")))))),
IF(#REF!+BH151=2017,
IF(#REF!=1,"17-18/1",
IF(#REF!=2,"17-18/2",
IF(#REF!=3,"17-18/3",
IF(#REF!=4,"18-19/1",
IF(#REF!=5,"18-19/2",
IF(#REF!=6,"18-19/3","Hata7")))))),
IF(#REF!+BH151=2018,
IF(#REF!=1,"18-19/1",
IF(#REF!=2,"18-19/2",
IF(#REF!=3,"18-19/3",
IF(#REF!=4,"19-20/1",
IF(#REF!=5," 19-20/2",
IF(#REF!=6,"19-20/3","Hata8")))))),
IF(#REF!+BH151=2019,
IF(#REF!=1,"19-20/1",
IF(#REF!=2,"19-20/2",
IF(#REF!=3,"19-20/3",
IF(#REF!=4,"20-21/1",
IF(#REF!=5,"20-21/2",
IF(#REF!=6,"20-21/3","Hata9")))))),
IF(#REF!+BH151=2020,
IF(#REF!=1,"20-21/1",
IF(#REF!=2,"20-21/2",
IF(#REF!=3,"20-21/3",
IF(#REF!=4,"21-22/1",
IF(#REF!=5,"21-22/2",
IF(#REF!=6,"21-22/3","Hata10")))))),
IF(#REF!+BH151=2021,
IF(#REF!=1,"21-22/1",
IF(#REF!=2,"21-22/2",
IF(#REF!=3,"21-22/3",
IF(#REF!=4,"22-23/1",
IF(#REF!=5,"22-23/2",
IF(#REF!=6,"22-23/3","Hata11")))))),
IF(#REF!+BH151=2022,
IF(#REF!=1,"22-23/1",
IF(#REF!=2,"22-23/2",
IF(#REF!=3,"22-23/3",
IF(#REF!=4,"23-24/1",
IF(#REF!=5,"23-24/2",
IF(#REF!=6,"23-24/3","Hata12")))))),
IF(#REF!+BH151=2023,
IF(#REF!=1,"23-24/1",
IF(#REF!=2,"23-24/2",
IF(#REF!=3,"23-24/3",
IF(#REF!=4,"24-25/1",
IF(#REF!=5,"24-25/2",
IF(#REF!=6,"24-25/3","Hata13")))))),
))))))))))))))
)</f>
        <v>#REF!</v>
      </c>
      <c r="G151" s="4"/>
      <c r="H151" s="2" t="s">
        <v>254</v>
      </c>
      <c r="I151" s="2">
        <v>54660</v>
      </c>
      <c r="J151" s="2" t="s">
        <v>255</v>
      </c>
      <c r="O151" s="2" t="s">
        <v>589</v>
      </c>
      <c r="P151" s="2" t="s">
        <v>589</v>
      </c>
      <c r="Q151" s="5">
        <v>4</v>
      </c>
      <c r="R151" s="2">
        <f>VLOOKUP($Q151,[1]sistem!$I$3:$L$10,2,FALSE)</f>
        <v>0</v>
      </c>
      <c r="S151" s="2">
        <f>VLOOKUP($Q151,[1]sistem!$I$3:$L$10,3,FALSE)</f>
        <v>1</v>
      </c>
      <c r="T151" s="2">
        <f>VLOOKUP($Q151,[1]sistem!$I$3:$L$10,4,FALSE)</f>
        <v>1</v>
      </c>
      <c r="U151" s="2" t="e">
        <f>VLOOKUP($AZ151,[1]sistem!$I$13:$L$14,2,FALSE)*#REF!</f>
        <v>#REF!</v>
      </c>
      <c r="V151" s="2" t="e">
        <f>VLOOKUP($AZ151,[1]sistem!$I$13:$L$14,3,FALSE)*#REF!</f>
        <v>#REF!</v>
      </c>
      <c r="W151" s="2" t="e">
        <f>VLOOKUP($AZ151,[1]sistem!$I$13:$L$14,4,FALSE)*#REF!</f>
        <v>#REF!</v>
      </c>
      <c r="X151" s="2" t="e">
        <f t="shared" si="63"/>
        <v>#REF!</v>
      </c>
      <c r="Y151" s="2" t="e">
        <f t="shared" si="64"/>
        <v>#REF!</v>
      </c>
      <c r="Z151" s="2" t="e">
        <f t="shared" si="65"/>
        <v>#REF!</v>
      </c>
      <c r="AA151" s="2" t="e">
        <f t="shared" si="66"/>
        <v>#REF!</v>
      </c>
      <c r="AB151" s="2">
        <f>VLOOKUP(AZ151,[1]sistem!$I$18:$J$19,2,FALSE)</f>
        <v>14</v>
      </c>
      <c r="AC151" s="2">
        <v>0.25</v>
      </c>
      <c r="AD151" s="2">
        <f>VLOOKUP($Q151,[1]sistem!$I$3:$M$10,5,FALSE)</f>
        <v>1</v>
      </c>
      <c r="AE151" s="2">
        <v>4</v>
      </c>
      <c r="AG151" s="2">
        <f>AE151*AK151</f>
        <v>56</v>
      </c>
      <c r="AH151" s="2">
        <f>VLOOKUP($Q151,[1]sistem!$I$3:$N$10,6,FALSE)</f>
        <v>2</v>
      </c>
      <c r="AI151" s="2">
        <v>2</v>
      </c>
      <c r="AJ151" s="2">
        <f t="shared" si="67"/>
        <v>4</v>
      </c>
      <c r="AK151" s="2">
        <f>VLOOKUP($AZ151,[1]sistem!$I$18:$K$19,3,FALSE)</f>
        <v>14</v>
      </c>
      <c r="AL151" s="2" t="e">
        <f>AK151*#REF!</f>
        <v>#REF!</v>
      </c>
      <c r="AM151" s="2" t="e">
        <f t="shared" si="68"/>
        <v>#REF!</v>
      </c>
      <c r="AN151" s="2">
        <f>IF(AZ151="s",25,25)</f>
        <v>25</v>
      </c>
      <c r="AO151" s="2" t="e">
        <f t="shared" si="70"/>
        <v>#REF!</v>
      </c>
      <c r="AP151" s="2" t="e">
        <f>ROUND(AO151-#REF!,0)</f>
        <v>#REF!</v>
      </c>
      <c r="AQ151" s="2">
        <f>IF(AZ151="s",IF(Q151=0,0,
IF(Q151=1,#REF!*4*4,
IF(Q151=2,0,
IF(Q151=3,#REF!*4*2,
IF(Q151=4,0,
IF(Q151=5,0,
IF(Q151=6,0,
IF(Q151=7,0)))))))),
IF(AZ151="t",
IF(Q151=0,0,
IF(Q151=1,#REF!*4*4*0.8,
IF(Q151=2,0,
IF(Q151=3,#REF!*4*2*0.8,
IF(Q151=4,0,
IF(Q151=5,0,
IF(Q151=6,0,
IF(Q151=7,0))))))))))</f>
        <v>0</v>
      </c>
      <c r="AR151" s="2" t="e">
        <f>IF(AZ151="s",
IF(Q151=0,0,
IF(Q151=1,0,
IF(Q151=2,#REF!*4*2,
IF(Q151=3,#REF!*4,
IF(Q151=4,#REF!*4,
IF(Q151=5,0,
IF(Q151=6,0,
IF(Q151=7,#REF!*4)))))))),
IF(AZ151="t",
IF(Q151=0,0,
IF(Q151=1,0,
IF(Q151=2,#REF!*4*2*0.8,
IF(Q151=3,#REF!*4*0.8,
IF(Q151=4,#REF!*4*0.8,
IF(Q151=5,0,
IF(Q151=6,0,
IF(Q151=7,#REF!*4))))))))))</f>
        <v>#REF!</v>
      </c>
      <c r="AS151" s="2" t="e">
        <f>IF(AZ151="s",
IF(Q151=0,0,
IF(Q151=1,#REF!*2,
IF(Q151=2,#REF!*2,
IF(Q151=3,#REF!*2,
IF(Q151=4,#REF!*2,
IF(Q151=5,#REF!*2,
IF(Q151=6,#REF!*2,
IF(Q151=7,#REF!*2)))))))),
IF(AZ151="t",
IF(Q151=0,#REF!*2*0.8,
IF(Q151=1,#REF!*2*0.8,
IF(Q151=2,#REF!*2*0.8,
IF(Q151=3,#REF!*2*0.8,
IF(Q151=4,#REF!*2*0.8,
IF(Q151=5,#REF!*2*0.8,
IF(Q151=6,#REF!*1*0.8,
IF(Q151=7,#REF!*2))))))))))</f>
        <v>#REF!</v>
      </c>
      <c r="AT151" s="2" t="e">
        <f t="shared" si="71"/>
        <v>#REF!</v>
      </c>
      <c r="AU151" s="2" t="e">
        <f>IF(AZ151="s",
IF(Q151=0,0,
IF(Q151=1,(14-2)*(#REF!+#REF!)/4*4,
IF(Q151=2,(14-2)*(#REF!+#REF!)/4*2,
IF(Q151=3,(14-2)*(#REF!+#REF!)/4*3,
IF(Q151=4,(14-2)*(#REF!+#REF!)/4,
IF(Q151=5,(14-2)*#REF!/4,
IF(Q151=6,0,
IF(Q151=7,(14)*#REF!)))))))),
IF(AZ151="t",
IF(Q151=0,0,
IF(Q151=1,(11-2)*(#REF!+#REF!)/4*4,
IF(Q151=2,(11-2)*(#REF!+#REF!)/4*2,
IF(Q151=3,(11-2)*(#REF!+#REF!)/4*3,
IF(Q151=4,(11-2)*(#REF!+#REF!)/4,
IF(Q151=5,(11-2)*#REF!/4,
IF(Q151=6,0,
IF(Q151=7,(11)*#REF!))))))))))</f>
        <v>#REF!</v>
      </c>
      <c r="AV151" s="2" t="e">
        <f t="shared" si="72"/>
        <v>#REF!</v>
      </c>
      <c r="AW151" s="2">
        <f t="shared" si="73"/>
        <v>8</v>
      </c>
      <c r="AX151" s="2">
        <f t="shared" si="74"/>
        <v>4</v>
      </c>
      <c r="AY151" s="2" t="e">
        <f t="shared" si="75"/>
        <v>#REF!</v>
      </c>
      <c r="AZ151" s="2" t="s">
        <v>63</v>
      </c>
      <c r="BA151" s="2" t="e">
        <f>IF(BG151="A",0,IF(AZ151="s",14*#REF!,IF(AZ151="T",11*#REF!,"HATA")))</f>
        <v>#REF!</v>
      </c>
      <c r="BB151" s="2" t="e">
        <f t="shared" si="76"/>
        <v>#REF!</v>
      </c>
      <c r="BC151" s="2" t="e">
        <f t="shared" si="77"/>
        <v>#REF!</v>
      </c>
      <c r="BD151" s="2" t="e">
        <f>IF(BC151-#REF!=0,"DOĞRU","YANLIŞ")</f>
        <v>#REF!</v>
      </c>
      <c r="BE151" s="2" t="e">
        <f>#REF!-BC151</f>
        <v>#REF!</v>
      </c>
      <c r="BF151" s="2">
        <v>0</v>
      </c>
      <c r="BH151" s="2">
        <v>0</v>
      </c>
      <c r="BJ151" s="2">
        <v>4</v>
      </c>
      <c r="BL151" s="7" t="e">
        <f>#REF!*14</f>
        <v>#REF!</v>
      </c>
      <c r="BM151" s="9"/>
      <c r="BN151" s="8"/>
      <c r="BO151" s="13"/>
      <c r="BP151" s="13"/>
      <c r="BQ151" s="13"/>
      <c r="BR151" s="13"/>
      <c r="BS151" s="13"/>
      <c r="BT151" s="10"/>
      <c r="BU151" s="11"/>
      <c r="BV151" s="12"/>
      <c r="CC151" s="41"/>
      <c r="CD151" s="41"/>
      <c r="CE151" s="41"/>
      <c r="CF151" s="42"/>
      <c r="CG151" s="42"/>
      <c r="CH151" s="42"/>
      <c r="CI151" s="42"/>
      <c r="CJ151" s="42"/>
      <c r="CK151" s="42"/>
    </row>
    <row r="152" spans="1:89" hidden="1" x14ac:dyDescent="0.25">
      <c r="A152" s="2" t="s">
        <v>590</v>
      </c>
      <c r="B152" s="2" t="s">
        <v>591</v>
      </c>
      <c r="C152" s="2" t="s">
        <v>591</v>
      </c>
      <c r="D152" s="4" t="s">
        <v>60</v>
      </c>
      <c r="E152" s="4" t="s">
        <v>60</v>
      </c>
      <c r="F152" s="4" t="e">
        <f>IF(AZ152="S",
IF(#REF!+BH152=2012,
IF(#REF!=1,"12-13/1",
IF(#REF!=2,"12-13/2",
IF(#REF!=3,"13-14/1",
IF(#REF!=4,"13-14/2","Hata1")))),
IF(#REF!+BH152=2013,
IF(#REF!=1,"13-14/1",
IF(#REF!=2,"13-14/2",
IF(#REF!=3,"14-15/1",
IF(#REF!=4,"14-15/2","Hata2")))),
IF(#REF!+BH152=2014,
IF(#REF!=1,"14-15/1",
IF(#REF!=2,"14-15/2",
IF(#REF!=3,"15-16/1",
IF(#REF!=4,"15-16/2","Hata3")))),
IF(#REF!+BH152=2015,
IF(#REF!=1,"15-16/1",
IF(#REF!=2,"15-16/2",
IF(#REF!=3,"16-17/1",
IF(#REF!=4,"16-17/2","Hata4")))),
IF(#REF!+BH152=2016,
IF(#REF!=1,"16-17/1",
IF(#REF!=2,"16-17/2",
IF(#REF!=3,"17-18/1",
IF(#REF!=4,"17-18/2","Hata5")))),
IF(#REF!+BH152=2017,
IF(#REF!=1,"17-18/1",
IF(#REF!=2,"17-18/2",
IF(#REF!=3,"18-19/1",
IF(#REF!=4,"18-19/2","Hata6")))),
IF(#REF!+BH152=2018,
IF(#REF!=1,"18-19/1",
IF(#REF!=2,"18-19/2",
IF(#REF!=3,"19-20/1",
IF(#REF!=4,"19-20/2","Hata7")))),
IF(#REF!+BH152=2019,
IF(#REF!=1,"19-20/1",
IF(#REF!=2,"19-20/2",
IF(#REF!=3,"20-21/1",
IF(#REF!=4,"20-21/2","Hata8")))),
IF(#REF!+BH152=2020,
IF(#REF!=1,"20-21/1",
IF(#REF!=2,"20-21/2",
IF(#REF!=3,"21-22/1",
IF(#REF!=4,"21-22/2","Hata9")))),
IF(#REF!+BH152=2021,
IF(#REF!=1,"21-22/1",
IF(#REF!=2,"21-22/2",
IF(#REF!=3,"22-23/1",
IF(#REF!=4,"22-23/2","Hata10")))),
IF(#REF!+BH152=2022,
IF(#REF!=1,"22-23/1",
IF(#REF!=2,"22-23/2",
IF(#REF!=3,"23-24/1",
IF(#REF!=4,"23-24/2","Hata11")))),
IF(#REF!+BH152=2023,
IF(#REF!=1,"23-24/1",
IF(#REF!=2,"23-24/2",
IF(#REF!=3,"24-25/1",
IF(#REF!=4,"24-25/2","Hata12")))),
)))))))))))),
IF(AZ152="T",
IF(#REF!+BH152=2012,
IF(#REF!=1,"12-13/1",
IF(#REF!=2,"12-13/2",
IF(#REF!=3,"12-13/3",
IF(#REF!=4,"13-14/1",
IF(#REF!=5,"13-14/2",
IF(#REF!=6,"13-14/3","Hata1")))))),
IF(#REF!+BH152=2013,
IF(#REF!=1,"13-14/1",
IF(#REF!=2,"13-14/2",
IF(#REF!=3,"13-14/3",
IF(#REF!=4,"14-15/1",
IF(#REF!=5,"14-15/2",
IF(#REF!=6,"14-15/3","Hata2")))))),
IF(#REF!+BH152=2014,
IF(#REF!=1,"14-15/1",
IF(#REF!=2,"14-15/2",
IF(#REF!=3,"14-15/3",
IF(#REF!=4,"15-16/1",
IF(#REF!=5,"15-16/2",
IF(#REF!=6,"15-16/3","Hata3")))))),
IF(AND(#REF!+#REF!&gt;2014,#REF!+#REF!&lt;2015,BH152=1),
IF(#REF!=0.1,"14-15/0.1",
IF(#REF!=0.2,"14-15/0.2",
IF(#REF!=0.3,"14-15/0.3","Hata4"))),
IF(#REF!+BH152=2015,
IF(#REF!=1,"15-16/1",
IF(#REF!=2,"15-16/2",
IF(#REF!=3,"15-16/3",
IF(#REF!=4,"16-17/1",
IF(#REF!=5,"16-17/2",
IF(#REF!=6,"16-17/3","Hata5")))))),
IF(#REF!+BH152=2016,
IF(#REF!=1,"16-17/1",
IF(#REF!=2,"16-17/2",
IF(#REF!=3,"16-17/3",
IF(#REF!=4,"17-18/1",
IF(#REF!=5,"17-18/2",
IF(#REF!=6,"17-18/3","Hata6")))))),
IF(#REF!+BH152=2017,
IF(#REF!=1,"17-18/1",
IF(#REF!=2,"17-18/2",
IF(#REF!=3,"17-18/3",
IF(#REF!=4,"18-19/1",
IF(#REF!=5,"18-19/2",
IF(#REF!=6,"18-19/3","Hata7")))))),
IF(#REF!+BH152=2018,
IF(#REF!=1,"18-19/1",
IF(#REF!=2,"18-19/2",
IF(#REF!=3,"18-19/3",
IF(#REF!=4,"19-20/1",
IF(#REF!=5," 19-20/2",
IF(#REF!=6,"19-20/3","Hata8")))))),
IF(#REF!+BH152=2019,
IF(#REF!=1,"19-20/1",
IF(#REF!=2,"19-20/2",
IF(#REF!=3,"19-20/3",
IF(#REF!=4,"20-21/1",
IF(#REF!=5,"20-21/2",
IF(#REF!=6,"20-21/3","Hata9")))))),
IF(#REF!+BH152=2020,
IF(#REF!=1,"20-21/1",
IF(#REF!=2,"20-21/2",
IF(#REF!=3,"20-21/3",
IF(#REF!=4,"21-22/1",
IF(#REF!=5,"21-22/2",
IF(#REF!=6,"21-22/3","Hata10")))))),
IF(#REF!+BH152=2021,
IF(#REF!=1,"21-22/1",
IF(#REF!=2,"21-22/2",
IF(#REF!=3,"21-22/3",
IF(#REF!=4,"22-23/1",
IF(#REF!=5,"22-23/2",
IF(#REF!=6,"22-23/3","Hata11")))))),
IF(#REF!+BH152=2022,
IF(#REF!=1,"22-23/1",
IF(#REF!=2,"22-23/2",
IF(#REF!=3,"22-23/3",
IF(#REF!=4,"23-24/1",
IF(#REF!=5,"23-24/2",
IF(#REF!=6,"23-24/3","Hata12")))))),
IF(#REF!+BH152=2023,
IF(#REF!=1,"23-24/1",
IF(#REF!=2,"23-24/2",
IF(#REF!=3,"23-24/3",
IF(#REF!=4,"24-25/1",
IF(#REF!=5,"24-25/2",
IF(#REF!=6,"24-25/3","Hata13")))))),
))))))))))))))
)</f>
        <v>#REF!</v>
      </c>
      <c r="G152" s="4"/>
      <c r="H152" s="2" t="s">
        <v>254</v>
      </c>
      <c r="I152" s="2">
        <v>54660</v>
      </c>
      <c r="J152" s="2" t="s">
        <v>255</v>
      </c>
      <c r="O152" s="2" t="s">
        <v>592</v>
      </c>
      <c r="P152" s="2" t="s">
        <v>592</v>
      </c>
      <c r="Q152" s="5">
        <v>3</v>
      </c>
      <c r="R152" s="2">
        <f>VLOOKUP($Q152,[1]sistem!$I$3:$L$10,2,FALSE)</f>
        <v>2</v>
      </c>
      <c r="S152" s="2">
        <f>VLOOKUP($Q152,[1]sistem!$I$3:$L$10,3,FALSE)</f>
        <v>1</v>
      </c>
      <c r="T152" s="2">
        <f>VLOOKUP($Q152,[1]sistem!$I$3:$L$10,4,FALSE)</f>
        <v>1</v>
      </c>
      <c r="U152" s="2" t="e">
        <f>VLOOKUP($AZ152,[1]sistem!$I$13:$L$14,2,FALSE)*#REF!</f>
        <v>#REF!</v>
      </c>
      <c r="V152" s="2" t="e">
        <f>VLOOKUP($AZ152,[1]sistem!$I$13:$L$14,3,FALSE)*#REF!</f>
        <v>#REF!</v>
      </c>
      <c r="W152" s="2" t="e">
        <f>VLOOKUP($AZ152,[1]sistem!$I$13:$L$14,4,FALSE)*#REF!</f>
        <v>#REF!</v>
      </c>
      <c r="X152" s="2" t="e">
        <f t="shared" si="63"/>
        <v>#REF!</v>
      </c>
      <c r="Y152" s="2" t="e">
        <f t="shared" si="64"/>
        <v>#REF!</v>
      </c>
      <c r="Z152" s="2" t="e">
        <f t="shared" si="65"/>
        <v>#REF!</v>
      </c>
      <c r="AA152" s="2" t="e">
        <f t="shared" si="66"/>
        <v>#REF!</v>
      </c>
      <c r="AB152" s="2">
        <f>VLOOKUP(AZ152,[1]sistem!$I$18:$J$19,2,FALSE)</f>
        <v>14</v>
      </c>
      <c r="AC152" s="2">
        <v>0.25</v>
      </c>
      <c r="AD152" s="2">
        <f>VLOOKUP($Q152,[1]sistem!$I$3:$M$10,5,FALSE)</f>
        <v>3</v>
      </c>
      <c r="AG152" s="2" t="e">
        <f>(#REF!+#REF!)*AB152</f>
        <v>#REF!</v>
      </c>
      <c r="AH152" s="2">
        <f>VLOOKUP($Q152,[1]sistem!$I$3:$N$10,6,FALSE)</f>
        <v>4</v>
      </c>
      <c r="AI152" s="2">
        <v>2</v>
      </c>
      <c r="AJ152" s="2">
        <f t="shared" si="67"/>
        <v>8</v>
      </c>
      <c r="AK152" s="2">
        <f>VLOOKUP($AZ152,[1]sistem!$I$18:$K$19,3,FALSE)</f>
        <v>14</v>
      </c>
      <c r="AL152" s="2" t="e">
        <f>AK152*#REF!</f>
        <v>#REF!</v>
      </c>
      <c r="AM152" s="2" t="e">
        <f t="shared" si="68"/>
        <v>#REF!</v>
      </c>
      <c r="AN152" s="2">
        <f>IF(AZ152="s",25,25)</f>
        <v>25</v>
      </c>
      <c r="AO152" s="2" t="e">
        <f t="shared" si="70"/>
        <v>#REF!</v>
      </c>
      <c r="AP152" s="2" t="e">
        <f>ROUND(AO152-#REF!,0)</f>
        <v>#REF!</v>
      </c>
      <c r="AQ152" s="2" t="e">
        <f>IF(AZ152="s",IF(Q152=0,0,
IF(Q152=1,#REF!*4*4,
IF(Q152=2,0,
IF(Q152=3,#REF!*4*2,
IF(Q152=4,0,
IF(Q152=5,0,
IF(Q152=6,0,
IF(Q152=7,0)))))))),
IF(AZ152="t",
IF(Q152=0,0,
IF(Q152=1,#REF!*4*4*0.8,
IF(Q152=2,0,
IF(Q152=3,#REF!*4*2*0.8,
IF(Q152=4,0,
IF(Q152=5,0,
IF(Q152=6,0,
IF(Q152=7,0))))))))))</f>
        <v>#REF!</v>
      </c>
      <c r="AR152" s="2" t="e">
        <f>IF(AZ152="s",
IF(Q152=0,0,
IF(Q152=1,0,
IF(Q152=2,#REF!*4*2,
IF(Q152=3,#REF!*4,
IF(Q152=4,#REF!*4,
IF(Q152=5,0,
IF(Q152=6,0,
IF(Q152=7,#REF!*4)))))))),
IF(AZ152="t",
IF(Q152=0,0,
IF(Q152=1,0,
IF(Q152=2,#REF!*4*2*0.8,
IF(Q152=3,#REF!*4*0.8,
IF(Q152=4,#REF!*4*0.8,
IF(Q152=5,0,
IF(Q152=6,0,
IF(Q152=7,#REF!*4))))))))))</f>
        <v>#REF!</v>
      </c>
      <c r="AS152" s="2" t="e">
        <f>IF(AZ152="s",
IF(Q152=0,0,
IF(Q152=1,#REF!*2,
IF(Q152=2,#REF!*2,
IF(Q152=3,#REF!*2,
IF(Q152=4,#REF!*2,
IF(Q152=5,#REF!*2,
IF(Q152=6,#REF!*2,
IF(Q152=7,#REF!*2)))))))),
IF(AZ152="t",
IF(Q152=0,#REF!*2*0.8,
IF(Q152=1,#REF!*2*0.8,
IF(Q152=2,#REF!*2*0.8,
IF(Q152=3,#REF!*2*0.8,
IF(Q152=4,#REF!*2*0.8,
IF(Q152=5,#REF!*2*0.8,
IF(Q152=6,#REF!*1*0.8,
IF(Q152=7,#REF!*2))))))))))</f>
        <v>#REF!</v>
      </c>
      <c r="AT152" s="2" t="e">
        <f t="shared" si="71"/>
        <v>#REF!</v>
      </c>
      <c r="AU152" s="2" t="e">
        <f>IF(AZ152="s",
IF(Q152=0,0,
IF(Q152=1,(14-2)*(#REF!+#REF!)/4*4,
IF(Q152=2,(14-2)*(#REF!+#REF!)/4*2,
IF(Q152=3,(14-2)*(#REF!+#REF!)/4*3,
IF(Q152=4,(14-2)*(#REF!+#REF!)/4,
IF(Q152=5,(14-2)*#REF!/4,
IF(Q152=6,0,
IF(Q152=7,(14)*#REF!)))))))),
IF(AZ152="t",
IF(Q152=0,0,
IF(Q152=1,(11-2)*(#REF!+#REF!)/4*4,
IF(Q152=2,(11-2)*(#REF!+#REF!)/4*2,
IF(Q152=3,(11-2)*(#REF!+#REF!)/4*3,
IF(Q152=4,(11-2)*(#REF!+#REF!)/4,
IF(Q152=5,(11-2)*#REF!/4,
IF(Q152=6,0,
IF(Q152=7,(11)*#REF!))))))))))</f>
        <v>#REF!</v>
      </c>
      <c r="AV152" s="2" t="e">
        <f t="shared" si="72"/>
        <v>#REF!</v>
      </c>
      <c r="AW152" s="2">
        <f t="shared" si="73"/>
        <v>16</v>
      </c>
      <c r="AX152" s="2">
        <f t="shared" si="74"/>
        <v>8</v>
      </c>
      <c r="AY152" s="2" t="e">
        <f t="shared" si="75"/>
        <v>#REF!</v>
      </c>
      <c r="AZ152" s="2" t="s">
        <v>63</v>
      </c>
      <c r="BA152" s="2" t="e">
        <f>IF(BG152="A",0,IF(AZ152="s",14*#REF!,IF(AZ152="T",11*#REF!,"HATA")))</f>
        <v>#REF!</v>
      </c>
      <c r="BB152" s="2" t="e">
        <f t="shared" si="76"/>
        <v>#REF!</v>
      </c>
      <c r="BC152" s="2" t="e">
        <f t="shared" si="77"/>
        <v>#REF!</v>
      </c>
      <c r="BD152" s="2" t="e">
        <f>IF(BC152-#REF!=0,"DOĞRU","YANLIŞ")</f>
        <v>#REF!</v>
      </c>
      <c r="BE152" s="2" t="e">
        <f>#REF!-BC152</f>
        <v>#REF!</v>
      </c>
      <c r="BF152" s="2">
        <v>0</v>
      </c>
      <c r="BH152" s="2">
        <v>0</v>
      </c>
      <c r="BJ152" s="2">
        <v>3</v>
      </c>
      <c r="BL152" s="7" t="e">
        <f>#REF!*14</f>
        <v>#REF!</v>
      </c>
      <c r="BM152" s="9"/>
      <c r="BN152" s="8"/>
      <c r="BO152" s="13"/>
      <c r="BP152" s="13"/>
      <c r="BQ152" s="13"/>
      <c r="BR152" s="13"/>
      <c r="BS152" s="13"/>
      <c r="BT152" s="10"/>
      <c r="BU152" s="11"/>
      <c r="BV152" s="12"/>
      <c r="CC152" s="41"/>
      <c r="CD152" s="41"/>
      <c r="CE152" s="41"/>
      <c r="CF152" s="42"/>
      <c r="CG152" s="42"/>
      <c r="CH152" s="42"/>
      <c r="CI152" s="42"/>
      <c r="CJ152" s="42"/>
      <c r="CK152" s="42"/>
    </row>
    <row r="153" spans="1:89" hidden="1" x14ac:dyDescent="0.25">
      <c r="A153" s="2" t="s">
        <v>593</v>
      </c>
      <c r="B153" s="2" t="s">
        <v>594</v>
      </c>
      <c r="C153" s="2" t="s">
        <v>594</v>
      </c>
      <c r="D153" s="4" t="s">
        <v>171</v>
      </c>
      <c r="E153" s="4" t="s">
        <v>171</v>
      </c>
      <c r="F153" s="4" t="e">
        <f>IF(AZ153="S",
IF(#REF!+BH153=2012,
IF(#REF!=1,"12-13/1",
IF(#REF!=2,"12-13/2",
IF(#REF!=3,"13-14/1",
IF(#REF!=4,"13-14/2","Hata1")))),
IF(#REF!+BH153=2013,
IF(#REF!=1,"13-14/1",
IF(#REF!=2,"13-14/2",
IF(#REF!=3,"14-15/1",
IF(#REF!=4,"14-15/2","Hata2")))),
IF(#REF!+BH153=2014,
IF(#REF!=1,"14-15/1",
IF(#REF!=2,"14-15/2",
IF(#REF!=3,"15-16/1",
IF(#REF!=4,"15-16/2","Hata3")))),
IF(#REF!+BH153=2015,
IF(#REF!=1,"15-16/1",
IF(#REF!=2,"15-16/2",
IF(#REF!=3,"16-17/1",
IF(#REF!=4,"16-17/2","Hata4")))),
IF(#REF!+BH153=2016,
IF(#REF!=1,"16-17/1",
IF(#REF!=2,"16-17/2",
IF(#REF!=3,"17-18/1",
IF(#REF!=4,"17-18/2","Hata5")))),
IF(#REF!+BH153=2017,
IF(#REF!=1,"17-18/1",
IF(#REF!=2,"17-18/2",
IF(#REF!=3,"18-19/1",
IF(#REF!=4,"18-19/2","Hata6")))),
IF(#REF!+BH153=2018,
IF(#REF!=1,"18-19/1",
IF(#REF!=2,"18-19/2",
IF(#REF!=3,"19-20/1",
IF(#REF!=4,"19-20/2","Hata7")))),
IF(#REF!+BH153=2019,
IF(#REF!=1,"19-20/1",
IF(#REF!=2,"19-20/2",
IF(#REF!=3,"20-21/1",
IF(#REF!=4,"20-21/2","Hata8")))),
IF(#REF!+BH153=2020,
IF(#REF!=1,"20-21/1",
IF(#REF!=2,"20-21/2",
IF(#REF!=3,"21-22/1",
IF(#REF!=4,"21-22/2","Hata9")))),
IF(#REF!+BH153=2021,
IF(#REF!=1,"21-22/1",
IF(#REF!=2,"21-22/2",
IF(#REF!=3,"22-23/1",
IF(#REF!=4,"22-23/2","Hata10")))),
IF(#REF!+BH153=2022,
IF(#REF!=1,"22-23/1",
IF(#REF!=2,"22-23/2",
IF(#REF!=3,"23-24/1",
IF(#REF!=4,"23-24/2","Hata11")))),
IF(#REF!+BH153=2023,
IF(#REF!=1,"23-24/1",
IF(#REF!=2,"23-24/2",
IF(#REF!=3,"24-25/1",
IF(#REF!=4,"24-25/2","Hata12")))),
)))))))))))),
IF(AZ153="T",
IF(#REF!+BH153=2012,
IF(#REF!=1,"12-13/1",
IF(#REF!=2,"12-13/2",
IF(#REF!=3,"12-13/3",
IF(#REF!=4,"13-14/1",
IF(#REF!=5,"13-14/2",
IF(#REF!=6,"13-14/3","Hata1")))))),
IF(#REF!+BH153=2013,
IF(#REF!=1,"13-14/1",
IF(#REF!=2,"13-14/2",
IF(#REF!=3,"13-14/3",
IF(#REF!=4,"14-15/1",
IF(#REF!=5,"14-15/2",
IF(#REF!=6,"14-15/3","Hata2")))))),
IF(#REF!+BH153=2014,
IF(#REF!=1,"14-15/1",
IF(#REF!=2,"14-15/2",
IF(#REF!=3,"14-15/3",
IF(#REF!=4,"15-16/1",
IF(#REF!=5,"15-16/2",
IF(#REF!=6,"15-16/3","Hata3")))))),
IF(AND(#REF!+#REF!&gt;2014,#REF!+#REF!&lt;2015,BH153=1),
IF(#REF!=0.1,"14-15/0.1",
IF(#REF!=0.2,"14-15/0.2",
IF(#REF!=0.3,"14-15/0.3","Hata4"))),
IF(#REF!+BH153=2015,
IF(#REF!=1,"15-16/1",
IF(#REF!=2,"15-16/2",
IF(#REF!=3,"15-16/3",
IF(#REF!=4,"16-17/1",
IF(#REF!=5,"16-17/2",
IF(#REF!=6,"16-17/3","Hata5")))))),
IF(#REF!+BH153=2016,
IF(#REF!=1,"16-17/1",
IF(#REF!=2,"16-17/2",
IF(#REF!=3,"16-17/3",
IF(#REF!=4,"17-18/1",
IF(#REF!=5,"17-18/2",
IF(#REF!=6,"17-18/3","Hata6")))))),
IF(#REF!+BH153=2017,
IF(#REF!=1,"17-18/1",
IF(#REF!=2,"17-18/2",
IF(#REF!=3,"17-18/3",
IF(#REF!=4,"18-19/1",
IF(#REF!=5,"18-19/2",
IF(#REF!=6,"18-19/3","Hata7")))))),
IF(#REF!+BH153=2018,
IF(#REF!=1,"18-19/1",
IF(#REF!=2,"18-19/2",
IF(#REF!=3,"18-19/3",
IF(#REF!=4,"19-20/1",
IF(#REF!=5," 19-20/2",
IF(#REF!=6,"19-20/3","Hata8")))))),
IF(#REF!+BH153=2019,
IF(#REF!=1,"19-20/1",
IF(#REF!=2,"19-20/2",
IF(#REF!=3,"19-20/3",
IF(#REF!=4,"20-21/1",
IF(#REF!=5,"20-21/2",
IF(#REF!=6,"20-21/3","Hata9")))))),
IF(#REF!+BH153=2020,
IF(#REF!=1,"20-21/1",
IF(#REF!=2,"20-21/2",
IF(#REF!=3,"20-21/3",
IF(#REF!=4,"21-22/1",
IF(#REF!=5,"21-22/2",
IF(#REF!=6,"21-22/3","Hata10")))))),
IF(#REF!+BH153=2021,
IF(#REF!=1,"21-22/1",
IF(#REF!=2,"21-22/2",
IF(#REF!=3,"21-22/3",
IF(#REF!=4,"22-23/1",
IF(#REF!=5,"22-23/2",
IF(#REF!=6,"22-23/3","Hata11")))))),
IF(#REF!+BH153=2022,
IF(#REF!=1,"22-23/1",
IF(#REF!=2,"22-23/2",
IF(#REF!=3,"22-23/3",
IF(#REF!=4,"23-24/1",
IF(#REF!=5,"23-24/2",
IF(#REF!=6,"23-24/3","Hata12")))))),
IF(#REF!+BH153=2023,
IF(#REF!=1,"23-24/1",
IF(#REF!=2,"23-24/2",
IF(#REF!=3,"23-24/3",
IF(#REF!=4,"24-25/1",
IF(#REF!=5,"24-25/2",
IF(#REF!=6,"24-25/3","Hata13")))))),
))))))))))))))
)</f>
        <v>#REF!</v>
      </c>
      <c r="G153" s="4"/>
      <c r="H153" s="2" t="s">
        <v>254</v>
      </c>
      <c r="I153" s="2">
        <v>54660</v>
      </c>
      <c r="J153" s="2" t="s">
        <v>255</v>
      </c>
      <c r="Q153" s="5">
        <v>4</v>
      </c>
      <c r="R153" s="2">
        <f>VLOOKUP($Q153,[1]sistem!$I$3:$L$10,2,FALSE)</f>
        <v>0</v>
      </c>
      <c r="S153" s="2">
        <f>VLOOKUP($Q153,[1]sistem!$I$3:$L$10,3,FALSE)</f>
        <v>1</v>
      </c>
      <c r="T153" s="2">
        <f>VLOOKUP($Q153,[1]sistem!$I$3:$L$10,4,FALSE)</f>
        <v>1</v>
      </c>
      <c r="U153" s="2" t="e">
        <f>VLOOKUP($AZ153,[1]sistem!$I$13:$L$14,2,FALSE)*#REF!</f>
        <v>#REF!</v>
      </c>
      <c r="V153" s="2" t="e">
        <f>VLOOKUP($AZ153,[1]sistem!$I$13:$L$14,3,FALSE)*#REF!</f>
        <v>#REF!</v>
      </c>
      <c r="W153" s="2" t="e">
        <f>VLOOKUP($AZ153,[1]sistem!$I$13:$L$14,4,FALSE)*#REF!</f>
        <v>#REF!</v>
      </c>
      <c r="X153" s="2" t="e">
        <f t="shared" si="63"/>
        <v>#REF!</v>
      </c>
      <c r="Y153" s="2" t="e">
        <f t="shared" si="64"/>
        <v>#REF!</v>
      </c>
      <c r="Z153" s="2" t="e">
        <f t="shared" si="65"/>
        <v>#REF!</v>
      </c>
      <c r="AA153" s="2" t="e">
        <f t="shared" si="66"/>
        <v>#REF!</v>
      </c>
      <c r="AB153" s="2">
        <f>VLOOKUP(AZ153,[1]sistem!$I$18:$J$19,2,FALSE)</f>
        <v>14</v>
      </c>
      <c r="AC153" s="2">
        <v>0.25</v>
      </c>
      <c r="AD153" s="2">
        <f>VLOOKUP($Q153,[1]sistem!$I$3:$M$10,5,FALSE)</f>
        <v>1</v>
      </c>
      <c r="AE153" s="2">
        <v>4</v>
      </c>
      <c r="AG153" s="2">
        <f>AE153*AK153</f>
        <v>56</v>
      </c>
      <c r="AH153" s="2">
        <f>VLOOKUP($Q153,[1]sistem!$I$3:$N$10,6,FALSE)</f>
        <v>2</v>
      </c>
      <c r="AI153" s="2">
        <v>2</v>
      </c>
      <c r="AJ153" s="2">
        <f t="shared" si="67"/>
        <v>4</v>
      </c>
      <c r="AK153" s="2">
        <f>VLOOKUP($AZ153,[1]sistem!$I$18:$K$19,3,FALSE)</f>
        <v>14</v>
      </c>
      <c r="AL153" s="2" t="e">
        <f>AK153*#REF!</f>
        <v>#REF!</v>
      </c>
      <c r="AM153" s="2" t="e">
        <f t="shared" si="68"/>
        <v>#REF!</v>
      </c>
      <c r="AN153" s="2">
        <f>IF(AZ153="s",25,25)</f>
        <v>25</v>
      </c>
      <c r="AO153" s="2" t="e">
        <f t="shared" si="70"/>
        <v>#REF!</v>
      </c>
      <c r="AP153" s="2" t="e">
        <f>ROUND(AO153-#REF!,0)</f>
        <v>#REF!</v>
      </c>
      <c r="AQ153" s="2">
        <f>IF(AZ153="s",IF(Q153=0,0,
IF(Q153=1,#REF!*4*4,
IF(Q153=2,0,
IF(Q153=3,#REF!*4*2,
IF(Q153=4,0,
IF(Q153=5,0,
IF(Q153=6,0,
IF(Q153=7,0)))))))),
IF(AZ153="t",
IF(Q153=0,0,
IF(Q153=1,#REF!*4*4*0.8,
IF(Q153=2,0,
IF(Q153=3,#REF!*4*2*0.8,
IF(Q153=4,0,
IF(Q153=5,0,
IF(Q153=6,0,
IF(Q153=7,0))))))))))</f>
        <v>0</v>
      </c>
      <c r="AR153" s="2" t="e">
        <f>IF(AZ153="s",
IF(Q153=0,0,
IF(Q153=1,0,
IF(Q153=2,#REF!*4*2,
IF(Q153=3,#REF!*4,
IF(Q153=4,#REF!*4,
IF(Q153=5,0,
IF(Q153=6,0,
IF(Q153=7,#REF!*4)))))))),
IF(AZ153="t",
IF(Q153=0,0,
IF(Q153=1,0,
IF(Q153=2,#REF!*4*2*0.8,
IF(Q153=3,#REF!*4*0.8,
IF(Q153=4,#REF!*4*0.8,
IF(Q153=5,0,
IF(Q153=6,0,
IF(Q153=7,#REF!*4))))))))))</f>
        <v>#REF!</v>
      </c>
      <c r="AS153" s="2" t="e">
        <f>IF(AZ153="s",
IF(Q153=0,0,
IF(Q153=1,#REF!*2,
IF(Q153=2,#REF!*2,
IF(Q153=3,#REF!*2,
IF(Q153=4,#REF!*2,
IF(Q153=5,#REF!*2,
IF(Q153=6,#REF!*2,
IF(Q153=7,#REF!*2)))))))),
IF(AZ153="t",
IF(Q153=0,#REF!*2*0.8,
IF(Q153=1,#REF!*2*0.8,
IF(Q153=2,#REF!*2*0.8,
IF(Q153=3,#REF!*2*0.8,
IF(Q153=4,#REF!*2*0.8,
IF(Q153=5,#REF!*2*0.8,
IF(Q153=6,#REF!*1*0.8,
IF(Q153=7,#REF!*2))))))))))</f>
        <v>#REF!</v>
      </c>
      <c r="AT153" s="2" t="e">
        <f t="shared" si="71"/>
        <v>#REF!</v>
      </c>
      <c r="AU153" s="2" t="e">
        <f>IF(AZ153="s",
IF(Q153=0,0,
IF(Q153=1,(14-2)*(#REF!+#REF!)/4*4,
IF(Q153=2,(14-2)*(#REF!+#REF!)/4*2,
IF(Q153=3,(14-2)*(#REF!+#REF!)/4*3,
IF(Q153=4,(14-2)*(#REF!+#REF!)/4,
IF(Q153=5,(14-2)*#REF!/4,
IF(Q153=6,0,
IF(Q153=7,(14)*#REF!)))))))),
IF(AZ153="t",
IF(Q153=0,0,
IF(Q153=1,(11-2)*(#REF!+#REF!)/4*4,
IF(Q153=2,(11-2)*(#REF!+#REF!)/4*2,
IF(Q153=3,(11-2)*(#REF!+#REF!)/4*3,
IF(Q153=4,(11-2)*(#REF!+#REF!)/4,
IF(Q153=5,(11-2)*#REF!/4,
IF(Q153=6,0,
IF(Q153=7,(11)*#REF!))))))))))</f>
        <v>#REF!</v>
      </c>
      <c r="AV153" s="2" t="e">
        <f t="shared" si="72"/>
        <v>#REF!</v>
      </c>
      <c r="AW153" s="2">
        <f t="shared" si="73"/>
        <v>8</v>
      </c>
      <c r="AX153" s="2">
        <f t="shared" si="74"/>
        <v>4</v>
      </c>
      <c r="AY153" s="2" t="e">
        <f t="shared" si="75"/>
        <v>#REF!</v>
      </c>
      <c r="AZ153" s="2" t="s">
        <v>63</v>
      </c>
      <c r="BA153" s="2" t="e">
        <f>IF(BG153="A",0,IF(AZ153="s",14*#REF!,IF(AZ153="T",11*#REF!,"HATA")))</f>
        <v>#REF!</v>
      </c>
      <c r="BB153" s="2" t="e">
        <f t="shared" si="76"/>
        <v>#REF!</v>
      </c>
      <c r="BC153" s="2" t="e">
        <f t="shared" si="77"/>
        <v>#REF!</v>
      </c>
      <c r="BD153" s="2" t="e">
        <f>IF(BC153-#REF!=0,"DOĞRU","YANLIŞ")</f>
        <v>#REF!</v>
      </c>
      <c r="BE153" s="2" t="e">
        <f>#REF!-BC153</f>
        <v>#REF!</v>
      </c>
      <c r="BF153" s="2">
        <v>0</v>
      </c>
      <c r="BH153" s="2">
        <v>0</v>
      </c>
      <c r="BJ153" s="2">
        <v>4</v>
      </c>
      <c r="BL153" s="7" t="e">
        <f>#REF!*14</f>
        <v>#REF!</v>
      </c>
      <c r="BM153" s="9"/>
      <c r="BN153" s="8"/>
      <c r="BO153" s="13"/>
      <c r="BP153" s="13"/>
      <c r="BQ153" s="13"/>
      <c r="BR153" s="13"/>
      <c r="BS153" s="13"/>
      <c r="BT153" s="10"/>
      <c r="BU153" s="11"/>
      <c r="BV153" s="12"/>
      <c r="CC153" s="41"/>
      <c r="CD153" s="41"/>
      <c r="CE153" s="41"/>
      <c r="CF153" s="42"/>
      <c r="CG153" s="42"/>
      <c r="CH153" s="42"/>
      <c r="CI153" s="42"/>
      <c r="CJ153" s="42"/>
      <c r="CK153" s="42"/>
    </row>
    <row r="154" spans="1:89" hidden="1" x14ac:dyDescent="0.25">
      <c r="A154" s="2" t="s">
        <v>595</v>
      </c>
      <c r="B154" s="2" t="s">
        <v>596</v>
      </c>
      <c r="C154" s="2" t="s">
        <v>596</v>
      </c>
      <c r="D154" s="4" t="s">
        <v>60</v>
      </c>
      <c r="E154" s="4" t="s">
        <v>60</v>
      </c>
      <c r="F154" s="4" t="e">
        <f>IF(AZ154="S",
IF(#REF!+BH154=2012,
IF(#REF!=1,"12-13/1",
IF(#REF!=2,"12-13/2",
IF(#REF!=3,"13-14/1",
IF(#REF!=4,"13-14/2","Hata1")))),
IF(#REF!+BH154=2013,
IF(#REF!=1,"13-14/1",
IF(#REF!=2,"13-14/2",
IF(#REF!=3,"14-15/1",
IF(#REF!=4,"14-15/2","Hata2")))),
IF(#REF!+BH154=2014,
IF(#REF!=1,"14-15/1",
IF(#REF!=2,"14-15/2",
IF(#REF!=3,"15-16/1",
IF(#REF!=4,"15-16/2","Hata3")))),
IF(#REF!+BH154=2015,
IF(#REF!=1,"15-16/1",
IF(#REF!=2,"15-16/2",
IF(#REF!=3,"16-17/1",
IF(#REF!=4,"16-17/2","Hata4")))),
IF(#REF!+BH154=2016,
IF(#REF!=1,"16-17/1",
IF(#REF!=2,"16-17/2",
IF(#REF!=3,"17-18/1",
IF(#REF!=4,"17-18/2","Hata5")))),
IF(#REF!+BH154=2017,
IF(#REF!=1,"17-18/1",
IF(#REF!=2,"17-18/2",
IF(#REF!=3,"18-19/1",
IF(#REF!=4,"18-19/2","Hata6")))),
IF(#REF!+BH154=2018,
IF(#REF!=1,"18-19/1",
IF(#REF!=2,"18-19/2",
IF(#REF!=3,"19-20/1",
IF(#REF!=4,"19-20/2","Hata7")))),
IF(#REF!+BH154=2019,
IF(#REF!=1,"19-20/1",
IF(#REF!=2,"19-20/2",
IF(#REF!=3,"20-21/1",
IF(#REF!=4,"20-21/2","Hata8")))),
IF(#REF!+BH154=2020,
IF(#REF!=1,"20-21/1",
IF(#REF!=2,"20-21/2",
IF(#REF!=3,"21-22/1",
IF(#REF!=4,"21-22/2","Hata9")))),
IF(#REF!+BH154=2021,
IF(#REF!=1,"21-22/1",
IF(#REF!=2,"21-22/2",
IF(#REF!=3,"22-23/1",
IF(#REF!=4,"22-23/2","Hata10")))),
IF(#REF!+BH154=2022,
IF(#REF!=1,"22-23/1",
IF(#REF!=2,"22-23/2",
IF(#REF!=3,"23-24/1",
IF(#REF!=4,"23-24/2","Hata11")))),
IF(#REF!+BH154=2023,
IF(#REF!=1,"23-24/1",
IF(#REF!=2,"23-24/2",
IF(#REF!=3,"24-25/1",
IF(#REF!=4,"24-25/2","Hata12")))),
)))))))))))),
IF(AZ154="T",
IF(#REF!+BH154=2012,
IF(#REF!=1,"12-13/1",
IF(#REF!=2,"12-13/2",
IF(#REF!=3,"12-13/3",
IF(#REF!=4,"13-14/1",
IF(#REF!=5,"13-14/2",
IF(#REF!=6,"13-14/3","Hata1")))))),
IF(#REF!+BH154=2013,
IF(#REF!=1,"13-14/1",
IF(#REF!=2,"13-14/2",
IF(#REF!=3,"13-14/3",
IF(#REF!=4,"14-15/1",
IF(#REF!=5,"14-15/2",
IF(#REF!=6,"14-15/3","Hata2")))))),
IF(#REF!+BH154=2014,
IF(#REF!=1,"14-15/1",
IF(#REF!=2,"14-15/2",
IF(#REF!=3,"14-15/3",
IF(#REF!=4,"15-16/1",
IF(#REF!=5,"15-16/2",
IF(#REF!=6,"15-16/3","Hata3")))))),
IF(AND(#REF!+#REF!&gt;2014,#REF!+#REF!&lt;2015,BH154=1),
IF(#REF!=0.1,"14-15/0.1",
IF(#REF!=0.2,"14-15/0.2",
IF(#REF!=0.3,"14-15/0.3","Hata4"))),
IF(#REF!+BH154=2015,
IF(#REF!=1,"15-16/1",
IF(#REF!=2,"15-16/2",
IF(#REF!=3,"15-16/3",
IF(#REF!=4,"16-17/1",
IF(#REF!=5,"16-17/2",
IF(#REF!=6,"16-17/3","Hata5")))))),
IF(#REF!+BH154=2016,
IF(#REF!=1,"16-17/1",
IF(#REF!=2,"16-17/2",
IF(#REF!=3,"16-17/3",
IF(#REF!=4,"17-18/1",
IF(#REF!=5,"17-18/2",
IF(#REF!=6,"17-18/3","Hata6")))))),
IF(#REF!+BH154=2017,
IF(#REF!=1,"17-18/1",
IF(#REF!=2,"17-18/2",
IF(#REF!=3,"17-18/3",
IF(#REF!=4,"18-19/1",
IF(#REF!=5,"18-19/2",
IF(#REF!=6,"18-19/3","Hata7")))))),
IF(#REF!+BH154=2018,
IF(#REF!=1,"18-19/1",
IF(#REF!=2,"18-19/2",
IF(#REF!=3,"18-19/3",
IF(#REF!=4,"19-20/1",
IF(#REF!=5," 19-20/2",
IF(#REF!=6,"19-20/3","Hata8")))))),
IF(#REF!+BH154=2019,
IF(#REF!=1,"19-20/1",
IF(#REF!=2,"19-20/2",
IF(#REF!=3,"19-20/3",
IF(#REF!=4,"20-21/1",
IF(#REF!=5,"20-21/2",
IF(#REF!=6,"20-21/3","Hata9")))))),
IF(#REF!+BH154=2020,
IF(#REF!=1,"20-21/1",
IF(#REF!=2,"20-21/2",
IF(#REF!=3,"20-21/3",
IF(#REF!=4,"21-22/1",
IF(#REF!=5,"21-22/2",
IF(#REF!=6,"21-22/3","Hata10")))))),
IF(#REF!+BH154=2021,
IF(#REF!=1,"21-22/1",
IF(#REF!=2,"21-22/2",
IF(#REF!=3,"21-22/3",
IF(#REF!=4,"22-23/1",
IF(#REF!=5,"22-23/2",
IF(#REF!=6,"22-23/3","Hata11")))))),
IF(#REF!+BH154=2022,
IF(#REF!=1,"22-23/1",
IF(#REF!=2,"22-23/2",
IF(#REF!=3,"22-23/3",
IF(#REF!=4,"23-24/1",
IF(#REF!=5,"23-24/2",
IF(#REF!=6,"23-24/3","Hata12")))))),
IF(#REF!+BH154=2023,
IF(#REF!=1,"23-24/1",
IF(#REF!=2,"23-24/2",
IF(#REF!=3,"23-24/3",
IF(#REF!=4,"24-25/1",
IF(#REF!=5,"24-25/2",
IF(#REF!=6,"24-25/3","Hata13")))))),
))))))))))))))
)</f>
        <v>#REF!</v>
      </c>
      <c r="G154" s="4"/>
      <c r="H154" s="2" t="s">
        <v>254</v>
      </c>
      <c r="I154" s="2">
        <v>54660</v>
      </c>
      <c r="J154" s="2" t="s">
        <v>255</v>
      </c>
      <c r="O154" s="2" t="s">
        <v>597</v>
      </c>
      <c r="P154" s="2" t="s">
        <v>597</v>
      </c>
      <c r="Q154" s="5">
        <v>2</v>
      </c>
      <c r="R154" s="2">
        <f>VLOOKUP($Q154,[1]sistem!$I$3:$L$10,2,FALSE)</f>
        <v>0</v>
      </c>
      <c r="S154" s="2">
        <f>VLOOKUP($Q154,[1]sistem!$I$3:$L$10,3,FALSE)</f>
        <v>2</v>
      </c>
      <c r="T154" s="2">
        <f>VLOOKUP($Q154,[1]sistem!$I$3:$L$10,4,FALSE)</f>
        <v>1</v>
      </c>
      <c r="U154" s="2" t="e">
        <f>VLOOKUP($AZ154,[1]sistem!$I$13:$L$14,2,FALSE)*#REF!</f>
        <v>#REF!</v>
      </c>
      <c r="V154" s="2" t="e">
        <f>VLOOKUP($AZ154,[1]sistem!$I$13:$L$14,3,FALSE)*#REF!</f>
        <v>#REF!</v>
      </c>
      <c r="W154" s="2" t="e">
        <f>VLOOKUP($AZ154,[1]sistem!$I$13:$L$14,4,FALSE)*#REF!</f>
        <v>#REF!</v>
      </c>
      <c r="X154" s="2" t="e">
        <f t="shared" si="63"/>
        <v>#REF!</v>
      </c>
      <c r="Y154" s="2" t="e">
        <f t="shared" si="64"/>
        <v>#REF!</v>
      </c>
      <c r="Z154" s="2" t="e">
        <f t="shared" si="65"/>
        <v>#REF!</v>
      </c>
      <c r="AA154" s="2" t="e">
        <f t="shared" si="66"/>
        <v>#REF!</v>
      </c>
      <c r="AB154" s="2">
        <f>VLOOKUP(AZ154,[1]sistem!$I$18:$J$19,2,FALSE)</f>
        <v>14</v>
      </c>
      <c r="AC154" s="2">
        <v>0.25</v>
      </c>
      <c r="AD154" s="2">
        <f>VLOOKUP($Q154,[1]sistem!$I$3:$M$10,5,FALSE)</f>
        <v>2</v>
      </c>
      <c r="AG154" s="2" t="e">
        <f>(#REF!+#REF!)*AB154</f>
        <v>#REF!</v>
      </c>
      <c r="AH154" s="2">
        <f>VLOOKUP($Q154,[1]sistem!$I$3:$N$10,6,FALSE)</f>
        <v>3</v>
      </c>
      <c r="AI154" s="2">
        <v>2</v>
      </c>
      <c r="AJ154" s="2">
        <f t="shared" si="67"/>
        <v>6</v>
      </c>
      <c r="AK154" s="2">
        <f>VLOOKUP($AZ154,[1]sistem!$I$18:$K$19,3,FALSE)</f>
        <v>14</v>
      </c>
      <c r="AL154" s="2" t="e">
        <f>AK154*#REF!</f>
        <v>#REF!</v>
      </c>
      <c r="AM154" s="2" t="e">
        <f t="shared" si="68"/>
        <v>#REF!</v>
      </c>
      <c r="AN154" s="2">
        <v>25</v>
      </c>
      <c r="AO154" s="2" t="e">
        <f t="shared" si="70"/>
        <v>#REF!</v>
      </c>
      <c r="AP154" s="2" t="e">
        <f>ROUND(AO154-#REF!,0)</f>
        <v>#REF!</v>
      </c>
      <c r="AQ154" s="2">
        <f>IF(AZ154="s",IF(Q154=0,0,
IF(Q154=1,#REF!*4*4,
IF(Q154=2,0,
IF(Q154=3,#REF!*4*2,
IF(Q154=4,0,
IF(Q154=5,0,
IF(Q154=6,0,
IF(Q154=7,0)))))))),
IF(AZ154="t",
IF(Q154=0,0,
IF(Q154=1,#REF!*4*4*0.8,
IF(Q154=2,0,
IF(Q154=3,#REF!*4*2*0.8,
IF(Q154=4,0,
IF(Q154=5,0,
IF(Q154=6,0,
IF(Q154=7,0))))))))))</f>
        <v>0</v>
      </c>
      <c r="AR154" s="2" t="e">
        <f>IF(AZ154="s",
IF(Q154=0,0,
IF(Q154=1,0,
IF(Q154=2,#REF!*4*2,
IF(Q154=3,#REF!*4,
IF(Q154=4,#REF!*4,
IF(Q154=5,0,
IF(Q154=6,0,
IF(Q154=7,#REF!*4)))))))),
IF(AZ154="t",
IF(Q154=0,0,
IF(Q154=1,0,
IF(Q154=2,#REF!*4*2*0.8,
IF(Q154=3,#REF!*4*0.8,
IF(Q154=4,#REF!*4*0.8,
IF(Q154=5,0,
IF(Q154=6,0,
IF(Q154=7,#REF!*4))))))))))</f>
        <v>#REF!</v>
      </c>
      <c r="AS154" s="2" t="e">
        <f>IF(AZ154="s",
IF(Q154=0,0,
IF(Q154=1,#REF!*2,
IF(Q154=2,#REF!*2,
IF(Q154=3,#REF!*2,
IF(Q154=4,#REF!*2,
IF(Q154=5,#REF!*2,
IF(Q154=6,#REF!*2,
IF(Q154=7,#REF!*2)))))))),
IF(AZ154="t",
IF(Q154=0,#REF!*2*0.8,
IF(Q154=1,#REF!*2*0.8,
IF(Q154=2,#REF!*2*0.8,
IF(Q154=3,#REF!*2*0.8,
IF(Q154=4,#REF!*2*0.8,
IF(Q154=5,#REF!*2*0.8,
IF(Q154=6,#REF!*1*0.8,
IF(Q154=7,#REF!*2))))))))))</f>
        <v>#REF!</v>
      </c>
      <c r="AT154" s="2" t="e">
        <f t="shared" si="71"/>
        <v>#REF!</v>
      </c>
      <c r="AU154" s="2" t="e">
        <f>IF(AZ154="s",
IF(Q154=0,0,
IF(Q154=1,(14-2)*(#REF!+#REF!)/4*4,
IF(Q154=2,(14-2)*(#REF!+#REF!)/4*2,
IF(Q154=3,(14-2)*(#REF!+#REF!)/4*3,
IF(Q154=4,(14-2)*(#REF!+#REF!)/4,
IF(Q154=5,(14-2)*#REF!/4,
IF(Q154=6,0,
IF(Q154=7,(14)*#REF!)))))))),
IF(AZ154="t",
IF(Q154=0,0,
IF(Q154=1,(11-2)*(#REF!+#REF!)/4*4,
IF(Q154=2,(11-2)*(#REF!+#REF!)/4*2,
IF(Q154=3,(11-2)*(#REF!+#REF!)/4*3,
IF(Q154=4,(11-2)*(#REF!+#REF!)/4,
IF(Q154=5,(11-2)*#REF!/4,
IF(Q154=6,0,
IF(Q154=7,(11)*#REF!))))))))))</f>
        <v>#REF!</v>
      </c>
      <c r="AV154" s="2" t="e">
        <f t="shared" si="72"/>
        <v>#REF!</v>
      </c>
      <c r="AW154" s="2">
        <f t="shared" si="73"/>
        <v>12</v>
      </c>
      <c r="AX154" s="2">
        <f t="shared" si="74"/>
        <v>6</v>
      </c>
      <c r="AY154" s="2" t="e">
        <f t="shared" si="75"/>
        <v>#REF!</v>
      </c>
      <c r="AZ154" s="2" t="s">
        <v>63</v>
      </c>
      <c r="BA154" s="2" t="e">
        <f>IF(BG154="A",0,IF(AZ154="s",14*#REF!,IF(AZ154="T",11*#REF!,"HATA")))</f>
        <v>#REF!</v>
      </c>
      <c r="BB154" s="2" t="e">
        <f t="shared" si="76"/>
        <v>#REF!</v>
      </c>
      <c r="BC154" s="2" t="e">
        <f t="shared" si="77"/>
        <v>#REF!</v>
      </c>
      <c r="BD154" s="2" t="e">
        <f>IF(BC154-#REF!=0,"DOĞRU","YANLIŞ")</f>
        <v>#REF!</v>
      </c>
      <c r="BE154" s="2" t="e">
        <f>#REF!-BC154</f>
        <v>#REF!</v>
      </c>
      <c r="BF154" s="2">
        <v>0</v>
      </c>
      <c r="BH154" s="2">
        <v>0</v>
      </c>
      <c r="BJ154" s="2">
        <v>2</v>
      </c>
      <c r="BL154" s="7" t="e">
        <f>#REF!*14</f>
        <v>#REF!</v>
      </c>
      <c r="BM154" s="9"/>
      <c r="BN154" s="8"/>
      <c r="BO154" s="13"/>
      <c r="BP154" s="13"/>
      <c r="BQ154" s="13"/>
      <c r="BR154" s="13"/>
      <c r="BS154" s="13"/>
      <c r="BT154" s="10"/>
      <c r="BU154" s="11"/>
      <c r="BV154" s="12"/>
      <c r="CC154" s="41"/>
      <c r="CD154" s="41"/>
      <c r="CE154" s="41"/>
      <c r="CF154" s="42"/>
      <c r="CG154" s="42"/>
      <c r="CH154" s="42"/>
      <c r="CI154" s="42"/>
      <c r="CJ154" s="42"/>
      <c r="CK154" s="42"/>
    </row>
    <row r="155" spans="1:89" hidden="1" x14ac:dyDescent="0.25">
      <c r="A155" s="2" t="s">
        <v>245</v>
      </c>
      <c r="B155" s="2" t="s">
        <v>246</v>
      </c>
      <c r="C155" s="2" t="s">
        <v>246</v>
      </c>
      <c r="D155" s="4" t="s">
        <v>60</v>
      </c>
      <c r="E155" s="4" t="s">
        <v>60</v>
      </c>
      <c r="F155" s="5" t="e">
        <f>IF(AZ155="S",
IF(#REF!+BH155=2012,
IF(#REF!=1,"12-13/1",
IF(#REF!=2,"12-13/2",
IF(#REF!=3,"13-14/1",
IF(#REF!=4,"13-14/2","Hata1")))),
IF(#REF!+BH155=2013,
IF(#REF!=1,"13-14/1",
IF(#REF!=2,"13-14/2",
IF(#REF!=3,"14-15/1",
IF(#REF!=4,"14-15/2","Hata2")))),
IF(#REF!+BH155=2014,
IF(#REF!=1,"14-15/1",
IF(#REF!=2,"14-15/2",
IF(#REF!=3,"15-16/1",
IF(#REF!=4,"15-16/2","Hata3")))),
IF(#REF!+BH155=2015,
IF(#REF!=1,"15-16/1",
IF(#REF!=2,"15-16/2",
IF(#REF!=3,"16-17/1",
IF(#REF!=4,"16-17/2","Hata4")))),
IF(#REF!+BH155=2016,
IF(#REF!=1,"16-17/1",
IF(#REF!=2,"16-17/2",
IF(#REF!=3,"17-18/1",
IF(#REF!=4,"17-18/2","Hata5")))),
IF(#REF!+BH155=2017,
IF(#REF!=1,"17-18/1",
IF(#REF!=2,"17-18/2",
IF(#REF!=3,"18-19/1",
IF(#REF!=4,"18-19/2","Hata6")))),
IF(#REF!+BH155=2018,
IF(#REF!=1,"18-19/1",
IF(#REF!=2,"18-19/2",
IF(#REF!=3,"19-20/1",
IF(#REF!=4,"19-20/2","Hata7")))),
IF(#REF!+BH155=2019,
IF(#REF!=1,"19-20/1",
IF(#REF!=2,"19-20/2",
IF(#REF!=3,"20-21/1",
IF(#REF!=4,"20-21/2","Hata8")))),
IF(#REF!+BH155=2020,
IF(#REF!=1,"20-21/1",
IF(#REF!=2,"20-21/2",
IF(#REF!=3,"21-22/1",
IF(#REF!=4,"21-22/2","Hata9")))),
IF(#REF!+BH155=2021,
IF(#REF!=1,"21-22/1",
IF(#REF!=2,"21-22/2",
IF(#REF!=3,"22-23/1",
IF(#REF!=4,"22-23/2","Hata10")))),
IF(#REF!+BH155=2022,
IF(#REF!=1,"22-23/1",
IF(#REF!=2,"22-23/2",
IF(#REF!=3,"23-24/1",
IF(#REF!=4,"23-24/2","Hata11")))),
IF(#REF!+BH155=2023,
IF(#REF!=1,"23-24/1",
IF(#REF!=2,"23-24/2",
IF(#REF!=3,"24-25/1",
IF(#REF!=4,"24-25/2","Hata12")))),
)))))))))))),
IF(AZ155="T",
IF(#REF!+BH155=2012,
IF(#REF!=1,"12-13/1",
IF(#REF!=2,"12-13/2",
IF(#REF!=3,"12-13/3",
IF(#REF!=4,"13-14/1",
IF(#REF!=5,"13-14/2",
IF(#REF!=6,"13-14/3","Hata1")))))),
IF(#REF!+BH155=2013,
IF(#REF!=1,"13-14/1",
IF(#REF!=2,"13-14/2",
IF(#REF!=3,"13-14/3",
IF(#REF!=4,"14-15/1",
IF(#REF!=5,"14-15/2",
IF(#REF!=6,"14-15/3","Hata2")))))),
IF(#REF!+BH155=2014,
IF(#REF!=1,"14-15/1",
IF(#REF!=2,"14-15/2",
IF(#REF!=3,"14-15/3",
IF(#REF!=4,"15-16/1",
IF(#REF!=5,"15-16/2",
IF(#REF!=6,"15-16/3","Hata3")))))),
IF(AND(#REF!+#REF!&gt;2014,#REF!+#REF!&lt;2015,BH155=1),
IF(#REF!=0.1,"14-15/0.1",
IF(#REF!=0.2,"14-15/0.2",
IF(#REF!=0.3,"14-15/0.3","Hata4"))),
IF(#REF!+BH155=2015,
IF(#REF!=1,"15-16/1",
IF(#REF!=2,"15-16/2",
IF(#REF!=3,"15-16/3",
IF(#REF!=4,"16-17/1",
IF(#REF!=5,"16-17/2",
IF(#REF!=6,"16-17/3","Hata5")))))),
IF(#REF!+BH155=2016,
IF(#REF!=1,"16-17/1",
IF(#REF!=2,"16-17/2",
IF(#REF!=3,"16-17/3",
IF(#REF!=4,"17-18/1",
IF(#REF!=5,"17-18/2",
IF(#REF!=6,"17-18/3","Hata6")))))),
IF(#REF!+BH155=2017,
IF(#REF!=1,"17-18/1",
IF(#REF!=2,"17-18/2",
IF(#REF!=3,"17-18/3",
IF(#REF!=4,"18-19/1",
IF(#REF!=5,"18-19/2",
IF(#REF!=6,"18-19/3","Hata7")))))),
IF(#REF!+BH155=2018,
IF(#REF!=1,"18-19/1",
IF(#REF!=2,"18-19/2",
IF(#REF!=3,"18-19/3",
IF(#REF!=4,"19-20/1",
IF(#REF!=5," 19-20/2",
IF(#REF!=6,"19-20/3","Hata8")))))),
IF(#REF!+BH155=2019,
IF(#REF!=1,"19-20/1",
IF(#REF!=2,"19-20/2",
IF(#REF!=3,"19-20/3",
IF(#REF!=4,"20-21/1",
IF(#REF!=5,"20-21/2",
IF(#REF!=6,"20-21/3","Hata9")))))),
IF(#REF!+BH155=2020,
IF(#REF!=1,"20-21/1",
IF(#REF!=2,"20-21/2",
IF(#REF!=3,"20-21/3",
IF(#REF!=4,"21-22/1",
IF(#REF!=5,"21-22/2",
IF(#REF!=6,"21-22/3","Hata10")))))),
IF(#REF!+BH155=2021,
IF(#REF!=1,"21-22/1",
IF(#REF!=2,"21-22/2",
IF(#REF!=3,"21-22/3",
IF(#REF!=4,"22-23/1",
IF(#REF!=5,"22-23/2",
IF(#REF!=6,"22-23/3","Hata11")))))),
IF(#REF!+BH155=2022,
IF(#REF!=1,"22-23/1",
IF(#REF!=2,"22-23/2",
IF(#REF!=3,"22-23/3",
IF(#REF!=4,"23-24/1",
IF(#REF!=5,"23-24/2",
IF(#REF!=6,"23-24/3","Hata12")))))),
IF(#REF!+BH155=2023,
IF(#REF!=1,"23-24/1",
IF(#REF!=2,"23-24/2",
IF(#REF!=3,"23-24/3",
IF(#REF!=4,"24-25/1",
IF(#REF!=5,"24-25/2",
IF(#REF!=6,"24-25/3","Hata13")))))),
))))))))))))))
)</f>
        <v>#REF!</v>
      </c>
      <c r="G155" s="4"/>
      <c r="H155" s="2" t="s">
        <v>254</v>
      </c>
      <c r="I155" s="2">
        <v>54660</v>
      </c>
      <c r="J155" s="2" t="s">
        <v>255</v>
      </c>
      <c r="L155" s="2">
        <v>4358</v>
      </c>
      <c r="Q155" s="5">
        <v>0</v>
      </c>
      <c r="R155" s="2">
        <f>VLOOKUP($Q155,[1]sistem!$I$3:$L$10,2,FALSE)</f>
        <v>0</v>
      </c>
      <c r="S155" s="2">
        <f>VLOOKUP($Q155,[1]sistem!$I$3:$L$10,3,FALSE)</f>
        <v>0</v>
      </c>
      <c r="T155" s="2">
        <f>VLOOKUP($Q155,[1]sistem!$I$3:$L$10,4,FALSE)</f>
        <v>0</v>
      </c>
      <c r="U155" s="2" t="e">
        <f>VLOOKUP($AZ155,[1]sistem!$I$13:$L$14,2,FALSE)*#REF!</f>
        <v>#REF!</v>
      </c>
      <c r="V155" s="2" t="e">
        <f>VLOOKUP($AZ155,[1]sistem!$I$13:$L$14,3,FALSE)*#REF!</f>
        <v>#REF!</v>
      </c>
      <c r="W155" s="2" t="e">
        <f>VLOOKUP($AZ155,[1]sistem!$I$13:$L$14,4,FALSE)*#REF!</f>
        <v>#REF!</v>
      </c>
      <c r="X155" s="2" t="e">
        <f t="shared" si="63"/>
        <v>#REF!</v>
      </c>
      <c r="Y155" s="2" t="e">
        <f t="shared" si="64"/>
        <v>#REF!</v>
      </c>
      <c r="Z155" s="2" t="e">
        <f t="shared" si="65"/>
        <v>#REF!</v>
      </c>
      <c r="AA155" s="2" t="e">
        <f t="shared" si="66"/>
        <v>#REF!</v>
      </c>
      <c r="AB155" s="2">
        <f>VLOOKUP(AZ155,[1]sistem!$I$18:$J$19,2,FALSE)</f>
        <v>14</v>
      </c>
      <c r="AC155" s="2">
        <v>0.25</v>
      </c>
      <c r="AD155" s="2">
        <f>VLOOKUP($Q155,[1]sistem!$I$3:$M$10,5,FALSE)</f>
        <v>0</v>
      </c>
      <c r="AG155" s="2" t="e">
        <f>(#REF!+#REF!)*AB155</f>
        <v>#REF!</v>
      </c>
      <c r="AH155" s="2">
        <f>VLOOKUP($Q155,[1]sistem!$I$3:$N$10,6,FALSE)</f>
        <v>0</v>
      </c>
      <c r="AI155" s="2">
        <v>2</v>
      </c>
      <c r="AJ155" s="2">
        <f t="shared" si="67"/>
        <v>0</v>
      </c>
      <c r="AK155" s="2">
        <f>VLOOKUP($AZ155,[1]sistem!$I$18:$K$19,3,FALSE)</f>
        <v>14</v>
      </c>
      <c r="AL155" s="2" t="e">
        <f>AK155*#REF!</f>
        <v>#REF!</v>
      </c>
      <c r="AM155" s="2" t="e">
        <f t="shared" si="68"/>
        <v>#REF!</v>
      </c>
      <c r="AN155" s="2">
        <f>IF(AZ155="s",25,25)</f>
        <v>25</v>
      </c>
      <c r="AO155" s="2" t="e">
        <f t="shared" si="70"/>
        <v>#REF!</v>
      </c>
      <c r="AP155" s="2" t="e">
        <f>ROUND(AO155-#REF!,0)</f>
        <v>#REF!</v>
      </c>
      <c r="AQ155" s="2">
        <f>IF(AZ155="s",IF(Q155=0,0,
IF(Q155=1,#REF!*4*4,
IF(Q155=2,0,
IF(Q155=3,#REF!*4*2,
IF(Q155=4,0,
IF(Q155=5,0,
IF(Q155=6,0,
IF(Q155=7,0)))))))),
IF(AZ155="t",
IF(Q155=0,0,
IF(Q155=1,#REF!*4*4*0.8,
IF(Q155=2,0,
IF(Q155=3,#REF!*4*2*0.8,
IF(Q155=4,0,
IF(Q155=5,0,
IF(Q155=6,0,
IF(Q155=7,0))))))))))</f>
        <v>0</v>
      </c>
      <c r="AR155" s="2">
        <f>IF(AZ155="s",
IF(Q155=0,0,
IF(Q155=1,0,
IF(Q155=2,#REF!*4*2,
IF(Q155=3,#REF!*4,
IF(Q155=4,#REF!*4,
IF(Q155=5,0,
IF(Q155=6,0,
IF(Q155=7,#REF!*4)))))))),
IF(AZ155="t",
IF(Q155=0,0,
IF(Q155=1,0,
IF(Q155=2,#REF!*4*2*0.8,
IF(Q155=3,#REF!*4*0.8,
IF(Q155=4,#REF!*4*0.8,
IF(Q155=5,0,
IF(Q155=6,0,
IF(Q155=7,#REF!*4))))))))))</f>
        <v>0</v>
      </c>
      <c r="AS155" s="2">
        <f>IF(AZ155="s",
IF(Q155=0,0,
IF(Q155=1,#REF!*2,
IF(Q155=2,#REF!*2,
IF(Q155=3,#REF!*2,
IF(Q155=4,#REF!*2,
IF(Q155=5,#REF!*2,
IF(Q155=6,#REF!*2,
IF(Q155=7,#REF!*2)))))))),
IF(AZ155="t",
IF(Q155=0,#REF!*2*0.8,
IF(Q155=1,#REF!*2*0.8,
IF(Q155=2,#REF!*2*0.8,
IF(Q155=3,#REF!*2*0.8,
IF(Q155=4,#REF!*2*0.8,
IF(Q155=5,#REF!*2*0.8,
IF(Q155=6,#REF!*1*0.8,
IF(Q155=7,#REF!*2))))))))))</f>
        <v>0</v>
      </c>
      <c r="AT155" s="2" t="e">
        <f t="shared" si="71"/>
        <v>#REF!</v>
      </c>
      <c r="AU155" s="2">
        <f>IF(AZ155="s",
IF(Q155=0,0,
IF(Q155=1,(14-2)*(#REF!+#REF!)/4*4,
IF(Q155=2,(14-2)*(#REF!+#REF!)/4*2,
IF(Q155=3,(14-2)*(#REF!+#REF!)/4*3,
IF(Q155=4,(14-2)*(#REF!+#REF!)/4,
IF(Q155=5,(14-2)*#REF!/4,
IF(Q155=6,0,
IF(Q155=7,(14)*#REF!)))))))),
IF(AZ155="t",
IF(Q155=0,0,
IF(Q155=1,(11-2)*(#REF!+#REF!)/4*4,
IF(Q155=2,(11-2)*(#REF!+#REF!)/4*2,
IF(Q155=3,(11-2)*(#REF!+#REF!)/4*3,
IF(Q155=4,(11-2)*(#REF!+#REF!)/4,
IF(Q155=5,(11-2)*#REF!/4,
IF(Q155=6,0,
IF(Q155=7,(11)*#REF!))))))))))</f>
        <v>0</v>
      </c>
      <c r="AV155" s="2" t="e">
        <f t="shared" si="72"/>
        <v>#REF!</v>
      </c>
      <c r="AW155" s="2">
        <f t="shared" si="73"/>
        <v>0</v>
      </c>
      <c r="AX155" s="2">
        <f t="shared" si="74"/>
        <v>0</v>
      </c>
      <c r="AY155" s="2">
        <f t="shared" si="75"/>
        <v>0</v>
      </c>
      <c r="AZ155" s="2" t="s">
        <v>63</v>
      </c>
      <c r="BA155" s="2">
        <f>IF(BG155="A",0,IF(AZ155="s",14*#REF!,IF(AZ155="T",11*#REF!,"HATA")))</f>
        <v>0</v>
      </c>
      <c r="BB155" s="2">
        <f t="shared" si="76"/>
        <v>0</v>
      </c>
      <c r="BC155" s="2">
        <f t="shared" si="77"/>
        <v>0</v>
      </c>
      <c r="BD155" s="2" t="e">
        <f>IF(BC155-#REF!=0,"DOĞRU","YANLIŞ")</f>
        <v>#REF!</v>
      </c>
      <c r="BE155" s="2" t="e">
        <f>#REF!-BC155</f>
        <v>#REF!</v>
      </c>
      <c r="BF155" s="2">
        <v>0</v>
      </c>
      <c r="BG155" s="2" t="s">
        <v>110</v>
      </c>
      <c r="BH155" s="2">
        <v>0</v>
      </c>
      <c r="BJ155" s="2">
        <v>0</v>
      </c>
      <c r="BL155" s="7" t="e">
        <f>#REF!*14</f>
        <v>#REF!</v>
      </c>
      <c r="BM155" s="9"/>
      <c r="BN155" s="8"/>
      <c r="BO155" s="13"/>
      <c r="BP155" s="13"/>
      <c r="BQ155" s="13"/>
      <c r="BR155" s="13"/>
      <c r="BS155" s="13"/>
      <c r="BT155" s="10"/>
      <c r="BU155" s="11"/>
      <c r="BV155" s="12"/>
      <c r="CC155" s="41"/>
      <c r="CD155" s="41"/>
      <c r="CE155" s="41"/>
      <c r="CF155" s="42"/>
      <c r="CG155" s="42"/>
      <c r="CH155" s="42"/>
      <c r="CI155" s="42"/>
      <c r="CJ155" s="42"/>
      <c r="CK155" s="42"/>
    </row>
    <row r="156" spans="1:89" hidden="1" x14ac:dyDescent="0.25">
      <c r="A156" s="2" t="s">
        <v>256</v>
      </c>
      <c r="B156" s="2" t="s">
        <v>257</v>
      </c>
      <c r="C156" s="2" t="s">
        <v>257</v>
      </c>
      <c r="D156" s="4" t="s">
        <v>60</v>
      </c>
      <c r="E156" s="4" t="s">
        <v>60</v>
      </c>
      <c r="F156" s="4" t="e">
        <f>IF(AZ156="S",
IF(#REF!+BH156=2012,
IF(#REF!=1,"12-13/1",
IF(#REF!=2,"12-13/2",
IF(#REF!=3,"13-14/1",
IF(#REF!=4,"13-14/2","Hata1")))),
IF(#REF!+BH156=2013,
IF(#REF!=1,"13-14/1",
IF(#REF!=2,"13-14/2",
IF(#REF!=3,"14-15/1",
IF(#REF!=4,"14-15/2","Hata2")))),
IF(#REF!+BH156=2014,
IF(#REF!=1,"14-15/1",
IF(#REF!=2,"14-15/2",
IF(#REF!=3,"15-16/1",
IF(#REF!=4,"15-16/2","Hata3")))),
IF(#REF!+BH156=2015,
IF(#REF!=1,"15-16/1",
IF(#REF!=2,"15-16/2",
IF(#REF!=3,"16-17/1",
IF(#REF!=4,"16-17/2","Hata4")))),
IF(#REF!+BH156=2016,
IF(#REF!=1,"16-17/1",
IF(#REF!=2,"16-17/2",
IF(#REF!=3,"17-18/1",
IF(#REF!=4,"17-18/2","Hata5")))),
IF(#REF!+BH156=2017,
IF(#REF!=1,"17-18/1",
IF(#REF!=2,"17-18/2",
IF(#REF!=3,"18-19/1",
IF(#REF!=4,"18-19/2","Hata6")))),
IF(#REF!+BH156=2018,
IF(#REF!=1,"18-19/1",
IF(#REF!=2,"18-19/2",
IF(#REF!=3,"19-20/1",
IF(#REF!=4,"19-20/2","Hata7")))),
IF(#REF!+BH156=2019,
IF(#REF!=1,"19-20/1",
IF(#REF!=2,"19-20/2",
IF(#REF!=3,"20-21/1",
IF(#REF!=4,"20-21/2","Hata8")))),
IF(#REF!+BH156=2020,
IF(#REF!=1,"20-21/1",
IF(#REF!=2,"20-21/2",
IF(#REF!=3,"21-22/1",
IF(#REF!=4,"21-22/2","Hata9")))),
IF(#REF!+BH156=2021,
IF(#REF!=1,"21-22/1",
IF(#REF!=2,"21-22/2",
IF(#REF!=3,"22-23/1",
IF(#REF!=4,"22-23/2","Hata10")))),
IF(#REF!+BH156=2022,
IF(#REF!=1,"22-23/1",
IF(#REF!=2,"22-23/2",
IF(#REF!=3,"23-24/1",
IF(#REF!=4,"23-24/2","Hata11")))),
IF(#REF!+BH156=2023,
IF(#REF!=1,"23-24/1",
IF(#REF!=2,"23-24/2",
IF(#REF!=3,"24-25/1",
IF(#REF!=4,"24-25/2","Hata12")))),
)))))))))))),
IF(AZ156="T",
IF(#REF!+BH156=2012,
IF(#REF!=1,"12-13/1",
IF(#REF!=2,"12-13/2",
IF(#REF!=3,"12-13/3",
IF(#REF!=4,"13-14/1",
IF(#REF!=5,"13-14/2",
IF(#REF!=6,"13-14/3","Hata1")))))),
IF(#REF!+BH156=2013,
IF(#REF!=1,"13-14/1",
IF(#REF!=2,"13-14/2",
IF(#REF!=3,"13-14/3",
IF(#REF!=4,"14-15/1",
IF(#REF!=5,"14-15/2",
IF(#REF!=6,"14-15/3","Hata2")))))),
IF(#REF!+BH156=2014,
IF(#REF!=1,"14-15/1",
IF(#REF!=2,"14-15/2",
IF(#REF!=3,"14-15/3",
IF(#REF!=4,"15-16/1",
IF(#REF!=5,"15-16/2",
IF(#REF!=6,"15-16/3","Hata3")))))),
IF(AND(#REF!+#REF!&gt;2014,#REF!+#REF!&lt;2015,BH156=1),
IF(#REF!=0.1,"14-15/0.1",
IF(#REF!=0.2,"14-15/0.2",
IF(#REF!=0.3,"14-15/0.3","Hata4"))),
IF(#REF!+BH156=2015,
IF(#REF!=1,"15-16/1",
IF(#REF!=2,"15-16/2",
IF(#REF!=3,"15-16/3",
IF(#REF!=4,"16-17/1",
IF(#REF!=5,"16-17/2",
IF(#REF!=6,"16-17/3","Hata5")))))),
IF(#REF!+BH156=2016,
IF(#REF!=1,"16-17/1",
IF(#REF!=2,"16-17/2",
IF(#REF!=3,"16-17/3",
IF(#REF!=4,"17-18/1",
IF(#REF!=5,"17-18/2",
IF(#REF!=6,"17-18/3","Hata6")))))),
IF(#REF!+BH156=2017,
IF(#REF!=1,"17-18/1",
IF(#REF!=2,"17-18/2",
IF(#REF!=3,"17-18/3",
IF(#REF!=4,"18-19/1",
IF(#REF!=5,"18-19/2",
IF(#REF!=6,"18-19/3","Hata7")))))),
IF(#REF!+BH156=2018,
IF(#REF!=1,"18-19/1",
IF(#REF!=2,"18-19/2",
IF(#REF!=3,"18-19/3",
IF(#REF!=4,"19-20/1",
IF(#REF!=5," 19-20/2",
IF(#REF!=6,"19-20/3","Hata8")))))),
IF(#REF!+BH156=2019,
IF(#REF!=1,"19-20/1",
IF(#REF!=2,"19-20/2",
IF(#REF!=3,"19-20/3",
IF(#REF!=4,"20-21/1",
IF(#REF!=5,"20-21/2",
IF(#REF!=6,"20-21/3","Hata9")))))),
IF(#REF!+BH156=2020,
IF(#REF!=1,"20-21/1",
IF(#REF!=2,"20-21/2",
IF(#REF!=3,"20-21/3",
IF(#REF!=4,"21-22/1",
IF(#REF!=5,"21-22/2",
IF(#REF!=6,"21-22/3","Hata10")))))),
IF(#REF!+BH156=2021,
IF(#REF!=1,"21-22/1",
IF(#REF!=2,"21-22/2",
IF(#REF!=3,"21-22/3",
IF(#REF!=4,"22-23/1",
IF(#REF!=5,"22-23/2",
IF(#REF!=6,"22-23/3","Hata11")))))),
IF(#REF!+BH156=2022,
IF(#REF!=1,"22-23/1",
IF(#REF!=2,"22-23/2",
IF(#REF!=3,"22-23/3",
IF(#REF!=4,"23-24/1",
IF(#REF!=5,"23-24/2",
IF(#REF!=6,"23-24/3","Hata12")))))),
IF(#REF!+BH156=2023,
IF(#REF!=1,"23-24/1",
IF(#REF!=2,"23-24/2",
IF(#REF!=3,"23-24/3",
IF(#REF!=4,"24-25/1",
IF(#REF!=5,"24-25/2",
IF(#REF!=6,"24-25/3","Hata13")))))),
))))))))))))))
)</f>
        <v>#REF!</v>
      </c>
      <c r="G156" s="4"/>
      <c r="H156" s="2" t="s">
        <v>254</v>
      </c>
      <c r="I156" s="2">
        <v>54660</v>
      </c>
      <c r="J156" s="2" t="s">
        <v>255</v>
      </c>
      <c r="O156" s="2" t="s">
        <v>469</v>
      </c>
      <c r="P156" s="2" t="s">
        <v>469</v>
      </c>
      <c r="Q156" s="5">
        <v>0</v>
      </c>
      <c r="R156" s="2">
        <f>VLOOKUP($Q156,[1]sistem!$I$3:$L$10,2,FALSE)</f>
        <v>0</v>
      </c>
      <c r="S156" s="2">
        <f>VLOOKUP($Q156,[1]sistem!$I$3:$L$10,3,FALSE)</f>
        <v>0</v>
      </c>
      <c r="T156" s="2">
        <f>VLOOKUP($Q156,[1]sistem!$I$3:$L$10,4,FALSE)</f>
        <v>0</v>
      </c>
      <c r="U156" s="2" t="e">
        <f>VLOOKUP($AZ156,[1]sistem!$I$13:$L$14,2,FALSE)*#REF!</f>
        <v>#REF!</v>
      </c>
      <c r="V156" s="2" t="e">
        <f>VLOOKUP($AZ156,[1]sistem!$I$13:$L$14,3,FALSE)*#REF!</f>
        <v>#REF!</v>
      </c>
      <c r="W156" s="2" t="e">
        <f>VLOOKUP($AZ156,[1]sistem!$I$13:$L$14,4,FALSE)*#REF!</f>
        <v>#REF!</v>
      </c>
      <c r="X156" s="2" t="e">
        <f t="shared" si="63"/>
        <v>#REF!</v>
      </c>
      <c r="Y156" s="2" t="e">
        <f t="shared" si="64"/>
        <v>#REF!</v>
      </c>
      <c r="Z156" s="2" t="e">
        <f t="shared" si="65"/>
        <v>#REF!</v>
      </c>
      <c r="AA156" s="2" t="e">
        <f t="shared" si="66"/>
        <v>#REF!</v>
      </c>
      <c r="AB156" s="2">
        <f>VLOOKUP(AZ156,[1]sistem!$I$18:$J$19,2,FALSE)</f>
        <v>14</v>
      </c>
      <c r="AC156" s="2">
        <v>0.25</v>
      </c>
      <c r="AD156" s="2">
        <f>VLOOKUP($Q156,[1]sistem!$I$3:$M$10,5,FALSE)</f>
        <v>0</v>
      </c>
      <c r="AG156" s="2" t="e">
        <f>(#REF!+#REF!)*AB156</f>
        <v>#REF!</v>
      </c>
      <c r="AH156" s="2">
        <f>VLOOKUP($Q156,[1]sistem!$I$3:$N$10,6,FALSE)</f>
        <v>0</v>
      </c>
      <c r="AI156" s="2">
        <v>2</v>
      </c>
      <c r="AJ156" s="2">
        <f t="shared" si="67"/>
        <v>0</v>
      </c>
      <c r="AK156" s="2">
        <f>VLOOKUP($AZ156,[1]sistem!$I$18:$K$19,3,FALSE)</f>
        <v>14</v>
      </c>
      <c r="AL156" s="2" t="e">
        <f>AK156*#REF!</f>
        <v>#REF!</v>
      </c>
      <c r="AM156" s="2" t="e">
        <f t="shared" si="68"/>
        <v>#REF!</v>
      </c>
      <c r="AN156" s="2">
        <f>IF(AZ156="s",25,25)</f>
        <v>25</v>
      </c>
      <c r="AO156" s="2" t="e">
        <f t="shared" si="70"/>
        <v>#REF!</v>
      </c>
      <c r="AP156" s="2" t="e">
        <f>ROUND(AO156-#REF!,0)</f>
        <v>#REF!</v>
      </c>
      <c r="AQ156" s="2">
        <f>IF(AZ156="s",IF(Q156=0,0,
IF(Q156=1,#REF!*4*4,
IF(Q156=2,0,
IF(Q156=3,#REF!*4*2,
IF(Q156=4,0,
IF(Q156=5,0,
IF(Q156=6,0,
IF(Q156=7,0)))))))),
IF(AZ156="t",
IF(Q156=0,0,
IF(Q156=1,#REF!*4*4*0.8,
IF(Q156=2,0,
IF(Q156=3,#REF!*4*2*0.8,
IF(Q156=4,0,
IF(Q156=5,0,
IF(Q156=6,0,
IF(Q156=7,0))))))))))</f>
        <v>0</v>
      </c>
      <c r="AR156" s="2">
        <f>IF(AZ156="s",
IF(Q156=0,0,
IF(Q156=1,0,
IF(Q156=2,#REF!*4*2,
IF(Q156=3,#REF!*4,
IF(Q156=4,#REF!*4,
IF(Q156=5,0,
IF(Q156=6,0,
IF(Q156=7,#REF!*4)))))))),
IF(AZ156="t",
IF(Q156=0,0,
IF(Q156=1,0,
IF(Q156=2,#REF!*4*2*0.8,
IF(Q156=3,#REF!*4*0.8,
IF(Q156=4,#REF!*4*0.8,
IF(Q156=5,0,
IF(Q156=6,0,
IF(Q156=7,#REF!*4))))))))))</f>
        <v>0</v>
      </c>
      <c r="AS156" s="2">
        <f>IF(AZ156="s",
IF(Q156=0,0,
IF(Q156=1,#REF!*2,
IF(Q156=2,#REF!*2,
IF(Q156=3,#REF!*2,
IF(Q156=4,#REF!*2,
IF(Q156=5,#REF!*2,
IF(Q156=6,#REF!*2,
IF(Q156=7,#REF!*2)))))))),
IF(AZ156="t",
IF(Q156=0,#REF!*2*0.8,
IF(Q156=1,#REF!*2*0.8,
IF(Q156=2,#REF!*2*0.8,
IF(Q156=3,#REF!*2*0.8,
IF(Q156=4,#REF!*2*0.8,
IF(Q156=5,#REF!*2*0.8,
IF(Q156=6,#REF!*1*0.8,
IF(Q156=7,#REF!*2))))))))))</f>
        <v>0</v>
      </c>
      <c r="AT156" s="2" t="e">
        <f t="shared" si="71"/>
        <v>#REF!</v>
      </c>
      <c r="AU156" s="2">
        <f>IF(AZ156="s",
IF(Q156=0,0,
IF(Q156=1,(14-2)*(#REF!+#REF!)/4*4,
IF(Q156=2,(14-2)*(#REF!+#REF!)/4*2,
IF(Q156=3,(14-2)*(#REF!+#REF!)/4*3,
IF(Q156=4,(14-2)*(#REF!+#REF!)/4,
IF(Q156=5,(14-2)*#REF!/4,
IF(Q156=6,0,
IF(Q156=7,(14)*#REF!)))))))),
IF(AZ156="t",
IF(Q156=0,0,
IF(Q156=1,(11-2)*(#REF!+#REF!)/4*4,
IF(Q156=2,(11-2)*(#REF!+#REF!)/4*2,
IF(Q156=3,(11-2)*(#REF!+#REF!)/4*3,
IF(Q156=4,(11-2)*(#REF!+#REF!)/4,
IF(Q156=5,(11-2)*#REF!/4,
IF(Q156=6,0,
IF(Q156=7,(11)*#REF!))))))))))</f>
        <v>0</v>
      </c>
      <c r="AV156" s="2" t="e">
        <f t="shared" si="72"/>
        <v>#REF!</v>
      </c>
      <c r="AW156" s="2">
        <f t="shared" si="73"/>
        <v>0</v>
      </c>
      <c r="AX156" s="2">
        <f t="shared" si="74"/>
        <v>0</v>
      </c>
      <c r="AY156" s="2">
        <f t="shared" si="75"/>
        <v>0</v>
      </c>
      <c r="AZ156" s="2" t="s">
        <v>63</v>
      </c>
      <c r="BA156" s="2" t="e">
        <f>IF(BG156="A",0,IF(AZ156="s",14*#REF!,IF(AZ156="T",11*#REF!,"HATA")))</f>
        <v>#REF!</v>
      </c>
      <c r="BB156" s="2" t="e">
        <f t="shared" si="76"/>
        <v>#REF!</v>
      </c>
      <c r="BC156" s="2" t="e">
        <f t="shared" si="77"/>
        <v>#REF!</v>
      </c>
      <c r="BD156" s="2" t="e">
        <f>IF(BC156-#REF!=0,"DOĞRU","YANLIŞ")</f>
        <v>#REF!</v>
      </c>
      <c r="BE156" s="2" t="e">
        <f>#REF!-BC156</f>
        <v>#REF!</v>
      </c>
      <c r="BF156" s="2">
        <v>0</v>
      </c>
      <c r="BH156" s="2">
        <v>0</v>
      </c>
      <c r="BJ156" s="2">
        <v>0</v>
      </c>
      <c r="BL156" s="7" t="e">
        <f>#REF!*14</f>
        <v>#REF!</v>
      </c>
      <c r="BM156" s="9"/>
      <c r="BN156" s="8"/>
      <c r="BO156" s="13"/>
      <c r="BP156" s="13"/>
      <c r="BQ156" s="13"/>
      <c r="BR156" s="13"/>
      <c r="BS156" s="13"/>
      <c r="BT156" s="10"/>
      <c r="BU156" s="11"/>
      <c r="BV156" s="12"/>
      <c r="CC156" s="41"/>
      <c r="CD156" s="41"/>
      <c r="CE156" s="41"/>
      <c r="CF156" s="42"/>
      <c r="CG156" s="42"/>
      <c r="CH156" s="42"/>
      <c r="CI156" s="42"/>
      <c r="CJ156" s="42"/>
      <c r="CK156" s="42"/>
    </row>
    <row r="157" spans="1:89" hidden="1" x14ac:dyDescent="0.25">
      <c r="A157" s="2" t="s">
        <v>419</v>
      </c>
      <c r="B157" s="2" t="s">
        <v>420</v>
      </c>
      <c r="C157" s="2" t="s">
        <v>420</v>
      </c>
      <c r="D157" s="4" t="s">
        <v>171</v>
      </c>
      <c r="E157" s="4">
        <v>1</v>
      </c>
      <c r="F157" s="4" t="e">
        <f>IF(AZ157="S",
IF(#REF!+BH157=2012,
IF(#REF!=1,"12-13/1",
IF(#REF!=2,"12-13/2",
IF(#REF!=3,"13-14/1",
IF(#REF!=4,"13-14/2","Hata1")))),
IF(#REF!+BH157=2013,
IF(#REF!=1,"13-14/1",
IF(#REF!=2,"13-14/2",
IF(#REF!=3,"14-15/1",
IF(#REF!=4,"14-15/2","Hata2")))),
IF(#REF!+BH157=2014,
IF(#REF!=1,"14-15/1",
IF(#REF!=2,"14-15/2",
IF(#REF!=3,"15-16/1",
IF(#REF!=4,"15-16/2","Hata3")))),
IF(#REF!+BH157=2015,
IF(#REF!=1,"15-16/1",
IF(#REF!=2,"15-16/2",
IF(#REF!=3,"16-17/1",
IF(#REF!=4,"16-17/2","Hata4")))),
IF(#REF!+BH157=2016,
IF(#REF!=1,"16-17/1",
IF(#REF!=2,"16-17/2",
IF(#REF!=3,"17-18/1",
IF(#REF!=4,"17-18/2","Hata5")))),
IF(#REF!+BH157=2017,
IF(#REF!=1,"17-18/1",
IF(#REF!=2,"17-18/2",
IF(#REF!=3,"18-19/1",
IF(#REF!=4,"18-19/2","Hata6")))),
IF(#REF!+BH157=2018,
IF(#REF!=1,"18-19/1",
IF(#REF!=2,"18-19/2",
IF(#REF!=3,"19-20/1",
IF(#REF!=4,"19-20/2","Hata7")))),
IF(#REF!+BH157=2019,
IF(#REF!=1,"19-20/1",
IF(#REF!=2,"19-20/2",
IF(#REF!=3,"20-21/1",
IF(#REF!=4,"20-21/2","Hata8")))),
IF(#REF!+BH157=2020,
IF(#REF!=1,"20-21/1",
IF(#REF!=2,"20-21/2",
IF(#REF!=3,"21-22/1",
IF(#REF!=4,"21-22/2","Hata9")))),
IF(#REF!+BH157=2021,
IF(#REF!=1,"21-22/1",
IF(#REF!=2,"21-22/2",
IF(#REF!=3,"22-23/1",
IF(#REF!=4,"22-23/2","Hata10")))),
IF(#REF!+BH157=2022,
IF(#REF!=1,"22-23/1",
IF(#REF!=2,"22-23/2",
IF(#REF!=3,"23-24/1",
IF(#REF!=4,"23-24/2","Hata11")))),
IF(#REF!+BH157=2023,
IF(#REF!=1,"23-24/1",
IF(#REF!=2,"23-24/2",
IF(#REF!=3,"24-25/1",
IF(#REF!=4,"24-25/2","Hata12")))),
)))))))))))),
IF(AZ157="T",
IF(#REF!+BH157=2012,
IF(#REF!=1,"12-13/1",
IF(#REF!=2,"12-13/2",
IF(#REF!=3,"12-13/3",
IF(#REF!=4,"13-14/1",
IF(#REF!=5,"13-14/2",
IF(#REF!=6,"13-14/3","Hata1")))))),
IF(#REF!+BH157=2013,
IF(#REF!=1,"13-14/1",
IF(#REF!=2,"13-14/2",
IF(#REF!=3,"13-14/3",
IF(#REF!=4,"14-15/1",
IF(#REF!=5,"14-15/2",
IF(#REF!=6,"14-15/3","Hata2")))))),
IF(#REF!+BH157=2014,
IF(#REF!=1,"14-15/1",
IF(#REF!=2,"14-15/2",
IF(#REF!=3,"14-15/3",
IF(#REF!=4,"15-16/1",
IF(#REF!=5,"15-16/2",
IF(#REF!=6,"15-16/3","Hata3")))))),
IF(AND(#REF!+#REF!&gt;2014,#REF!+#REF!&lt;2015,BH157=1),
IF(#REF!=0.1,"14-15/0.1",
IF(#REF!=0.2,"14-15/0.2",
IF(#REF!=0.3,"14-15/0.3","Hata4"))),
IF(#REF!+BH157=2015,
IF(#REF!=1,"15-16/1",
IF(#REF!=2,"15-16/2",
IF(#REF!=3,"15-16/3",
IF(#REF!=4,"16-17/1",
IF(#REF!=5,"16-17/2",
IF(#REF!=6,"16-17/3","Hata5")))))),
IF(#REF!+BH157=2016,
IF(#REF!=1,"16-17/1",
IF(#REF!=2,"16-17/2",
IF(#REF!=3,"16-17/3",
IF(#REF!=4,"17-18/1",
IF(#REF!=5,"17-18/2",
IF(#REF!=6,"17-18/3","Hata6")))))),
IF(#REF!+BH157=2017,
IF(#REF!=1,"17-18/1",
IF(#REF!=2,"17-18/2",
IF(#REF!=3,"17-18/3",
IF(#REF!=4,"18-19/1",
IF(#REF!=5,"18-19/2",
IF(#REF!=6,"18-19/3","Hata7")))))),
IF(#REF!+BH157=2018,
IF(#REF!=1,"18-19/1",
IF(#REF!=2,"18-19/2",
IF(#REF!=3,"18-19/3",
IF(#REF!=4,"19-20/1",
IF(#REF!=5," 19-20/2",
IF(#REF!=6,"19-20/3","Hata8")))))),
IF(#REF!+BH157=2019,
IF(#REF!=1,"19-20/1",
IF(#REF!=2,"19-20/2",
IF(#REF!=3,"19-20/3",
IF(#REF!=4,"20-21/1",
IF(#REF!=5,"20-21/2",
IF(#REF!=6,"20-21/3","Hata9")))))),
IF(#REF!+BH157=2020,
IF(#REF!=1,"20-21/1",
IF(#REF!=2,"20-21/2",
IF(#REF!=3,"20-21/3",
IF(#REF!=4,"21-22/1",
IF(#REF!=5,"21-22/2",
IF(#REF!=6,"21-22/3","Hata10")))))),
IF(#REF!+BH157=2021,
IF(#REF!=1,"21-22/1",
IF(#REF!=2,"21-22/2",
IF(#REF!=3,"21-22/3",
IF(#REF!=4,"22-23/1",
IF(#REF!=5,"22-23/2",
IF(#REF!=6,"22-23/3","Hata11")))))),
IF(#REF!+BH157=2022,
IF(#REF!=1,"22-23/1",
IF(#REF!=2,"22-23/2",
IF(#REF!=3,"22-23/3",
IF(#REF!=4,"23-24/1",
IF(#REF!=5,"23-24/2",
IF(#REF!=6,"23-24/3","Hata12")))))),
IF(#REF!+BH157=2023,
IF(#REF!=1,"23-24/1",
IF(#REF!=2,"23-24/2",
IF(#REF!=3,"23-24/3",
IF(#REF!=4,"24-25/1",
IF(#REF!=5,"24-25/2",
IF(#REF!=6,"24-25/3","Hata13")))))),
))))))))))))))
)</f>
        <v>#REF!</v>
      </c>
      <c r="G157" s="4"/>
      <c r="H157" s="2" t="s">
        <v>254</v>
      </c>
      <c r="I157" s="2">
        <v>54660</v>
      </c>
      <c r="J157" s="2" t="s">
        <v>255</v>
      </c>
      <c r="O157" s="2" t="s">
        <v>421</v>
      </c>
      <c r="P157" s="2" t="s">
        <v>422</v>
      </c>
      <c r="Q157" s="5">
        <v>4</v>
      </c>
      <c r="R157" s="2">
        <f>VLOOKUP($Q157,[1]sistem!$I$3:$L$10,2,FALSE)</f>
        <v>0</v>
      </c>
      <c r="S157" s="2">
        <f>VLOOKUP($Q157,[1]sistem!$I$3:$L$10,3,FALSE)</f>
        <v>1</v>
      </c>
      <c r="T157" s="2">
        <f>VLOOKUP($Q157,[1]sistem!$I$3:$L$10,4,FALSE)</f>
        <v>1</v>
      </c>
      <c r="U157" s="2" t="e">
        <f>VLOOKUP($AZ157,[1]sistem!$I$13:$L$14,2,FALSE)*#REF!</f>
        <v>#REF!</v>
      </c>
      <c r="V157" s="2" t="e">
        <f>VLOOKUP($AZ157,[1]sistem!$I$13:$L$14,3,FALSE)*#REF!</f>
        <v>#REF!</v>
      </c>
      <c r="W157" s="2" t="e">
        <f>VLOOKUP($AZ157,[1]sistem!$I$13:$L$14,4,FALSE)*#REF!</f>
        <v>#REF!</v>
      </c>
      <c r="X157" s="2" t="e">
        <f t="shared" si="63"/>
        <v>#REF!</v>
      </c>
      <c r="Y157" s="2" t="e">
        <f t="shared" si="64"/>
        <v>#REF!</v>
      </c>
      <c r="Z157" s="2" t="e">
        <f t="shared" si="65"/>
        <v>#REF!</v>
      </c>
      <c r="AA157" s="2" t="e">
        <f t="shared" si="66"/>
        <v>#REF!</v>
      </c>
      <c r="AB157" s="2">
        <f>VLOOKUP(AZ157,[1]sistem!$I$18:$J$19,2,FALSE)</f>
        <v>14</v>
      </c>
      <c r="AC157" s="2">
        <v>0.25</v>
      </c>
      <c r="AD157" s="2">
        <f>VLOOKUP($Q157,[1]sistem!$I$3:$M$10,5,FALSE)</f>
        <v>1</v>
      </c>
      <c r="AE157" s="2">
        <v>4</v>
      </c>
      <c r="AG157" s="2">
        <f>AE157*AK157</f>
        <v>56</v>
      </c>
      <c r="AH157" s="2">
        <f>VLOOKUP($Q157,[1]sistem!$I$3:$N$10,6,FALSE)</f>
        <v>2</v>
      </c>
      <c r="AI157" s="2">
        <v>2</v>
      </c>
      <c r="AJ157" s="2">
        <f t="shared" si="67"/>
        <v>4</v>
      </c>
      <c r="AK157" s="2">
        <f>VLOOKUP($AZ157,[1]sistem!$I$18:$K$19,3,FALSE)</f>
        <v>14</v>
      </c>
      <c r="AL157" s="2" t="e">
        <f>AK157*#REF!</f>
        <v>#REF!</v>
      </c>
      <c r="AM157" s="2" t="e">
        <f t="shared" si="68"/>
        <v>#REF!</v>
      </c>
      <c r="AN157" s="2">
        <v>25</v>
      </c>
      <c r="AO157" s="2" t="e">
        <f t="shared" si="70"/>
        <v>#REF!</v>
      </c>
      <c r="AP157" s="2" t="e">
        <f>ROUND(AO157-#REF!,0)</f>
        <v>#REF!</v>
      </c>
      <c r="AQ157" s="2">
        <f>IF(AZ157="s",IF(Q157=0,0,
IF(Q157=1,#REF!*4*4,
IF(Q157=2,0,
IF(Q157=3,#REF!*4*2,
IF(Q157=4,0,
IF(Q157=5,0,
IF(Q157=6,0,
IF(Q157=7,0)))))))),
IF(AZ157="t",
IF(Q157=0,0,
IF(Q157=1,#REF!*4*4*0.8,
IF(Q157=2,0,
IF(Q157=3,#REF!*4*2*0.8,
IF(Q157=4,0,
IF(Q157=5,0,
IF(Q157=6,0,
IF(Q157=7,0))))))))))</f>
        <v>0</v>
      </c>
      <c r="AR157" s="2" t="e">
        <f>IF(AZ157="s",
IF(Q157=0,0,
IF(Q157=1,0,
IF(Q157=2,#REF!*4*2,
IF(Q157=3,#REF!*4,
IF(Q157=4,#REF!*4,
IF(Q157=5,0,
IF(Q157=6,0,
IF(Q157=7,#REF!*4)))))))),
IF(AZ157="t",
IF(Q157=0,0,
IF(Q157=1,0,
IF(Q157=2,#REF!*4*2*0.8,
IF(Q157=3,#REF!*4*0.8,
IF(Q157=4,#REF!*4*0.8,
IF(Q157=5,0,
IF(Q157=6,0,
IF(Q157=7,#REF!*4))))))))))</f>
        <v>#REF!</v>
      </c>
      <c r="AS157" s="2" t="e">
        <f>IF(AZ157="s",
IF(Q157=0,0,
IF(Q157=1,#REF!*2,
IF(Q157=2,#REF!*2,
IF(Q157=3,#REF!*2,
IF(Q157=4,#REF!*2,
IF(Q157=5,#REF!*2,
IF(Q157=6,#REF!*2,
IF(Q157=7,#REF!*2)))))))),
IF(AZ157="t",
IF(Q157=0,#REF!*2*0.8,
IF(Q157=1,#REF!*2*0.8,
IF(Q157=2,#REF!*2*0.8,
IF(Q157=3,#REF!*2*0.8,
IF(Q157=4,#REF!*2*0.8,
IF(Q157=5,#REF!*2*0.8,
IF(Q157=6,#REF!*1*0.8,
IF(Q157=7,#REF!*2))))))))))</f>
        <v>#REF!</v>
      </c>
      <c r="AT157" s="2" t="e">
        <f t="shared" si="71"/>
        <v>#REF!</v>
      </c>
      <c r="AU157" s="2" t="e">
        <f>IF(AZ157="s",
IF(Q157=0,0,
IF(Q157=1,(14-2)*(#REF!+#REF!)/4*4,
IF(Q157=2,(14-2)*(#REF!+#REF!)/4*2,
IF(Q157=3,(14-2)*(#REF!+#REF!)/4*3,
IF(Q157=4,(14-2)*(#REF!+#REF!)/4,
IF(Q157=5,(14-2)*#REF!/4,
IF(Q157=6,0,
IF(Q157=7,(14)*#REF!)))))))),
IF(AZ157="t",
IF(Q157=0,0,
IF(Q157=1,(11-2)*(#REF!+#REF!)/4*4,
IF(Q157=2,(11-2)*(#REF!+#REF!)/4*2,
IF(Q157=3,(11-2)*(#REF!+#REF!)/4*3,
IF(Q157=4,(11-2)*(#REF!+#REF!)/4,
IF(Q157=5,(11-2)*#REF!/4,
IF(Q157=6,0,
IF(Q157=7,(11)*#REF!))))))))))</f>
        <v>#REF!</v>
      </c>
      <c r="AV157" s="2" t="e">
        <f t="shared" si="72"/>
        <v>#REF!</v>
      </c>
      <c r="AW157" s="2">
        <f t="shared" si="73"/>
        <v>8</v>
      </c>
      <c r="AX157" s="2">
        <f t="shared" si="74"/>
        <v>4</v>
      </c>
      <c r="AY157" s="2" t="e">
        <f t="shared" si="75"/>
        <v>#REF!</v>
      </c>
      <c r="AZ157" s="2" t="s">
        <v>63</v>
      </c>
      <c r="BA157" s="2" t="e">
        <f>IF(BG157="A",0,IF(AZ157="s",14*#REF!,IF(AZ157="T",11*#REF!,"HATA")))</f>
        <v>#REF!</v>
      </c>
      <c r="BB157" s="2" t="e">
        <f t="shared" si="76"/>
        <v>#REF!</v>
      </c>
      <c r="BC157" s="2" t="e">
        <f t="shared" si="77"/>
        <v>#REF!</v>
      </c>
      <c r="BD157" s="2" t="e">
        <f>IF(BC157-#REF!=0,"DOĞRU","YANLIŞ")</f>
        <v>#REF!</v>
      </c>
      <c r="BE157" s="2" t="e">
        <f>#REF!-BC157</f>
        <v>#REF!</v>
      </c>
      <c r="BF157" s="2">
        <v>0</v>
      </c>
      <c r="BH157" s="2">
        <v>0</v>
      </c>
      <c r="BJ157" s="2">
        <v>4</v>
      </c>
      <c r="BL157" s="7" t="e">
        <f>#REF!*14</f>
        <v>#REF!</v>
      </c>
      <c r="BM157" s="9"/>
      <c r="BN157" s="8"/>
      <c r="BO157" s="13"/>
      <c r="BP157" s="13"/>
      <c r="BQ157" s="13"/>
      <c r="BR157" s="13"/>
      <c r="BS157" s="13"/>
      <c r="BT157" s="10"/>
      <c r="BU157" s="11"/>
      <c r="BV157" s="12"/>
      <c r="CC157" s="41"/>
      <c r="CD157" s="41"/>
      <c r="CE157" s="41"/>
      <c r="CF157" s="42"/>
      <c r="CG157" s="42"/>
      <c r="CH157" s="42"/>
      <c r="CI157" s="42"/>
      <c r="CJ157" s="42"/>
      <c r="CK157" s="42"/>
    </row>
    <row r="158" spans="1:89" hidden="1" x14ac:dyDescent="0.25">
      <c r="A158" s="2" t="s">
        <v>411</v>
      </c>
      <c r="B158" s="2" t="s">
        <v>410</v>
      </c>
      <c r="C158" s="2" t="s">
        <v>410</v>
      </c>
      <c r="D158" s="4" t="s">
        <v>171</v>
      </c>
      <c r="E158" s="4">
        <v>1</v>
      </c>
      <c r="F158" s="4" t="e">
        <f>IF(AZ158="S",
IF(#REF!+BH158=2012,
IF(#REF!=1,"12-13/1",
IF(#REF!=2,"12-13/2",
IF(#REF!=3,"13-14/1",
IF(#REF!=4,"13-14/2","Hata1")))),
IF(#REF!+BH158=2013,
IF(#REF!=1,"13-14/1",
IF(#REF!=2,"13-14/2",
IF(#REF!=3,"14-15/1",
IF(#REF!=4,"14-15/2","Hata2")))),
IF(#REF!+BH158=2014,
IF(#REF!=1,"14-15/1",
IF(#REF!=2,"14-15/2",
IF(#REF!=3,"15-16/1",
IF(#REF!=4,"15-16/2","Hata3")))),
IF(#REF!+BH158=2015,
IF(#REF!=1,"15-16/1",
IF(#REF!=2,"15-16/2",
IF(#REF!=3,"16-17/1",
IF(#REF!=4,"16-17/2","Hata4")))),
IF(#REF!+BH158=2016,
IF(#REF!=1,"16-17/1",
IF(#REF!=2,"16-17/2",
IF(#REF!=3,"17-18/1",
IF(#REF!=4,"17-18/2","Hata5")))),
IF(#REF!+BH158=2017,
IF(#REF!=1,"17-18/1",
IF(#REF!=2,"17-18/2",
IF(#REF!=3,"18-19/1",
IF(#REF!=4,"18-19/2","Hata6")))),
IF(#REF!+BH158=2018,
IF(#REF!=1,"18-19/1",
IF(#REF!=2,"18-19/2",
IF(#REF!=3,"19-20/1",
IF(#REF!=4,"19-20/2","Hata7")))),
IF(#REF!+BH158=2019,
IF(#REF!=1,"19-20/1",
IF(#REF!=2,"19-20/2",
IF(#REF!=3,"20-21/1",
IF(#REF!=4,"20-21/2","Hata8")))),
IF(#REF!+BH158=2020,
IF(#REF!=1,"20-21/1",
IF(#REF!=2,"20-21/2",
IF(#REF!=3,"21-22/1",
IF(#REF!=4,"21-22/2","Hata9")))),
IF(#REF!+BH158=2021,
IF(#REF!=1,"21-22/1",
IF(#REF!=2,"21-22/2",
IF(#REF!=3,"22-23/1",
IF(#REF!=4,"22-23/2","Hata10")))),
IF(#REF!+BH158=2022,
IF(#REF!=1,"22-23/1",
IF(#REF!=2,"22-23/2",
IF(#REF!=3,"23-24/1",
IF(#REF!=4,"23-24/2","Hata11")))),
IF(#REF!+BH158=2023,
IF(#REF!=1,"23-24/1",
IF(#REF!=2,"23-24/2",
IF(#REF!=3,"24-25/1",
IF(#REF!=4,"24-25/2","Hata12")))),
)))))))))))),
IF(AZ158="T",
IF(#REF!+BH158=2012,
IF(#REF!=1,"12-13/1",
IF(#REF!=2,"12-13/2",
IF(#REF!=3,"12-13/3",
IF(#REF!=4,"13-14/1",
IF(#REF!=5,"13-14/2",
IF(#REF!=6,"13-14/3","Hata1")))))),
IF(#REF!+BH158=2013,
IF(#REF!=1,"13-14/1",
IF(#REF!=2,"13-14/2",
IF(#REF!=3,"13-14/3",
IF(#REF!=4,"14-15/1",
IF(#REF!=5,"14-15/2",
IF(#REF!=6,"14-15/3","Hata2")))))),
IF(#REF!+BH158=2014,
IF(#REF!=1,"14-15/1",
IF(#REF!=2,"14-15/2",
IF(#REF!=3,"14-15/3",
IF(#REF!=4,"15-16/1",
IF(#REF!=5,"15-16/2",
IF(#REF!=6,"15-16/3","Hata3")))))),
IF(AND(#REF!+#REF!&gt;2014,#REF!+#REF!&lt;2015,BH158=1),
IF(#REF!=0.1,"14-15/0.1",
IF(#REF!=0.2,"14-15/0.2",
IF(#REF!=0.3,"14-15/0.3","Hata4"))),
IF(#REF!+BH158=2015,
IF(#REF!=1,"15-16/1",
IF(#REF!=2,"15-16/2",
IF(#REF!=3,"15-16/3",
IF(#REF!=4,"16-17/1",
IF(#REF!=5,"16-17/2",
IF(#REF!=6,"16-17/3","Hata5")))))),
IF(#REF!+BH158=2016,
IF(#REF!=1,"16-17/1",
IF(#REF!=2,"16-17/2",
IF(#REF!=3,"16-17/3",
IF(#REF!=4,"17-18/1",
IF(#REF!=5,"17-18/2",
IF(#REF!=6,"17-18/3","Hata6")))))),
IF(#REF!+BH158=2017,
IF(#REF!=1,"17-18/1",
IF(#REF!=2,"17-18/2",
IF(#REF!=3,"17-18/3",
IF(#REF!=4,"18-19/1",
IF(#REF!=5,"18-19/2",
IF(#REF!=6,"18-19/3","Hata7")))))),
IF(#REF!+BH158=2018,
IF(#REF!=1,"18-19/1",
IF(#REF!=2,"18-19/2",
IF(#REF!=3,"18-19/3",
IF(#REF!=4,"19-20/1",
IF(#REF!=5," 19-20/2",
IF(#REF!=6,"19-20/3","Hata8")))))),
IF(#REF!+BH158=2019,
IF(#REF!=1,"19-20/1",
IF(#REF!=2,"19-20/2",
IF(#REF!=3,"19-20/3",
IF(#REF!=4,"20-21/1",
IF(#REF!=5,"20-21/2",
IF(#REF!=6,"20-21/3","Hata9")))))),
IF(#REF!+BH158=2020,
IF(#REF!=1,"20-21/1",
IF(#REF!=2,"20-21/2",
IF(#REF!=3,"20-21/3",
IF(#REF!=4,"21-22/1",
IF(#REF!=5,"21-22/2",
IF(#REF!=6,"21-22/3","Hata10")))))),
IF(#REF!+BH158=2021,
IF(#REF!=1,"21-22/1",
IF(#REF!=2,"21-22/2",
IF(#REF!=3,"21-22/3",
IF(#REF!=4,"22-23/1",
IF(#REF!=5,"22-23/2",
IF(#REF!=6,"22-23/3","Hata11")))))),
IF(#REF!+BH158=2022,
IF(#REF!=1,"22-23/1",
IF(#REF!=2,"22-23/2",
IF(#REF!=3,"22-23/3",
IF(#REF!=4,"23-24/1",
IF(#REF!=5,"23-24/2",
IF(#REF!=6,"23-24/3","Hata12")))))),
IF(#REF!+BH158=2023,
IF(#REF!=1,"23-24/1",
IF(#REF!=2,"23-24/2",
IF(#REF!=3,"23-24/3",
IF(#REF!=4,"24-25/1",
IF(#REF!=5,"24-25/2",
IF(#REF!=6,"24-25/3","Hata13")))))),
))))))))))))))
)</f>
        <v>#REF!</v>
      </c>
      <c r="G158" s="4"/>
      <c r="H158" s="2" t="s">
        <v>254</v>
      </c>
      <c r="I158" s="2">
        <v>54660</v>
      </c>
      <c r="J158" s="2" t="s">
        <v>255</v>
      </c>
      <c r="O158" s="2" t="s">
        <v>315</v>
      </c>
      <c r="P158" s="2" t="s">
        <v>315</v>
      </c>
      <c r="Q158" s="5">
        <v>4</v>
      </c>
      <c r="R158" s="2">
        <f>VLOOKUP($Q158,[1]sistem!$I$3:$L$10,2,FALSE)</f>
        <v>0</v>
      </c>
      <c r="S158" s="2">
        <f>VLOOKUP($Q158,[1]sistem!$I$3:$L$10,3,FALSE)</f>
        <v>1</v>
      </c>
      <c r="T158" s="2">
        <f>VLOOKUP($Q158,[1]sistem!$I$3:$L$10,4,FALSE)</f>
        <v>1</v>
      </c>
      <c r="U158" s="2" t="e">
        <f>VLOOKUP($AZ158,[1]sistem!$I$13:$L$14,2,FALSE)*#REF!</f>
        <v>#REF!</v>
      </c>
      <c r="V158" s="2" t="e">
        <f>VLOOKUP($AZ158,[1]sistem!$I$13:$L$14,3,FALSE)*#REF!</f>
        <v>#REF!</v>
      </c>
      <c r="W158" s="2" t="e">
        <f>VLOOKUP($AZ158,[1]sistem!$I$13:$L$14,4,FALSE)*#REF!</f>
        <v>#REF!</v>
      </c>
      <c r="X158" s="2" t="e">
        <f t="shared" si="63"/>
        <v>#REF!</v>
      </c>
      <c r="Y158" s="2" t="e">
        <f t="shared" si="64"/>
        <v>#REF!</v>
      </c>
      <c r="Z158" s="2" t="e">
        <f t="shared" si="65"/>
        <v>#REF!</v>
      </c>
      <c r="AA158" s="2" t="e">
        <f t="shared" si="66"/>
        <v>#REF!</v>
      </c>
      <c r="AB158" s="2">
        <f>VLOOKUP(AZ158,[1]sistem!$I$18:$J$19,2,FALSE)</f>
        <v>14</v>
      </c>
      <c r="AC158" s="2">
        <v>0.25</v>
      </c>
      <c r="AD158" s="2">
        <f>VLOOKUP($Q158,[1]sistem!$I$3:$M$10,5,FALSE)</f>
        <v>1</v>
      </c>
      <c r="AE158" s="2">
        <v>4</v>
      </c>
      <c r="AG158" s="2">
        <f>AE158*AK158</f>
        <v>56</v>
      </c>
      <c r="AH158" s="2">
        <f>VLOOKUP($Q158,[1]sistem!$I$3:$N$10,6,FALSE)</f>
        <v>2</v>
      </c>
      <c r="AI158" s="2">
        <v>2</v>
      </c>
      <c r="AJ158" s="2">
        <f t="shared" si="67"/>
        <v>4</v>
      </c>
      <c r="AK158" s="2">
        <f>VLOOKUP($AZ158,[1]sistem!$I$18:$K$19,3,FALSE)</f>
        <v>14</v>
      </c>
      <c r="AL158" s="2" t="e">
        <f>AK158*#REF!</f>
        <v>#REF!</v>
      </c>
      <c r="AM158" s="2" t="e">
        <f t="shared" si="68"/>
        <v>#REF!</v>
      </c>
      <c r="AN158" s="2">
        <v>25</v>
      </c>
      <c r="AO158" s="2" t="e">
        <f t="shared" si="70"/>
        <v>#REF!</v>
      </c>
      <c r="AP158" s="2" t="e">
        <f>ROUND(AO158-#REF!,0)</f>
        <v>#REF!</v>
      </c>
      <c r="AQ158" s="2">
        <f>IF(AZ158="s",IF(Q158=0,0,
IF(Q158=1,#REF!*4*4,
IF(Q158=2,0,
IF(Q158=3,#REF!*4*2,
IF(Q158=4,0,
IF(Q158=5,0,
IF(Q158=6,0,
IF(Q158=7,0)))))))),
IF(AZ158="t",
IF(Q158=0,0,
IF(Q158=1,#REF!*4*4*0.8,
IF(Q158=2,0,
IF(Q158=3,#REF!*4*2*0.8,
IF(Q158=4,0,
IF(Q158=5,0,
IF(Q158=6,0,
IF(Q158=7,0))))))))))</f>
        <v>0</v>
      </c>
      <c r="AR158" s="2" t="e">
        <f>IF(AZ158="s",
IF(Q158=0,0,
IF(Q158=1,0,
IF(Q158=2,#REF!*4*2,
IF(Q158=3,#REF!*4,
IF(Q158=4,#REF!*4,
IF(Q158=5,0,
IF(Q158=6,0,
IF(Q158=7,#REF!*4)))))))),
IF(AZ158="t",
IF(Q158=0,0,
IF(Q158=1,0,
IF(Q158=2,#REF!*4*2*0.8,
IF(Q158=3,#REF!*4*0.8,
IF(Q158=4,#REF!*4*0.8,
IF(Q158=5,0,
IF(Q158=6,0,
IF(Q158=7,#REF!*4))))))))))</f>
        <v>#REF!</v>
      </c>
      <c r="AS158" s="2" t="e">
        <f>IF(AZ158="s",
IF(Q158=0,0,
IF(Q158=1,#REF!*2,
IF(Q158=2,#REF!*2,
IF(Q158=3,#REF!*2,
IF(Q158=4,#REF!*2,
IF(Q158=5,#REF!*2,
IF(Q158=6,#REF!*2,
IF(Q158=7,#REF!*2)))))))),
IF(AZ158="t",
IF(Q158=0,#REF!*2*0.8,
IF(Q158=1,#REF!*2*0.8,
IF(Q158=2,#REF!*2*0.8,
IF(Q158=3,#REF!*2*0.8,
IF(Q158=4,#REF!*2*0.8,
IF(Q158=5,#REF!*2*0.8,
IF(Q158=6,#REF!*1*0.8,
IF(Q158=7,#REF!*2))))))))))</f>
        <v>#REF!</v>
      </c>
      <c r="AT158" s="2" t="e">
        <f t="shared" si="71"/>
        <v>#REF!</v>
      </c>
      <c r="AU158" s="2" t="e">
        <f>IF(AZ158="s",
IF(Q158=0,0,
IF(Q158=1,(14-2)*(#REF!+#REF!)/4*4,
IF(Q158=2,(14-2)*(#REF!+#REF!)/4*2,
IF(Q158=3,(14-2)*(#REF!+#REF!)/4*3,
IF(Q158=4,(14-2)*(#REF!+#REF!)/4,
IF(Q158=5,(14-2)*#REF!/4,
IF(Q158=6,0,
IF(Q158=7,(14)*#REF!)))))))),
IF(AZ158="t",
IF(Q158=0,0,
IF(Q158=1,(11-2)*(#REF!+#REF!)/4*4,
IF(Q158=2,(11-2)*(#REF!+#REF!)/4*2,
IF(Q158=3,(11-2)*(#REF!+#REF!)/4*3,
IF(Q158=4,(11-2)*(#REF!+#REF!)/4,
IF(Q158=5,(11-2)*#REF!/4,
IF(Q158=6,0,
IF(Q158=7,(11)*#REF!))))))))))</f>
        <v>#REF!</v>
      </c>
      <c r="AV158" s="2" t="e">
        <f t="shared" si="72"/>
        <v>#REF!</v>
      </c>
      <c r="AW158" s="2">
        <f t="shared" si="73"/>
        <v>8</v>
      </c>
      <c r="AX158" s="2">
        <f t="shared" si="74"/>
        <v>4</v>
      </c>
      <c r="AY158" s="2" t="e">
        <f t="shared" si="75"/>
        <v>#REF!</v>
      </c>
      <c r="AZ158" s="2" t="s">
        <v>63</v>
      </c>
      <c r="BA158" s="2" t="e">
        <f>IF(BG158="A",0,IF(AZ158="s",14*#REF!,IF(AZ158="T",11*#REF!,"HATA")))</f>
        <v>#REF!</v>
      </c>
      <c r="BB158" s="2" t="e">
        <f t="shared" si="76"/>
        <v>#REF!</v>
      </c>
      <c r="BC158" s="2" t="e">
        <f t="shared" si="77"/>
        <v>#REF!</v>
      </c>
      <c r="BD158" s="2" t="e">
        <f>IF(BC158-#REF!=0,"DOĞRU","YANLIŞ")</f>
        <v>#REF!</v>
      </c>
      <c r="BE158" s="2" t="e">
        <f>#REF!-BC158</f>
        <v>#REF!</v>
      </c>
      <c r="BF158" s="2">
        <v>0</v>
      </c>
      <c r="BH158" s="2">
        <v>0</v>
      </c>
      <c r="BJ158" s="2">
        <v>4</v>
      </c>
      <c r="BL158" s="7" t="e">
        <f>#REF!*14</f>
        <v>#REF!</v>
      </c>
      <c r="BM158" s="9"/>
      <c r="BN158" s="8"/>
      <c r="BO158" s="13"/>
      <c r="BP158" s="13"/>
      <c r="BQ158" s="13"/>
      <c r="BR158" s="13"/>
      <c r="BS158" s="13"/>
      <c r="BT158" s="10"/>
      <c r="BU158" s="11"/>
      <c r="BV158" s="12"/>
      <c r="CC158" s="41"/>
      <c r="CD158" s="41"/>
      <c r="CE158" s="41"/>
      <c r="CF158" s="42"/>
      <c r="CG158" s="42"/>
      <c r="CH158" s="42"/>
      <c r="CI158" s="42"/>
      <c r="CJ158" s="42"/>
      <c r="CK158" s="42"/>
    </row>
    <row r="159" spans="1:89" hidden="1" x14ac:dyDescent="0.25">
      <c r="A159" s="2" t="s">
        <v>250</v>
      </c>
      <c r="B159" s="2" t="s">
        <v>251</v>
      </c>
      <c r="C159" s="2" t="s">
        <v>251</v>
      </c>
      <c r="D159" s="4" t="s">
        <v>60</v>
      </c>
      <c r="E159" s="4" t="s">
        <v>60</v>
      </c>
      <c r="F159" s="4" t="e">
        <f>IF(AZ159="S",
IF(#REF!+BH159=2012,
IF(#REF!=1,"12-13/1",
IF(#REF!=2,"12-13/2",
IF(#REF!=3,"13-14/1",
IF(#REF!=4,"13-14/2","Hata1")))),
IF(#REF!+BH159=2013,
IF(#REF!=1,"13-14/1",
IF(#REF!=2,"13-14/2",
IF(#REF!=3,"14-15/1",
IF(#REF!=4,"14-15/2","Hata2")))),
IF(#REF!+BH159=2014,
IF(#REF!=1,"14-15/1",
IF(#REF!=2,"14-15/2",
IF(#REF!=3,"15-16/1",
IF(#REF!=4,"15-16/2","Hata3")))),
IF(#REF!+BH159=2015,
IF(#REF!=1,"15-16/1",
IF(#REF!=2,"15-16/2",
IF(#REF!=3,"16-17/1",
IF(#REF!=4,"16-17/2","Hata4")))),
IF(#REF!+BH159=2016,
IF(#REF!=1,"16-17/1",
IF(#REF!=2,"16-17/2",
IF(#REF!=3,"17-18/1",
IF(#REF!=4,"17-18/2","Hata5")))),
IF(#REF!+BH159=2017,
IF(#REF!=1,"17-18/1",
IF(#REF!=2,"17-18/2",
IF(#REF!=3,"18-19/1",
IF(#REF!=4,"18-19/2","Hata6")))),
IF(#REF!+BH159=2018,
IF(#REF!=1,"18-19/1",
IF(#REF!=2,"18-19/2",
IF(#REF!=3,"19-20/1",
IF(#REF!=4,"19-20/2","Hata7")))),
IF(#REF!+BH159=2019,
IF(#REF!=1,"19-20/1",
IF(#REF!=2,"19-20/2",
IF(#REF!=3,"20-21/1",
IF(#REF!=4,"20-21/2","Hata8")))),
IF(#REF!+BH159=2020,
IF(#REF!=1,"20-21/1",
IF(#REF!=2,"20-21/2",
IF(#REF!=3,"21-22/1",
IF(#REF!=4,"21-22/2","Hata9")))),
IF(#REF!+BH159=2021,
IF(#REF!=1,"21-22/1",
IF(#REF!=2,"21-22/2",
IF(#REF!=3,"22-23/1",
IF(#REF!=4,"22-23/2","Hata10")))),
IF(#REF!+BH159=2022,
IF(#REF!=1,"22-23/1",
IF(#REF!=2,"22-23/2",
IF(#REF!=3,"23-24/1",
IF(#REF!=4,"23-24/2","Hata11")))),
IF(#REF!+BH159=2023,
IF(#REF!=1,"23-24/1",
IF(#REF!=2,"23-24/2",
IF(#REF!=3,"24-25/1",
IF(#REF!=4,"24-25/2","Hata12")))),
)))))))))))),
IF(AZ159="T",
IF(#REF!+BH159=2012,
IF(#REF!=1,"12-13/1",
IF(#REF!=2,"12-13/2",
IF(#REF!=3,"12-13/3",
IF(#REF!=4,"13-14/1",
IF(#REF!=5,"13-14/2",
IF(#REF!=6,"13-14/3","Hata1")))))),
IF(#REF!+BH159=2013,
IF(#REF!=1,"13-14/1",
IF(#REF!=2,"13-14/2",
IF(#REF!=3,"13-14/3",
IF(#REF!=4,"14-15/1",
IF(#REF!=5,"14-15/2",
IF(#REF!=6,"14-15/3","Hata2")))))),
IF(#REF!+BH159=2014,
IF(#REF!=1,"14-15/1",
IF(#REF!=2,"14-15/2",
IF(#REF!=3,"14-15/3",
IF(#REF!=4,"15-16/1",
IF(#REF!=5,"15-16/2",
IF(#REF!=6,"15-16/3","Hata3")))))),
IF(AND(#REF!+#REF!&gt;2014,#REF!+#REF!&lt;2015,BH159=1),
IF(#REF!=0.1,"14-15/0.1",
IF(#REF!=0.2,"14-15/0.2",
IF(#REF!=0.3,"14-15/0.3","Hata4"))),
IF(#REF!+BH159=2015,
IF(#REF!=1,"15-16/1",
IF(#REF!=2,"15-16/2",
IF(#REF!=3,"15-16/3",
IF(#REF!=4,"16-17/1",
IF(#REF!=5,"16-17/2",
IF(#REF!=6,"16-17/3","Hata5")))))),
IF(#REF!+BH159=2016,
IF(#REF!=1,"16-17/1",
IF(#REF!=2,"16-17/2",
IF(#REF!=3,"16-17/3",
IF(#REF!=4,"17-18/1",
IF(#REF!=5,"17-18/2",
IF(#REF!=6,"17-18/3","Hata6")))))),
IF(#REF!+BH159=2017,
IF(#REF!=1,"17-18/1",
IF(#REF!=2,"17-18/2",
IF(#REF!=3,"17-18/3",
IF(#REF!=4,"18-19/1",
IF(#REF!=5,"18-19/2",
IF(#REF!=6,"18-19/3","Hata7")))))),
IF(#REF!+BH159=2018,
IF(#REF!=1,"18-19/1",
IF(#REF!=2,"18-19/2",
IF(#REF!=3,"18-19/3",
IF(#REF!=4,"19-20/1",
IF(#REF!=5," 19-20/2",
IF(#REF!=6,"19-20/3","Hata8")))))),
IF(#REF!+BH159=2019,
IF(#REF!=1,"19-20/1",
IF(#REF!=2,"19-20/2",
IF(#REF!=3,"19-20/3",
IF(#REF!=4,"20-21/1",
IF(#REF!=5,"20-21/2",
IF(#REF!=6,"20-21/3","Hata9")))))),
IF(#REF!+BH159=2020,
IF(#REF!=1,"20-21/1",
IF(#REF!=2,"20-21/2",
IF(#REF!=3,"20-21/3",
IF(#REF!=4,"21-22/1",
IF(#REF!=5,"21-22/2",
IF(#REF!=6,"21-22/3","Hata10")))))),
IF(#REF!+BH159=2021,
IF(#REF!=1,"21-22/1",
IF(#REF!=2,"21-22/2",
IF(#REF!=3,"21-22/3",
IF(#REF!=4,"22-23/1",
IF(#REF!=5,"22-23/2",
IF(#REF!=6,"22-23/3","Hata11")))))),
IF(#REF!+BH159=2022,
IF(#REF!=1,"22-23/1",
IF(#REF!=2,"22-23/2",
IF(#REF!=3,"22-23/3",
IF(#REF!=4,"23-24/1",
IF(#REF!=5,"23-24/2",
IF(#REF!=6,"23-24/3","Hata12")))))),
IF(#REF!+BH159=2023,
IF(#REF!=1,"23-24/1",
IF(#REF!=2,"23-24/2",
IF(#REF!=3,"23-24/3",
IF(#REF!=4,"24-25/1",
IF(#REF!=5,"24-25/2",
IF(#REF!=6,"24-25/3","Hata13")))))),
))))))))))))))
)</f>
        <v>#REF!</v>
      </c>
      <c r="G159" s="4"/>
      <c r="H159" s="2" t="s">
        <v>254</v>
      </c>
      <c r="I159" s="2">
        <v>54660</v>
      </c>
      <c r="J159" s="2" t="s">
        <v>255</v>
      </c>
      <c r="O159" s="2" t="s">
        <v>253</v>
      </c>
      <c r="P159" s="2" t="s">
        <v>253</v>
      </c>
      <c r="Q159" s="5">
        <v>0</v>
      </c>
      <c r="R159" s="2">
        <f>VLOOKUP($Q159,[1]sistem!$I$3:$L$10,2,FALSE)</f>
        <v>0</v>
      </c>
      <c r="S159" s="2">
        <f>VLOOKUP($Q159,[1]sistem!$I$3:$L$10,3,FALSE)</f>
        <v>0</v>
      </c>
      <c r="T159" s="2">
        <f>VLOOKUP($Q159,[1]sistem!$I$3:$L$10,4,FALSE)</f>
        <v>0</v>
      </c>
      <c r="U159" s="2" t="e">
        <f>VLOOKUP($AZ159,[1]sistem!$I$13:$L$14,2,FALSE)*#REF!</f>
        <v>#REF!</v>
      </c>
      <c r="V159" s="2" t="e">
        <f>VLOOKUP($AZ159,[1]sistem!$I$13:$L$14,3,FALSE)*#REF!</f>
        <v>#REF!</v>
      </c>
      <c r="W159" s="2" t="e">
        <f>VLOOKUP($AZ159,[1]sistem!$I$13:$L$14,4,FALSE)*#REF!</f>
        <v>#REF!</v>
      </c>
      <c r="X159" s="2" t="e">
        <f t="shared" si="63"/>
        <v>#REF!</v>
      </c>
      <c r="Y159" s="2" t="e">
        <f t="shared" si="64"/>
        <v>#REF!</v>
      </c>
      <c r="Z159" s="2" t="e">
        <f t="shared" si="65"/>
        <v>#REF!</v>
      </c>
      <c r="AA159" s="2" t="e">
        <f t="shared" si="66"/>
        <v>#REF!</v>
      </c>
      <c r="AB159" s="2">
        <f>VLOOKUP(AZ159,[1]sistem!$I$18:$J$19,2,FALSE)</f>
        <v>14</v>
      </c>
      <c r="AC159" s="2">
        <v>0.25</v>
      </c>
      <c r="AD159" s="2">
        <f>VLOOKUP($Q159,[1]sistem!$I$3:$M$10,5,FALSE)</f>
        <v>0</v>
      </c>
      <c r="AG159" s="2" t="e">
        <f>(#REF!+#REF!)*AB159</f>
        <v>#REF!</v>
      </c>
      <c r="AH159" s="2">
        <f>VLOOKUP($Q159,[1]sistem!$I$3:$N$10,6,FALSE)</f>
        <v>0</v>
      </c>
      <c r="AI159" s="2">
        <v>2</v>
      </c>
      <c r="AJ159" s="2">
        <f t="shared" si="67"/>
        <v>0</v>
      </c>
      <c r="AK159" s="2">
        <f>VLOOKUP($AZ159,[1]sistem!$I$18:$K$19,3,FALSE)</f>
        <v>14</v>
      </c>
      <c r="AL159" s="2" t="e">
        <f>AK159*#REF!</f>
        <v>#REF!</v>
      </c>
      <c r="AM159" s="2" t="e">
        <f t="shared" si="68"/>
        <v>#REF!</v>
      </c>
      <c r="AN159" s="2">
        <v>25</v>
      </c>
      <c r="AO159" s="2" t="e">
        <f t="shared" si="70"/>
        <v>#REF!</v>
      </c>
      <c r="AP159" s="2" t="e">
        <f>ROUND(AO159-#REF!,0)</f>
        <v>#REF!</v>
      </c>
      <c r="AQ159" s="2">
        <f>IF(AZ159="s",IF(Q159=0,0,
IF(Q159=1,#REF!*4*4,
IF(Q159=2,0,
IF(Q159=3,#REF!*4*2,
IF(Q159=4,0,
IF(Q159=5,0,
IF(Q159=6,0,
IF(Q159=7,0)))))))),
IF(AZ159="t",
IF(Q159=0,0,
IF(Q159=1,#REF!*4*4*0.8,
IF(Q159=2,0,
IF(Q159=3,#REF!*4*2*0.8,
IF(Q159=4,0,
IF(Q159=5,0,
IF(Q159=6,0,
IF(Q159=7,0))))))))))</f>
        <v>0</v>
      </c>
      <c r="AR159" s="2">
        <f>IF(AZ159="s",
IF(Q159=0,0,
IF(Q159=1,0,
IF(Q159=2,#REF!*4*2,
IF(Q159=3,#REF!*4,
IF(Q159=4,#REF!*4,
IF(Q159=5,0,
IF(Q159=6,0,
IF(Q159=7,#REF!*4)))))))),
IF(AZ159="t",
IF(Q159=0,0,
IF(Q159=1,0,
IF(Q159=2,#REF!*4*2*0.8,
IF(Q159=3,#REF!*4*0.8,
IF(Q159=4,#REF!*4*0.8,
IF(Q159=5,0,
IF(Q159=6,0,
IF(Q159=7,#REF!*4))))))))))</f>
        <v>0</v>
      </c>
      <c r="AS159" s="2">
        <f>IF(AZ159="s",
IF(Q159=0,0,
IF(Q159=1,#REF!*2,
IF(Q159=2,#REF!*2,
IF(Q159=3,#REF!*2,
IF(Q159=4,#REF!*2,
IF(Q159=5,#REF!*2,
IF(Q159=6,#REF!*2,
IF(Q159=7,#REF!*2)))))))),
IF(AZ159="t",
IF(Q159=0,#REF!*2*0.8,
IF(Q159=1,#REF!*2*0.8,
IF(Q159=2,#REF!*2*0.8,
IF(Q159=3,#REF!*2*0.8,
IF(Q159=4,#REF!*2*0.8,
IF(Q159=5,#REF!*2*0.8,
IF(Q159=6,#REF!*1*0.8,
IF(Q159=7,#REF!*2))))))))))</f>
        <v>0</v>
      </c>
      <c r="AT159" s="2" t="e">
        <f t="shared" si="71"/>
        <v>#REF!</v>
      </c>
      <c r="AU159" s="2">
        <f>IF(AZ159="s",
IF(Q159=0,0,
IF(Q159=1,(14-2)*(#REF!+#REF!)/4*4,
IF(Q159=2,(14-2)*(#REF!+#REF!)/4*2,
IF(Q159=3,(14-2)*(#REF!+#REF!)/4*3,
IF(Q159=4,(14-2)*(#REF!+#REF!)/4,
IF(Q159=5,(14-2)*#REF!/4,
IF(Q159=6,0,
IF(Q159=7,(14)*#REF!)))))))),
IF(AZ159="t",
IF(Q159=0,0,
IF(Q159=1,(11-2)*(#REF!+#REF!)/4*4,
IF(Q159=2,(11-2)*(#REF!+#REF!)/4*2,
IF(Q159=3,(11-2)*(#REF!+#REF!)/4*3,
IF(Q159=4,(11-2)*(#REF!+#REF!)/4,
IF(Q159=5,(11-2)*#REF!/4,
IF(Q159=6,0,
IF(Q159=7,(11)*#REF!))))))))))</f>
        <v>0</v>
      </c>
      <c r="AV159" s="2" t="e">
        <f t="shared" si="72"/>
        <v>#REF!</v>
      </c>
      <c r="AW159" s="2">
        <f t="shared" si="73"/>
        <v>0</v>
      </c>
      <c r="AX159" s="2">
        <f t="shared" si="74"/>
        <v>0</v>
      </c>
      <c r="AY159" s="2">
        <f t="shared" si="75"/>
        <v>0</v>
      </c>
      <c r="AZ159" s="2" t="s">
        <v>63</v>
      </c>
      <c r="BA159" s="2" t="e">
        <f>IF(BG159="A",0,IF(AZ159="s",14*#REF!,IF(AZ159="T",11*#REF!,"HATA")))</f>
        <v>#REF!</v>
      </c>
      <c r="BB159" s="2" t="e">
        <f t="shared" si="76"/>
        <v>#REF!</v>
      </c>
      <c r="BC159" s="2" t="e">
        <f t="shared" si="77"/>
        <v>#REF!</v>
      </c>
      <c r="BD159" s="2" t="e">
        <f>IF(BC159-#REF!=0,"DOĞRU","YANLIŞ")</f>
        <v>#REF!</v>
      </c>
      <c r="BE159" s="2" t="e">
        <f>#REF!-BC159</f>
        <v>#REF!</v>
      </c>
      <c r="BF159" s="2">
        <v>0</v>
      </c>
      <c r="BH159" s="2">
        <v>0</v>
      </c>
      <c r="BJ159" s="2">
        <v>0</v>
      </c>
      <c r="BL159" s="14" t="e">
        <f>#REF!*14</f>
        <v>#REF!</v>
      </c>
      <c r="BM159" s="9"/>
      <c r="BN159" s="8"/>
      <c r="BO159" s="13"/>
      <c r="BP159" s="13"/>
      <c r="BQ159" s="13"/>
      <c r="BR159" s="13"/>
      <c r="BS159" s="13"/>
      <c r="BT159" s="10"/>
      <c r="BU159" s="11"/>
      <c r="BV159" s="12"/>
      <c r="CC159" s="41"/>
      <c r="CD159" s="41"/>
      <c r="CE159" s="41"/>
      <c r="CF159" s="42"/>
      <c r="CG159" s="42"/>
      <c r="CH159" s="42"/>
      <c r="CI159" s="42"/>
      <c r="CJ159" s="42"/>
      <c r="CK159" s="42"/>
    </row>
    <row r="160" spans="1:89" hidden="1" x14ac:dyDescent="0.25">
      <c r="A160" s="54" t="s">
        <v>542</v>
      </c>
      <c r="B160" s="54" t="s">
        <v>543</v>
      </c>
      <c r="C160" s="2" t="s">
        <v>543</v>
      </c>
      <c r="D160" s="4" t="s">
        <v>60</v>
      </c>
      <c r="E160" s="4" t="s">
        <v>60</v>
      </c>
      <c r="F160" s="4" t="e">
        <f>IF(AZ160="S",
IF(#REF!+BH160=2012,
IF(#REF!=1,"12-13/1",
IF(#REF!=2,"12-13/2",
IF(#REF!=3,"13-14/1",
IF(#REF!=4,"13-14/2","Hata1")))),
IF(#REF!+BH160=2013,
IF(#REF!=1,"13-14/1",
IF(#REF!=2,"13-14/2",
IF(#REF!=3,"14-15/1",
IF(#REF!=4,"14-15/2","Hata2")))),
IF(#REF!+BH160=2014,
IF(#REF!=1,"14-15/1",
IF(#REF!=2,"14-15/2",
IF(#REF!=3,"15-16/1",
IF(#REF!=4,"15-16/2","Hata3")))),
IF(#REF!+BH160=2015,
IF(#REF!=1,"15-16/1",
IF(#REF!=2,"15-16/2",
IF(#REF!=3,"16-17/1",
IF(#REF!=4,"16-17/2","Hata4")))),
IF(#REF!+BH160=2016,
IF(#REF!=1,"16-17/1",
IF(#REF!=2,"16-17/2",
IF(#REF!=3,"17-18/1",
IF(#REF!=4,"17-18/2","Hata5")))),
IF(#REF!+BH160=2017,
IF(#REF!=1,"17-18/1",
IF(#REF!=2,"17-18/2",
IF(#REF!=3,"18-19/1",
IF(#REF!=4,"18-19/2","Hata6")))),
IF(#REF!+BH160=2018,
IF(#REF!=1,"18-19/1",
IF(#REF!=2,"18-19/2",
IF(#REF!=3,"19-20/1",
IF(#REF!=4,"19-20/2","Hata7")))),
IF(#REF!+BH160=2019,
IF(#REF!=1,"19-20/1",
IF(#REF!=2,"19-20/2",
IF(#REF!=3,"20-21/1",
IF(#REF!=4,"20-21/2","Hata8")))),
IF(#REF!+BH160=2020,
IF(#REF!=1,"20-21/1",
IF(#REF!=2,"20-21/2",
IF(#REF!=3,"21-22/1",
IF(#REF!=4,"21-22/2","Hata9")))),
IF(#REF!+BH160=2021,
IF(#REF!=1,"21-22/1",
IF(#REF!=2,"21-22/2",
IF(#REF!=3,"22-23/1",
IF(#REF!=4,"22-23/2","Hata10")))),
IF(#REF!+BH160=2022,
IF(#REF!=1,"22-23/1",
IF(#REF!=2,"22-23/2",
IF(#REF!=3,"23-24/1",
IF(#REF!=4,"23-24/2","Hata11")))),
IF(#REF!+BH160=2023,
IF(#REF!=1,"23-24/1",
IF(#REF!=2,"23-24/2",
IF(#REF!=3,"24-25/1",
IF(#REF!=4,"24-25/2","Hata12")))),
)))))))))))),
IF(AZ160="T",
IF(#REF!+BH160=2012,
IF(#REF!=1,"12-13/1",
IF(#REF!=2,"12-13/2",
IF(#REF!=3,"12-13/3",
IF(#REF!=4,"13-14/1",
IF(#REF!=5,"13-14/2",
IF(#REF!=6,"13-14/3","Hata1")))))),
IF(#REF!+BH160=2013,
IF(#REF!=1,"13-14/1",
IF(#REF!=2,"13-14/2",
IF(#REF!=3,"13-14/3",
IF(#REF!=4,"14-15/1",
IF(#REF!=5,"14-15/2",
IF(#REF!=6,"14-15/3","Hata2")))))),
IF(#REF!+BH160=2014,
IF(#REF!=1,"14-15/1",
IF(#REF!=2,"14-15/2",
IF(#REF!=3,"14-15/3",
IF(#REF!=4,"15-16/1",
IF(#REF!=5,"15-16/2",
IF(#REF!=6,"15-16/3","Hata3")))))),
IF(AND(#REF!+#REF!&gt;2014,#REF!+#REF!&lt;2015,BH160=1),
IF(#REF!=0.1,"14-15/0.1",
IF(#REF!=0.2,"14-15/0.2",
IF(#REF!=0.3,"14-15/0.3","Hata4"))),
IF(#REF!+BH160=2015,
IF(#REF!=1,"15-16/1",
IF(#REF!=2,"15-16/2",
IF(#REF!=3,"15-16/3",
IF(#REF!=4,"16-17/1",
IF(#REF!=5,"16-17/2",
IF(#REF!=6,"16-17/3","Hata5")))))),
IF(#REF!+BH160=2016,
IF(#REF!=1,"16-17/1",
IF(#REF!=2,"16-17/2",
IF(#REF!=3,"16-17/3",
IF(#REF!=4,"17-18/1",
IF(#REF!=5,"17-18/2",
IF(#REF!=6,"17-18/3","Hata6")))))),
IF(#REF!+BH160=2017,
IF(#REF!=1,"17-18/1",
IF(#REF!=2,"17-18/2",
IF(#REF!=3,"17-18/3",
IF(#REF!=4,"18-19/1",
IF(#REF!=5,"18-19/2",
IF(#REF!=6,"18-19/3","Hata7")))))),
IF(#REF!+BH160=2018,
IF(#REF!=1,"18-19/1",
IF(#REF!=2,"18-19/2",
IF(#REF!=3,"18-19/3",
IF(#REF!=4,"19-20/1",
IF(#REF!=5," 19-20/2",
IF(#REF!=6,"19-20/3","Hata8")))))),
IF(#REF!+BH160=2019,
IF(#REF!=1,"19-20/1",
IF(#REF!=2,"19-20/2",
IF(#REF!=3,"19-20/3",
IF(#REF!=4,"20-21/1",
IF(#REF!=5,"20-21/2",
IF(#REF!=6,"20-21/3","Hata9")))))),
IF(#REF!+BH160=2020,
IF(#REF!=1,"20-21/1",
IF(#REF!=2,"20-21/2",
IF(#REF!=3,"20-21/3",
IF(#REF!=4,"21-22/1",
IF(#REF!=5,"21-22/2",
IF(#REF!=6,"21-22/3","Hata10")))))),
IF(#REF!+BH160=2021,
IF(#REF!=1,"21-22/1",
IF(#REF!=2,"21-22/2",
IF(#REF!=3,"21-22/3",
IF(#REF!=4,"22-23/1",
IF(#REF!=5,"22-23/2",
IF(#REF!=6,"22-23/3","Hata11")))))),
IF(#REF!+BH160=2022,
IF(#REF!=1,"22-23/1",
IF(#REF!=2,"22-23/2",
IF(#REF!=3,"22-23/3",
IF(#REF!=4,"23-24/1",
IF(#REF!=5,"23-24/2",
IF(#REF!=6,"23-24/3","Hata12")))))),
IF(#REF!+BH160=2023,
IF(#REF!=1,"23-24/1",
IF(#REF!=2,"23-24/2",
IF(#REF!=3,"23-24/3",
IF(#REF!=4,"24-25/1",
IF(#REF!=5,"24-25/2",
IF(#REF!=6,"24-25/3","Hata13")))))),
))))))))))))))
)</f>
        <v>#REF!</v>
      </c>
      <c r="G160" s="4"/>
      <c r="H160" s="54" t="s">
        <v>144</v>
      </c>
      <c r="I160" s="2">
        <v>3471661</v>
      </c>
      <c r="J160" s="2" t="s">
        <v>145</v>
      </c>
      <c r="Q160" s="55">
        <v>2</v>
      </c>
      <c r="R160" s="2">
        <f>VLOOKUP($Q160,[1]sistem!$I$3:$L$10,2,FALSE)</f>
        <v>0</v>
      </c>
      <c r="S160" s="2">
        <f>VLOOKUP($Q160,[1]sistem!$I$3:$L$10,3,FALSE)</f>
        <v>2</v>
      </c>
      <c r="T160" s="2">
        <f>VLOOKUP($Q160,[1]sistem!$I$3:$L$10,4,FALSE)</f>
        <v>1</v>
      </c>
      <c r="U160" s="2" t="e">
        <f>VLOOKUP($AZ160,[1]sistem!$I$13:$L$14,2,FALSE)*#REF!</f>
        <v>#REF!</v>
      </c>
      <c r="V160" s="2" t="e">
        <f>VLOOKUP($AZ160,[1]sistem!$I$13:$L$14,3,FALSE)*#REF!</f>
        <v>#REF!</v>
      </c>
      <c r="W160" s="2" t="e">
        <f>VLOOKUP($AZ160,[1]sistem!$I$13:$L$14,4,FALSE)*#REF!</f>
        <v>#REF!</v>
      </c>
      <c r="X160" s="2" t="e">
        <f t="shared" si="63"/>
        <v>#REF!</v>
      </c>
      <c r="Y160" s="2" t="e">
        <f t="shared" si="64"/>
        <v>#REF!</v>
      </c>
      <c r="Z160" s="2" t="e">
        <f t="shared" si="65"/>
        <v>#REF!</v>
      </c>
      <c r="AA160" s="2" t="e">
        <f t="shared" si="66"/>
        <v>#REF!</v>
      </c>
      <c r="AB160" s="2">
        <f>VLOOKUP(AZ160,[1]sistem!$I$18:$J$19,2,FALSE)</f>
        <v>14</v>
      </c>
      <c r="AC160" s="2">
        <v>0.25</v>
      </c>
      <c r="AD160" s="2">
        <f>VLOOKUP($Q160,[1]sistem!$I$3:$M$10,5,FALSE)</f>
        <v>2</v>
      </c>
      <c r="AE160" s="2">
        <v>3</v>
      </c>
      <c r="AG160" s="2">
        <f>AE160*AK160</f>
        <v>42</v>
      </c>
      <c r="AH160" s="2">
        <f>VLOOKUP($Q160,[1]sistem!$I$3:$N$10,6,FALSE)</f>
        <v>3</v>
      </c>
      <c r="AI160" s="2">
        <v>2</v>
      </c>
      <c r="AJ160" s="2">
        <f t="shared" si="67"/>
        <v>6</v>
      </c>
      <c r="AK160" s="2">
        <f>VLOOKUP($AZ160,[1]sistem!$I$18:$K$19,3,FALSE)</f>
        <v>14</v>
      </c>
      <c r="AL160" s="2" t="e">
        <f>AK160*#REF!</f>
        <v>#REF!</v>
      </c>
      <c r="AM160" s="2" t="e">
        <f t="shared" si="68"/>
        <v>#REF!</v>
      </c>
      <c r="AN160" s="2">
        <f t="shared" ref="AN160:AN205" si="79">IF(AZ160="s",25,25)</f>
        <v>25</v>
      </c>
      <c r="AO160" s="2" t="e">
        <f t="shared" si="70"/>
        <v>#REF!</v>
      </c>
      <c r="AP160" s="2" t="e">
        <f>ROUND(AO160-#REF!,0)</f>
        <v>#REF!</v>
      </c>
      <c r="AQ160" s="2">
        <f>IF(AZ160="s",IF(Q160=0,0,
IF(Q160=1,#REF!*4*4,
IF(Q160=2,0,
IF(Q160=3,#REF!*4*2,
IF(Q160=4,0,
IF(Q160=5,0,
IF(Q160=6,0,
IF(Q160=7,0)))))))),
IF(AZ160="t",
IF(Q160=0,0,
IF(Q160=1,#REF!*4*4*0.8,
IF(Q160=2,0,
IF(Q160=3,#REF!*4*2*0.8,
IF(Q160=4,0,
IF(Q160=5,0,
IF(Q160=6,0,
IF(Q160=7,0))))))))))</f>
        <v>0</v>
      </c>
      <c r="AR160" s="2" t="e">
        <f>IF(AZ160="s",
IF(Q160=0,0,
IF(Q160=1,0,
IF(Q160=2,#REF!*4*2,
IF(Q160=3,#REF!*4,
IF(Q160=4,#REF!*4,
IF(Q160=5,0,
IF(Q160=6,0,
IF(Q160=7,#REF!*4)))))))),
IF(AZ160="t",
IF(Q160=0,0,
IF(Q160=1,0,
IF(Q160=2,#REF!*4*2*0.8,
IF(Q160=3,#REF!*4*0.8,
IF(Q160=4,#REF!*4*0.8,
IF(Q160=5,0,
IF(Q160=6,0,
IF(Q160=7,#REF!*4))))))))))</f>
        <v>#REF!</v>
      </c>
      <c r="AS160" s="2" t="e">
        <f>IF(AZ160="s",
IF(Q160=0,0,
IF(Q160=1,#REF!*2,
IF(Q160=2,#REF!*2,
IF(Q160=3,#REF!*2,
IF(Q160=4,#REF!*2,
IF(Q160=5,#REF!*2,
IF(Q160=6,#REF!*2,
IF(Q160=7,#REF!*2)))))))),
IF(AZ160="t",
IF(Q160=0,#REF!*2*0.8,
IF(Q160=1,#REF!*2*0.8,
IF(Q160=2,#REF!*2*0.8,
IF(Q160=3,#REF!*2*0.8,
IF(Q160=4,#REF!*2*0.8,
IF(Q160=5,#REF!*2*0.8,
IF(Q160=6,#REF!*1*0.8,
IF(Q160=7,#REF!*2))))))))))</f>
        <v>#REF!</v>
      </c>
      <c r="AT160" s="2" t="e">
        <f t="shared" si="71"/>
        <v>#REF!</v>
      </c>
      <c r="AU160" s="2" t="e">
        <f>IF(AZ160="s",
IF(Q160=0,0,
IF(Q160=1,(14-2)*(#REF!+#REF!)/4*4,
IF(Q160=2,(14-2)*(#REF!+#REF!)/4*2,
IF(Q160=3,(14-2)*(#REF!+#REF!)/4*3,
IF(Q160=4,(14-2)*(#REF!+#REF!)/4,
IF(Q160=5,(14-2)*#REF!/4,
IF(Q160=6,0,
IF(Q160=7,(14)*#REF!)))))))),
IF(AZ160="t",
IF(Q160=0,0,
IF(Q160=1,(11-2)*(#REF!+#REF!)/4*4,
IF(Q160=2,(11-2)*(#REF!+#REF!)/4*2,
IF(Q160=3,(11-2)*(#REF!+#REF!)/4*3,
IF(Q160=4,(11-2)*(#REF!+#REF!)/4,
IF(Q160=5,(11-2)*#REF!/4,
IF(Q160=6,0,
IF(Q160=7,(11)*#REF!))))))))))</f>
        <v>#REF!</v>
      </c>
      <c r="AV160" s="2" t="e">
        <f t="shared" si="72"/>
        <v>#REF!</v>
      </c>
      <c r="AW160" s="2">
        <f t="shared" si="73"/>
        <v>12</v>
      </c>
      <c r="AX160" s="2">
        <f t="shared" si="74"/>
        <v>6</v>
      </c>
      <c r="AY160" s="2" t="e">
        <f t="shared" si="75"/>
        <v>#REF!</v>
      </c>
      <c r="AZ160" s="2" t="s">
        <v>63</v>
      </c>
      <c r="BA160" s="2" t="e">
        <f>IF(BG160="A",0,IF(AZ160="s",14*#REF!,IF(AZ160="T",11*#REF!,"HATA")))</f>
        <v>#REF!</v>
      </c>
      <c r="BB160" s="2" t="e">
        <f t="shared" si="76"/>
        <v>#REF!</v>
      </c>
      <c r="BC160" s="2" t="e">
        <f t="shared" si="77"/>
        <v>#REF!</v>
      </c>
      <c r="BD160" s="2" t="e">
        <f>IF(BC160-#REF!=0,"DOĞRU","YANLIŞ")</f>
        <v>#REF!</v>
      </c>
      <c r="BE160" s="2" t="e">
        <f>#REF!-BC160</f>
        <v>#REF!</v>
      </c>
      <c r="BF160" s="2">
        <v>0</v>
      </c>
      <c r="BH160" s="2">
        <v>0</v>
      </c>
      <c r="BJ160" s="2">
        <v>2</v>
      </c>
      <c r="BL160" s="7" t="e">
        <f>#REF!*14</f>
        <v>#REF!</v>
      </c>
      <c r="BM160" s="9"/>
      <c r="BN160" s="8"/>
      <c r="BO160" s="13"/>
      <c r="BP160" s="13"/>
      <c r="BQ160" s="13"/>
      <c r="BR160" s="13"/>
      <c r="BS160" s="13"/>
      <c r="BT160" s="10"/>
      <c r="BU160" s="11"/>
      <c r="BV160" s="12"/>
      <c r="CC160" s="51"/>
      <c r="CD160" s="51"/>
      <c r="CE160" s="51"/>
      <c r="CF160" s="52"/>
      <c r="CG160" s="52"/>
      <c r="CH160" s="52"/>
      <c r="CI160" s="52"/>
      <c r="CJ160" s="42"/>
      <c r="CK160" s="42"/>
    </row>
    <row r="161" spans="1:89" hidden="1" x14ac:dyDescent="0.25">
      <c r="A161" s="2" t="s">
        <v>245</v>
      </c>
      <c r="B161" s="2" t="s">
        <v>246</v>
      </c>
      <c r="C161" s="2" t="s">
        <v>246</v>
      </c>
      <c r="D161" s="4" t="s">
        <v>60</v>
      </c>
      <c r="E161" s="4" t="s">
        <v>60</v>
      </c>
      <c r="F161" s="4" t="e">
        <f>IF(AZ161="S",
IF(#REF!+BH161=2012,
IF(#REF!=1,"12-13/1",
IF(#REF!=2,"12-13/2",
IF(#REF!=3,"13-14/1",
IF(#REF!=4,"13-14/2","Hata1")))),
IF(#REF!+BH161=2013,
IF(#REF!=1,"13-14/1",
IF(#REF!=2,"13-14/2",
IF(#REF!=3,"14-15/1",
IF(#REF!=4,"14-15/2","Hata2")))),
IF(#REF!+BH161=2014,
IF(#REF!=1,"14-15/1",
IF(#REF!=2,"14-15/2",
IF(#REF!=3,"15-16/1",
IF(#REF!=4,"15-16/2","Hata3")))),
IF(#REF!+BH161=2015,
IF(#REF!=1,"15-16/1",
IF(#REF!=2,"15-16/2",
IF(#REF!=3,"16-17/1",
IF(#REF!=4,"16-17/2","Hata4")))),
IF(#REF!+BH161=2016,
IF(#REF!=1,"16-17/1",
IF(#REF!=2,"16-17/2",
IF(#REF!=3,"17-18/1",
IF(#REF!=4,"17-18/2","Hata5")))),
IF(#REF!+BH161=2017,
IF(#REF!=1,"17-18/1",
IF(#REF!=2,"17-18/2",
IF(#REF!=3,"18-19/1",
IF(#REF!=4,"18-19/2","Hata6")))),
IF(#REF!+BH161=2018,
IF(#REF!=1,"18-19/1",
IF(#REF!=2,"18-19/2",
IF(#REF!=3,"19-20/1",
IF(#REF!=4,"19-20/2","Hata7")))),
IF(#REF!+BH161=2019,
IF(#REF!=1,"19-20/1",
IF(#REF!=2,"19-20/2",
IF(#REF!=3,"20-21/1",
IF(#REF!=4,"20-21/2","Hata8")))),
IF(#REF!+BH161=2020,
IF(#REF!=1,"20-21/1",
IF(#REF!=2,"20-21/2",
IF(#REF!=3,"21-22/1",
IF(#REF!=4,"21-22/2","Hata9")))),
IF(#REF!+BH161=2021,
IF(#REF!=1,"21-22/1",
IF(#REF!=2,"21-22/2",
IF(#REF!=3,"22-23/1",
IF(#REF!=4,"22-23/2","Hata10")))),
IF(#REF!+BH161=2022,
IF(#REF!=1,"22-23/1",
IF(#REF!=2,"22-23/2",
IF(#REF!=3,"23-24/1",
IF(#REF!=4,"23-24/2","Hata11")))),
IF(#REF!+BH161=2023,
IF(#REF!=1,"23-24/1",
IF(#REF!=2,"23-24/2",
IF(#REF!=3,"24-25/1",
IF(#REF!=4,"24-25/2","Hata12")))),
)))))))))))),
IF(AZ161="T",
IF(#REF!+BH161=2012,
IF(#REF!=1,"12-13/1",
IF(#REF!=2,"12-13/2",
IF(#REF!=3,"12-13/3",
IF(#REF!=4,"13-14/1",
IF(#REF!=5,"13-14/2",
IF(#REF!=6,"13-14/3","Hata1")))))),
IF(#REF!+BH161=2013,
IF(#REF!=1,"13-14/1",
IF(#REF!=2,"13-14/2",
IF(#REF!=3,"13-14/3",
IF(#REF!=4,"14-15/1",
IF(#REF!=5,"14-15/2",
IF(#REF!=6,"14-15/3","Hata2")))))),
IF(#REF!+BH161=2014,
IF(#REF!=1,"14-15/1",
IF(#REF!=2,"14-15/2",
IF(#REF!=3,"14-15/3",
IF(#REF!=4,"15-16/1",
IF(#REF!=5,"15-16/2",
IF(#REF!=6,"15-16/3","Hata3")))))),
IF(AND(#REF!+#REF!&gt;2014,#REF!+#REF!&lt;2015,BH161=1),
IF(#REF!=0.1,"14-15/0.1",
IF(#REF!=0.2,"14-15/0.2",
IF(#REF!=0.3,"14-15/0.3","Hata4"))),
IF(#REF!+BH161=2015,
IF(#REF!=1,"15-16/1",
IF(#REF!=2,"15-16/2",
IF(#REF!=3,"15-16/3",
IF(#REF!=4,"16-17/1",
IF(#REF!=5,"16-17/2",
IF(#REF!=6,"16-17/3","Hata5")))))),
IF(#REF!+BH161=2016,
IF(#REF!=1,"16-17/1",
IF(#REF!=2,"16-17/2",
IF(#REF!=3,"16-17/3",
IF(#REF!=4,"17-18/1",
IF(#REF!=5,"17-18/2",
IF(#REF!=6,"17-18/3","Hata6")))))),
IF(#REF!+BH161=2017,
IF(#REF!=1,"17-18/1",
IF(#REF!=2,"17-18/2",
IF(#REF!=3,"17-18/3",
IF(#REF!=4,"18-19/1",
IF(#REF!=5,"18-19/2",
IF(#REF!=6,"18-19/3","Hata7")))))),
IF(#REF!+BH161=2018,
IF(#REF!=1,"18-19/1",
IF(#REF!=2,"18-19/2",
IF(#REF!=3,"18-19/3",
IF(#REF!=4,"19-20/1",
IF(#REF!=5," 19-20/2",
IF(#REF!=6,"19-20/3","Hata8")))))),
IF(#REF!+BH161=2019,
IF(#REF!=1,"19-20/1",
IF(#REF!=2,"19-20/2",
IF(#REF!=3,"19-20/3",
IF(#REF!=4,"20-21/1",
IF(#REF!=5,"20-21/2",
IF(#REF!=6,"20-21/3","Hata9")))))),
IF(#REF!+BH161=2020,
IF(#REF!=1,"20-21/1",
IF(#REF!=2,"20-21/2",
IF(#REF!=3,"20-21/3",
IF(#REF!=4,"21-22/1",
IF(#REF!=5,"21-22/2",
IF(#REF!=6,"21-22/3","Hata10")))))),
IF(#REF!+BH161=2021,
IF(#REF!=1,"21-22/1",
IF(#REF!=2,"21-22/2",
IF(#REF!=3,"21-22/3",
IF(#REF!=4,"22-23/1",
IF(#REF!=5,"22-23/2",
IF(#REF!=6,"22-23/3","Hata11")))))),
IF(#REF!+BH161=2022,
IF(#REF!=1,"22-23/1",
IF(#REF!=2,"22-23/2",
IF(#REF!=3,"22-23/3",
IF(#REF!=4,"23-24/1",
IF(#REF!=5,"23-24/2",
IF(#REF!=6,"23-24/3","Hata12")))))),
IF(#REF!+BH161=2023,
IF(#REF!=1,"23-24/1",
IF(#REF!=2,"23-24/2",
IF(#REF!=3,"23-24/3",
IF(#REF!=4,"24-25/1",
IF(#REF!=5,"24-25/2",
IF(#REF!=6,"24-25/3","Hata13")))))),
))))))))))))))
)</f>
        <v>#REF!</v>
      </c>
      <c r="G161" s="4"/>
      <c r="H161" s="2" t="s">
        <v>144</v>
      </c>
      <c r="I161" s="2">
        <v>3471661</v>
      </c>
      <c r="J161" s="2" t="s">
        <v>145</v>
      </c>
      <c r="L161" s="2">
        <v>4358</v>
      </c>
      <c r="Q161" s="5">
        <v>0</v>
      </c>
      <c r="R161" s="2">
        <f>VLOOKUP($Q161,[1]sistem!$I$3:$L$10,2,FALSE)</f>
        <v>0</v>
      </c>
      <c r="S161" s="2">
        <f>VLOOKUP($Q161,[1]sistem!$I$3:$L$10,3,FALSE)</f>
        <v>0</v>
      </c>
      <c r="T161" s="2">
        <f>VLOOKUP($Q161,[1]sistem!$I$3:$L$10,4,FALSE)</f>
        <v>0</v>
      </c>
      <c r="U161" s="2" t="e">
        <f>VLOOKUP($AZ161,[1]sistem!$I$13:$L$14,2,FALSE)*#REF!</f>
        <v>#REF!</v>
      </c>
      <c r="V161" s="2" t="e">
        <f>VLOOKUP($AZ161,[1]sistem!$I$13:$L$14,3,FALSE)*#REF!</f>
        <v>#REF!</v>
      </c>
      <c r="W161" s="2" t="e">
        <f>VLOOKUP($AZ161,[1]sistem!$I$13:$L$14,4,FALSE)*#REF!</f>
        <v>#REF!</v>
      </c>
      <c r="X161" s="2" t="e">
        <f t="shared" si="63"/>
        <v>#REF!</v>
      </c>
      <c r="Y161" s="2" t="e">
        <f t="shared" si="64"/>
        <v>#REF!</v>
      </c>
      <c r="Z161" s="2" t="e">
        <f t="shared" si="65"/>
        <v>#REF!</v>
      </c>
      <c r="AA161" s="2" t="e">
        <f t="shared" si="66"/>
        <v>#REF!</v>
      </c>
      <c r="AB161" s="2">
        <f>VLOOKUP(AZ161,[1]sistem!$I$18:$J$19,2,FALSE)</f>
        <v>14</v>
      </c>
      <c r="AC161" s="2">
        <v>5.25</v>
      </c>
      <c r="AD161" s="2">
        <f>VLOOKUP($Q161,[1]sistem!$I$3:$M$10,5,FALSE)</f>
        <v>0</v>
      </c>
      <c r="AG161" s="2" t="e">
        <f>(#REF!+#REF!)*AB161</f>
        <v>#REF!</v>
      </c>
      <c r="AH161" s="2">
        <f>VLOOKUP($Q161,[1]sistem!$I$3:$N$10,6,FALSE)</f>
        <v>0</v>
      </c>
      <c r="AI161" s="2">
        <v>2</v>
      </c>
      <c r="AJ161" s="2">
        <f t="shared" si="67"/>
        <v>0</v>
      </c>
      <c r="AK161" s="2">
        <f>VLOOKUP($AZ161,[1]sistem!$I$18:$K$19,3,FALSE)</f>
        <v>14</v>
      </c>
      <c r="AL161" s="2" t="e">
        <f>AK161*#REF!</f>
        <v>#REF!</v>
      </c>
      <c r="AM161" s="2" t="e">
        <f t="shared" si="68"/>
        <v>#REF!</v>
      </c>
      <c r="AN161" s="2">
        <f t="shared" si="79"/>
        <v>25</v>
      </c>
      <c r="AO161" s="2" t="e">
        <f t="shared" si="70"/>
        <v>#REF!</v>
      </c>
      <c r="AP161" s="2" t="e">
        <f>ROUND(AO161-#REF!,0)</f>
        <v>#REF!</v>
      </c>
      <c r="AQ161" s="2">
        <f>IF(AZ161="s",IF(Q161=0,0,
IF(Q161=1,#REF!*4*4,
IF(Q161=2,0,
IF(Q161=3,#REF!*4*2,
IF(Q161=4,0,
IF(Q161=5,0,
IF(Q161=6,0,
IF(Q161=7,0)))))))),
IF(AZ161="t",
IF(Q161=0,0,
IF(Q161=1,#REF!*4*4*0.8,
IF(Q161=2,0,
IF(Q161=3,#REF!*4*2*0.8,
IF(Q161=4,0,
IF(Q161=5,0,
IF(Q161=6,0,
IF(Q161=7,0))))))))))</f>
        <v>0</v>
      </c>
      <c r="AR161" s="2">
        <f>IF(AZ161="s",
IF(Q161=0,0,
IF(Q161=1,0,
IF(Q161=2,#REF!*4*2,
IF(Q161=3,#REF!*4,
IF(Q161=4,#REF!*4,
IF(Q161=5,0,
IF(Q161=6,0,
IF(Q161=7,#REF!*4)))))))),
IF(AZ161="t",
IF(Q161=0,0,
IF(Q161=1,0,
IF(Q161=2,#REF!*4*2*0.8,
IF(Q161=3,#REF!*4*0.8,
IF(Q161=4,#REF!*4*0.8,
IF(Q161=5,0,
IF(Q161=6,0,
IF(Q161=7,#REF!*4))))))))))</f>
        <v>0</v>
      </c>
      <c r="AS161" s="2">
        <f>IF(AZ161="s",
IF(Q161=0,0,
IF(Q161=1,#REF!*2,
IF(Q161=2,#REF!*2,
IF(Q161=3,#REF!*2,
IF(Q161=4,#REF!*2,
IF(Q161=5,#REF!*2,
IF(Q161=6,#REF!*2,
IF(Q161=7,#REF!*2)))))))),
IF(AZ161="t",
IF(Q161=0,#REF!*2*0.8,
IF(Q161=1,#REF!*2*0.8,
IF(Q161=2,#REF!*2*0.8,
IF(Q161=3,#REF!*2*0.8,
IF(Q161=4,#REF!*2*0.8,
IF(Q161=5,#REF!*2*0.8,
IF(Q161=6,#REF!*1*0.8,
IF(Q161=7,#REF!*2))))))))))</f>
        <v>0</v>
      </c>
      <c r="AT161" s="2" t="e">
        <f t="shared" si="71"/>
        <v>#REF!</v>
      </c>
      <c r="AU161" s="2">
        <f>IF(AZ161="s",
IF(Q161=0,0,
IF(Q161=1,(14-2)*(#REF!+#REF!)/4*4,
IF(Q161=2,(14-2)*(#REF!+#REF!)/4*2,
IF(Q161=3,(14-2)*(#REF!+#REF!)/4*3,
IF(Q161=4,(14-2)*(#REF!+#REF!)/4,
IF(Q161=5,(14-2)*#REF!/4,
IF(Q161=6,0,
IF(Q161=7,(14)*#REF!)))))))),
IF(AZ161="t",
IF(Q161=0,0,
IF(Q161=1,(11-2)*(#REF!+#REF!)/4*4,
IF(Q161=2,(11-2)*(#REF!+#REF!)/4*2,
IF(Q161=3,(11-2)*(#REF!+#REF!)/4*3,
IF(Q161=4,(11-2)*(#REF!+#REF!)/4,
IF(Q161=5,(11-2)*#REF!/4,
IF(Q161=6,0,
IF(Q161=7,(11)*#REF!))))))))))</f>
        <v>0</v>
      </c>
      <c r="AV161" s="2" t="e">
        <f t="shared" si="72"/>
        <v>#REF!</v>
      </c>
      <c r="AW161" s="2">
        <f t="shared" si="73"/>
        <v>0</v>
      </c>
      <c r="AX161" s="2">
        <f t="shared" si="74"/>
        <v>0</v>
      </c>
      <c r="AY161" s="2">
        <f t="shared" si="75"/>
        <v>0</v>
      </c>
      <c r="AZ161" s="2" t="s">
        <v>63</v>
      </c>
      <c r="BA161" s="2" t="e">
        <f>IF(BG161="A",0,IF(AZ161="s",14*#REF!,IF(AZ161="T",11*#REF!,"HATA")))</f>
        <v>#REF!</v>
      </c>
      <c r="BB161" s="2" t="e">
        <f t="shared" si="76"/>
        <v>#REF!</v>
      </c>
      <c r="BC161" s="2" t="e">
        <f t="shared" si="77"/>
        <v>#REF!</v>
      </c>
      <c r="BD161" s="2" t="e">
        <f>IF(BC161-#REF!=0,"DOĞRU","YANLIŞ")</f>
        <v>#REF!</v>
      </c>
      <c r="BE161" s="2" t="e">
        <f>#REF!-BC161</f>
        <v>#REF!</v>
      </c>
      <c r="BF161" s="2">
        <v>0</v>
      </c>
      <c r="BH161" s="2">
        <v>0</v>
      </c>
      <c r="BJ161" s="2">
        <v>0</v>
      </c>
      <c r="BL161" s="7" t="e">
        <f>#REF!*14</f>
        <v>#REF!</v>
      </c>
      <c r="BM161" s="9"/>
      <c r="BN161" s="8"/>
      <c r="BO161" s="13"/>
      <c r="BP161" s="13"/>
      <c r="BQ161" s="13"/>
      <c r="BR161" s="13"/>
      <c r="BS161" s="13"/>
      <c r="BT161" s="10"/>
      <c r="BU161" s="11"/>
      <c r="BV161" s="12"/>
      <c r="CC161" s="41"/>
      <c r="CD161" s="41"/>
      <c r="CE161" s="41"/>
      <c r="CF161" s="42"/>
      <c r="CG161" s="42"/>
      <c r="CH161" s="42"/>
      <c r="CI161" s="42"/>
      <c r="CJ161" s="42"/>
      <c r="CK161" s="42"/>
    </row>
    <row r="162" spans="1:89" hidden="1" x14ac:dyDescent="0.25">
      <c r="A162" s="2" t="s">
        <v>540</v>
      </c>
      <c r="B162" s="2" t="s">
        <v>541</v>
      </c>
      <c r="C162" s="2" t="s">
        <v>541</v>
      </c>
      <c r="D162" s="4" t="s">
        <v>60</v>
      </c>
      <c r="E162" s="4" t="s">
        <v>60</v>
      </c>
      <c r="F162" s="4" t="e">
        <f>IF(AZ162="S",
IF(#REF!+BH162=2012,
IF(#REF!=1,"12-13/1",
IF(#REF!=2,"12-13/2",
IF(#REF!=3,"13-14/1",
IF(#REF!=4,"13-14/2","Hata1")))),
IF(#REF!+BH162=2013,
IF(#REF!=1,"13-14/1",
IF(#REF!=2,"13-14/2",
IF(#REF!=3,"14-15/1",
IF(#REF!=4,"14-15/2","Hata2")))),
IF(#REF!+BH162=2014,
IF(#REF!=1,"14-15/1",
IF(#REF!=2,"14-15/2",
IF(#REF!=3,"15-16/1",
IF(#REF!=4,"15-16/2","Hata3")))),
IF(#REF!+BH162=2015,
IF(#REF!=1,"15-16/1",
IF(#REF!=2,"15-16/2",
IF(#REF!=3,"16-17/1",
IF(#REF!=4,"16-17/2","Hata4")))),
IF(#REF!+BH162=2016,
IF(#REF!=1,"16-17/1",
IF(#REF!=2,"16-17/2",
IF(#REF!=3,"17-18/1",
IF(#REF!=4,"17-18/2","Hata5")))),
IF(#REF!+BH162=2017,
IF(#REF!=1,"17-18/1",
IF(#REF!=2,"17-18/2",
IF(#REF!=3,"18-19/1",
IF(#REF!=4,"18-19/2","Hata6")))),
IF(#REF!+BH162=2018,
IF(#REF!=1,"18-19/1",
IF(#REF!=2,"18-19/2",
IF(#REF!=3,"19-20/1",
IF(#REF!=4,"19-20/2","Hata7")))),
IF(#REF!+BH162=2019,
IF(#REF!=1,"19-20/1",
IF(#REF!=2,"19-20/2",
IF(#REF!=3,"20-21/1",
IF(#REF!=4,"20-21/2","Hata8")))),
IF(#REF!+BH162=2020,
IF(#REF!=1,"20-21/1",
IF(#REF!=2,"20-21/2",
IF(#REF!=3,"21-22/1",
IF(#REF!=4,"21-22/2","Hata9")))),
IF(#REF!+BH162=2021,
IF(#REF!=1,"21-22/1",
IF(#REF!=2,"21-22/2",
IF(#REF!=3,"22-23/1",
IF(#REF!=4,"22-23/2","Hata10")))),
IF(#REF!+BH162=2022,
IF(#REF!=1,"22-23/1",
IF(#REF!=2,"22-23/2",
IF(#REF!=3,"23-24/1",
IF(#REF!=4,"23-24/2","Hata11")))),
IF(#REF!+BH162=2023,
IF(#REF!=1,"23-24/1",
IF(#REF!=2,"23-24/2",
IF(#REF!=3,"24-25/1",
IF(#REF!=4,"24-25/2","Hata12")))),
)))))))))))),
IF(AZ162="T",
IF(#REF!+BH162=2012,
IF(#REF!=1,"12-13/1",
IF(#REF!=2,"12-13/2",
IF(#REF!=3,"12-13/3",
IF(#REF!=4,"13-14/1",
IF(#REF!=5,"13-14/2",
IF(#REF!=6,"13-14/3","Hata1")))))),
IF(#REF!+BH162=2013,
IF(#REF!=1,"13-14/1",
IF(#REF!=2,"13-14/2",
IF(#REF!=3,"13-14/3",
IF(#REF!=4,"14-15/1",
IF(#REF!=5,"14-15/2",
IF(#REF!=6,"14-15/3","Hata2")))))),
IF(#REF!+BH162=2014,
IF(#REF!=1,"14-15/1",
IF(#REF!=2,"14-15/2",
IF(#REF!=3,"14-15/3",
IF(#REF!=4,"15-16/1",
IF(#REF!=5,"15-16/2",
IF(#REF!=6,"15-16/3","Hata3")))))),
IF(AND(#REF!+#REF!&gt;2014,#REF!+#REF!&lt;2015,BH162=1),
IF(#REF!=0.1,"14-15/0.1",
IF(#REF!=0.2,"14-15/0.2",
IF(#REF!=0.3,"14-15/0.3","Hata4"))),
IF(#REF!+BH162=2015,
IF(#REF!=1,"15-16/1",
IF(#REF!=2,"15-16/2",
IF(#REF!=3,"15-16/3",
IF(#REF!=4,"16-17/1",
IF(#REF!=5,"16-17/2",
IF(#REF!=6,"16-17/3","Hata5")))))),
IF(#REF!+BH162=2016,
IF(#REF!=1,"16-17/1",
IF(#REF!=2,"16-17/2",
IF(#REF!=3,"16-17/3",
IF(#REF!=4,"17-18/1",
IF(#REF!=5,"17-18/2",
IF(#REF!=6,"17-18/3","Hata6")))))),
IF(#REF!+BH162=2017,
IF(#REF!=1,"17-18/1",
IF(#REF!=2,"17-18/2",
IF(#REF!=3,"17-18/3",
IF(#REF!=4,"18-19/1",
IF(#REF!=5,"18-19/2",
IF(#REF!=6,"18-19/3","Hata7")))))),
IF(#REF!+BH162=2018,
IF(#REF!=1,"18-19/1",
IF(#REF!=2,"18-19/2",
IF(#REF!=3,"18-19/3",
IF(#REF!=4,"19-20/1",
IF(#REF!=5," 19-20/2",
IF(#REF!=6,"19-20/3","Hata8")))))),
IF(#REF!+BH162=2019,
IF(#REF!=1,"19-20/1",
IF(#REF!=2,"19-20/2",
IF(#REF!=3,"19-20/3",
IF(#REF!=4,"20-21/1",
IF(#REF!=5,"20-21/2",
IF(#REF!=6,"20-21/3","Hata9")))))),
IF(#REF!+BH162=2020,
IF(#REF!=1,"20-21/1",
IF(#REF!=2,"20-21/2",
IF(#REF!=3,"20-21/3",
IF(#REF!=4,"21-22/1",
IF(#REF!=5,"21-22/2",
IF(#REF!=6,"21-22/3","Hata10")))))),
IF(#REF!+BH162=2021,
IF(#REF!=1,"21-22/1",
IF(#REF!=2,"21-22/2",
IF(#REF!=3,"21-22/3",
IF(#REF!=4,"22-23/1",
IF(#REF!=5,"22-23/2",
IF(#REF!=6,"22-23/3","Hata11")))))),
IF(#REF!+BH162=2022,
IF(#REF!=1,"22-23/1",
IF(#REF!=2,"22-23/2",
IF(#REF!=3,"22-23/3",
IF(#REF!=4,"23-24/1",
IF(#REF!=5,"23-24/2",
IF(#REF!=6,"23-24/3","Hata12")))))),
IF(#REF!+BH162=2023,
IF(#REF!=1,"23-24/1",
IF(#REF!=2,"23-24/2",
IF(#REF!=3,"23-24/3",
IF(#REF!=4,"24-25/1",
IF(#REF!=5,"24-25/2",
IF(#REF!=6,"24-25/3","Hata13")))))),
))))))))))))))
)</f>
        <v>#REF!</v>
      </c>
      <c r="G162" s="4"/>
      <c r="H162" s="2" t="s">
        <v>144</v>
      </c>
      <c r="I162" s="2">
        <v>3471661</v>
      </c>
      <c r="J162" s="2" t="s">
        <v>145</v>
      </c>
      <c r="Q162" s="5">
        <v>4</v>
      </c>
      <c r="R162" s="2">
        <f>VLOOKUP($Q162,[1]sistem!$I$3:$L$10,2,FALSE)</f>
        <v>0</v>
      </c>
      <c r="S162" s="2">
        <f>VLOOKUP($Q162,[1]sistem!$I$3:$L$10,3,FALSE)</f>
        <v>1</v>
      </c>
      <c r="T162" s="2">
        <f>VLOOKUP($Q162,[1]sistem!$I$3:$L$10,4,FALSE)</f>
        <v>1</v>
      </c>
      <c r="U162" s="2" t="e">
        <f>VLOOKUP($AZ162,[1]sistem!$I$13:$L$14,2,FALSE)*#REF!</f>
        <v>#REF!</v>
      </c>
      <c r="V162" s="2" t="e">
        <f>VLOOKUP($AZ162,[1]sistem!$I$13:$L$14,3,FALSE)*#REF!</f>
        <v>#REF!</v>
      </c>
      <c r="W162" s="2" t="e">
        <f>VLOOKUP($AZ162,[1]sistem!$I$13:$L$14,4,FALSE)*#REF!</f>
        <v>#REF!</v>
      </c>
      <c r="X162" s="2" t="e">
        <f t="shared" si="63"/>
        <v>#REF!</v>
      </c>
      <c r="Y162" s="2" t="e">
        <f t="shared" si="64"/>
        <v>#REF!</v>
      </c>
      <c r="Z162" s="2" t="e">
        <f t="shared" si="65"/>
        <v>#REF!</v>
      </c>
      <c r="AA162" s="2" t="e">
        <f t="shared" si="66"/>
        <v>#REF!</v>
      </c>
      <c r="AB162" s="2">
        <f>VLOOKUP(AZ162,[1]sistem!$I$18:$J$19,2,FALSE)</f>
        <v>14</v>
      </c>
      <c r="AC162" s="2">
        <v>0.25</v>
      </c>
      <c r="AD162" s="2">
        <f>VLOOKUP($Q162,[1]sistem!$I$3:$M$10,5,FALSE)</f>
        <v>1</v>
      </c>
      <c r="AE162" s="2">
        <v>4</v>
      </c>
      <c r="AG162" s="2">
        <f>AE162*AK162</f>
        <v>56</v>
      </c>
      <c r="AH162" s="2">
        <f>VLOOKUP($Q162,[1]sistem!$I$3:$N$10,6,FALSE)</f>
        <v>2</v>
      </c>
      <c r="AI162" s="2">
        <v>2</v>
      </c>
      <c r="AJ162" s="2">
        <f t="shared" si="67"/>
        <v>4</v>
      </c>
      <c r="AK162" s="2">
        <f>VLOOKUP($AZ162,[1]sistem!$I$18:$K$19,3,FALSE)</f>
        <v>14</v>
      </c>
      <c r="AL162" s="2" t="e">
        <f>AK162*#REF!</f>
        <v>#REF!</v>
      </c>
      <c r="AM162" s="2" t="e">
        <f t="shared" si="68"/>
        <v>#REF!</v>
      </c>
      <c r="AN162" s="2">
        <f t="shared" si="79"/>
        <v>25</v>
      </c>
      <c r="AO162" s="2" t="e">
        <f t="shared" si="70"/>
        <v>#REF!</v>
      </c>
      <c r="AP162" s="2" t="e">
        <f>ROUND(AO162-#REF!,0)</f>
        <v>#REF!</v>
      </c>
      <c r="AQ162" s="2">
        <f>IF(AZ162="s",IF(Q162=0,0,
IF(Q162=1,#REF!*4*4,
IF(Q162=2,0,
IF(Q162=3,#REF!*4*2,
IF(Q162=4,0,
IF(Q162=5,0,
IF(Q162=6,0,
IF(Q162=7,0)))))))),
IF(AZ162="t",
IF(Q162=0,0,
IF(Q162=1,#REF!*4*4*0.8,
IF(Q162=2,0,
IF(Q162=3,#REF!*4*2*0.8,
IF(Q162=4,0,
IF(Q162=5,0,
IF(Q162=6,0,
IF(Q162=7,0))))))))))</f>
        <v>0</v>
      </c>
      <c r="AR162" s="2" t="e">
        <f>IF(AZ162="s",
IF(Q162=0,0,
IF(Q162=1,0,
IF(Q162=2,#REF!*4*2,
IF(Q162=3,#REF!*4,
IF(Q162=4,#REF!*4,
IF(Q162=5,0,
IF(Q162=6,0,
IF(Q162=7,#REF!*4)))))))),
IF(AZ162="t",
IF(Q162=0,0,
IF(Q162=1,0,
IF(Q162=2,#REF!*4*2*0.8,
IF(Q162=3,#REF!*4*0.8,
IF(Q162=4,#REF!*4*0.8,
IF(Q162=5,0,
IF(Q162=6,0,
IF(Q162=7,#REF!*4))))))))))</f>
        <v>#REF!</v>
      </c>
      <c r="AS162" s="2" t="e">
        <f>IF(AZ162="s",
IF(Q162=0,0,
IF(Q162=1,#REF!*2,
IF(Q162=2,#REF!*2,
IF(Q162=3,#REF!*2,
IF(Q162=4,#REF!*2,
IF(Q162=5,#REF!*2,
IF(Q162=6,#REF!*2,
IF(Q162=7,#REF!*2)))))))),
IF(AZ162="t",
IF(Q162=0,#REF!*2*0.8,
IF(Q162=1,#REF!*2*0.8,
IF(Q162=2,#REF!*2*0.8,
IF(Q162=3,#REF!*2*0.8,
IF(Q162=4,#REF!*2*0.8,
IF(Q162=5,#REF!*2*0.8,
IF(Q162=6,#REF!*1*0.8,
IF(Q162=7,#REF!*2))))))))))</f>
        <v>#REF!</v>
      </c>
      <c r="AT162" s="2" t="e">
        <f t="shared" si="71"/>
        <v>#REF!</v>
      </c>
      <c r="AU162" s="2" t="e">
        <f>IF(AZ162="s",
IF(Q162=0,0,
IF(Q162=1,(14-2)*(#REF!+#REF!)/4*4,
IF(Q162=2,(14-2)*(#REF!+#REF!)/4*2,
IF(Q162=3,(14-2)*(#REF!+#REF!)/4*3,
IF(Q162=4,(14-2)*(#REF!+#REF!)/4,
IF(Q162=5,(14-2)*#REF!/4,
IF(Q162=6,0,
IF(Q162=7,(14)*#REF!)))))))),
IF(AZ162="t",
IF(Q162=0,0,
IF(Q162=1,(11-2)*(#REF!+#REF!)/4*4,
IF(Q162=2,(11-2)*(#REF!+#REF!)/4*2,
IF(Q162=3,(11-2)*(#REF!+#REF!)/4*3,
IF(Q162=4,(11-2)*(#REF!+#REF!)/4,
IF(Q162=5,(11-2)*#REF!/4,
IF(Q162=6,0,
IF(Q162=7,(11)*#REF!))))))))))</f>
        <v>#REF!</v>
      </c>
      <c r="AV162" s="2" t="e">
        <f t="shared" si="72"/>
        <v>#REF!</v>
      </c>
      <c r="AW162" s="2">
        <f t="shared" si="73"/>
        <v>8</v>
      </c>
      <c r="AX162" s="2">
        <f t="shared" si="74"/>
        <v>4</v>
      </c>
      <c r="AY162" s="2" t="e">
        <f t="shared" si="75"/>
        <v>#REF!</v>
      </c>
      <c r="AZ162" s="2" t="s">
        <v>63</v>
      </c>
      <c r="BA162" s="2" t="e">
        <f>IF(BG162="A",0,IF(AZ162="s",14*#REF!,IF(AZ162="T",11*#REF!,"HATA")))</f>
        <v>#REF!</v>
      </c>
      <c r="BB162" s="2" t="e">
        <f t="shared" si="76"/>
        <v>#REF!</v>
      </c>
      <c r="BC162" s="2" t="e">
        <f t="shared" si="77"/>
        <v>#REF!</v>
      </c>
      <c r="BD162" s="2" t="e">
        <f>IF(BC162-#REF!=0,"DOĞRU","YANLIŞ")</f>
        <v>#REF!</v>
      </c>
      <c r="BE162" s="2" t="e">
        <f>#REF!-BC162</f>
        <v>#REF!</v>
      </c>
      <c r="BF162" s="2">
        <v>0</v>
      </c>
      <c r="BH162" s="2">
        <v>0</v>
      </c>
      <c r="BJ162" s="2">
        <v>4</v>
      </c>
      <c r="BL162" s="7" t="e">
        <f>#REF!*14</f>
        <v>#REF!</v>
      </c>
      <c r="BM162" s="9"/>
      <c r="BN162" s="8"/>
      <c r="BO162" s="13"/>
      <c r="BP162" s="13"/>
      <c r="BQ162" s="13"/>
      <c r="BR162" s="13"/>
      <c r="BS162" s="13"/>
      <c r="BT162" s="10"/>
      <c r="BU162" s="11"/>
      <c r="BV162" s="12"/>
      <c r="CC162" s="41"/>
      <c r="CD162" s="41"/>
      <c r="CE162" s="41"/>
      <c r="CF162" s="42"/>
      <c r="CG162" s="42"/>
      <c r="CH162" s="42"/>
      <c r="CI162" s="42"/>
      <c r="CJ162" s="42"/>
      <c r="CK162" s="42"/>
    </row>
    <row r="163" spans="1:89" hidden="1" x14ac:dyDescent="0.25">
      <c r="A163" s="2" t="s">
        <v>538</v>
      </c>
      <c r="B163" s="2" t="s">
        <v>539</v>
      </c>
      <c r="C163" s="2" t="s">
        <v>539</v>
      </c>
      <c r="D163" s="4" t="s">
        <v>60</v>
      </c>
      <c r="E163" s="4" t="s">
        <v>60</v>
      </c>
      <c r="F163" s="4" t="e">
        <f>IF(AZ163="S",
IF(#REF!+BH163=2012,
IF(#REF!=1,"12-13/1",
IF(#REF!=2,"12-13/2",
IF(#REF!=3,"13-14/1",
IF(#REF!=4,"13-14/2","Hata1")))),
IF(#REF!+BH163=2013,
IF(#REF!=1,"13-14/1",
IF(#REF!=2,"13-14/2",
IF(#REF!=3,"14-15/1",
IF(#REF!=4,"14-15/2","Hata2")))),
IF(#REF!+BH163=2014,
IF(#REF!=1,"14-15/1",
IF(#REF!=2,"14-15/2",
IF(#REF!=3,"15-16/1",
IF(#REF!=4,"15-16/2","Hata3")))),
IF(#REF!+BH163=2015,
IF(#REF!=1,"15-16/1",
IF(#REF!=2,"15-16/2",
IF(#REF!=3,"16-17/1",
IF(#REF!=4,"16-17/2","Hata4")))),
IF(#REF!+BH163=2016,
IF(#REF!=1,"16-17/1",
IF(#REF!=2,"16-17/2",
IF(#REF!=3,"17-18/1",
IF(#REF!=4,"17-18/2","Hata5")))),
IF(#REF!+BH163=2017,
IF(#REF!=1,"17-18/1",
IF(#REF!=2,"17-18/2",
IF(#REF!=3,"18-19/1",
IF(#REF!=4,"18-19/2","Hata6")))),
IF(#REF!+BH163=2018,
IF(#REF!=1,"18-19/1",
IF(#REF!=2,"18-19/2",
IF(#REF!=3,"19-20/1",
IF(#REF!=4,"19-20/2","Hata7")))),
IF(#REF!+BH163=2019,
IF(#REF!=1,"19-20/1",
IF(#REF!=2,"19-20/2",
IF(#REF!=3,"20-21/1",
IF(#REF!=4,"20-21/2","Hata8")))),
IF(#REF!+BH163=2020,
IF(#REF!=1,"20-21/1",
IF(#REF!=2,"20-21/2",
IF(#REF!=3,"21-22/1",
IF(#REF!=4,"21-22/2","Hata9")))),
IF(#REF!+BH163=2021,
IF(#REF!=1,"21-22/1",
IF(#REF!=2,"21-22/2",
IF(#REF!=3,"22-23/1",
IF(#REF!=4,"22-23/2","Hata10")))),
IF(#REF!+BH163=2022,
IF(#REF!=1,"22-23/1",
IF(#REF!=2,"22-23/2",
IF(#REF!=3,"23-24/1",
IF(#REF!=4,"23-24/2","Hata11")))),
IF(#REF!+BH163=2023,
IF(#REF!=1,"23-24/1",
IF(#REF!=2,"23-24/2",
IF(#REF!=3,"24-25/1",
IF(#REF!=4,"24-25/2","Hata12")))),
)))))))))))),
IF(AZ163="T",
IF(#REF!+BH163=2012,
IF(#REF!=1,"12-13/1",
IF(#REF!=2,"12-13/2",
IF(#REF!=3,"12-13/3",
IF(#REF!=4,"13-14/1",
IF(#REF!=5,"13-14/2",
IF(#REF!=6,"13-14/3","Hata1")))))),
IF(#REF!+BH163=2013,
IF(#REF!=1,"13-14/1",
IF(#REF!=2,"13-14/2",
IF(#REF!=3,"13-14/3",
IF(#REF!=4,"14-15/1",
IF(#REF!=5,"14-15/2",
IF(#REF!=6,"14-15/3","Hata2")))))),
IF(#REF!+BH163=2014,
IF(#REF!=1,"14-15/1",
IF(#REF!=2,"14-15/2",
IF(#REF!=3,"14-15/3",
IF(#REF!=4,"15-16/1",
IF(#REF!=5,"15-16/2",
IF(#REF!=6,"15-16/3","Hata3")))))),
IF(AND(#REF!+#REF!&gt;2014,#REF!+#REF!&lt;2015,BH163=1),
IF(#REF!=0.1,"14-15/0.1",
IF(#REF!=0.2,"14-15/0.2",
IF(#REF!=0.3,"14-15/0.3","Hata4"))),
IF(#REF!+BH163=2015,
IF(#REF!=1,"15-16/1",
IF(#REF!=2,"15-16/2",
IF(#REF!=3,"15-16/3",
IF(#REF!=4,"16-17/1",
IF(#REF!=5,"16-17/2",
IF(#REF!=6,"16-17/3","Hata5")))))),
IF(#REF!+BH163=2016,
IF(#REF!=1,"16-17/1",
IF(#REF!=2,"16-17/2",
IF(#REF!=3,"16-17/3",
IF(#REF!=4,"17-18/1",
IF(#REF!=5,"17-18/2",
IF(#REF!=6,"17-18/3","Hata6")))))),
IF(#REF!+BH163=2017,
IF(#REF!=1,"17-18/1",
IF(#REF!=2,"17-18/2",
IF(#REF!=3,"17-18/3",
IF(#REF!=4,"18-19/1",
IF(#REF!=5,"18-19/2",
IF(#REF!=6,"18-19/3","Hata7")))))),
IF(#REF!+BH163=2018,
IF(#REF!=1,"18-19/1",
IF(#REF!=2,"18-19/2",
IF(#REF!=3,"18-19/3",
IF(#REF!=4,"19-20/1",
IF(#REF!=5," 19-20/2",
IF(#REF!=6,"19-20/3","Hata8")))))),
IF(#REF!+BH163=2019,
IF(#REF!=1,"19-20/1",
IF(#REF!=2,"19-20/2",
IF(#REF!=3,"19-20/3",
IF(#REF!=4,"20-21/1",
IF(#REF!=5,"20-21/2",
IF(#REF!=6,"20-21/3","Hata9")))))),
IF(#REF!+BH163=2020,
IF(#REF!=1,"20-21/1",
IF(#REF!=2,"20-21/2",
IF(#REF!=3,"20-21/3",
IF(#REF!=4,"21-22/1",
IF(#REF!=5,"21-22/2",
IF(#REF!=6,"21-22/3","Hata10")))))),
IF(#REF!+BH163=2021,
IF(#REF!=1,"21-22/1",
IF(#REF!=2,"21-22/2",
IF(#REF!=3,"21-22/3",
IF(#REF!=4,"22-23/1",
IF(#REF!=5,"22-23/2",
IF(#REF!=6,"22-23/3","Hata11")))))),
IF(#REF!+BH163=2022,
IF(#REF!=1,"22-23/1",
IF(#REF!=2,"22-23/2",
IF(#REF!=3,"22-23/3",
IF(#REF!=4,"23-24/1",
IF(#REF!=5,"23-24/2",
IF(#REF!=6,"23-24/3","Hata12")))))),
IF(#REF!+BH163=2023,
IF(#REF!=1,"23-24/1",
IF(#REF!=2,"23-24/2",
IF(#REF!=3,"23-24/3",
IF(#REF!=4,"24-25/1",
IF(#REF!=5,"24-25/2",
IF(#REF!=6,"24-25/3","Hata13")))))),
))))))))))))))
)</f>
        <v>#REF!</v>
      </c>
      <c r="G163" s="4"/>
      <c r="H163" s="2" t="s">
        <v>144</v>
      </c>
      <c r="I163" s="2">
        <v>3471661</v>
      </c>
      <c r="J163" s="2" t="s">
        <v>145</v>
      </c>
      <c r="Q163" s="5">
        <v>2</v>
      </c>
      <c r="R163" s="2">
        <f>VLOOKUP($Q163,[1]sistem!$I$3:$L$10,2,FALSE)</f>
        <v>0</v>
      </c>
      <c r="S163" s="2">
        <f>VLOOKUP($Q163,[1]sistem!$I$3:$L$10,3,FALSE)</f>
        <v>2</v>
      </c>
      <c r="T163" s="2">
        <f>VLOOKUP($Q163,[1]sistem!$I$3:$L$10,4,FALSE)</f>
        <v>1</v>
      </c>
      <c r="U163" s="2" t="e">
        <f>VLOOKUP($AZ163,[1]sistem!$I$13:$L$14,2,FALSE)*#REF!</f>
        <v>#REF!</v>
      </c>
      <c r="V163" s="2" t="e">
        <f>VLOOKUP($AZ163,[1]sistem!$I$13:$L$14,3,FALSE)*#REF!</f>
        <v>#REF!</v>
      </c>
      <c r="W163" s="2" t="e">
        <f>VLOOKUP($AZ163,[1]sistem!$I$13:$L$14,4,FALSE)*#REF!</f>
        <v>#REF!</v>
      </c>
      <c r="X163" s="2" t="e">
        <f t="shared" si="63"/>
        <v>#REF!</v>
      </c>
      <c r="Y163" s="2" t="e">
        <f t="shared" si="64"/>
        <v>#REF!</v>
      </c>
      <c r="Z163" s="2" t="e">
        <f t="shared" si="65"/>
        <v>#REF!</v>
      </c>
      <c r="AA163" s="2" t="e">
        <f t="shared" si="66"/>
        <v>#REF!</v>
      </c>
      <c r="AB163" s="2">
        <f>VLOOKUP(AZ163,[1]sistem!$I$18:$J$19,2,FALSE)</f>
        <v>14</v>
      </c>
      <c r="AC163" s="2">
        <v>0.25</v>
      </c>
      <c r="AD163" s="2">
        <f>VLOOKUP($Q163,[1]sistem!$I$3:$M$10,5,FALSE)</f>
        <v>2</v>
      </c>
      <c r="AG163" s="2" t="e">
        <f>(#REF!+#REF!)*AB163</f>
        <v>#REF!</v>
      </c>
      <c r="AH163" s="2">
        <f>VLOOKUP($Q163,[1]sistem!$I$3:$N$10,6,FALSE)</f>
        <v>3</v>
      </c>
      <c r="AI163" s="2">
        <v>2</v>
      </c>
      <c r="AJ163" s="2">
        <f t="shared" si="67"/>
        <v>6</v>
      </c>
      <c r="AK163" s="2">
        <f>VLOOKUP($AZ163,[1]sistem!$I$18:$K$19,3,FALSE)</f>
        <v>14</v>
      </c>
      <c r="AL163" s="2" t="e">
        <f>AK163*#REF!</f>
        <v>#REF!</v>
      </c>
      <c r="AM163" s="2" t="e">
        <f t="shared" si="68"/>
        <v>#REF!</v>
      </c>
      <c r="AN163" s="2">
        <f t="shared" si="79"/>
        <v>25</v>
      </c>
      <c r="AO163" s="2" t="e">
        <f t="shared" si="70"/>
        <v>#REF!</v>
      </c>
      <c r="AP163" s="2" t="e">
        <f>ROUND(AO163-#REF!,0)</f>
        <v>#REF!</v>
      </c>
      <c r="AQ163" s="2">
        <f>IF(AZ163="s",IF(Q163=0,0,
IF(Q163=1,#REF!*4*4,
IF(Q163=2,0,
IF(Q163=3,#REF!*4*2,
IF(Q163=4,0,
IF(Q163=5,0,
IF(Q163=6,0,
IF(Q163=7,0)))))))),
IF(AZ163="t",
IF(Q163=0,0,
IF(Q163=1,#REF!*4*4*0.8,
IF(Q163=2,0,
IF(Q163=3,#REF!*4*2*0.8,
IF(Q163=4,0,
IF(Q163=5,0,
IF(Q163=6,0,
IF(Q163=7,0))))))))))</f>
        <v>0</v>
      </c>
      <c r="AR163" s="2" t="e">
        <f>IF(AZ163="s",
IF(Q163=0,0,
IF(Q163=1,0,
IF(Q163=2,#REF!*4*2,
IF(Q163=3,#REF!*4,
IF(Q163=4,#REF!*4,
IF(Q163=5,0,
IF(Q163=6,0,
IF(Q163=7,#REF!*4)))))))),
IF(AZ163="t",
IF(Q163=0,0,
IF(Q163=1,0,
IF(Q163=2,#REF!*4*2*0.8,
IF(Q163=3,#REF!*4*0.8,
IF(Q163=4,#REF!*4*0.8,
IF(Q163=5,0,
IF(Q163=6,0,
IF(Q163=7,#REF!*4))))))))))</f>
        <v>#REF!</v>
      </c>
      <c r="AS163" s="2" t="e">
        <f>IF(AZ163="s",
IF(Q163=0,0,
IF(Q163=1,#REF!*2,
IF(Q163=2,#REF!*2,
IF(Q163=3,#REF!*2,
IF(Q163=4,#REF!*2,
IF(Q163=5,#REF!*2,
IF(Q163=6,#REF!*2,
IF(Q163=7,#REF!*2)))))))),
IF(AZ163="t",
IF(Q163=0,#REF!*2*0.8,
IF(Q163=1,#REF!*2*0.8,
IF(Q163=2,#REF!*2*0.8,
IF(Q163=3,#REF!*2*0.8,
IF(Q163=4,#REF!*2*0.8,
IF(Q163=5,#REF!*2*0.8,
IF(Q163=6,#REF!*1*0.8,
IF(Q163=7,#REF!*2))))))))))</f>
        <v>#REF!</v>
      </c>
      <c r="AT163" s="2" t="e">
        <f t="shared" si="71"/>
        <v>#REF!</v>
      </c>
      <c r="AU163" s="2" t="e">
        <f>IF(AZ163="s",
IF(Q163=0,0,
IF(Q163=1,(14-2)*(#REF!+#REF!)/4*4,
IF(Q163=2,(14-2)*(#REF!+#REF!)/4*2,
IF(Q163=3,(14-2)*(#REF!+#REF!)/4*3,
IF(Q163=4,(14-2)*(#REF!+#REF!)/4,
IF(Q163=5,(14-2)*#REF!/4,
IF(Q163=6,0,
IF(Q163=7,(14)*#REF!)))))))),
IF(AZ163="t",
IF(Q163=0,0,
IF(Q163=1,(11-2)*(#REF!+#REF!)/4*4,
IF(Q163=2,(11-2)*(#REF!+#REF!)/4*2,
IF(Q163=3,(11-2)*(#REF!+#REF!)/4*3,
IF(Q163=4,(11-2)*(#REF!+#REF!)/4,
IF(Q163=5,(11-2)*#REF!/4,
IF(Q163=6,0,
IF(Q163=7,(11)*#REF!))))))))))</f>
        <v>#REF!</v>
      </c>
      <c r="AV163" s="2" t="e">
        <f t="shared" si="72"/>
        <v>#REF!</v>
      </c>
      <c r="AW163" s="2">
        <f t="shared" si="73"/>
        <v>12</v>
      </c>
      <c r="AX163" s="2">
        <f t="shared" si="74"/>
        <v>6</v>
      </c>
      <c r="AY163" s="2" t="e">
        <f t="shared" si="75"/>
        <v>#REF!</v>
      </c>
      <c r="AZ163" s="2" t="s">
        <v>63</v>
      </c>
      <c r="BA163" s="2" t="e">
        <f>IF(BG163="A",0,IF(AZ163="s",14*#REF!,IF(AZ163="T",11*#REF!,"HATA")))</f>
        <v>#REF!</v>
      </c>
      <c r="BB163" s="2" t="e">
        <f t="shared" si="76"/>
        <v>#REF!</v>
      </c>
      <c r="BC163" s="2" t="e">
        <f t="shared" si="77"/>
        <v>#REF!</v>
      </c>
      <c r="BD163" s="2" t="e">
        <f>IF(BC163-#REF!=0,"DOĞRU","YANLIŞ")</f>
        <v>#REF!</v>
      </c>
      <c r="BE163" s="2" t="e">
        <f>#REF!-BC163</f>
        <v>#REF!</v>
      </c>
      <c r="BF163" s="2">
        <v>0</v>
      </c>
      <c r="BH163" s="2">
        <v>0</v>
      </c>
      <c r="BJ163" s="2">
        <v>2</v>
      </c>
      <c r="BL163" s="7" t="e">
        <f>#REF!*14</f>
        <v>#REF!</v>
      </c>
      <c r="BM163" s="9"/>
      <c r="BN163" s="8"/>
      <c r="BO163" s="13"/>
      <c r="BP163" s="13"/>
      <c r="BQ163" s="13"/>
      <c r="BR163" s="13"/>
      <c r="BS163" s="13"/>
      <c r="BT163" s="10"/>
      <c r="BU163" s="11"/>
      <c r="BV163" s="12"/>
      <c r="CC163" s="41"/>
      <c r="CD163" s="41"/>
      <c r="CE163" s="41"/>
      <c r="CF163" s="42"/>
      <c r="CG163" s="42"/>
      <c r="CH163" s="42"/>
      <c r="CI163" s="42"/>
      <c r="CJ163" s="42"/>
      <c r="CK163" s="42"/>
    </row>
    <row r="164" spans="1:89" hidden="1" x14ac:dyDescent="0.25">
      <c r="A164" s="2" t="s">
        <v>536</v>
      </c>
      <c r="B164" s="2" t="s">
        <v>537</v>
      </c>
      <c r="C164" s="2" t="s">
        <v>537</v>
      </c>
      <c r="D164" s="4" t="s">
        <v>60</v>
      </c>
      <c r="E164" s="4" t="s">
        <v>60</v>
      </c>
      <c r="F164" s="4" t="e">
        <f>IF(AZ164="S",
IF(#REF!+BH164=2012,
IF(#REF!=1,"12-13/1",
IF(#REF!=2,"12-13/2",
IF(#REF!=3,"13-14/1",
IF(#REF!=4,"13-14/2","Hata1")))),
IF(#REF!+BH164=2013,
IF(#REF!=1,"13-14/1",
IF(#REF!=2,"13-14/2",
IF(#REF!=3,"14-15/1",
IF(#REF!=4,"14-15/2","Hata2")))),
IF(#REF!+BH164=2014,
IF(#REF!=1,"14-15/1",
IF(#REF!=2,"14-15/2",
IF(#REF!=3,"15-16/1",
IF(#REF!=4,"15-16/2","Hata3")))),
IF(#REF!+BH164=2015,
IF(#REF!=1,"15-16/1",
IF(#REF!=2,"15-16/2",
IF(#REF!=3,"16-17/1",
IF(#REF!=4,"16-17/2","Hata4")))),
IF(#REF!+BH164=2016,
IF(#REF!=1,"16-17/1",
IF(#REF!=2,"16-17/2",
IF(#REF!=3,"17-18/1",
IF(#REF!=4,"17-18/2","Hata5")))),
IF(#REF!+BH164=2017,
IF(#REF!=1,"17-18/1",
IF(#REF!=2,"17-18/2",
IF(#REF!=3,"18-19/1",
IF(#REF!=4,"18-19/2","Hata6")))),
IF(#REF!+BH164=2018,
IF(#REF!=1,"18-19/1",
IF(#REF!=2,"18-19/2",
IF(#REF!=3,"19-20/1",
IF(#REF!=4,"19-20/2","Hata7")))),
IF(#REF!+BH164=2019,
IF(#REF!=1,"19-20/1",
IF(#REF!=2,"19-20/2",
IF(#REF!=3,"20-21/1",
IF(#REF!=4,"20-21/2","Hata8")))),
IF(#REF!+BH164=2020,
IF(#REF!=1,"20-21/1",
IF(#REF!=2,"20-21/2",
IF(#REF!=3,"21-22/1",
IF(#REF!=4,"21-22/2","Hata9")))),
IF(#REF!+BH164=2021,
IF(#REF!=1,"21-22/1",
IF(#REF!=2,"21-22/2",
IF(#REF!=3,"22-23/1",
IF(#REF!=4,"22-23/2","Hata10")))),
IF(#REF!+BH164=2022,
IF(#REF!=1,"22-23/1",
IF(#REF!=2,"22-23/2",
IF(#REF!=3,"23-24/1",
IF(#REF!=4,"23-24/2","Hata11")))),
IF(#REF!+BH164=2023,
IF(#REF!=1,"23-24/1",
IF(#REF!=2,"23-24/2",
IF(#REF!=3,"24-25/1",
IF(#REF!=4,"24-25/2","Hata12")))),
)))))))))))),
IF(AZ164="T",
IF(#REF!+BH164=2012,
IF(#REF!=1,"12-13/1",
IF(#REF!=2,"12-13/2",
IF(#REF!=3,"12-13/3",
IF(#REF!=4,"13-14/1",
IF(#REF!=5,"13-14/2",
IF(#REF!=6,"13-14/3","Hata1")))))),
IF(#REF!+BH164=2013,
IF(#REF!=1,"13-14/1",
IF(#REF!=2,"13-14/2",
IF(#REF!=3,"13-14/3",
IF(#REF!=4,"14-15/1",
IF(#REF!=5,"14-15/2",
IF(#REF!=6,"14-15/3","Hata2")))))),
IF(#REF!+BH164=2014,
IF(#REF!=1,"14-15/1",
IF(#REF!=2,"14-15/2",
IF(#REF!=3,"14-15/3",
IF(#REF!=4,"15-16/1",
IF(#REF!=5,"15-16/2",
IF(#REF!=6,"15-16/3","Hata3")))))),
IF(AND(#REF!+#REF!&gt;2014,#REF!+#REF!&lt;2015,BH164=1),
IF(#REF!=0.1,"14-15/0.1",
IF(#REF!=0.2,"14-15/0.2",
IF(#REF!=0.3,"14-15/0.3","Hata4"))),
IF(#REF!+BH164=2015,
IF(#REF!=1,"15-16/1",
IF(#REF!=2,"15-16/2",
IF(#REF!=3,"15-16/3",
IF(#REF!=4,"16-17/1",
IF(#REF!=5,"16-17/2",
IF(#REF!=6,"16-17/3","Hata5")))))),
IF(#REF!+BH164=2016,
IF(#REF!=1,"16-17/1",
IF(#REF!=2,"16-17/2",
IF(#REF!=3,"16-17/3",
IF(#REF!=4,"17-18/1",
IF(#REF!=5,"17-18/2",
IF(#REF!=6,"17-18/3","Hata6")))))),
IF(#REF!+BH164=2017,
IF(#REF!=1,"17-18/1",
IF(#REF!=2,"17-18/2",
IF(#REF!=3,"17-18/3",
IF(#REF!=4,"18-19/1",
IF(#REF!=5,"18-19/2",
IF(#REF!=6,"18-19/3","Hata7")))))),
IF(#REF!+BH164=2018,
IF(#REF!=1,"18-19/1",
IF(#REF!=2,"18-19/2",
IF(#REF!=3,"18-19/3",
IF(#REF!=4,"19-20/1",
IF(#REF!=5," 19-20/2",
IF(#REF!=6,"19-20/3","Hata8")))))),
IF(#REF!+BH164=2019,
IF(#REF!=1,"19-20/1",
IF(#REF!=2,"19-20/2",
IF(#REF!=3,"19-20/3",
IF(#REF!=4,"20-21/1",
IF(#REF!=5,"20-21/2",
IF(#REF!=6,"20-21/3","Hata9")))))),
IF(#REF!+BH164=2020,
IF(#REF!=1,"20-21/1",
IF(#REF!=2,"20-21/2",
IF(#REF!=3,"20-21/3",
IF(#REF!=4,"21-22/1",
IF(#REF!=5,"21-22/2",
IF(#REF!=6,"21-22/3","Hata10")))))),
IF(#REF!+BH164=2021,
IF(#REF!=1,"21-22/1",
IF(#REF!=2,"21-22/2",
IF(#REF!=3,"21-22/3",
IF(#REF!=4,"22-23/1",
IF(#REF!=5,"22-23/2",
IF(#REF!=6,"22-23/3","Hata11")))))),
IF(#REF!+BH164=2022,
IF(#REF!=1,"22-23/1",
IF(#REF!=2,"22-23/2",
IF(#REF!=3,"22-23/3",
IF(#REF!=4,"23-24/1",
IF(#REF!=5,"23-24/2",
IF(#REF!=6,"23-24/3","Hata12")))))),
IF(#REF!+BH164=2023,
IF(#REF!=1,"23-24/1",
IF(#REF!=2,"23-24/2",
IF(#REF!=3,"23-24/3",
IF(#REF!=4,"24-25/1",
IF(#REF!=5,"24-25/2",
IF(#REF!=6,"24-25/3","Hata13")))))),
))))))))))))))
)</f>
        <v>#REF!</v>
      </c>
      <c r="G164" s="4"/>
      <c r="H164" s="2" t="s">
        <v>144</v>
      </c>
      <c r="I164" s="2">
        <v>3471661</v>
      </c>
      <c r="J164" s="2" t="s">
        <v>145</v>
      </c>
      <c r="Q164" s="5">
        <v>4</v>
      </c>
      <c r="R164" s="2">
        <f>VLOOKUP($Q164,[1]sistem!$I$3:$L$10,2,FALSE)</f>
        <v>0</v>
      </c>
      <c r="S164" s="2">
        <f>VLOOKUP($Q164,[1]sistem!$I$3:$L$10,3,FALSE)</f>
        <v>1</v>
      </c>
      <c r="T164" s="2">
        <f>VLOOKUP($Q164,[1]sistem!$I$3:$L$10,4,FALSE)</f>
        <v>1</v>
      </c>
      <c r="U164" s="2" t="e">
        <f>VLOOKUP($AZ164,[1]sistem!$I$13:$L$14,2,FALSE)*#REF!</f>
        <v>#REF!</v>
      </c>
      <c r="V164" s="2" t="e">
        <f>VLOOKUP($AZ164,[1]sistem!$I$13:$L$14,3,FALSE)*#REF!</f>
        <v>#REF!</v>
      </c>
      <c r="W164" s="2" t="e">
        <f>VLOOKUP($AZ164,[1]sistem!$I$13:$L$14,4,FALSE)*#REF!</f>
        <v>#REF!</v>
      </c>
      <c r="X164" s="2" t="e">
        <f t="shared" si="63"/>
        <v>#REF!</v>
      </c>
      <c r="Y164" s="2" t="e">
        <f t="shared" si="64"/>
        <v>#REF!</v>
      </c>
      <c r="Z164" s="2" t="e">
        <f t="shared" si="65"/>
        <v>#REF!</v>
      </c>
      <c r="AA164" s="2" t="e">
        <f t="shared" si="66"/>
        <v>#REF!</v>
      </c>
      <c r="AB164" s="2">
        <f>VLOOKUP(AZ164,[1]sistem!$I$18:$J$19,2,FALSE)</f>
        <v>14</v>
      </c>
      <c r="AC164" s="2">
        <v>0.25</v>
      </c>
      <c r="AD164" s="2">
        <f>VLOOKUP($Q164,[1]sistem!$I$3:$M$10,5,FALSE)</f>
        <v>1</v>
      </c>
      <c r="AE164" s="2">
        <v>3</v>
      </c>
      <c r="AG164" s="2">
        <f>AE164*AK164</f>
        <v>42</v>
      </c>
      <c r="AH164" s="2">
        <f>VLOOKUP($Q164,[1]sistem!$I$3:$N$10,6,FALSE)</f>
        <v>2</v>
      </c>
      <c r="AI164" s="2">
        <v>2</v>
      </c>
      <c r="AJ164" s="2">
        <f t="shared" si="67"/>
        <v>4</v>
      </c>
      <c r="AK164" s="2">
        <f>VLOOKUP($AZ164,[1]sistem!$I$18:$K$19,3,FALSE)</f>
        <v>14</v>
      </c>
      <c r="AL164" s="2" t="e">
        <f>AK164*#REF!</f>
        <v>#REF!</v>
      </c>
      <c r="AM164" s="2" t="e">
        <f t="shared" si="68"/>
        <v>#REF!</v>
      </c>
      <c r="AN164" s="2">
        <f t="shared" si="79"/>
        <v>25</v>
      </c>
      <c r="AO164" s="2" t="e">
        <f t="shared" si="70"/>
        <v>#REF!</v>
      </c>
      <c r="AP164" s="2" t="e">
        <f>ROUND(AO164-#REF!,0)</f>
        <v>#REF!</v>
      </c>
      <c r="AQ164" s="2">
        <f>IF(AZ164="s",IF(Q164=0,0,
IF(Q164=1,#REF!*4*4,
IF(Q164=2,0,
IF(Q164=3,#REF!*4*2,
IF(Q164=4,0,
IF(Q164=5,0,
IF(Q164=6,0,
IF(Q164=7,0)))))))),
IF(AZ164="t",
IF(Q164=0,0,
IF(Q164=1,#REF!*4*4*0.8,
IF(Q164=2,0,
IF(Q164=3,#REF!*4*2*0.8,
IF(Q164=4,0,
IF(Q164=5,0,
IF(Q164=6,0,
IF(Q164=7,0))))))))))</f>
        <v>0</v>
      </c>
      <c r="AR164" s="2" t="e">
        <f>IF(AZ164="s",
IF(Q164=0,0,
IF(Q164=1,0,
IF(Q164=2,#REF!*4*2,
IF(Q164=3,#REF!*4,
IF(Q164=4,#REF!*4,
IF(Q164=5,0,
IF(Q164=6,0,
IF(Q164=7,#REF!*4)))))))),
IF(AZ164="t",
IF(Q164=0,0,
IF(Q164=1,0,
IF(Q164=2,#REF!*4*2*0.8,
IF(Q164=3,#REF!*4*0.8,
IF(Q164=4,#REF!*4*0.8,
IF(Q164=5,0,
IF(Q164=6,0,
IF(Q164=7,#REF!*4))))))))))</f>
        <v>#REF!</v>
      </c>
      <c r="AS164" s="2" t="e">
        <f>IF(AZ164="s",
IF(Q164=0,0,
IF(Q164=1,#REF!*2,
IF(Q164=2,#REF!*2,
IF(Q164=3,#REF!*2,
IF(Q164=4,#REF!*2,
IF(Q164=5,#REF!*2,
IF(Q164=6,#REF!*2,
IF(Q164=7,#REF!*2)))))))),
IF(AZ164="t",
IF(Q164=0,#REF!*2*0.8,
IF(Q164=1,#REF!*2*0.8,
IF(Q164=2,#REF!*2*0.8,
IF(Q164=3,#REF!*2*0.8,
IF(Q164=4,#REF!*2*0.8,
IF(Q164=5,#REF!*2*0.8,
IF(Q164=6,#REF!*1*0.8,
IF(Q164=7,#REF!*2))))))))))</f>
        <v>#REF!</v>
      </c>
      <c r="AT164" s="2" t="e">
        <f t="shared" si="71"/>
        <v>#REF!</v>
      </c>
      <c r="AU164" s="2" t="e">
        <f>IF(AZ164="s",
IF(Q164=0,0,
IF(Q164=1,(14-2)*(#REF!+#REF!)/4*4,
IF(Q164=2,(14-2)*(#REF!+#REF!)/4*2,
IF(Q164=3,(14-2)*(#REF!+#REF!)/4*3,
IF(Q164=4,(14-2)*(#REF!+#REF!)/4,
IF(Q164=5,(14-2)*#REF!/4,
IF(Q164=6,0,
IF(Q164=7,(14)*#REF!)))))))),
IF(AZ164="t",
IF(Q164=0,0,
IF(Q164=1,(11-2)*(#REF!+#REF!)/4*4,
IF(Q164=2,(11-2)*(#REF!+#REF!)/4*2,
IF(Q164=3,(11-2)*(#REF!+#REF!)/4*3,
IF(Q164=4,(11-2)*(#REF!+#REF!)/4,
IF(Q164=5,(11-2)*#REF!/4,
IF(Q164=6,0,
IF(Q164=7,(11)*#REF!))))))))))</f>
        <v>#REF!</v>
      </c>
      <c r="AV164" s="2" t="e">
        <f t="shared" si="72"/>
        <v>#REF!</v>
      </c>
      <c r="AW164" s="2">
        <f t="shared" si="73"/>
        <v>8</v>
      </c>
      <c r="AX164" s="2">
        <f t="shared" si="74"/>
        <v>4</v>
      </c>
      <c r="AY164" s="2" t="e">
        <f t="shared" si="75"/>
        <v>#REF!</v>
      </c>
      <c r="AZ164" s="2" t="s">
        <v>63</v>
      </c>
      <c r="BA164" s="2" t="e">
        <f>IF(BG164="A",0,IF(AZ164="s",14*#REF!,IF(AZ164="T",11*#REF!,"HATA")))</f>
        <v>#REF!</v>
      </c>
      <c r="BB164" s="2" t="e">
        <f t="shared" si="76"/>
        <v>#REF!</v>
      </c>
      <c r="BC164" s="2" t="e">
        <f t="shared" si="77"/>
        <v>#REF!</v>
      </c>
      <c r="BD164" s="2" t="e">
        <f>IF(BC164-#REF!=0,"DOĞRU","YANLIŞ")</f>
        <v>#REF!</v>
      </c>
      <c r="BE164" s="2" t="e">
        <f>#REF!-BC164</f>
        <v>#REF!</v>
      </c>
      <c r="BF164" s="2">
        <v>0</v>
      </c>
      <c r="BH164" s="2">
        <v>0</v>
      </c>
      <c r="BJ164" s="2">
        <v>4</v>
      </c>
      <c r="BL164" s="7" t="e">
        <f>#REF!*14</f>
        <v>#REF!</v>
      </c>
      <c r="BM164" s="9"/>
      <c r="BN164" s="8"/>
      <c r="BO164" s="13"/>
      <c r="BP164" s="13"/>
      <c r="BQ164" s="13"/>
      <c r="BR164" s="13"/>
      <c r="BS164" s="13"/>
      <c r="BT164" s="10"/>
      <c r="BU164" s="11"/>
      <c r="BV164" s="12"/>
      <c r="CC164" s="41"/>
      <c r="CD164" s="41"/>
      <c r="CE164" s="41"/>
      <c r="CF164" s="42"/>
      <c r="CG164" s="42"/>
      <c r="CH164" s="42"/>
      <c r="CI164" s="42"/>
      <c r="CJ164" s="42"/>
      <c r="CK164" s="42"/>
    </row>
    <row r="165" spans="1:89" hidden="1" x14ac:dyDescent="0.25">
      <c r="A165" s="2" t="s">
        <v>534</v>
      </c>
      <c r="B165" s="2" t="s">
        <v>535</v>
      </c>
      <c r="C165" s="2" t="s">
        <v>535</v>
      </c>
      <c r="D165" s="4" t="s">
        <v>60</v>
      </c>
      <c r="E165" s="4" t="s">
        <v>60</v>
      </c>
      <c r="F165" s="4" t="e">
        <f>IF(AZ165="S",
IF(#REF!+BH165=2012,
IF(#REF!=1,"12-13/1",
IF(#REF!=2,"12-13/2",
IF(#REF!=3,"13-14/1",
IF(#REF!=4,"13-14/2","Hata1")))),
IF(#REF!+BH165=2013,
IF(#REF!=1,"13-14/1",
IF(#REF!=2,"13-14/2",
IF(#REF!=3,"14-15/1",
IF(#REF!=4,"14-15/2","Hata2")))),
IF(#REF!+BH165=2014,
IF(#REF!=1,"14-15/1",
IF(#REF!=2,"14-15/2",
IF(#REF!=3,"15-16/1",
IF(#REF!=4,"15-16/2","Hata3")))),
IF(#REF!+BH165=2015,
IF(#REF!=1,"15-16/1",
IF(#REF!=2,"15-16/2",
IF(#REF!=3,"16-17/1",
IF(#REF!=4,"16-17/2","Hata4")))),
IF(#REF!+BH165=2016,
IF(#REF!=1,"16-17/1",
IF(#REF!=2,"16-17/2",
IF(#REF!=3,"17-18/1",
IF(#REF!=4,"17-18/2","Hata5")))),
IF(#REF!+BH165=2017,
IF(#REF!=1,"17-18/1",
IF(#REF!=2,"17-18/2",
IF(#REF!=3,"18-19/1",
IF(#REF!=4,"18-19/2","Hata6")))),
IF(#REF!+BH165=2018,
IF(#REF!=1,"18-19/1",
IF(#REF!=2,"18-19/2",
IF(#REF!=3,"19-20/1",
IF(#REF!=4,"19-20/2","Hata7")))),
IF(#REF!+BH165=2019,
IF(#REF!=1,"19-20/1",
IF(#REF!=2,"19-20/2",
IF(#REF!=3,"20-21/1",
IF(#REF!=4,"20-21/2","Hata8")))),
IF(#REF!+BH165=2020,
IF(#REF!=1,"20-21/1",
IF(#REF!=2,"20-21/2",
IF(#REF!=3,"21-22/1",
IF(#REF!=4,"21-22/2","Hata9")))),
IF(#REF!+BH165=2021,
IF(#REF!=1,"21-22/1",
IF(#REF!=2,"21-22/2",
IF(#REF!=3,"22-23/1",
IF(#REF!=4,"22-23/2","Hata10")))),
IF(#REF!+BH165=2022,
IF(#REF!=1,"22-23/1",
IF(#REF!=2,"22-23/2",
IF(#REF!=3,"23-24/1",
IF(#REF!=4,"23-24/2","Hata11")))),
IF(#REF!+BH165=2023,
IF(#REF!=1,"23-24/1",
IF(#REF!=2,"23-24/2",
IF(#REF!=3,"24-25/1",
IF(#REF!=4,"24-25/2","Hata12")))),
)))))))))))),
IF(AZ165="T",
IF(#REF!+BH165=2012,
IF(#REF!=1,"12-13/1",
IF(#REF!=2,"12-13/2",
IF(#REF!=3,"12-13/3",
IF(#REF!=4,"13-14/1",
IF(#REF!=5,"13-14/2",
IF(#REF!=6,"13-14/3","Hata1")))))),
IF(#REF!+BH165=2013,
IF(#REF!=1,"13-14/1",
IF(#REF!=2,"13-14/2",
IF(#REF!=3,"13-14/3",
IF(#REF!=4,"14-15/1",
IF(#REF!=5,"14-15/2",
IF(#REF!=6,"14-15/3","Hata2")))))),
IF(#REF!+BH165=2014,
IF(#REF!=1,"14-15/1",
IF(#REF!=2,"14-15/2",
IF(#REF!=3,"14-15/3",
IF(#REF!=4,"15-16/1",
IF(#REF!=5,"15-16/2",
IF(#REF!=6,"15-16/3","Hata3")))))),
IF(AND(#REF!+#REF!&gt;2014,#REF!+#REF!&lt;2015,BH165=1),
IF(#REF!=0.1,"14-15/0.1",
IF(#REF!=0.2,"14-15/0.2",
IF(#REF!=0.3,"14-15/0.3","Hata4"))),
IF(#REF!+BH165=2015,
IF(#REF!=1,"15-16/1",
IF(#REF!=2,"15-16/2",
IF(#REF!=3,"15-16/3",
IF(#REF!=4,"16-17/1",
IF(#REF!=5,"16-17/2",
IF(#REF!=6,"16-17/3","Hata5")))))),
IF(#REF!+BH165=2016,
IF(#REF!=1,"16-17/1",
IF(#REF!=2,"16-17/2",
IF(#REF!=3,"16-17/3",
IF(#REF!=4,"17-18/1",
IF(#REF!=5,"17-18/2",
IF(#REF!=6,"17-18/3","Hata6")))))),
IF(#REF!+BH165=2017,
IF(#REF!=1,"17-18/1",
IF(#REF!=2,"17-18/2",
IF(#REF!=3,"17-18/3",
IF(#REF!=4,"18-19/1",
IF(#REF!=5,"18-19/2",
IF(#REF!=6,"18-19/3","Hata7")))))),
IF(#REF!+BH165=2018,
IF(#REF!=1,"18-19/1",
IF(#REF!=2,"18-19/2",
IF(#REF!=3,"18-19/3",
IF(#REF!=4,"19-20/1",
IF(#REF!=5," 19-20/2",
IF(#REF!=6,"19-20/3","Hata8")))))),
IF(#REF!+BH165=2019,
IF(#REF!=1,"19-20/1",
IF(#REF!=2,"19-20/2",
IF(#REF!=3,"19-20/3",
IF(#REF!=4,"20-21/1",
IF(#REF!=5,"20-21/2",
IF(#REF!=6,"20-21/3","Hata9")))))),
IF(#REF!+BH165=2020,
IF(#REF!=1,"20-21/1",
IF(#REF!=2,"20-21/2",
IF(#REF!=3,"20-21/3",
IF(#REF!=4,"21-22/1",
IF(#REF!=5,"21-22/2",
IF(#REF!=6,"21-22/3","Hata10")))))),
IF(#REF!+BH165=2021,
IF(#REF!=1,"21-22/1",
IF(#REF!=2,"21-22/2",
IF(#REF!=3,"21-22/3",
IF(#REF!=4,"22-23/1",
IF(#REF!=5,"22-23/2",
IF(#REF!=6,"22-23/3","Hata11")))))),
IF(#REF!+BH165=2022,
IF(#REF!=1,"22-23/1",
IF(#REF!=2,"22-23/2",
IF(#REF!=3,"22-23/3",
IF(#REF!=4,"23-24/1",
IF(#REF!=5,"23-24/2",
IF(#REF!=6,"23-24/3","Hata12")))))),
IF(#REF!+BH165=2023,
IF(#REF!=1,"23-24/1",
IF(#REF!=2,"23-24/2",
IF(#REF!=3,"23-24/3",
IF(#REF!=4,"24-25/1",
IF(#REF!=5,"24-25/2",
IF(#REF!=6,"24-25/3","Hata13")))))),
))))))))))))))
)</f>
        <v>#REF!</v>
      </c>
      <c r="G165" s="4"/>
      <c r="H165" s="2" t="s">
        <v>144</v>
      </c>
      <c r="I165" s="2">
        <v>3471661</v>
      </c>
      <c r="J165" s="2" t="s">
        <v>145</v>
      </c>
      <c r="Q165" s="5">
        <v>4</v>
      </c>
      <c r="R165" s="2">
        <f>VLOOKUP($Q165,[1]sistem!$I$3:$L$10,2,FALSE)</f>
        <v>0</v>
      </c>
      <c r="S165" s="2">
        <f>VLOOKUP($Q165,[1]sistem!$I$3:$L$10,3,FALSE)</f>
        <v>1</v>
      </c>
      <c r="T165" s="2">
        <f>VLOOKUP($Q165,[1]sistem!$I$3:$L$10,4,FALSE)</f>
        <v>1</v>
      </c>
      <c r="U165" s="2" t="e">
        <f>VLOOKUP($AZ165,[1]sistem!$I$13:$L$14,2,FALSE)*#REF!</f>
        <v>#REF!</v>
      </c>
      <c r="V165" s="2" t="e">
        <f>VLOOKUP($AZ165,[1]sistem!$I$13:$L$14,3,FALSE)*#REF!</f>
        <v>#REF!</v>
      </c>
      <c r="W165" s="2" t="e">
        <f>VLOOKUP($AZ165,[1]sistem!$I$13:$L$14,4,FALSE)*#REF!</f>
        <v>#REF!</v>
      </c>
      <c r="X165" s="2" t="e">
        <f t="shared" si="63"/>
        <v>#REF!</v>
      </c>
      <c r="Y165" s="2" t="e">
        <f t="shared" si="64"/>
        <v>#REF!</v>
      </c>
      <c r="Z165" s="2" t="e">
        <f t="shared" si="65"/>
        <v>#REF!</v>
      </c>
      <c r="AA165" s="2" t="e">
        <f t="shared" si="66"/>
        <v>#REF!</v>
      </c>
      <c r="AB165" s="2">
        <f>VLOOKUP(AZ165,[1]sistem!$I$18:$J$19,2,FALSE)</f>
        <v>14</v>
      </c>
      <c r="AC165" s="2">
        <v>6.25</v>
      </c>
      <c r="AD165" s="2">
        <f>VLOOKUP($Q165,[1]sistem!$I$3:$M$10,5,FALSE)</f>
        <v>1</v>
      </c>
      <c r="AE165" s="2">
        <v>4</v>
      </c>
      <c r="AG165" s="2">
        <f>AE165*AK165</f>
        <v>56</v>
      </c>
      <c r="AH165" s="2">
        <f>VLOOKUP($Q165,[1]sistem!$I$3:$N$10,6,FALSE)</f>
        <v>2</v>
      </c>
      <c r="AI165" s="2">
        <v>2</v>
      </c>
      <c r="AJ165" s="2">
        <f t="shared" si="67"/>
        <v>4</v>
      </c>
      <c r="AK165" s="2">
        <f>VLOOKUP($AZ165,[1]sistem!$I$18:$K$19,3,FALSE)</f>
        <v>14</v>
      </c>
      <c r="AL165" s="2" t="e">
        <f>AK165*#REF!</f>
        <v>#REF!</v>
      </c>
      <c r="AM165" s="2" t="e">
        <f t="shared" si="68"/>
        <v>#REF!</v>
      </c>
      <c r="AN165" s="2">
        <f t="shared" si="79"/>
        <v>25</v>
      </c>
      <c r="AO165" s="2" t="e">
        <f t="shared" si="70"/>
        <v>#REF!</v>
      </c>
      <c r="AP165" s="2" t="e">
        <f>ROUND(AO165-#REF!,0)</f>
        <v>#REF!</v>
      </c>
      <c r="AQ165" s="2">
        <f>IF(AZ165="s",IF(Q165=0,0,
IF(Q165=1,#REF!*4*4,
IF(Q165=2,0,
IF(Q165=3,#REF!*4*2,
IF(Q165=4,0,
IF(Q165=5,0,
IF(Q165=6,0,
IF(Q165=7,0)))))))),
IF(AZ165="t",
IF(Q165=0,0,
IF(Q165=1,#REF!*4*4*0.8,
IF(Q165=2,0,
IF(Q165=3,#REF!*4*2*0.8,
IF(Q165=4,0,
IF(Q165=5,0,
IF(Q165=6,0,
IF(Q165=7,0))))))))))</f>
        <v>0</v>
      </c>
      <c r="AR165" s="2" t="e">
        <f>IF(AZ165="s",
IF(Q165=0,0,
IF(Q165=1,0,
IF(Q165=2,#REF!*4*2,
IF(Q165=3,#REF!*4,
IF(Q165=4,#REF!*4,
IF(Q165=5,0,
IF(Q165=6,0,
IF(Q165=7,#REF!*4)))))))),
IF(AZ165="t",
IF(Q165=0,0,
IF(Q165=1,0,
IF(Q165=2,#REF!*4*2*0.8,
IF(Q165=3,#REF!*4*0.8,
IF(Q165=4,#REF!*4*0.8,
IF(Q165=5,0,
IF(Q165=6,0,
IF(Q165=7,#REF!*4))))))))))</f>
        <v>#REF!</v>
      </c>
      <c r="AS165" s="2" t="e">
        <f>IF(AZ165="s",
IF(Q165=0,0,
IF(Q165=1,#REF!*2,
IF(Q165=2,#REF!*2,
IF(Q165=3,#REF!*2,
IF(Q165=4,#REF!*2,
IF(Q165=5,#REF!*2,
IF(Q165=6,#REF!*2,
IF(Q165=7,#REF!*2)))))))),
IF(AZ165="t",
IF(Q165=0,#REF!*2*0.8,
IF(Q165=1,#REF!*2*0.8,
IF(Q165=2,#REF!*2*0.8,
IF(Q165=3,#REF!*2*0.8,
IF(Q165=4,#REF!*2*0.8,
IF(Q165=5,#REF!*2*0.8,
IF(Q165=6,#REF!*1*0.8,
IF(Q165=7,#REF!*2))))))))))</f>
        <v>#REF!</v>
      </c>
      <c r="AT165" s="2" t="e">
        <f t="shared" si="71"/>
        <v>#REF!</v>
      </c>
      <c r="AU165" s="2" t="e">
        <f>IF(AZ165="s",
IF(Q165=0,0,
IF(Q165=1,(14-2)*(#REF!+#REF!)/4*4,
IF(Q165=2,(14-2)*(#REF!+#REF!)/4*2,
IF(Q165=3,(14-2)*(#REF!+#REF!)/4*3,
IF(Q165=4,(14-2)*(#REF!+#REF!)/4,
IF(Q165=5,(14-2)*#REF!/4,
IF(Q165=6,0,
IF(Q165=7,(14)*#REF!)))))))),
IF(AZ165="t",
IF(Q165=0,0,
IF(Q165=1,(11-2)*(#REF!+#REF!)/4*4,
IF(Q165=2,(11-2)*(#REF!+#REF!)/4*2,
IF(Q165=3,(11-2)*(#REF!+#REF!)/4*3,
IF(Q165=4,(11-2)*(#REF!+#REF!)/4,
IF(Q165=5,(11-2)*#REF!/4,
IF(Q165=6,0,
IF(Q165=7,(11)*#REF!))))))))))</f>
        <v>#REF!</v>
      </c>
      <c r="AV165" s="2" t="e">
        <f t="shared" si="72"/>
        <v>#REF!</v>
      </c>
      <c r="AW165" s="2">
        <f t="shared" si="73"/>
        <v>8</v>
      </c>
      <c r="AX165" s="2">
        <f t="shared" si="74"/>
        <v>4</v>
      </c>
      <c r="AY165" s="2" t="e">
        <f t="shared" si="75"/>
        <v>#REF!</v>
      </c>
      <c r="AZ165" s="2" t="s">
        <v>63</v>
      </c>
      <c r="BA165" s="2" t="e">
        <f>IF(BG165="A",0,IF(AZ165="s",14*#REF!,IF(AZ165="T",11*#REF!,"HATA")))</f>
        <v>#REF!</v>
      </c>
      <c r="BB165" s="2" t="e">
        <f t="shared" si="76"/>
        <v>#REF!</v>
      </c>
      <c r="BC165" s="2" t="e">
        <f t="shared" si="77"/>
        <v>#REF!</v>
      </c>
      <c r="BD165" s="2" t="e">
        <f>IF(BC165-#REF!=0,"DOĞRU","YANLIŞ")</f>
        <v>#REF!</v>
      </c>
      <c r="BE165" s="2" t="e">
        <f>#REF!-BC165</f>
        <v>#REF!</v>
      </c>
      <c r="BF165" s="2">
        <v>0</v>
      </c>
      <c r="BH165" s="2">
        <v>0</v>
      </c>
      <c r="BJ165" s="2">
        <v>4</v>
      </c>
      <c r="BL165" s="7" t="e">
        <f>#REF!*14</f>
        <v>#REF!</v>
      </c>
      <c r="BM165" s="9"/>
      <c r="BN165" s="8"/>
      <c r="BO165" s="13"/>
      <c r="BP165" s="13"/>
      <c r="BQ165" s="13"/>
      <c r="BR165" s="13"/>
      <c r="BS165" s="13"/>
      <c r="BT165" s="10"/>
      <c r="BU165" s="11"/>
      <c r="BV165" s="12"/>
      <c r="CC165" s="41"/>
      <c r="CD165" s="41"/>
      <c r="CE165" s="41"/>
      <c r="CF165" s="42"/>
      <c r="CG165" s="42"/>
      <c r="CH165" s="42"/>
      <c r="CI165" s="42"/>
      <c r="CJ165" s="42"/>
      <c r="CK165" s="42"/>
    </row>
    <row r="166" spans="1:89" hidden="1" x14ac:dyDescent="0.25">
      <c r="A166" s="2" t="s">
        <v>139</v>
      </c>
      <c r="B166" s="2" t="s">
        <v>132</v>
      </c>
      <c r="C166" s="2" t="s">
        <v>132</v>
      </c>
      <c r="D166" s="4" t="s">
        <v>60</v>
      </c>
      <c r="E166" s="4" t="s">
        <v>60</v>
      </c>
      <c r="F166" s="4" t="e">
        <f>IF(AZ166="S",
IF(#REF!+BH166=2012,
IF(#REF!=1,"12-13/1",
IF(#REF!=2,"12-13/2",
IF(#REF!=3,"13-14/1",
IF(#REF!=4,"13-14/2","Hata1")))),
IF(#REF!+BH166=2013,
IF(#REF!=1,"13-14/1",
IF(#REF!=2,"13-14/2",
IF(#REF!=3,"14-15/1",
IF(#REF!=4,"14-15/2","Hata2")))),
IF(#REF!+BH166=2014,
IF(#REF!=1,"14-15/1",
IF(#REF!=2,"14-15/2",
IF(#REF!=3,"15-16/1",
IF(#REF!=4,"15-16/2","Hata3")))),
IF(#REF!+BH166=2015,
IF(#REF!=1,"15-16/1",
IF(#REF!=2,"15-16/2",
IF(#REF!=3,"16-17/1",
IF(#REF!=4,"16-17/2","Hata4")))),
IF(#REF!+BH166=2016,
IF(#REF!=1,"16-17/1",
IF(#REF!=2,"16-17/2",
IF(#REF!=3,"17-18/1",
IF(#REF!=4,"17-18/2","Hata5")))),
IF(#REF!+BH166=2017,
IF(#REF!=1,"17-18/1",
IF(#REF!=2,"17-18/2",
IF(#REF!=3,"18-19/1",
IF(#REF!=4,"18-19/2","Hata6")))),
IF(#REF!+BH166=2018,
IF(#REF!=1,"18-19/1",
IF(#REF!=2,"18-19/2",
IF(#REF!=3,"19-20/1",
IF(#REF!=4,"19-20/2","Hata7")))),
IF(#REF!+BH166=2019,
IF(#REF!=1,"19-20/1",
IF(#REF!=2,"19-20/2",
IF(#REF!=3,"20-21/1",
IF(#REF!=4,"20-21/2","Hata8")))),
IF(#REF!+BH166=2020,
IF(#REF!=1,"20-21/1",
IF(#REF!=2,"20-21/2",
IF(#REF!=3,"21-22/1",
IF(#REF!=4,"21-22/2","Hata9")))),
IF(#REF!+BH166=2021,
IF(#REF!=1,"21-22/1",
IF(#REF!=2,"21-22/2",
IF(#REF!=3,"22-23/1",
IF(#REF!=4,"22-23/2","Hata10")))),
IF(#REF!+BH166=2022,
IF(#REF!=1,"22-23/1",
IF(#REF!=2,"22-23/2",
IF(#REF!=3,"23-24/1",
IF(#REF!=4,"23-24/2","Hata11")))),
IF(#REF!+BH166=2023,
IF(#REF!=1,"23-24/1",
IF(#REF!=2,"23-24/2",
IF(#REF!=3,"24-25/1",
IF(#REF!=4,"24-25/2","Hata12")))),
)))))))))))),
IF(AZ166="T",
IF(#REF!+BH166=2012,
IF(#REF!=1,"12-13/1",
IF(#REF!=2,"12-13/2",
IF(#REF!=3,"12-13/3",
IF(#REF!=4,"13-14/1",
IF(#REF!=5,"13-14/2",
IF(#REF!=6,"13-14/3","Hata1")))))),
IF(#REF!+BH166=2013,
IF(#REF!=1,"13-14/1",
IF(#REF!=2,"13-14/2",
IF(#REF!=3,"13-14/3",
IF(#REF!=4,"14-15/1",
IF(#REF!=5,"14-15/2",
IF(#REF!=6,"14-15/3","Hata2")))))),
IF(#REF!+BH166=2014,
IF(#REF!=1,"14-15/1",
IF(#REF!=2,"14-15/2",
IF(#REF!=3,"14-15/3",
IF(#REF!=4,"15-16/1",
IF(#REF!=5,"15-16/2",
IF(#REF!=6,"15-16/3","Hata3")))))),
IF(AND(#REF!+#REF!&gt;2014,#REF!+#REF!&lt;2015,BH166=1),
IF(#REF!=0.1,"14-15/0.1",
IF(#REF!=0.2,"14-15/0.2",
IF(#REF!=0.3,"14-15/0.3","Hata4"))),
IF(#REF!+BH166=2015,
IF(#REF!=1,"15-16/1",
IF(#REF!=2,"15-16/2",
IF(#REF!=3,"15-16/3",
IF(#REF!=4,"16-17/1",
IF(#REF!=5,"16-17/2",
IF(#REF!=6,"16-17/3","Hata5")))))),
IF(#REF!+BH166=2016,
IF(#REF!=1,"16-17/1",
IF(#REF!=2,"16-17/2",
IF(#REF!=3,"16-17/3",
IF(#REF!=4,"17-18/1",
IF(#REF!=5,"17-18/2",
IF(#REF!=6,"17-18/3","Hata6")))))),
IF(#REF!+BH166=2017,
IF(#REF!=1,"17-18/1",
IF(#REF!=2,"17-18/2",
IF(#REF!=3,"17-18/3",
IF(#REF!=4,"18-19/1",
IF(#REF!=5,"18-19/2",
IF(#REF!=6,"18-19/3","Hata7")))))),
IF(#REF!+BH166=2018,
IF(#REF!=1,"18-19/1",
IF(#REF!=2,"18-19/2",
IF(#REF!=3,"18-19/3",
IF(#REF!=4,"19-20/1",
IF(#REF!=5," 19-20/2",
IF(#REF!=6,"19-20/3","Hata8")))))),
IF(#REF!+BH166=2019,
IF(#REF!=1,"19-20/1",
IF(#REF!=2,"19-20/2",
IF(#REF!=3,"19-20/3",
IF(#REF!=4,"20-21/1",
IF(#REF!=5,"20-21/2",
IF(#REF!=6,"20-21/3","Hata9")))))),
IF(#REF!+BH166=2020,
IF(#REF!=1,"20-21/1",
IF(#REF!=2,"20-21/2",
IF(#REF!=3,"20-21/3",
IF(#REF!=4,"21-22/1",
IF(#REF!=5,"21-22/2",
IF(#REF!=6,"21-22/3","Hata10")))))),
IF(#REF!+BH166=2021,
IF(#REF!=1,"21-22/1",
IF(#REF!=2,"21-22/2",
IF(#REF!=3,"21-22/3",
IF(#REF!=4,"22-23/1",
IF(#REF!=5,"22-23/2",
IF(#REF!=6,"22-23/3","Hata11")))))),
IF(#REF!+BH166=2022,
IF(#REF!=1,"22-23/1",
IF(#REF!=2,"22-23/2",
IF(#REF!=3,"22-23/3",
IF(#REF!=4,"23-24/1",
IF(#REF!=5,"23-24/2",
IF(#REF!=6,"23-24/3","Hata12")))))),
IF(#REF!+BH166=2023,
IF(#REF!=1,"23-24/1",
IF(#REF!=2,"23-24/2",
IF(#REF!=3,"23-24/3",
IF(#REF!=4,"24-25/1",
IF(#REF!=5,"24-25/2",
IF(#REF!=6,"24-25/3","Hata13")))))),
))))))))))))))
)</f>
        <v>#REF!</v>
      </c>
      <c r="G166" s="4"/>
      <c r="H166" s="2" t="s">
        <v>144</v>
      </c>
      <c r="I166" s="2">
        <v>3471661</v>
      </c>
      <c r="J166" s="2" t="s">
        <v>145</v>
      </c>
      <c r="O166" s="2" t="s">
        <v>135</v>
      </c>
      <c r="P166" s="2" t="s">
        <v>135</v>
      </c>
      <c r="Q166" s="5">
        <v>7</v>
      </c>
      <c r="R166" s="2">
        <f>VLOOKUP($Q166,[1]sistem!$I$3:$L$10,2,FALSE)</f>
        <v>0</v>
      </c>
      <c r="S166" s="2">
        <f>VLOOKUP($Q166,[1]sistem!$I$3:$L$10,3,FALSE)</f>
        <v>1</v>
      </c>
      <c r="T166" s="2">
        <f>VLOOKUP($Q166,[1]sistem!$I$3:$L$10,4,FALSE)</f>
        <v>1</v>
      </c>
      <c r="U166" s="2" t="e">
        <f>VLOOKUP($AZ166,[1]sistem!$I$13:$L$14,2,FALSE)*#REF!</f>
        <v>#REF!</v>
      </c>
      <c r="V166" s="2" t="e">
        <f>VLOOKUP($AZ166,[1]sistem!$I$13:$L$14,3,FALSE)*#REF!</f>
        <v>#REF!</v>
      </c>
      <c r="W166" s="2" t="e">
        <f>VLOOKUP($AZ166,[1]sistem!$I$13:$L$14,4,FALSE)*#REF!</f>
        <v>#REF!</v>
      </c>
      <c r="X166" s="2" t="e">
        <f t="shared" si="63"/>
        <v>#REF!</v>
      </c>
      <c r="Y166" s="2" t="e">
        <f t="shared" si="64"/>
        <v>#REF!</v>
      </c>
      <c r="Z166" s="2" t="e">
        <f t="shared" si="65"/>
        <v>#REF!</v>
      </c>
      <c r="AA166" s="2" t="e">
        <f t="shared" si="66"/>
        <v>#REF!</v>
      </c>
      <c r="AB166" s="2">
        <f>VLOOKUP(AZ166,[1]sistem!$I$18:$J$19,2,FALSE)</f>
        <v>14</v>
      </c>
      <c r="AC166" s="2">
        <v>0.25</v>
      </c>
      <c r="AD166" s="2">
        <f>VLOOKUP($Q166,[1]sistem!$I$3:$M$10,5,FALSE)</f>
        <v>1</v>
      </c>
      <c r="AG166" s="2" t="e">
        <f>(#REF!+#REF!)*AB166</f>
        <v>#REF!</v>
      </c>
      <c r="AH166" s="2">
        <f>VLOOKUP($Q166,[1]sistem!$I$3:$N$10,6,FALSE)</f>
        <v>2</v>
      </c>
      <c r="AI166" s="2">
        <v>2</v>
      </c>
      <c r="AJ166" s="2">
        <f t="shared" si="67"/>
        <v>4</v>
      </c>
      <c r="AK166" s="2">
        <f>VLOOKUP($AZ166,[1]sistem!$I$18:$K$19,3,FALSE)</f>
        <v>14</v>
      </c>
      <c r="AL166" s="2" t="e">
        <f>AK166*#REF!</f>
        <v>#REF!</v>
      </c>
      <c r="AM166" s="2" t="e">
        <f t="shared" si="68"/>
        <v>#REF!</v>
      </c>
      <c r="AN166" s="2">
        <f t="shared" si="79"/>
        <v>25</v>
      </c>
      <c r="AO166" s="2" t="e">
        <f t="shared" si="70"/>
        <v>#REF!</v>
      </c>
      <c r="AP166" s="2" t="e">
        <f>ROUND(AO166-#REF!,0)</f>
        <v>#REF!</v>
      </c>
      <c r="AQ166" s="2">
        <f>IF(AZ166="s",IF(Q166=0,0,
IF(Q166=1,#REF!*4*4,
IF(Q166=2,0,
IF(Q166=3,#REF!*4*2,
IF(Q166=4,0,
IF(Q166=5,0,
IF(Q166=6,0,
IF(Q166=7,0)))))))),
IF(AZ166="t",
IF(Q166=0,0,
IF(Q166=1,#REF!*4*4*0.8,
IF(Q166=2,0,
IF(Q166=3,#REF!*4*2*0.8,
IF(Q166=4,0,
IF(Q166=5,0,
IF(Q166=6,0,
IF(Q166=7,0))))))))))</f>
        <v>0</v>
      </c>
      <c r="AR166" s="2" t="e">
        <f>IF(AZ166="s",
IF(Q166=0,0,
IF(Q166=1,0,
IF(Q166=2,#REF!*4*2,
IF(Q166=3,#REF!*4,
IF(Q166=4,#REF!*4,
IF(Q166=5,0,
IF(Q166=6,0,
IF(Q166=7,#REF!*4)))))))),
IF(AZ166="t",
IF(Q166=0,0,
IF(Q166=1,0,
IF(Q166=2,#REF!*4*2*0.8,
IF(Q166=3,#REF!*4*0.8,
IF(Q166=4,#REF!*4*0.8,
IF(Q166=5,0,
IF(Q166=6,0,
IF(Q166=7,#REF!*4))))))))))</f>
        <v>#REF!</v>
      </c>
      <c r="AS166" s="2" t="e">
        <f>IF(AZ166="s",
IF(Q166=0,0,
IF(Q166=1,#REF!*2,
IF(Q166=2,#REF!*2,
IF(Q166=3,#REF!*2,
IF(Q166=4,#REF!*2,
IF(Q166=5,#REF!*2,
IF(Q166=6,#REF!*2,
IF(Q166=7,#REF!*2)))))))),
IF(AZ166="t",
IF(Q166=0,#REF!*2*0.8,
IF(Q166=1,#REF!*2*0.8,
IF(Q166=2,#REF!*2*0.8,
IF(Q166=3,#REF!*2*0.8,
IF(Q166=4,#REF!*2*0.8,
IF(Q166=5,#REF!*2*0.8,
IF(Q166=6,#REF!*1*0.8,
IF(Q166=7,#REF!*2))))))))))</f>
        <v>#REF!</v>
      </c>
      <c r="AT166" s="2" t="e">
        <f t="shared" si="71"/>
        <v>#REF!</v>
      </c>
      <c r="AU166" s="2" t="e">
        <f>IF(AZ166="s",
IF(Q166=0,0,
IF(Q166=1,(14-2)*(#REF!+#REF!)/4*4,
IF(Q166=2,(14-2)*(#REF!+#REF!)/4*2,
IF(Q166=3,(14-2)*(#REF!+#REF!)/4*3,
IF(Q166=4,(14-2)*(#REF!+#REF!)/4,
IF(Q166=5,(14-2)*#REF!/4,
IF(Q166=6,0,
IF(Q166=7,(14)*#REF!)))))))),
IF(AZ166="t",
IF(Q166=0,0,
IF(Q166=1,(11-2)*(#REF!+#REF!)/4*4,
IF(Q166=2,(11-2)*(#REF!+#REF!)/4*2,
IF(Q166=3,(11-2)*(#REF!+#REF!)/4*3,
IF(Q166=4,(11-2)*(#REF!+#REF!)/4,
IF(Q166=5,(11-2)*#REF!/4,
IF(Q166=6,0,
IF(Q166=7,(11)*#REF!))))))))))</f>
        <v>#REF!</v>
      </c>
      <c r="AV166" s="2" t="e">
        <f t="shared" si="72"/>
        <v>#REF!</v>
      </c>
      <c r="AW166" s="2">
        <f t="shared" si="73"/>
        <v>8</v>
      </c>
      <c r="AX166" s="2">
        <f t="shared" si="74"/>
        <v>4</v>
      </c>
      <c r="AY166" s="2" t="e">
        <f t="shared" si="75"/>
        <v>#REF!</v>
      </c>
      <c r="AZ166" s="2" t="s">
        <v>63</v>
      </c>
      <c r="BA166" s="2">
        <f>IF(BG166="A",0,IF(AZ166="s",14*#REF!,IF(AZ166="T",11*#REF!,"HATA")))</f>
        <v>0</v>
      </c>
      <c r="BB166" s="2" t="e">
        <f t="shared" si="76"/>
        <v>#REF!</v>
      </c>
      <c r="BC166" s="2" t="e">
        <f t="shared" si="77"/>
        <v>#REF!</v>
      </c>
      <c r="BD166" s="2" t="e">
        <f>IF(BC166-#REF!=0,"DOĞRU","YANLIŞ")</f>
        <v>#REF!</v>
      </c>
      <c r="BE166" s="2" t="e">
        <f>#REF!-BC166</f>
        <v>#REF!</v>
      </c>
      <c r="BF166" s="2">
        <v>0</v>
      </c>
      <c r="BG166" s="2" t="s">
        <v>110</v>
      </c>
      <c r="BH166" s="2">
        <v>0</v>
      </c>
      <c r="BJ166" s="2">
        <v>7</v>
      </c>
      <c r="BL166" s="7" t="e">
        <f>#REF!*14</f>
        <v>#REF!</v>
      </c>
      <c r="BM166" s="9"/>
      <c r="BN166" s="8"/>
      <c r="BO166" s="13"/>
      <c r="BP166" s="13"/>
      <c r="BQ166" s="13"/>
      <c r="BR166" s="13"/>
      <c r="BS166" s="13"/>
      <c r="BT166" s="10"/>
      <c r="BU166" s="11"/>
      <c r="BV166" s="12"/>
      <c r="CC166" s="41"/>
      <c r="CD166" s="41"/>
      <c r="CE166" s="41"/>
      <c r="CF166" s="42"/>
      <c r="CG166" s="42"/>
      <c r="CH166" s="42"/>
      <c r="CI166" s="42"/>
      <c r="CJ166" s="42"/>
      <c r="CK166" s="42"/>
    </row>
    <row r="167" spans="1:89" hidden="1" x14ac:dyDescent="0.25">
      <c r="A167" s="2" t="s">
        <v>532</v>
      </c>
      <c r="B167" s="2" t="s">
        <v>533</v>
      </c>
      <c r="C167" s="2" t="s">
        <v>533</v>
      </c>
      <c r="D167" s="4" t="s">
        <v>60</v>
      </c>
      <c r="E167" s="4" t="s">
        <v>60</v>
      </c>
      <c r="F167" s="4" t="e">
        <f>IF(AZ167="S",
IF(#REF!+BH167=2012,
IF(#REF!=1,"12-13/1",
IF(#REF!=2,"12-13/2",
IF(#REF!=3,"13-14/1",
IF(#REF!=4,"13-14/2","Hata1")))),
IF(#REF!+BH167=2013,
IF(#REF!=1,"13-14/1",
IF(#REF!=2,"13-14/2",
IF(#REF!=3,"14-15/1",
IF(#REF!=4,"14-15/2","Hata2")))),
IF(#REF!+BH167=2014,
IF(#REF!=1,"14-15/1",
IF(#REF!=2,"14-15/2",
IF(#REF!=3,"15-16/1",
IF(#REF!=4,"15-16/2","Hata3")))),
IF(#REF!+BH167=2015,
IF(#REF!=1,"15-16/1",
IF(#REF!=2,"15-16/2",
IF(#REF!=3,"16-17/1",
IF(#REF!=4,"16-17/2","Hata4")))),
IF(#REF!+BH167=2016,
IF(#REF!=1,"16-17/1",
IF(#REF!=2,"16-17/2",
IF(#REF!=3,"17-18/1",
IF(#REF!=4,"17-18/2","Hata5")))),
IF(#REF!+BH167=2017,
IF(#REF!=1,"17-18/1",
IF(#REF!=2,"17-18/2",
IF(#REF!=3,"18-19/1",
IF(#REF!=4,"18-19/2","Hata6")))),
IF(#REF!+BH167=2018,
IF(#REF!=1,"18-19/1",
IF(#REF!=2,"18-19/2",
IF(#REF!=3,"19-20/1",
IF(#REF!=4,"19-20/2","Hata7")))),
IF(#REF!+BH167=2019,
IF(#REF!=1,"19-20/1",
IF(#REF!=2,"19-20/2",
IF(#REF!=3,"20-21/1",
IF(#REF!=4,"20-21/2","Hata8")))),
IF(#REF!+BH167=2020,
IF(#REF!=1,"20-21/1",
IF(#REF!=2,"20-21/2",
IF(#REF!=3,"21-22/1",
IF(#REF!=4,"21-22/2","Hata9")))),
IF(#REF!+BH167=2021,
IF(#REF!=1,"21-22/1",
IF(#REF!=2,"21-22/2",
IF(#REF!=3,"22-23/1",
IF(#REF!=4,"22-23/2","Hata10")))),
IF(#REF!+BH167=2022,
IF(#REF!=1,"22-23/1",
IF(#REF!=2,"22-23/2",
IF(#REF!=3,"23-24/1",
IF(#REF!=4,"23-24/2","Hata11")))),
IF(#REF!+BH167=2023,
IF(#REF!=1,"23-24/1",
IF(#REF!=2,"23-24/2",
IF(#REF!=3,"24-25/1",
IF(#REF!=4,"24-25/2","Hata12")))),
)))))))))))),
IF(AZ167="T",
IF(#REF!+BH167=2012,
IF(#REF!=1,"12-13/1",
IF(#REF!=2,"12-13/2",
IF(#REF!=3,"12-13/3",
IF(#REF!=4,"13-14/1",
IF(#REF!=5,"13-14/2",
IF(#REF!=6,"13-14/3","Hata1")))))),
IF(#REF!+BH167=2013,
IF(#REF!=1,"13-14/1",
IF(#REF!=2,"13-14/2",
IF(#REF!=3,"13-14/3",
IF(#REF!=4,"14-15/1",
IF(#REF!=5,"14-15/2",
IF(#REF!=6,"14-15/3","Hata2")))))),
IF(#REF!+BH167=2014,
IF(#REF!=1,"14-15/1",
IF(#REF!=2,"14-15/2",
IF(#REF!=3,"14-15/3",
IF(#REF!=4,"15-16/1",
IF(#REF!=5,"15-16/2",
IF(#REF!=6,"15-16/3","Hata3")))))),
IF(AND(#REF!+#REF!&gt;2014,#REF!+#REF!&lt;2015,BH167=1),
IF(#REF!=0.1,"14-15/0.1",
IF(#REF!=0.2,"14-15/0.2",
IF(#REF!=0.3,"14-15/0.3","Hata4"))),
IF(#REF!+BH167=2015,
IF(#REF!=1,"15-16/1",
IF(#REF!=2,"15-16/2",
IF(#REF!=3,"15-16/3",
IF(#REF!=4,"16-17/1",
IF(#REF!=5,"16-17/2",
IF(#REF!=6,"16-17/3","Hata5")))))),
IF(#REF!+BH167=2016,
IF(#REF!=1,"16-17/1",
IF(#REF!=2,"16-17/2",
IF(#REF!=3,"16-17/3",
IF(#REF!=4,"17-18/1",
IF(#REF!=5,"17-18/2",
IF(#REF!=6,"17-18/3","Hata6")))))),
IF(#REF!+BH167=2017,
IF(#REF!=1,"17-18/1",
IF(#REF!=2,"17-18/2",
IF(#REF!=3,"17-18/3",
IF(#REF!=4,"18-19/1",
IF(#REF!=5,"18-19/2",
IF(#REF!=6,"18-19/3","Hata7")))))),
IF(#REF!+BH167=2018,
IF(#REF!=1,"18-19/1",
IF(#REF!=2,"18-19/2",
IF(#REF!=3,"18-19/3",
IF(#REF!=4,"19-20/1",
IF(#REF!=5," 19-20/2",
IF(#REF!=6,"19-20/3","Hata8")))))),
IF(#REF!+BH167=2019,
IF(#REF!=1,"19-20/1",
IF(#REF!=2,"19-20/2",
IF(#REF!=3,"19-20/3",
IF(#REF!=4,"20-21/1",
IF(#REF!=5,"20-21/2",
IF(#REF!=6,"20-21/3","Hata9")))))),
IF(#REF!+BH167=2020,
IF(#REF!=1,"20-21/1",
IF(#REF!=2,"20-21/2",
IF(#REF!=3,"20-21/3",
IF(#REF!=4,"21-22/1",
IF(#REF!=5,"21-22/2",
IF(#REF!=6,"21-22/3","Hata10")))))),
IF(#REF!+BH167=2021,
IF(#REF!=1,"21-22/1",
IF(#REF!=2,"21-22/2",
IF(#REF!=3,"21-22/3",
IF(#REF!=4,"22-23/1",
IF(#REF!=5,"22-23/2",
IF(#REF!=6,"22-23/3","Hata11")))))),
IF(#REF!+BH167=2022,
IF(#REF!=1,"22-23/1",
IF(#REF!=2,"22-23/2",
IF(#REF!=3,"22-23/3",
IF(#REF!=4,"23-24/1",
IF(#REF!=5,"23-24/2",
IF(#REF!=6,"23-24/3","Hata12")))))),
IF(#REF!+BH167=2023,
IF(#REF!=1,"23-24/1",
IF(#REF!=2,"23-24/2",
IF(#REF!=3,"23-24/3",
IF(#REF!=4,"24-25/1",
IF(#REF!=5,"24-25/2",
IF(#REF!=6,"24-25/3","Hata13")))))),
))))))))))))))
)</f>
        <v>#REF!</v>
      </c>
      <c r="G167" s="4"/>
      <c r="H167" s="2" t="s">
        <v>144</v>
      </c>
      <c r="I167" s="2">
        <v>3471661</v>
      </c>
      <c r="J167" s="2" t="s">
        <v>145</v>
      </c>
      <c r="Q167" s="5">
        <v>4</v>
      </c>
      <c r="R167" s="2">
        <f>VLOOKUP($Q167,[1]sistem!$I$3:$L$10,2,FALSE)</f>
        <v>0</v>
      </c>
      <c r="S167" s="2">
        <f>VLOOKUP($Q167,[1]sistem!$I$3:$L$10,3,FALSE)</f>
        <v>1</v>
      </c>
      <c r="T167" s="2">
        <f>VLOOKUP($Q167,[1]sistem!$I$3:$L$10,4,FALSE)</f>
        <v>1</v>
      </c>
      <c r="U167" s="2" t="e">
        <f>VLOOKUP($AZ167,[1]sistem!$I$13:$L$14,2,FALSE)*#REF!</f>
        <v>#REF!</v>
      </c>
      <c r="V167" s="2" t="e">
        <f>VLOOKUP($AZ167,[1]sistem!$I$13:$L$14,3,FALSE)*#REF!</f>
        <v>#REF!</v>
      </c>
      <c r="W167" s="2" t="e">
        <f>VLOOKUP($AZ167,[1]sistem!$I$13:$L$14,4,FALSE)*#REF!</f>
        <v>#REF!</v>
      </c>
      <c r="X167" s="2" t="e">
        <f t="shared" si="63"/>
        <v>#REF!</v>
      </c>
      <c r="Y167" s="2" t="e">
        <f t="shared" si="64"/>
        <v>#REF!</v>
      </c>
      <c r="Z167" s="2" t="e">
        <f t="shared" si="65"/>
        <v>#REF!</v>
      </c>
      <c r="AA167" s="2" t="e">
        <f t="shared" si="66"/>
        <v>#REF!</v>
      </c>
      <c r="AB167" s="2">
        <f>VLOOKUP(AZ167,[1]sistem!$I$18:$J$19,2,FALSE)</f>
        <v>14</v>
      </c>
      <c r="AC167" s="2">
        <v>5.25</v>
      </c>
      <c r="AD167" s="2">
        <f>VLOOKUP($Q167,[1]sistem!$I$3:$M$10,5,FALSE)</f>
        <v>1</v>
      </c>
      <c r="AE167" s="2">
        <v>4</v>
      </c>
      <c r="AG167" s="2">
        <f>AE167*AK167</f>
        <v>56</v>
      </c>
      <c r="AH167" s="2">
        <f>VLOOKUP($Q167,[1]sistem!$I$3:$N$10,6,FALSE)</f>
        <v>2</v>
      </c>
      <c r="AI167" s="2">
        <v>2</v>
      </c>
      <c r="AJ167" s="2">
        <f t="shared" si="67"/>
        <v>4</v>
      </c>
      <c r="AK167" s="2">
        <f>VLOOKUP($AZ167,[1]sistem!$I$18:$K$19,3,FALSE)</f>
        <v>14</v>
      </c>
      <c r="AL167" s="2" t="e">
        <f>AK167*#REF!</f>
        <v>#REF!</v>
      </c>
      <c r="AM167" s="2" t="e">
        <f t="shared" si="68"/>
        <v>#REF!</v>
      </c>
      <c r="AN167" s="2">
        <f t="shared" si="79"/>
        <v>25</v>
      </c>
      <c r="AO167" s="2" t="e">
        <f t="shared" si="70"/>
        <v>#REF!</v>
      </c>
      <c r="AP167" s="2" t="e">
        <f>ROUND(AO167-#REF!,0)</f>
        <v>#REF!</v>
      </c>
      <c r="AQ167" s="2">
        <f>IF(AZ167="s",IF(Q167=0,0,
IF(Q167=1,#REF!*4*4,
IF(Q167=2,0,
IF(Q167=3,#REF!*4*2,
IF(Q167=4,0,
IF(Q167=5,0,
IF(Q167=6,0,
IF(Q167=7,0)))))))),
IF(AZ167="t",
IF(Q167=0,0,
IF(Q167=1,#REF!*4*4*0.8,
IF(Q167=2,0,
IF(Q167=3,#REF!*4*2*0.8,
IF(Q167=4,0,
IF(Q167=5,0,
IF(Q167=6,0,
IF(Q167=7,0))))))))))</f>
        <v>0</v>
      </c>
      <c r="AR167" s="2" t="e">
        <f>IF(AZ167="s",
IF(Q167=0,0,
IF(Q167=1,0,
IF(Q167=2,#REF!*4*2,
IF(Q167=3,#REF!*4,
IF(Q167=4,#REF!*4,
IF(Q167=5,0,
IF(Q167=6,0,
IF(Q167=7,#REF!*4)))))))),
IF(AZ167="t",
IF(Q167=0,0,
IF(Q167=1,0,
IF(Q167=2,#REF!*4*2*0.8,
IF(Q167=3,#REF!*4*0.8,
IF(Q167=4,#REF!*4*0.8,
IF(Q167=5,0,
IF(Q167=6,0,
IF(Q167=7,#REF!*4))))))))))</f>
        <v>#REF!</v>
      </c>
      <c r="AS167" s="2" t="e">
        <f>IF(AZ167="s",
IF(Q167=0,0,
IF(Q167=1,#REF!*2,
IF(Q167=2,#REF!*2,
IF(Q167=3,#REF!*2,
IF(Q167=4,#REF!*2,
IF(Q167=5,#REF!*2,
IF(Q167=6,#REF!*2,
IF(Q167=7,#REF!*2)))))))),
IF(AZ167="t",
IF(Q167=0,#REF!*2*0.8,
IF(Q167=1,#REF!*2*0.8,
IF(Q167=2,#REF!*2*0.8,
IF(Q167=3,#REF!*2*0.8,
IF(Q167=4,#REF!*2*0.8,
IF(Q167=5,#REF!*2*0.8,
IF(Q167=6,#REF!*1*0.8,
IF(Q167=7,#REF!*2))))))))))</f>
        <v>#REF!</v>
      </c>
      <c r="AT167" s="2" t="e">
        <f t="shared" si="71"/>
        <v>#REF!</v>
      </c>
      <c r="AU167" s="2" t="e">
        <f>IF(AZ167="s",
IF(Q167=0,0,
IF(Q167=1,(14-2)*(#REF!+#REF!)/4*4,
IF(Q167=2,(14-2)*(#REF!+#REF!)/4*2,
IF(Q167=3,(14-2)*(#REF!+#REF!)/4*3,
IF(Q167=4,(14-2)*(#REF!+#REF!)/4,
IF(Q167=5,(14-2)*#REF!/4,
IF(Q167=6,0,
IF(Q167=7,(14)*#REF!)))))))),
IF(AZ167="t",
IF(Q167=0,0,
IF(Q167=1,(11-2)*(#REF!+#REF!)/4*4,
IF(Q167=2,(11-2)*(#REF!+#REF!)/4*2,
IF(Q167=3,(11-2)*(#REF!+#REF!)/4*3,
IF(Q167=4,(11-2)*(#REF!+#REF!)/4,
IF(Q167=5,(11-2)*#REF!/4,
IF(Q167=6,0,
IF(Q167=7,(11)*#REF!))))))))))</f>
        <v>#REF!</v>
      </c>
      <c r="AV167" s="2" t="e">
        <f t="shared" si="72"/>
        <v>#REF!</v>
      </c>
      <c r="AW167" s="2">
        <f t="shared" si="73"/>
        <v>8</v>
      </c>
      <c r="AX167" s="2">
        <f t="shared" si="74"/>
        <v>4</v>
      </c>
      <c r="AY167" s="2" t="e">
        <f t="shared" si="75"/>
        <v>#REF!</v>
      </c>
      <c r="AZ167" s="2" t="s">
        <v>63</v>
      </c>
      <c r="BA167" s="2" t="e">
        <f>IF(BG167="A",0,IF(AZ167="s",14*#REF!,IF(AZ167="T",11*#REF!,"HATA")))</f>
        <v>#REF!</v>
      </c>
      <c r="BB167" s="2" t="e">
        <f t="shared" si="76"/>
        <v>#REF!</v>
      </c>
      <c r="BC167" s="2" t="e">
        <f t="shared" si="77"/>
        <v>#REF!</v>
      </c>
      <c r="BD167" s="2" t="e">
        <f>IF(BC167-#REF!=0,"DOĞRU","YANLIŞ")</f>
        <v>#REF!</v>
      </c>
      <c r="BE167" s="2" t="e">
        <f>#REF!-BC167</f>
        <v>#REF!</v>
      </c>
      <c r="BF167" s="2">
        <v>0</v>
      </c>
      <c r="BH167" s="2">
        <v>0</v>
      </c>
      <c r="BJ167" s="2">
        <v>4</v>
      </c>
      <c r="BL167" s="7" t="e">
        <f>#REF!*14</f>
        <v>#REF!</v>
      </c>
      <c r="BM167" s="9"/>
      <c r="BN167" s="8"/>
      <c r="BO167" s="13"/>
      <c r="BP167" s="13"/>
      <c r="BQ167" s="13"/>
      <c r="BR167" s="13"/>
      <c r="BS167" s="13"/>
      <c r="BT167" s="10"/>
      <c r="BU167" s="11"/>
      <c r="BV167" s="12"/>
      <c r="CC167" s="41"/>
      <c r="CD167" s="41"/>
      <c r="CE167" s="41"/>
      <c r="CF167" s="42"/>
      <c r="CG167" s="42"/>
      <c r="CH167" s="42"/>
      <c r="CI167" s="42"/>
      <c r="CJ167" s="42"/>
      <c r="CK167" s="42"/>
    </row>
    <row r="168" spans="1:89" hidden="1" x14ac:dyDescent="0.25">
      <c r="A168" s="2" t="s">
        <v>104</v>
      </c>
      <c r="B168" s="2" t="s">
        <v>105</v>
      </c>
      <c r="C168" s="2" t="s">
        <v>105</v>
      </c>
      <c r="D168" s="4" t="s">
        <v>60</v>
      </c>
      <c r="E168" s="4" t="s">
        <v>60</v>
      </c>
      <c r="F168" s="4" t="e">
        <f>IF(AZ168="S",
IF(#REF!+BH168=2012,
IF(#REF!=1,"12-13/1",
IF(#REF!=2,"12-13/2",
IF(#REF!=3,"13-14/1",
IF(#REF!=4,"13-14/2","Hata1")))),
IF(#REF!+BH168=2013,
IF(#REF!=1,"13-14/1",
IF(#REF!=2,"13-14/2",
IF(#REF!=3,"14-15/1",
IF(#REF!=4,"14-15/2","Hata2")))),
IF(#REF!+BH168=2014,
IF(#REF!=1,"14-15/1",
IF(#REF!=2,"14-15/2",
IF(#REF!=3,"15-16/1",
IF(#REF!=4,"15-16/2","Hata3")))),
IF(#REF!+BH168=2015,
IF(#REF!=1,"15-16/1",
IF(#REF!=2,"15-16/2",
IF(#REF!=3,"16-17/1",
IF(#REF!=4,"16-17/2","Hata4")))),
IF(#REF!+BH168=2016,
IF(#REF!=1,"16-17/1",
IF(#REF!=2,"16-17/2",
IF(#REF!=3,"17-18/1",
IF(#REF!=4,"17-18/2","Hata5")))),
IF(#REF!+BH168=2017,
IF(#REF!=1,"17-18/1",
IF(#REF!=2,"17-18/2",
IF(#REF!=3,"18-19/1",
IF(#REF!=4,"18-19/2","Hata6")))),
IF(#REF!+BH168=2018,
IF(#REF!=1,"18-19/1",
IF(#REF!=2,"18-19/2",
IF(#REF!=3,"19-20/1",
IF(#REF!=4,"19-20/2","Hata7")))),
IF(#REF!+BH168=2019,
IF(#REF!=1,"19-20/1",
IF(#REF!=2,"19-20/2",
IF(#REF!=3,"20-21/1",
IF(#REF!=4,"20-21/2","Hata8")))),
IF(#REF!+BH168=2020,
IF(#REF!=1,"20-21/1",
IF(#REF!=2,"20-21/2",
IF(#REF!=3,"21-22/1",
IF(#REF!=4,"21-22/2","Hata9")))),
IF(#REF!+BH168=2021,
IF(#REF!=1,"21-22/1",
IF(#REF!=2,"21-22/2",
IF(#REF!=3,"22-23/1",
IF(#REF!=4,"22-23/2","Hata10")))),
IF(#REF!+BH168=2022,
IF(#REF!=1,"22-23/1",
IF(#REF!=2,"22-23/2",
IF(#REF!=3,"23-24/1",
IF(#REF!=4,"23-24/2","Hata11")))),
IF(#REF!+BH168=2023,
IF(#REF!=1,"23-24/1",
IF(#REF!=2,"23-24/2",
IF(#REF!=3,"24-25/1",
IF(#REF!=4,"24-25/2","Hata12")))),
)))))))))))),
IF(AZ168="T",
IF(#REF!+BH168=2012,
IF(#REF!=1,"12-13/1",
IF(#REF!=2,"12-13/2",
IF(#REF!=3,"12-13/3",
IF(#REF!=4,"13-14/1",
IF(#REF!=5,"13-14/2",
IF(#REF!=6,"13-14/3","Hata1")))))),
IF(#REF!+BH168=2013,
IF(#REF!=1,"13-14/1",
IF(#REF!=2,"13-14/2",
IF(#REF!=3,"13-14/3",
IF(#REF!=4,"14-15/1",
IF(#REF!=5,"14-15/2",
IF(#REF!=6,"14-15/3","Hata2")))))),
IF(#REF!+BH168=2014,
IF(#REF!=1,"14-15/1",
IF(#REF!=2,"14-15/2",
IF(#REF!=3,"14-15/3",
IF(#REF!=4,"15-16/1",
IF(#REF!=5,"15-16/2",
IF(#REF!=6,"15-16/3","Hata3")))))),
IF(AND(#REF!+#REF!&gt;2014,#REF!+#REF!&lt;2015,BH168=1),
IF(#REF!=0.1,"14-15/0.1",
IF(#REF!=0.2,"14-15/0.2",
IF(#REF!=0.3,"14-15/0.3","Hata4"))),
IF(#REF!+BH168=2015,
IF(#REF!=1,"15-16/1",
IF(#REF!=2,"15-16/2",
IF(#REF!=3,"15-16/3",
IF(#REF!=4,"16-17/1",
IF(#REF!=5,"16-17/2",
IF(#REF!=6,"16-17/3","Hata5")))))),
IF(#REF!+BH168=2016,
IF(#REF!=1,"16-17/1",
IF(#REF!=2,"16-17/2",
IF(#REF!=3,"16-17/3",
IF(#REF!=4,"17-18/1",
IF(#REF!=5,"17-18/2",
IF(#REF!=6,"17-18/3","Hata6")))))),
IF(#REF!+BH168=2017,
IF(#REF!=1,"17-18/1",
IF(#REF!=2,"17-18/2",
IF(#REF!=3,"17-18/3",
IF(#REF!=4,"18-19/1",
IF(#REF!=5,"18-19/2",
IF(#REF!=6,"18-19/3","Hata7")))))),
IF(#REF!+BH168=2018,
IF(#REF!=1,"18-19/1",
IF(#REF!=2,"18-19/2",
IF(#REF!=3,"18-19/3",
IF(#REF!=4,"19-20/1",
IF(#REF!=5," 19-20/2",
IF(#REF!=6,"19-20/3","Hata8")))))),
IF(#REF!+BH168=2019,
IF(#REF!=1,"19-20/1",
IF(#REF!=2,"19-20/2",
IF(#REF!=3,"19-20/3",
IF(#REF!=4,"20-21/1",
IF(#REF!=5,"20-21/2",
IF(#REF!=6,"20-21/3","Hata9")))))),
IF(#REF!+BH168=2020,
IF(#REF!=1,"20-21/1",
IF(#REF!=2,"20-21/2",
IF(#REF!=3,"20-21/3",
IF(#REF!=4,"21-22/1",
IF(#REF!=5,"21-22/2",
IF(#REF!=6,"21-22/3","Hata10")))))),
IF(#REF!+BH168=2021,
IF(#REF!=1,"21-22/1",
IF(#REF!=2,"21-22/2",
IF(#REF!=3,"21-22/3",
IF(#REF!=4,"22-23/1",
IF(#REF!=5,"22-23/2",
IF(#REF!=6,"22-23/3","Hata11")))))),
IF(#REF!+BH168=2022,
IF(#REF!=1,"22-23/1",
IF(#REF!=2,"22-23/2",
IF(#REF!=3,"22-23/3",
IF(#REF!=4,"23-24/1",
IF(#REF!=5,"23-24/2",
IF(#REF!=6,"23-24/3","Hata12")))))),
IF(#REF!+BH168=2023,
IF(#REF!=1,"23-24/1",
IF(#REF!=2,"23-24/2",
IF(#REF!=3,"23-24/3",
IF(#REF!=4,"24-25/1",
IF(#REF!=5,"24-25/2",
IF(#REF!=6,"24-25/3","Hata13")))))),
))))))))))))))
)</f>
        <v>#REF!</v>
      </c>
      <c r="G168" s="4"/>
      <c r="H168" s="2" t="s">
        <v>144</v>
      </c>
      <c r="I168" s="2">
        <v>3471661</v>
      </c>
      <c r="J168" s="2" t="s">
        <v>145</v>
      </c>
      <c r="Q168" s="5">
        <v>7</v>
      </c>
      <c r="R168" s="2">
        <f>VLOOKUP($Q168,[1]sistem!$I$3:$L$10,2,FALSE)</f>
        <v>0</v>
      </c>
      <c r="S168" s="2">
        <f>VLOOKUP($Q168,[1]sistem!$I$3:$L$10,3,FALSE)</f>
        <v>1</v>
      </c>
      <c r="T168" s="2">
        <f>VLOOKUP($Q168,[1]sistem!$I$3:$L$10,4,FALSE)</f>
        <v>1</v>
      </c>
      <c r="U168" s="2" t="e">
        <f>VLOOKUP($AZ168,[1]sistem!$I$13:$L$14,2,FALSE)*#REF!</f>
        <v>#REF!</v>
      </c>
      <c r="V168" s="2" t="e">
        <f>VLOOKUP($AZ168,[1]sistem!$I$13:$L$14,3,FALSE)*#REF!</f>
        <v>#REF!</v>
      </c>
      <c r="W168" s="2" t="e">
        <f>VLOOKUP($AZ168,[1]sistem!$I$13:$L$14,4,FALSE)*#REF!</f>
        <v>#REF!</v>
      </c>
      <c r="X168" s="2" t="e">
        <f t="shared" si="63"/>
        <v>#REF!</v>
      </c>
      <c r="Y168" s="2" t="e">
        <f t="shared" si="64"/>
        <v>#REF!</v>
      </c>
      <c r="Z168" s="2" t="e">
        <f t="shared" si="65"/>
        <v>#REF!</v>
      </c>
      <c r="AA168" s="2" t="e">
        <f t="shared" si="66"/>
        <v>#REF!</v>
      </c>
      <c r="AB168" s="2">
        <f>VLOOKUP(AZ168,[1]sistem!$I$18:$J$19,2,FALSE)</f>
        <v>14</v>
      </c>
      <c r="AC168" s="2">
        <v>1.25</v>
      </c>
      <c r="AD168" s="2">
        <f>VLOOKUP($Q168,[1]sistem!$I$3:$M$10,5,FALSE)</f>
        <v>1</v>
      </c>
      <c r="AG168" s="2" t="e">
        <f>(#REF!+#REF!)*AB168</f>
        <v>#REF!</v>
      </c>
      <c r="AH168" s="2">
        <f>VLOOKUP($Q168,[1]sistem!$I$3:$N$10,6,FALSE)</f>
        <v>2</v>
      </c>
      <c r="AI168" s="2">
        <v>2</v>
      </c>
      <c r="AJ168" s="2">
        <f t="shared" si="67"/>
        <v>4</v>
      </c>
      <c r="AK168" s="2">
        <f>VLOOKUP($AZ168,[1]sistem!$I$18:$K$19,3,FALSE)</f>
        <v>14</v>
      </c>
      <c r="AL168" s="2" t="e">
        <f>AK168*#REF!</f>
        <v>#REF!</v>
      </c>
      <c r="AM168" s="2" t="e">
        <f t="shared" si="68"/>
        <v>#REF!</v>
      </c>
      <c r="AN168" s="2">
        <f t="shared" si="79"/>
        <v>25</v>
      </c>
      <c r="AO168" s="2" t="e">
        <f t="shared" si="70"/>
        <v>#REF!</v>
      </c>
      <c r="AP168" s="2" t="e">
        <f>ROUND(AO168-#REF!,0)</f>
        <v>#REF!</v>
      </c>
      <c r="AQ168" s="2">
        <f>IF(AZ168="s",IF(Q168=0,0,
IF(Q168=1,#REF!*4*4,
IF(Q168=2,0,
IF(Q168=3,#REF!*4*2,
IF(Q168=4,0,
IF(Q168=5,0,
IF(Q168=6,0,
IF(Q168=7,0)))))))),
IF(AZ168="t",
IF(Q168=0,0,
IF(Q168=1,#REF!*4*4*0.8,
IF(Q168=2,0,
IF(Q168=3,#REF!*4*2*0.8,
IF(Q168=4,0,
IF(Q168=5,0,
IF(Q168=6,0,
IF(Q168=7,0))))))))))</f>
        <v>0</v>
      </c>
      <c r="AR168" s="2" t="e">
        <f>IF(AZ168="s",
IF(Q168=0,0,
IF(Q168=1,0,
IF(Q168=2,#REF!*4*2,
IF(Q168=3,#REF!*4,
IF(Q168=4,#REF!*4,
IF(Q168=5,0,
IF(Q168=6,0,
IF(Q168=7,#REF!*4)))))))),
IF(AZ168="t",
IF(Q168=0,0,
IF(Q168=1,0,
IF(Q168=2,#REF!*4*2*0.8,
IF(Q168=3,#REF!*4*0.8,
IF(Q168=4,#REF!*4*0.8,
IF(Q168=5,0,
IF(Q168=6,0,
IF(Q168=7,#REF!*4))))))))))</f>
        <v>#REF!</v>
      </c>
      <c r="AS168" s="2" t="e">
        <f>IF(AZ168="s",
IF(Q168=0,0,
IF(Q168=1,#REF!*2,
IF(Q168=2,#REF!*2,
IF(Q168=3,#REF!*2,
IF(Q168=4,#REF!*2,
IF(Q168=5,#REF!*2,
IF(Q168=6,#REF!*2,
IF(Q168=7,#REF!*2)))))))),
IF(AZ168="t",
IF(Q168=0,#REF!*2*0.8,
IF(Q168=1,#REF!*2*0.8,
IF(Q168=2,#REF!*2*0.8,
IF(Q168=3,#REF!*2*0.8,
IF(Q168=4,#REF!*2*0.8,
IF(Q168=5,#REF!*2*0.8,
IF(Q168=6,#REF!*1*0.8,
IF(Q168=7,#REF!*2))))))))))</f>
        <v>#REF!</v>
      </c>
      <c r="AT168" s="2" t="e">
        <f t="shared" si="71"/>
        <v>#REF!</v>
      </c>
      <c r="AU168" s="2" t="e">
        <f>IF(AZ168="s",
IF(Q168=0,0,
IF(Q168=1,(14-2)*(#REF!+#REF!)/4*4,
IF(Q168=2,(14-2)*(#REF!+#REF!)/4*2,
IF(Q168=3,(14-2)*(#REF!+#REF!)/4*3,
IF(Q168=4,(14-2)*(#REF!+#REF!)/4,
IF(Q168=5,(14-2)*#REF!/4,
IF(Q168=6,0,
IF(Q168=7,(14)*#REF!)))))))),
IF(AZ168="t",
IF(Q168=0,0,
IF(Q168=1,(11-2)*(#REF!+#REF!)/4*4,
IF(Q168=2,(11-2)*(#REF!+#REF!)/4*2,
IF(Q168=3,(11-2)*(#REF!+#REF!)/4*3,
IF(Q168=4,(11-2)*(#REF!+#REF!)/4,
IF(Q168=5,(11-2)*#REF!/4,
IF(Q168=6,0,
IF(Q168=7,(11)*#REF!))))))))))</f>
        <v>#REF!</v>
      </c>
      <c r="AV168" s="2" t="e">
        <f t="shared" si="72"/>
        <v>#REF!</v>
      </c>
      <c r="AW168" s="2">
        <f t="shared" si="73"/>
        <v>8</v>
      </c>
      <c r="AX168" s="2">
        <f t="shared" si="74"/>
        <v>4</v>
      </c>
      <c r="AY168" s="2" t="e">
        <f t="shared" si="75"/>
        <v>#REF!</v>
      </c>
      <c r="AZ168" s="2" t="s">
        <v>63</v>
      </c>
      <c r="BA168" s="2">
        <f>IF(BG168="A",0,IF(AZ168="s",14*#REF!,IF(AZ168="T",11*#REF!,"HATA")))</f>
        <v>0</v>
      </c>
      <c r="BB168" s="2" t="e">
        <f t="shared" si="76"/>
        <v>#REF!</v>
      </c>
      <c r="BC168" s="2" t="e">
        <f t="shared" si="77"/>
        <v>#REF!</v>
      </c>
      <c r="BD168" s="2" t="e">
        <f>IF(BC168-#REF!=0,"DOĞRU","YANLIŞ")</f>
        <v>#REF!</v>
      </c>
      <c r="BE168" s="2" t="e">
        <f>#REF!-BC168</f>
        <v>#REF!</v>
      </c>
      <c r="BF168" s="2">
        <v>0</v>
      </c>
      <c r="BG168" s="2" t="s">
        <v>110</v>
      </c>
      <c r="BH168" s="2">
        <v>0</v>
      </c>
      <c r="BJ168" s="2">
        <v>7</v>
      </c>
      <c r="BL168" s="7" t="e">
        <f>#REF!*14</f>
        <v>#REF!</v>
      </c>
      <c r="BM168" s="9"/>
      <c r="BN168" s="8"/>
      <c r="BO168" s="13"/>
      <c r="BP168" s="13"/>
      <c r="BQ168" s="13"/>
      <c r="BR168" s="13"/>
      <c r="BS168" s="13"/>
      <c r="BT168" s="10"/>
      <c r="BU168" s="11"/>
      <c r="BV168" s="12"/>
      <c r="CC168" s="41"/>
      <c r="CD168" s="41"/>
      <c r="CE168" s="41"/>
      <c r="CF168" s="42"/>
      <c r="CG168" s="42"/>
      <c r="CH168" s="42"/>
      <c r="CI168" s="42"/>
      <c r="CJ168" s="42"/>
      <c r="CK168" s="42"/>
    </row>
    <row r="169" spans="1:89" hidden="1" x14ac:dyDescent="0.25">
      <c r="A169" s="54" t="s">
        <v>530</v>
      </c>
      <c r="B169" s="54" t="s">
        <v>531</v>
      </c>
      <c r="C169" s="2" t="s">
        <v>531</v>
      </c>
      <c r="D169" s="4" t="s">
        <v>60</v>
      </c>
      <c r="E169" s="4" t="s">
        <v>60</v>
      </c>
      <c r="F169" s="4" t="e">
        <f>IF(AZ169="S",
IF(#REF!+BH169=2012,
IF(#REF!=1,"12-13/1",
IF(#REF!=2,"12-13/2",
IF(#REF!=3,"13-14/1",
IF(#REF!=4,"13-14/2","Hata1")))),
IF(#REF!+BH169=2013,
IF(#REF!=1,"13-14/1",
IF(#REF!=2,"13-14/2",
IF(#REF!=3,"14-15/1",
IF(#REF!=4,"14-15/2","Hata2")))),
IF(#REF!+BH169=2014,
IF(#REF!=1,"14-15/1",
IF(#REF!=2,"14-15/2",
IF(#REF!=3,"15-16/1",
IF(#REF!=4,"15-16/2","Hata3")))),
IF(#REF!+BH169=2015,
IF(#REF!=1,"15-16/1",
IF(#REF!=2,"15-16/2",
IF(#REF!=3,"16-17/1",
IF(#REF!=4,"16-17/2","Hata4")))),
IF(#REF!+BH169=2016,
IF(#REF!=1,"16-17/1",
IF(#REF!=2,"16-17/2",
IF(#REF!=3,"17-18/1",
IF(#REF!=4,"17-18/2","Hata5")))),
IF(#REF!+BH169=2017,
IF(#REF!=1,"17-18/1",
IF(#REF!=2,"17-18/2",
IF(#REF!=3,"18-19/1",
IF(#REF!=4,"18-19/2","Hata6")))),
IF(#REF!+BH169=2018,
IF(#REF!=1,"18-19/1",
IF(#REF!=2,"18-19/2",
IF(#REF!=3,"19-20/1",
IF(#REF!=4,"19-20/2","Hata7")))),
IF(#REF!+BH169=2019,
IF(#REF!=1,"19-20/1",
IF(#REF!=2,"19-20/2",
IF(#REF!=3,"20-21/1",
IF(#REF!=4,"20-21/2","Hata8")))),
IF(#REF!+BH169=2020,
IF(#REF!=1,"20-21/1",
IF(#REF!=2,"20-21/2",
IF(#REF!=3,"21-22/1",
IF(#REF!=4,"21-22/2","Hata9")))),
IF(#REF!+BH169=2021,
IF(#REF!=1,"21-22/1",
IF(#REF!=2,"21-22/2",
IF(#REF!=3,"22-23/1",
IF(#REF!=4,"22-23/2","Hata10")))),
IF(#REF!+BH169=2022,
IF(#REF!=1,"22-23/1",
IF(#REF!=2,"22-23/2",
IF(#REF!=3,"23-24/1",
IF(#REF!=4,"23-24/2","Hata11")))),
IF(#REF!+BH169=2023,
IF(#REF!=1,"23-24/1",
IF(#REF!=2,"23-24/2",
IF(#REF!=3,"24-25/1",
IF(#REF!=4,"24-25/2","Hata12")))),
)))))))))))),
IF(AZ169="T",
IF(#REF!+BH169=2012,
IF(#REF!=1,"12-13/1",
IF(#REF!=2,"12-13/2",
IF(#REF!=3,"12-13/3",
IF(#REF!=4,"13-14/1",
IF(#REF!=5,"13-14/2",
IF(#REF!=6,"13-14/3","Hata1")))))),
IF(#REF!+BH169=2013,
IF(#REF!=1,"13-14/1",
IF(#REF!=2,"13-14/2",
IF(#REF!=3,"13-14/3",
IF(#REF!=4,"14-15/1",
IF(#REF!=5,"14-15/2",
IF(#REF!=6,"14-15/3","Hata2")))))),
IF(#REF!+BH169=2014,
IF(#REF!=1,"14-15/1",
IF(#REF!=2,"14-15/2",
IF(#REF!=3,"14-15/3",
IF(#REF!=4,"15-16/1",
IF(#REF!=5,"15-16/2",
IF(#REF!=6,"15-16/3","Hata3")))))),
IF(AND(#REF!+#REF!&gt;2014,#REF!+#REF!&lt;2015,BH169=1),
IF(#REF!=0.1,"14-15/0.1",
IF(#REF!=0.2,"14-15/0.2",
IF(#REF!=0.3,"14-15/0.3","Hata4"))),
IF(#REF!+BH169=2015,
IF(#REF!=1,"15-16/1",
IF(#REF!=2,"15-16/2",
IF(#REF!=3,"15-16/3",
IF(#REF!=4,"16-17/1",
IF(#REF!=5,"16-17/2",
IF(#REF!=6,"16-17/3","Hata5")))))),
IF(#REF!+BH169=2016,
IF(#REF!=1,"16-17/1",
IF(#REF!=2,"16-17/2",
IF(#REF!=3,"16-17/3",
IF(#REF!=4,"17-18/1",
IF(#REF!=5,"17-18/2",
IF(#REF!=6,"17-18/3","Hata6")))))),
IF(#REF!+BH169=2017,
IF(#REF!=1,"17-18/1",
IF(#REF!=2,"17-18/2",
IF(#REF!=3,"17-18/3",
IF(#REF!=4,"18-19/1",
IF(#REF!=5,"18-19/2",
IF(#REF!=6,"18-19/3","Hata7")))))),
IF(#REF!+BH169=2018,
IF(#REF!=1,"18-19/1",
IF(#REF!=2,"18-19/2",
IF(#REF!=3,"18-19/3",
IF(#REF!=4,"19-20/1",
IF(#REF!=5," 19-20/2",
IF(#REF!=6,"19-20/3","Hata8")))))),
IF(#REF!+BH169=2019,
IF(#REF!=1,"19-20/1",
IF(#REF!=2,"19-20/2",
IF(#REF!=3,"19-20/3",
IF(#REF!=4,"20-21/1",
IF(#REF!=5,"20-21/2",
IF(#REF!=6,"20-21/3","Hata9")))))),
IF(#REF!+BH169=2020,
IF(#REF!=1,"20-21/1",
IF(#REF!=2,"20-21/2",
IF(#REF!=3,"20-21/3",
IF(#REF!=4,"21-22/1",
IF(#REF!=5,"21-22/2",
IF(#REF!=6,"21-22/3","Hata10")))))),
IF(#REF!+BH169=2021,
IF(#REF!=1,"21-22/1",
IF(#REF!=2,"21-22/2",
IF(#REF!=3,"21-22/3",
IF(#REF!=4,"22-23/1",
IF(#REF!=5,"22-23/2",
IF(#REF!=6,"22-23/3","Hata11")))))),
IF(#REF!+BH169=2022,
IF(#REF!=1,"22-23/1",
IF(#REF!=2,"22-23/2",
IF(#REF!=3,"22-23/3",
IF(#REF!=4,"23-24/1",
IF(#REF!=5,"23-24/2",
IF(#REF!=6,"23-24/3","Hata12")))))),
IF(#REF!+BH169=2023,
IF(#REF!=1,"23-24/1",
IF(#REF!=2,"23-24/2",
IF(#REF!=3,"23-24/3",
IF(#REF!=4,"24-25/1",
IF(#REF!=5,"24-25/2",
IF(#REF!=6,"24-25/3","Hata13")))))),
))))))))))))))
)</f>
        <v>#REF!</v>
      </c>
      <c r="G169" s="4"/>
      <c r="H169" s="54" t="s">
        <v>144</v>
      </c>
      <c r="I169" s="2">
        <v>3471661</v>
      </c>
      <c r="J169" s="2" t="s">
        <v>145</v>
      </c>
      <c r="Q169" s="55">
        <v>4</v>
      </c>
      <c r="R169" s="2">
        <f>VLOOKUP($Q169,[1]sistem!$I$3:$L$10,2,FALSE)</f>
        <v>0</v>
      </c>
      <c r="S169" s="2">
        <f>VLOOKUP($Q169,[1]sistem!$I$3:$L$10,3,FALSE)</f>
        <v>1</v>
      </c>
      <c r="T169" s="2">
        <f>VLOOKUP($Q169,[1]sistem!$I$3:$L$10,4,FALSE)</f>
        <v>1</v>
      </c>
      <c r="U169" s="2" t="e">
        <f>VLOOKUP($AZ169,[1]sistem!$I$13:$L$14,2,FALSE)*#REF!</f>
        <v>#REF!</v>
      </c>
      <c r="V169" s="2" t="e">
        <f>VLOOKUP($AZ169,[1]sistem!$I$13:$L$14,3,FALSE)*#REF!</f>
        <v>#REF!</v>
      </c>
      <c r="W169" s="2" t="e">
        <f>VLOOKUP($AZ169,[1]sistem!$I$13:$L$14,4,FALSE)*#REF!</f>
        <v>#REF!</v>
      </c>
      <c r="X169" s="2" t="e">
        <f t="shared" si="63"/>
        <v>#REF!</v>
      </c>
      <c r="Y169" s="2" t="e">
        <f t="shared" si="64"/>
        <v>#REF!</v>
      </c>
      <c r="Z169" s="2" t="e">
        <f t="shared" si="65"/>
        <v>#REF!</v>
      </c>
      <c r="AA169" s="2" t="e">
        <f t="shared" si="66"/>
        <v>#REF!</v>
      </c>
      <c r="AB169" s="2">
        <f>VLOOKUP(AZ169,[1]sistem!$I$18:$J$19,2,FALSE)</f>
        <v>14</v>
      </c>
      <c r="AC169" s="2">
        <v>0.25</v>
      </c>
      <c r="AD169" s="2">
        <f>VLOOKUP($Q169,[1]sistem!$I$3:$M$10,5,FALSE)</f>
        <v>1</v>
      </c>
      <c r="AE169" s="2">
        <v>1</v>
      </c>
      <c r="AG169" s="2">
        <f>AE169*AK169</f>
        <v>14</v>
      </c>
      <c r="AH169" s="2">
        <f>VLOOKUP($Q169,[1]sistem!$I$3:$N$10,6,FALSE)</f>
        <v>2</v>
      </c>
      <c r="AI169" s="2">
        <v>2</v>
      </c>
      <c r="AJ169" s="2">
        <f t="shared" si="67"/>
        <v>4</v>
      </c>
      <c r="AK169" s="2">
        <f>VLOOKUP($AZ169,[1]sistem!$I$18:$K$19,3,FALSE)</f>
        <v>14</v>
      </c>
      <c r="AL169" s="2" t="e">
        <f>AK169*#REF!</f>
        <v>#REF!</v>
      </c>
      <c r="AM169" s="2" t="e">
        <f t="shared" si="68"/>
        <v>#REF!</v>
      </c>
      <c r="AN169" s="2">
        <f t="shared" si="79"/>
        <v>25</v>
      </c>
      <c r="AO169" s="2" t="e">
        <f t="shared" si="70"/>
        <v>#REF!</v>
      </c>
      <c r="AP169" s="2" t="e">
        <f>ROUND(AO169-#REF!,0)</f>
        <v>#REF!</v>
      </c>
      <c r="AQ169" s="2">
        <f>IF(AZ169="s",IF(Q169=0,0,
IF(Q169=1,#REF!*4*4,
IF(Q169=2,0,
IF(Q169=3,#REF!*4*2,
IF(Q169=4,0,
IF(Q169=5,0,
IF(Q169=6,0,
IF(Q169=7,0)))))))),
IF(AZ169="t",
IF(Q169=0,0,
IF(Q169=1,#REF!*4*4*0.8,
IF(Q169=2,0,
IF(Q169=3,#REF!*4*2*0.8,
IF(Q169=4,0,
IF(Q169=5,0,
IF(Q169=6,0,
IF(Q169=7,0))))))))))</f>
        <v>0</v>
      </c>
      <c r="AR169" s="2" t="e">
        <f>IF(AZ169="s",
IF(Q169=0,0,
IF(Q169=1,0,
IF(Q169=2,#REF!*4*2,
IF(Q169=3,#REF!*4,
IF(Q169=4,#REF!*4,
IF(Q169=5,0,
IF(Q169=6,0,
IF(Q169=7,#REF!*4)))))))),
IF(AZ169="t",
IF(Q169=0,0,
IF(Q169=1,0,
IF(Q169=2,#REF!*4*2*0.8,
IF(Q169=3,#REF!*4*0.8,
IF(Q169=4,#REF!*4*0.8,
IF(Q169=5,0,
IF(Q169=6,0,
IF(Q169=7,#REF!*4))))))))))</f>
        <v>#REF!</v>
      </c>
      <c r="AS169" s="2" t="e">
        <f>IF(AZ169="s",
IF(Q169=0,0,
IF(Q169=1,#REF!*2,
IF(Q169=2,#REF!*2,
IF(Q169=3,#REF!*2,
IF(Q169=4,#REF!*2,
IF(Q169=5,#REF!*2,
IF(Q169=6,#REF!*2,
IF(Q169=7,#REF!*2)))))))),
IF(AZ169="t",
IF(Q169=0,#REF!*2*0.8,
IF(Q169=1,#REF!*2*0.8,
IF(Q169=2,#REF!*2*0.8,
IF(Q169=3,#REF!*2*0.8,
IF(Q169=4,#REF!*2*0.8,
IF(Q169=5,#REF!*2*0.8,
IF(Q169=6,#REF!*1*0.8,
IF(Q169=7,#REF!*2))))))))))</f>
        <v>#REF!</v>
      </c>
      <c r="AT169" s="2" t="e">
        <f t="shared" si="71"/>
        <v>#REF!</v>
      </c>
      <c r="AU169" s="2" t="e">
        <f>IF(AZ169="s",
IF(Q169=0,0,
IF(Q169=1,(14-2)*(#REF!+#REF!)/4*4,
IF(Q169=2,(14-2)*(#REF!+#REF!)/4*2,
IF(Q169=3,(14-2)*(#REF!+#REF!)/4*3,
IF(Q169=4,(14-2)*(#REF!+#REF!)/4,
IF(Q169=5,(14-2)*#REF!/4,
IF(Q169=6,0,
IF(Q169=7,(14)*#REF!)))))))),
IF(AZ169="t",
IF(Q169=0,0,
IF(Q169=1,(11-2)*(#REF!+#REF!)/4*4,
IF(Q169=2,(11-2)*(#REF!+#REF!)/4*2,
IF(Q169=3,(11-2)*(#REF!+#REF!)/4*3,
IF(Q169=4,(11-2)*(#REF!+#REF!)/4,
IF(Q169=5,(11-2)*#REF!/4,
IF(Q169=6,0,
IF(Q169=7,(11)*#REF!))))))))))</f>
        <v>#REF!</v>
      </c>
      <c r="AV169" s="2" t="e">
        <f t="shared" si="72"/>
        <v>#REF!</v>
      </c>
      <c r="AW169" s="2">
        <f t="shared" si="73"/>
        <v>8</v>
      </c>
      <c r="AX169" s="2">
        <f t="shared" si="74"/>
        <v>4</v>
      </c>
      <c r="AY169" s="2" t="e">
        <f t="shared" si="75"/>
        <v>#REF!</v>
      </c>
      <c r="AZ169" s="2" t="s">
        <v>63</v>
      </c>
      <c r="BA169" s="2" t="e">
        <f>IF(BG169="A",0,IF(AZ169="s",14*#REF!,IF(AZ169="T",11*#REF!,"HATA")))</f>
        <v>#REF!</v>
      </c>
      <c r="BB169" s="2" t="e">
        <f t="shared" si="76"/>
        <v>#REF!</v>
      </c>
      <c r="BC169" s="2" t="e">
        <f t="shared" si="77"/>
        <v>#REF!</v>
      </c>
      <c r="BD169" s="2" t="e">
        <f>IF(BC169-#REF!=0,"DOĞRU","YANLIŞ")</f>
        <v>#REF!</v>
      </c>
      <c r="BE169" s="2" t="e">
        <f>#REF!-BC169</f>
        <v>#REF!</v>
      </c>
      <c r="BF169" s="2">
        <v>0</v>
      </c>
      <c r="BH169" s="2">
        <v>0</v>
      </c>
      <c r="BJ169" s="2">
        <v>4</v>
      </c>
      <c r="BL169" s="7" t="e">
        <f>#REF!*14</f>
        <v>#REF!</v>
      </c>
      <c r="BM169" s="9"/>
      <c r="BN169" s="8"/>
      <c r="BO169" s="13"/>
      <c r="BP169" s="13"/>
      <c r="BQ169" s="13"/>
      <c r="BR169" s="13"/>
      <c r="BS169" s="13"/>
      <c r="BT169" s="10"/>
      <c r="BU169" s="11"/>
      <c r="BV169" s="12"/>
      <c r="CC169" s="51"/>
      <c r="CD169" s="51"/>
      <c r="CE169" s="51"/>
      <c r="CF169" s="52"/>
      <c r="CG169" s="52"/>
      <c r="CH169" s="52"/>
      <c r="CI169" s="52"/>
      <c r="CJ169" s="42"/>
      <c r="CK169" s="42"/>
    </row>
    <row r="170" spans="1:89" hidden="1" x14ac:dyDescent="0.25">
      <c r="A170" s="2" t="s">
        <v>245</v>
      </c>
      <c r="B170" s="2" t="s">
        <v>246</v>
      </c>
      <c r="C170" s="2" t="s">
        <v>246</v>
      </c>
      <c r="D170" s="4" t="s">
        <v>60</v>
      </c>
      <c r="E170" s="4" t="s">
        <v>60</v>
      </c>
      <c r="F170" s="5" t="e">
        <f>IF(AZ170="S",
IF(#REF!+BH170=2012,
IF(#REF!=1,"12-13/1",
IF(#REF!=2,"12-13/2",
IF(#REF!=3,"13-14/1",
IF(#REF!=4,"13-14/2","Hata1")))),
IF(#REF!+BH170=2013,
IF(#REF!=1,"13-14/1",
IF(#REF!=2,"13-14/2",
IF(#REF!=3,"14-15/1",
IF(#REF!=4,"14-15/2","Hata2")))),
IF(#REF!+BH170=2014,
IF(#REF!=1,"14-15/1",
IF(#REF!=2,"14-15/2",
IF(#REF!=3,"15-16/1",
IF(#REF!=4,"15-16/2","Hata3")))),
IF(#REF!+BH170=2015,
IF(#REF!=1,"15-16/1",
IF(#REF!=2,"15-16/2",
IF(#REF!=3,"16-17/1",
IF(#REF!=4,"16-17/2","Hata4")))),
IF(#REF!+BH170=2016,
IF(#REF!=1,"16-17/1",
IF(#REF!=2,"16-17/2",
IF(#REF!=3,"17-18/1",
IF(#REF!=4,"17-18/2","Hata5")))),
IF(#REF!+BH170=2017,
IF(#REF!=1,"17-18/1",
IF(#REF!=2,"17-18/2",
IF(#REF!=3,"18-19/1",
IF(#REF!=4,"18-19/2","Hata6")))),
IF(#REF!+BH170=2018,
IF(#REF!=1,"18-19/1",
IF(#REF!=2,"18-19/2",
IF(#REF!=3,"19-20/1",
IF(#REF!=4,"19-20/2","Hata7")))),
IF(#REF!+BH170=2019,
IF(#REF!=1,"19-20/1",
IF(#REF!=2,"19-20/2",
IF(#REF!=3,"20-21/1",
IF(#REF!=4,"20-21/2","Hata8")))),
IF(#REF!+BH170=2020,
IF(#REF!=1,"20-21/1",
IF(#REF!=2,"20-21/2",
IF(#REF!=3,"21-22/1",
IF(#REF!=4,"21-22/2","Hata9")))),
IF(#REF!+BH170=2021,
IF(#REF!=1,"21-22/1",
IF(#REF!=2,"21-22/2",
IF(#REF!=3,"22-23/1",
IF(#REF!=4,"22-23/2","Hata10")))),
IF(#REF!+BH170=2022,
IF(#REF!=1,"22-23/1",
IF(#REF!=2,"22-23/2",
IF(#REF!=3,"23-24/1",
IF(#REF!=4,"23-24/2","Hata11")))),
IF(#REF!+BH170=2023,
IF(#REF!=1,"23-24/1",
IF(#REF!=2,"23-24/2",
IF(#REF!=3,"24-25/1",
IF(#REF!=4,"24-25/2","Hata12")))),
)))))))))))),
IF(AZ170="T",
IF(#REF!+BH170=2012,
IF(#REF!=1,"12-13/1",
IF(#REF!=2,"12-13/2",
IF(#REF!=3,"12-13/3",
IF(#REF!=4,"13-14/1",
IF(#REF!=5,"13-14/2",
IF(#REF!=6,"13-14/3","Hata1")))))),
IF(#REF!+BH170=2013,
IF(#REF!=1,"13-14/1",
IF(#REF!=2,"13-14/2",
IF(#REF!=3,"13-14/3",
IF(#REF!=4,"14-15/1",
IF(#REF!=5,"14-15/2",
IF(#REF!=6,"14-15/3","Hata2")))))),
IF(#REF!+BH170=2014,
IF(#REF!=1,"14-15/1",
IF(#REF!=2,"14-15/2",
IF(#REF!=3,"14-15/3",
IF(#REF!=4,"15-16/1",
IF(#REF!=5,"15-16/2",
IF(#REF!=6,"15-16/3","Hata3")))))),
IF(AND(#REF!+#REF!&gt;2014,#REF!+#REF!&lt;2015,BH170=1),
IF(#REF!=0.1,"14-15/0.1",
IF(#REF!=0.2,"14-15/0.2",
IF(#REF!=0.3,"14-15/0.3","Hata4"))),
IF(#REF!+BH170=2015,
IF(#REF!=1,"15-16/1",
IF(#REF!=2,"15-16/2",
IF(#REF!=3,"15-16/3",
IF(#REF!=4,"16-17/1",
IF(#REF!=5,"16-17/2",
IF(#REF!=6,"16-17/3","Hata5")))))),
IF(#REF!+BH170=2016,
IF(#REF!=1,"16-17/1",
IF(#REF!=2,"16-17/2",
IF(#REF!=3,"16-17/3",
IF(#REF!=4,"17-18/1",
IF(#REF!=5,"17-18/2",
IF(#REF!=6,"17-18/3","Hata6")))))),
IF(#REF!+BH170=2017,
IF(#REF!=1,"17-18/1",
IF(#REF!=2,"17-18/2",
IF(#REF!=3,"17-18/3",
IF(#REF!=4,"18-19/1",
IF(#REF!=5,"18-19/2",
IF(#REF!=6,"18-19/3","Hata7")))))),
IF(#REF!+BH170=2018,
IF(#REF!=1,"18-19/1",
IF(#REF!=2,"18-19/2",
IF(#REF!=3,"18-19/3",
IF(#REF!=4,"19-20/1",
IF(#REF!=5," 19-20/2",
IF(#REF!=6,"19-20/3","Hata8")))))),
IF(#REF!+BH170=2019,
IF(#REF!=1,"19-20/1",
IF(#REF!=2,"19-20/2",
IF(#REF!=3,"19-20/3",
IF(#REF!=4,"20-21/1",
IF(#REF!=5,"20-21/2",
IF(#REF!=6,"20-21/3","Hata9")))))),
IF(#REF!+BH170=2020,
IF(#REF!=1,"20-21/1",
IF(#REF!=2,"20-21/2",
IF(#REF!=3,"20-21/3",
IF(#REF!=4,"21-22/1",
IF(#REF!=5,"21-22/2",
IF(#REF!=6,"21-22/3","Hata10")))))),
IF(#REF!+BH170=2021,
IF(#REF!=1,"21-22/1",
IF(#REF!=2,"21-22/2",
IF(#REF!=3,"21-22/3",
IF(#REF!=4,"22-23/1",
IF(#REF!=5,"22-23/2",
IF(#REF!=6,"22-23/3","Hata11")))))),
IF(#REF!+BH170=2022,
IF(#REF!=1,"22-23/1",
IF(#REF!=2,"22-23/2",
IF(#REF!=3,"22-23/3",
IF(#REF!=4,"23-24/1",
IF(#REF!=5,"23-24/2",
IF(#REF!=6,"23-24/3","Hata12")))))),
IF(#REF!+BH170=2023,
IF(#REF!=1,"23-24/1",
IF(#REF!=2,"23-24/2",
IF(#REF!=3,"23-24/3",
IF(#REF!=4,"24-25/1",
IF(#REF!=5,"24-25/2",
IF(#REF!=6,"24-25/3","Hata13")))))),
))))))))))))))
)</f>
        <v>#REF!</v>
      </c>
      <c r="G170" s="4"/>
      <c r="H170" s="2" t="s">
        <v>144</v>
      </c>
      <c r="I170" s="2">
        <v>3471661</v>
      </c>
      <c r="J170" s="2" t="s">
        <v>145</v>
      </c>
      <c r="L170" s="2">
        <v>4358</v>
      </c>
      <c r="Q170" s="5">
        <v>0</v>
      </c>
      <c r="R170" s="2">
        <f>VLOOKUP($Q170,[1]sistem!$I$3:$L$10,2,FALSE)</f>
        <v>0</v>
      </c>
      <c r="S170" s="2">
        <f>VLOOKUP($Q170,[1]sistem!$I$3:$L$10,3,FALSE)</f>
        <v>0</v>
      </c>
      <c r="T170" s="2">
        <f>VLOOKUP($Q170,[1]sistem!$I$3:$L$10,4,FALSE)</f>
        <v>0</v>
      </c>
      <c r="U170" s="2" t="e">
        <f>VLOOKUP($AZ170,[1]sistem!$I$13:$L$14,2,FALSE)*#REF!</f>
        <v>#REF!</v>
      </c>
      <c r="V170" s="2" t="e">
        <f>VLOOKUP($AZ170,[1]sistem!$I$13:$L$14,3,FALSE)*#REF!</f>
        <v>#REF!</v>
      </c>
      <c r="W170" s="2" t="e">
        <f>VLOOKUP($AZ170,[1]sistem!$I$13:$L$14,4,FALSE)*#REF!</f>
        <v>#REF!</v>
      </c>
      <c r="X170" s="2" t="e">
        <f t="shared" si="63"/>
        <v>#REF!</v>
      </c>
      <c r="Y170" s="2" t="e">
        <f t="shared" si="64"/>
        <v>#REF!</v>
      </c>
      <c r="Z170" s="2" t="e">
        <f t="shared" si="65"/>
        <v>#REF!</v>
      </c>
      <c r="AA170" s="2" t="e">
        <f t="shared" si="66"/>
        <v>#REF!</v>
      </c>
      <c r="AB170" s="2">
        <f>VLOOKUP(AZ170,[1]sistem!$I$18:$J$19,2,FALSE)</f>
        <v>14</v>
      </c>
      <c r="AC170" s="2">
        <v>5.25</v>
      </c>
      <c r="AD170" s="2">
        <f>VLOOKUP($Q170,[1]sistem!$I$3:$M$10,5,FALSE)</f>
        <v>0</v>
      </c>
      <c r="AG170" s="2" t="e">
        <f>(#REF!+#REF!)*AB170</f>
        <v>#REF!</v>
      </c>
      <c r="AH170" s="2">
        <f>VLOOKUP($Q170,[1]sistem!$I$3:$N$10,6,FALSE)</f>
        <v>0</v>
      </c>
      <c r="AI170" s="2">
        <v>2</v>
      </c>
      <c r="AJ170" s="2">
        <f t="shared" si="67"/>
        <v>0</v>
      </c>
      <c r="AK170" s="2">
        <f>VLOOKUP($AZ170,[1]sistem!$I$18:$K$19,3,FALSE)</f>
        <v>14</v>
      </c>
      <c r="AL170" s="2" t="e">
        <f>AK170*#REF!</f>
        <v>#REF!</v>
      </c>
      <c r="AM170" s="2" t="e">
        <f t="shared" si="68"/>
        <v>#REF!</v>
      </c>
      <c r="AN170" s="2">
        <f t="shared" si="79"/>
        <v>25</v>
      </c>
      <c r="AO170" s="2" t="e">
        <f t="shared" si="70"/>
        <v>#REF!</v>
      </c>
      <c r="AP170" s="2" t="e">
        <f>ROUND(AO170-#REF!,0)</f>
        <v>#REF!</v>
      </c>
      <c r="AQ170" s="2">
        <f>IF(AZ170="s",IF(Q170=0,0,
IF(Q170=1,#REF!*4*4,
IF(Q170=2,0,
IF(Q170=3,#REF!*4*2,
IF(Q170=4,0,
IF(Q170=5,0,
IF(Q170=6,0,
IF(Q170=7,0)))))))),
IF(AZ170="t",
IF(Q170=0,0,
IF(Q170=1,#REF!*4*4*0.8,
IF(Q170=2,0,
IF(Q170=3,#REF!*4*2*0.8,
IF(Q170=4,0,
IF(Q170=5,0,
IF(Q170=6,0,
IF(Q170=7,0))))))))))</f>
        <v>0</v>
      </c>
      <c r="AR170" s="2">
        <f>IF(AZ170="s",
IF(Q170=0,0,
IF(Q170=1,0,
IF(Q170=2,#REF!*4*2,
IF(Q170=3,#REF!*4,
IF(Q170=4,#REF!*4,
IF(Q170=5,0,
IF(Q170=6,0,
IF(Q170=7,#REF!*4)))))))),
IF(AZ170="t",
IF(Q170=0,0,
IF(Q170=1,0,
IF(Q170=2,#REF!*4*2*0.8,
IF(Q170=3,#REF!*4*0.8,
IF(Q170=4,#REF!*4*0.8,
IF(Q170=5,0,
IF(Q170=6,0,
IF(Q170=7,#REF!*4))))))))))</f>
        <v>0</v>
      </c>
      <c r="AS170" s="2">
        <f>IF(AZ170="s",
IF(Q170=0,0,
IF(Q170=1,#REF!*2,
IF(Q170=2,#REF!*2,
IF(Q170=3,#REF!*2,
IF(Q170=4,#REF!*2,
IF(Q170=5,#REF!*2,
IF(Q170=6,#REF!*2,
IF(Q170=7,#REF!*2)))))))),
IF(AZ170="t",
IF(Q170=0,#REF!*2*0.8,
IF(Q170=1,#REF!*2*0.8,
IF(Q170=2,#REF!*2*0.8,
IF(Q170=3,#REF!*2*0.8,
IF(Q170=4,#REF!*2*0.8,
IF(Q170=5,#REF!*2*0.8,
IF(Q170=6,#REF!*1*0.8,
IF(Q170=7,#REF!*2))))))))))</f>
        <v>0</v>
      </c>
      <c r="AT170" s="2" t="e">
        <f t="shared" si="71"/>
        <v>#REF!</v>
      </c>
      <c r="AU170" s="2">
        <f>IF(AZ170="s",
IF(Q170=0,0,
IF(Q170=1,(14-2)*(#REF!+#REF!)/4*4,
IF(Q170=2,(14-2)*(#REF!+#REF!)/4*2,
IF(Q170=3,(14-2)*(#REF!+#REF!)/4*3,
IF(Q170=4,(14-2)*(#REF!+#REF!)/4,
IF(Q170=5,(14-2)*#REF!/4,
IF(Q170=6,0,
IF(Q170=7,(14)*#REF!)))))))),
IF(AZ170="t",
IF(Q170=0,0,
IF(Q170=1,(11-2)*(#REF!+#REF!)/4*4,
IF(Q170=2,(11-2)*(#REF!+#REF!)/4*2,
IF(Q170=3,(11-2)*(#REF!+#REF!)/4*3,
IF(Q170=4,(11-2)*(#REF!+#REF!)/4,
IF(Q170=5,(11-2)*#REF!/4,
IF(Q170=6,0,
IF(Q170=7,(11)*#REF!))))))))))</f>
        <v>0</v>
      </c>
      <c r="AV170" s="2" t="e">
        <f t="shared" si="72"/>
        <v>#REF!</v>
      </c>
      <c r="AW170" s="2">
        <f t="shared" si="73"/>
        <v>0</v>
      </c>
      <c r="AX170" s="2">
        <f t="shared" si="74"/>
        <v>0</v>
      </c>
      <c r="AY170" s="2">
        <f t="shared" si="75"/>
        <v>0</v>
      </c>
      <c r="AZ170" s="2" t="s">
        <v>63</v>
      </c>
      <c r="BA170" s="2" t="e">
        <f>IF(BG170="A",0,IF(AZ170="s",14*#REF!,IF(AZ170="T",11*#REF!,"HATA")))</f>
        <v>#REF!</v>
      </c>
      <c r="BB170" s="2" t="e">
        <f t="shared" si="76"/>
        <v>#REF!</v>
      </c>
      <c r="BC170" s="2" t="e">
        <f t="shared" si="77"/>
        <v>#REF!</v>
      </c>
      <c r="BD170" s="2" t="e">
        <f>IF(BC170-#REF!=0,"DOĞRU","YANLIŞ")</f>
        <v>#REF!</v>
      </c>
      <c r="BE170" s="2" t="e">
        <f>#REF!-BC170</f>
        <v>#REF!</v>
      </c>
      <c r="BF170" s="2">
        <v>0</v>
      </c>
      <c r="BH170" s="2">
        <v>0</v>
      </c>
      <c r="BJ170" s="2">
        <v>0</v>
      </c>
      <c r="BL170" s="7" t="e">
        <f>#REF!*14</f>
        <v>#REF!</v>
      </c>
      <c r="BM170" s="9"/>
      <c r="BN170" s="8"/>
      <c r="BO170" s="13"/>
      <c r="BP170" s="13"/>
      <c r="BQ170" s="13"/>
      <c r="BR170" s="13"/>
      <c r="BS170" s="13"/>
      <c r="BT170" s="10"/>
      <c r="BU170" s="11"/>
      <c r="BV170" s="12"/>
      <c r="CC170" s="41"/>
      <c r="CD170" s="41"/>
      <c r="CE170" s="41"/>
      <c r="CF170" s="42"/>
      <c r="CG170" s="42"/>
      <c r="CH170" s="42"/>
      <c r="CI170" s="42"/>
      <c r="CJ170" s="42"/>
      <c r="CK170" s="42"/>
    </row>
    <row r="171" spans="1:89" hidden="1" x14ac:dyDescent="0.25">
      <c r="A171" s="2" t="s">
        <v>256</v>
      </c>
      <c r="B171" s="2" t="s">
        <v>257</v>
      </c>
      <c r="C171" s="2" t="s">
        <v>257</v>
      </c>
      <c r="D171" s="4" t="s">
        <v>60</v>
      </c>
      <c r="E171" s="4" t="s">
        <v>60</v>
      </c>
      <c r="F171" s="4" t="e">
        <f>IF(AZ171="S",
IF(#REF!+BH171=2012,
IF(#REF!=1,"12-13/1",
IF(#REF!=2,"12-13/2",
IF(#REF!=3,"13-14/1",
IF(#REF!=4,"13-14/2","Hata1")))),
IF(#REF!+BH171=2013,
IF(#REF!=1,"13-14/1",
IF(#REF!=2,"13-14/2",
IF(#REF!=3,"14-15/1",
IF(#REF!=4,"14-15/2","Hata2")))),
IF(#REF!+BH171=2014,
IF(#REF!=1,"14-15/1",
IF(#REF!=2,"14-15/2",
IF(#REF!=3,"15-16/1",
IF(#REF!=4,"15-16/2","Hata3")))),
IF(#REF!+BH171=2015,
IF(#REF!=1,"15-16/1",
IF(#REF!=2,"15-16/2",
IF(#REF!=3,"16-17/1",
IF(#REF!=4,"16-17/2","Hata4")))),
IF(#REF!+BH171=2016,
IF(#REF!=1,"16-17/1",
IF(#REF!=2,"16-17/2",
IF(#REF!=3,"17-18/1",
IF(#REF!=4,"17-18/2","Hata5")))),
IF(#REF!+BH171=2017,
IF(#REF!=1,"17-18/1",
IF(#REF!=2,"17-18/2",
IF(#REF!=3,"18-19/1",
IF(#REF!=4,"18-19/2","Hata6")))),
IF(#REF!+BH171=2018,
IF(#REF!=1,"18-19/1",
IF(#REF!=2,"18-19/2",
IF(#REF!=3,"19-20/1",
IF(#REF!=4,"19-20/2","Hata7")))),
IF(#REF!+BH171=2019,
IF(#REF!=1,"19-20/1",
IF(#REF!=2,"19-20/2",
IF(#REF!=3,"20-21/1",
IF(#REF!=4,"20-21/2","Hata8")))),
IF(#REF!+BH171=2020,
IF(#REF!=1,"20-21/1",
IF(#REF!=2,"20-21/2",
IF(#REF!=3,"21-22/1",
IF(#REF!=4,"21-22/2","Hata9")))),
IF(#REF!+BH171=2021,
IF(#REF!=1,"21-22/1",
IF(#REF!=2,"21-22/2",
IF(#REF!=3,"22-23/1",
IF(#REF!=4,"22-23/2","Hata10")))),
IF(#REF!+BH171=2022,
IF(#REF!=1,"22-23/1",
IF(#REF!=2,"22-23/2",
IF(#REF!=3,"23-24/1",
IF(#REF!=4,"23-24/2","Hata11")))),
IF(#REF!+BH171=2023,
IF(#REF!=1,"23-24/1",
IF(#REF!=2,"23-24/2",
IF(#REF!=3,"24-25/1",
IF(#REF!=4,"24-25/2","Hata12")))),
)))))))))))),
IF(AZ171="T",
IF(#REF!+BH171=2012,
IF(#REF!=1,"12-13/1",
IF(#REF!=2,"12-13/2",
IF(#REF!=3,"12-13/3",
IF(#REF!=4,"13-14/1",
IF(#REF!=5,"13-14/2",
IF(#REF!=6,"13-14/3","Hata1")))))),
IF(#REF!+BH171=2013,
IF(#REF!=1,"13-14/1",
IF(#REF!=2,"13-14/2",
IF(#REF!=3,"13-14/3",
IF(#REF!=4,"14-15/1",
IF(#REF!=5,"14-15/2",
IF(#REF!=6,"14-15/3","Hata2")))))),
IF(#REF!+BH171=2014,
IF(#REF!=1,"14-15/1",
IF(#REF!=2,"14-15/2",
IF(#REF!=3,"14-15/3",
IF(#REF!=4,"15-16/1",
IF(#REF!=5,"15-16/2",
IF(#REF!=6,"15-16/3","Hata3")))))),
IF(AND(#REF!+#REF!&gt;2014,#REF!+#REF!&lt;2015,BH171=1),
IF(#REF!=0.1,"14-15/0.1",
IF(#REF!=0.2,"14-15/0.2",
IF(#REF!=0.3,"14-15/0.3","Hata4"))),
IF(#REF!+BH171=2015,
IF(#REF!=1,"15-16/1",
IF(#REF!=2,"15-16/2",
IF(#REF!=3,"15-16/3",
IF(#REF!=4,"16-17/1",
IF(#REF!=5,"16-17/2",
IF(#REF!=6,"16-17/3","Hata5")))))),
IF(#REF!+BH171=2016,
IF(#REF!=1,"16-17/1",
IF(#REF!=2,"16-17/2",
IF(#REF!=3,"16-17/3",
IF(#REF!=4,"17-18/1",
IF(#REF!=5,"17-18/2",
IF(#REF!=6,"17-18/3","Hata6")))))),
IF(#REF!+BH171=2017,
IF(#REF!=1,"17-18/1",
IF(#REF!=2,"17-18/2",
IF(#REF!=3,"17-18/3",
IF(#REF!=4,"18-19/1",
IF(#REF!=5,"18-19/2",
IF(#REF!=6,"18-19/3","Hata7")))))),
IF(#REF!+BH171=2018,
IF(#REF!=1,"18-19/1",
IF(#REF!=2,"18-19/2",
IF(#REF!=3,"18-19/3",
IF(#REF!=4,"19-20/1",
IF(#REF!=5," 19-20/2",
IF(#REF!=6,"19-20/3","Hata8")))))),
IF(#REF!+BH171=2019,
IF(#REF!=1,"19-20/1",
IF(#REF!=2,"19-20/2",
IF(#REF!=3,"19-20/3",
IF(#REF!=4,"20-21/1",
IF(#REF!=5,"20-21/2",
IF(#REF!=6,"20-21/3","Hata9")))))),
IF(#REF!+BH171=2020,
IF(#REF!=1,"20-21/1",
IF(#REF!=2,"20-21/2",
IF(#REF!=3,"20-21/3",
IF(#REF!=4,"21-22/1",
IF(#REF!=5,"21-22/2",
IF(#REF!=6,"21-22/3","Hata10")))))),
IF(#REF!+BH171=2021,
IF(#REF!=1,"21-22/1",
IF(#REF!=2,"21-22/2",
IF(#REF!=3,"21-22/3",
IF(#REF!=4,"22-23/1",
IF(#REF!=5,"22-23/2",
IF(#REF!=6,"22-23/3","Hata11")))))),
IF(#REF!+BH171=2022,
IF(#REF!=1,"22-23/1",
IF(#REF!=2,"22-23/2",
IF(#REF!=3,"22-23/3",
IF(#REF!=4,"23-24/1",
IF(#REF!=5,"23-24/2",
IF(#REF!=6,"23-24/3","Hata12")))))),
IF(#REF!+BH171=2023,
IF(#REF!=1,"23-24/1",
IF(#REF!=2,"23-24/2",
IF(#REF!=3,"23-24/3",
IF(#REF!=4,"24-25/1",
IF(#REF!=5,"24-25/2",
IF(#REF!=6,"24-25/3","Hata13")))))),
))))))))))))))
)</f>
        <v>#REF!</v>
      </c>
      <c r="G171" s="4"/>
      <c r="H171" s="2" t="s">
        <v>144</v>
      </c>
      <c r="I171" s="2">
        <v>3471661</v>
      </c>
      <c r="J171" s="2" t="s">
        <v>145</v>
      </c>
      <c r="O171" s="2" t="s">
        <v>469</v>
      </c>
      <c r="P171" s="2" t="s">
        <v>469</v>
      </c>
      <c r="Q171" s="5">
        <v>0</v>
      </c>
      <c r="R171" s="2">
        <f>VLOOKUP($Q171,[1]sistem!$I$3:$L$10,2,FALSE)</f>
        <v>0</v>
      </c>
      <c r="S171" s="2">
        <f>VLOOKUP($Q171,[1]sistem!$I$3:$L$10,3,FALSE)</f>
        <v>0</v>
      </c>
      <c r="T171" s="2">
        <f>VLOOKUP($Q171,[1]sistem!$I$3:$L$10,4,FALSE)</f>
        <v>0</v>
      </c>
      <c r="U171" s="2" t="e">
        <f>VLOOKUP($AZ171,[1]sistem!$I$13:$L$14,2,FALSE)*#REF!</f>
        <v>#REF!</v>
      </c>
      <c r="V171" s="2" t="e">
        <f>VLOOKUP($AZ171,[1]sistem!$I$13:$L$14,3,FALSE)*#REF!</f>
        <v>#REF!</v>
      </c>
      <c r="W171" s="2" t="e">
        <f>VLOOKUP($AZ171,[1]sistem!$I$13:$L$14,4,FALSE)*#REF!</f>
        <v>#REF!</v>
      </c>
      <c r="X171" s="2" t="e">
        <f t="shared" si="63"/>
        <v>#REF!</v>
      </c>
      <c r="Y171" s="2" t="e">
        <f t="shared" si="64"/>
        <v>#REF!</v>
      </c>
      <c r="Z171" s="2" t="e">
        <f t="shared" si="65"/>
        <v>#REF!</v>
      </c>
      <c r="AA171" s="2" t="e">
        <f t="shared" si="66"/>
        <v>#REF!</v>
      </c>
      <c r="AB171" s="2">
        <f>VLOOKUP(AZ171,[1]sistem!$I$18:$J$19,2,FALSE)</f>
        <v>14</v>
      </c>
      <c r="AC171" s="2">
        <v>3.25</v>
      </c>
      <c r="AD171" s="2">
        <f>VLOOKUP($Q171,[1]sistem!$I$3:$M$10,5,FALSE)</f>
        <v>0</v>
      </c>
      <c r="AG171" s="2" t="e">
        <f>(#REF!+#REF!)*AB171</f>
        <v>#REF!</v>
      </c>
      <c r="AH171" s="2">
        <f>VLOOKUP($Q171,[1]sistem!$I$3:$N$10,6,FALSE)</f>
        <v>0</v>
      </c>
      <c r="AI171" s="2">
        <v>2</v>
      </c>
      <c r="AJ171" s="2">
        <f t="shared" si="67"/>
        <v>0</v>
      </c>
      <c r="AK171" s="2">
        <f>VLOOKUP($AZ171,[1]sistem!$I$18:$K$19,3,FALSE)</f>
        <v>14</v>
      </c>
      <c r="AL171" s="2" t="e">
        <f>AK171*#REF!</f>
        <v>#REF!</v>
      </c>
      <c r="AM171" s="2" t="e">
        <f t="shared" si="68"/>
        <v>#REF!</v>
      </c>
      <c r="AN171" s="2">
        <f t="shared" si="79"/>
        <v>25</v>
      </c>
      <c r="AO171" s="2" t="e">
        <f t="shared" si="70"/>
        <v>#REF!</v>
      </c>
      <c r="AP171" s="2" t="e">
        <f>ROUND(AO171-#REF!,0)</f>
        <v>#REF!</v>
      </c>
      <c r="AQ171" s="2">
        <f>IF(AZ171="s",IF(Q171=0,0,
IF(Q171=1,#REF!*4*4,
IF(Q171=2,0,
IF(Q171=3,#REF!*4*2,
IF(Q171=4,0,
IF(Q171=5,0,
IF(Q171=6,0,
IF(Q171=7,0)))))))),
IF(AZ171="t",
IF(Q171=0,0,
IF(Q171=1,#REF!*4*4*0.8,
IF(Q171=2,0,
IF(Q171=3,#REF!*4*2*0.8,
IF(Q171=4,0,
IF(Q171=5,0,
IF(Q171=6,0,
IF(Q171=7,0))))))))))</f>
        <v>0</v>
      </c>
      <c r="AR171" s="2">
        <f>IF(AZ171="s",
IF(Q171=0,0,
IF(Q171=1,0,
IF(Q171=2,#REF!*4*2,
IF(Q171=3,#REF!*4,
IF(Q171=4,#REF!*4,
IF(Q171=5,0,
IF(Q171=6,0,
IF(Q171=7,#REF!*4)))))))),
IF(AZ171="t",
IF(Q171=0,0,
IF(Q171=1,0,
IF(Q171=2,#REF!*4*2*0.8,
IF(Q171=3,#REF!*4*0.8,
IF(Q171=4,#REF!*4*0.8,
IF(Q171=5,0,
IF(Q171=6,0,
IF(Q171=7,#REF!*4))))))))))</f>
        <v>0</v>
      </c>
      <c r="AS171" s="2">
        <f>IF(AZ171="s",
IF(Q171=0,0,
IF(Q171=1,#REF!*2,
IF(Q171=2,#REF!*2,
IF(Q171=3,#REF!*2,
IF(Q171=4,#REF!*2,
IF(Q171=5,#REF!*2,
IF(Q171=6,#REF!*2,
IF(Q171=7,#REF!*2)))))))),
IF(AZ171="t",
IF(Q171=0,#REF!*2*0.8,
IF(Q171=1,#REF!*2*0.8,
IF(Q171=2,#REF!*2*0.8,
IF(Q171=3,#REF!*2*0.8,
IF(Q171=4,#REF!*2*0.8,
IF(Q171=5,#REF!*2*0.8,
IF(Q171=6,#REF!*1*0.8,
IF(Q171=7,#REF!*2))))))))))</f>
        <v>0</v>
      </c>
      <c r="AT171" s="2" t="e">
        <f t="shared" si="71"/>
        <v>#REF!</v>
      </c>
      <c r="AU171" s="2">
        <f>IF(AZ171="s",
IF(Q171=0,0,
IF(Q171=1,(14-2)*(#REF!+#REF!)/4*4,
IF(Q171=2,(14-2)*(#REF!+#REF!)/4*2,
IF(Q171=3,(14-2)*(#REF!+#REF!)/4*3,
IF(Q171=4,(14-2)*(#REF!+#REF!)/4,
IF(Q171=5,(14-2)*#REF!/4,
IF(Q171=6,0,
IF(Q171=7,(14)*#REF!)))))))),
IF(AZ171="t",
IF(Q171=0,0,
IF(Q171=1,(11-2)*(#REF!+#REF!)/4*4,
IF(Q171=2,(11-2)*(#REF!+#REF!)/4*2,
IF(Q171=3,(11-2)*(#REF!+#REF!)/4*3,
IF(Q171=4,(11-2)*(#REF!+#REF!)/4,
IF(Q171=5,(11-2)*#REF!/4,
IF(Q171=6,0,
IF(Q171=7,(11)*#REF!))))))))))</f>
        <v>0</v>
      </c>
      <c r="AV171" s="2" t="e">
        <f t="shared" si="72"/>
        <v>#REF!</v>
      </c>
      <c r="AW171" s="2">
        <f t="shared" si="73"/>
        <v>0</v>
      </c>
      <c r="AX171" s="2">
        <f t="shared" si="74"/>
        <v>0</v>
      </c>
      <c r="AY171" s="2">
        <f t="shared" si="75"/>
        <v>0</v>
      </c>
      <c r="AZ171" s="2" t="s">
        <v>63</v>
      </c>
      <c r="BA171" s="2" t="e">
        <f>IF(BG171="A",0,IF(AZ171="s",14*#REF!,IF(AZ171="T",11*#REF!,"HATA")))</f>
        <v>#REF!</v>
      </c>
      <c r="BB171" s="2" t="e">
        <f t="shared" si="76"/>
        <v>#REF!</v>
      </c>
      <c r="BC171" s="2" t="e">
        <f t="shared" si="77"/>
        <v>#REF!</v>
      </c>
      <c r="BD171" s="2" t="e">
        <f>IF(BC171-#REF!=0,"DOĞRU","YANLIŞ")</f>
        <v>#REF!</v>
      </c>
      <c r="BE171" s="2" t="e">
        <f>#REF!-BC171</f>
        <v>#REF!</v>
      </c>
      <c r="BF171" s="2">
        <v>0</v>
      </c>
      <c r="BH171" s="2">
        <v>0</v>
      </c>
      <c r="BJ171" s="2">
        <v>0</v>
      </c>
      <c r="BL171" s="7" t="e">
        <f>#REF!*14</f>
        <v>#REF!</v>
      </c>
      <c r="BM171" s="9"/>
      <c r="BN171" s="8"/>
      <c r="BO171" s="13"/>
      <c r="BP171" s="13"/>
      <c r="BQ171" s="13"/>
      <c r="BR171" s="13"/>
      <c r="BS171" s="13"/>
      <c r="BT171" s="10"/>
      <c r="BU171" s="11"/>
      <c r="BV171" s="12"/>
      <c r="CC171" s="41"/>
      <c r="CD171" s="41"/>
      <c r="CE171" s="41"/>
      <c r="CF171" s="42"/>
      <c r="CG171" s="42"/>
      <c r="CH171" s="42"/>
      <c r="CI171" s="42"/>
      <c r="CJ171" s="42"/>
      <c r="CK171" s="42"/>
    </row>
    <row r="172" spans="1:89" hidden="1" x14ac:dyDescent="0.25">
      <c r="A172" s="2" t="s">
        <v>440</v>
      </c>
      <c r="B172" s="2" t="s">
        <v>438</v>
      </c>
      <c r="C172" s="2" t="s">
        <v>438</v>
      </c>
      <c r="D172" s="4" t="s">
        <v>171</v>
      </c>
      <c r="E172" s="4">
        <v>3</v>
      </c>
      <c r="F172" s="4" t="e">
        <f>IF(AZ172="S",
IF(#REF!+BH172=2012,
IF(#REF!=1,"12-13/1",
IF(#REF!=2,"12-13/2",
IF(#REF!=3,"13-14/1",
IF(#REF!=4,"13-14/2","Hata1")))),
IF(#REF!+BH172=2013,
IF(#REF!=1,"13-14/1",
IF(#REF!=2,"13-14/2",
IF(#REF!=3,"14-15/1",
IF(#REF!=4,"14-15/2","Hata2")))),
IF(#REF!+BH172=2014,
IF(#REF!=1,"14-15/1",
IF(#REF!=2,"14-15/2",
IF(#REF!=3,"15-16/1",
IF(#REF!=4,"15-16/2","Hata3")))),
IF(#REF!+BH172=2015,
IF(#REF!=1,"15-16/1",
IF(#REF!=2,"15-16/2",
IF(#REF!=3,"16-17/1",
IF(#REF!=4,"16-17/2","Hata4")))),
IF(#REF!+BH172=2016,
IF(#REF!=1,"16-17/1",
IF(#REF!=2,"16-17/2",
IF(#REF!=3,"17-18/1",
IF(#REF!=4,"17-18/2","Hata5")))),
IF(#REF!+BH172=2017,
IF(#REF!=1,"17-18/1",
IF(#REF!=2,"17-18/2",
IF(#REF!=3,"18-19/1",
IF(#REF!=4,"18-19/2","Hata6")))),
IF(#REF!+BH172=2018,
IF(#REF!=1,"18-19/1",
IF(#REF!=2,"18-19/2",
IF(#REF!=3,"19-20/1",
IF(#REF!=4,"19-20/2","Hata7")))),
IF(#REF!+BH172=2019,
IF(#REF!=1,"19-20/1",
IF(#REF!=2,"19-20/2",
IF(#REF!=3,"20-21/1",
IF(#REF!=4,"20-21/2","Hata8")))),
IF(#REF!+BH172=2020,
IF(#REF!=1,"20-21/1",
IF(#REF!=2,"20-21/2",
IF(#REF!=3,"21-22/1",
IF(#REF!=4,"21-22/2","Hata9")))),
IF(#REF!+BH172=2021,
IF(#REF!=1,"21-22/1",
IF(#REF!=2,"21-22/2",
IF(#REF!=3,"22-23/1",
IF(#REF!=4,"22-23/2","Hata10")))),
IF(#REF!+BH172=2022,
IF(#REF!=1,"22-23/1",
IF(#REF!=2,"22-23/2",
IF(#REF!=3,"23-24/1",
IF(#REF!=4,"23-24/2","Hata11")))),
IF(#REF!+BH172=2023,
IF(#REF!=1,"23-24/1",
IF(#REF!=2,"23-24/2",
IF(#REF!=3,"24-25/1",
IF(#REF!=4,"24-25/2","Hata12")))),
)))))))))))),
IF(AZ172="T",
IF(#REF!+BH172=2012,
IF(#REF!=1,"12-13/1",
IF(#REF!=2,"12-13/2",
IF(#REF!=3,"12-13/3",
IF(#REF!=4,"13-14/1",
IF(#REF!=5,"13-14/2",
IF(#REF!=6,"13-14/3","Hata1")))))),
IF(#REF!+BH172=2013,
IF(#REF!=1,"13-14/1",
IF(#REF!=2,"13-14/2",
IF(#REF!=3,"13-14/3",
IF(#REF!=4,"14-15/1",
IF(#REF!=5,"14-15/2",
IF(#REF!=6,"14-15/3","Hata2")))))),
IF(#REF!+BH172=2014,
IF(#REF!=1,"14-15/1",
IF(#REF!=2,"14-15/2",
IF(#REF!=3,"14-15/3",
IF(#REF!=4,"15-16/1",
IF(#REF!=5,"15-16/2",
IF(#REF!=6,"15-16/3","Hata3")))))),
IF(AND(#REF!+#REF!&gt;2014,#REF!+#REF!&lt;2015,BH172=1),
IF(#REF!=0.1,"14-15/0.1",
IF(#REF!=0.2,"14-15/0.2",
IF(#REF!=0.3,"14-15/0.3","Hata4"))),
IF(#REF!+BH172=2015,
IF(#REF!=1,"15-16/1",
IF(#REF!=2,"15-16/2",
IF(#REF!=3,"15-16/3",
IF(#REF!=4,"16-17/1",
IF(#REF!=5,"16-17/2",
IF(#REF!=6,"16-17/3","Hata5")))))),
IF(#REF!+BH172=2016,
IF(#REF!=1,"16-17/1",
IF(#REF!=2,"16-17/2",
IF(#REF!=3,"16-17/3",
IF(#REF!=4,"17-18/1",
IF(#REF!=5,"17-18/2",
IF(#REF!=6,"17-18/3","Hata6")))))),
IF(#REF!+BH172=2017,
IF(#REF!=1,"17-18/1",
IF(#REF!=2,"17-18/2",
IF(#REF!=3,"17-18/3",
IF(#REF!=4,"18-19/1",
IF(#REF!=5,"18-19/2",
IF(#REF!=6,"18-19/3","Hata7")))))),
IF(#REF!+BH172=2018,
IF(#REF!=1,"18-19/1",
IF(#REF!=2,"18-19/2",
IF(#REF!=3,"18-19/3",
IF(#REF!=4,"19-20/1",
IF(#REF!=5," 19-20/2",
IF(#REF!=6,"19-20/3","Hata8")))))),
IF(#REF!+BH172=2019,
IF(#REF!=1,"19-20/1",
IF(#REF!=2,"19-20/2",
IF(#REF!=3,"19-20/3",
IF(#REF!=4,"20-21/1",
IF(#REF!=5,"20-21/2",
IF(#REF!=6,"20-21/3","Hata9")))))),
IF(#REF!+BH172=2020,
IF(#REF!=1,"20-21/1",
IF(#REF!=2,"20-21/2",
IF(#REF!=3,"20-21/3",
IF(#REF!=4,"21-22/1",
IF(#REF!=5,"21-22/2",
IF(#REF!=6,"21-22/3","Hata10")))))),
IF(#REF!+BH172=2021,
IF(#REF!=1,"21-22/1",
IF(#REF!=2,"21-22/2",
IF(#REF!=3,"21-22/3",
IF(#REF!=4,"22-23/1",
IF(#REF!=5,"22-23/2",
IF(#REF!=6,"22-23/3","Hata11")))))),
IF(#REF!+BH172=2022,
IF(#REF!=1,"22-23/1",
IF(#REF!=2,"22-23/2",
IF(#REF!=3,"22-23/3",
IF(#REF!=4,"23-24/1",
IF(#REF!=5,"23-24/2",
IF(#REF!=6,"23-24/3","Hata12")))))),
IF(#REF!+BH172=2023,
IF(#REF!=1,"23-24/1",
IF(#REF!=2,"23-24/2",
IF(#REF!=3,"23-24/3",
IF(#REF!=4,"24-25/1",
IF(#REF!=5,"24-25/2",
IF(#REF!=6,"24-25/3","Hata13")))))),
))))))))))))))
)</f>
        <v>#REF!</v>
      </c>
      <c r="G172" s="4"/>
      <c r="H172" s="2" t="s">
        <v>144</v>
      </c>
      <c r="I172" s="2">
        <v>3471661</v>
      </c>
      <c r="J172" s="2" t="s">
        <v>145</v>
      </c>
      <c r="Q172" s="5">
        <v>7</v>
      </c>
      <c r="R172" s="2">
        <f>VLOOKUP($Q172,[1]sistem!$I$3:$L$10,2,FALSE)</f>
        <v>0</v>
      </c>
      <c r="S172" s="2">
        <f>VLOOKUP($Q172,[1]sistem!$I$3:$L$10,3,FALSE)</f>
        <v>1</v>
      </c>
      <c r="T172" s="2">
        <f>VLOOKUP($Q172,[1]sistem!$I$3:$L$10,4,FALSE)</f>
        <v>1</v>
      </c>
      <c r="U172" s="2" t="e">
        <f>VLOOKUP($AZ172,[1]sistem!$I$13:$L$14,2,FALSE)*#REF!</f>
        <v>#REF!</v>
      </c>
      <c r="V172" s="2" t="e">
        <f>VLOOKUP($AZ172,[1]sistem!$I$13:$L$14,3,FALSE)*#REF!</f>
        <v>#REF!</v>
      </c>
      <c r="W172" s="2" t="e">
        <f>VLOOKUP($AZ172,[1]sistem!$I$13:$L$14,4,FALSE)*#REF!</f>
        <v>#REF!</v>
      </c>
      <c r="X172" s="2" t="e">
        <f t="shared" si="63"/>
        <v>#REF!</v>
      </c>
      <c r="Y172" s="2" t="e">
        <f t="shared" si="64"/>
        <v>#REF!</v>
      </c>
      <c r="Z172" s="2" t="e">
        <f t="shared" si="65"/>
        <v>#REF!</v>
      </c>
      <c r="AA172" s="2" t="e">
        <f t="shared" si="66"/>
        <v>#REF!</v>
      </c>
      <c r="AB172" s="2">
        <f>VLOOKUP(AZ172,[1]sistem!$I$18:$J$19,2,FALSE)</f>
        <v>14</v>
      </c>
      <c r="AC172" s="2">
        <v>11.25</v>
      </c>
      <c r="AD172" s="2">
        <f>VLOOKUP($Q172,[1]sistem!$I$3:$M$10,5,FALSE)</f>
        <v>1</v>
      </c>
      <c r="AE172" s="2">
        <v>4</v>
      </c>
      <c r="AG172" s="2">
        <f>AE172*AK172</f>
        <v>56</v>
      </c>
      <c r="AH172" s="2">
        <f>VLOOKUP($Q172,[1]sistem!$I$3:$N$10,6,FALSE)</f>
        <v>2</v>
      </c>
      <c r="AI172" s="2">
        <v>2</v>
      </c>
      <c r="AJ172" s="2">
        <f t="shared" si="67"/>
        <v>4</v>
      </c>
      <c r="AK172" s="2">
        <f>VLOOKUP($AZ172,[1]sistem!$I$18:$K$19,3,FALSE)</f>
        <v>14</v>
      </c>
      <c r="AL172" s="2" t="e">
        <f>AK172*#REF!</f>
        <v>#REF!</v>
      </c>
      <c r="AM172" s="2" t="e">
        <f t="shared" si="68"/>
        <v>#REF!</v>
      </c>
      <c r="AN172" s="2">
        <f t="shared" si="79"/>
        <v>25</v>
      </c>
      <c r="AO172" s="2" t="e">
        <f t="shared" si="70"/>
        <v>#REF!</v>
      </c>
      <c r="AP172" s="2" t="e">
        <f>ROUND(AO172-#REF!,0)</f>
        <v>#REF!</v>
      </c>
      <c r="AQ172" s="2">
        <f>IF(AZ172="s",IF(Q172=0,0,
IF(Q172=1,#REF!*4*4,
IF(Q172=2,0,
IF(Q172=3,#REF!*4*2,
IF(Q172=4,0,
IF(Q172=5,0,
IF(Q172=6,0,
IF(Q172=7,0)))))))),
IF(AZ172="t",
IF(Q172=0,0,
IF(Q172=1,#REF!*4*4*0.8,
IF(Q172=2,0,
IF(Q172=3,#REF!*4*2*0.8,
IF(Q172=4,0,
IF(Q172=5,0,
IF(Q172=6,0,
IF(Q172=7,0))))))))))</f>
        <v>0</v>
      </c>
      <c r="AR172" s="2" t="e">
        <f>IF(AZ172="s",
IF(Q172=0,0,
IF(Q172=1,0,
IF(Q172=2,#REF!*4*2,
IF(Q172=3,#REF!*4,
IF(Q172=4,#REF!*4,
IF(Q172=5,0,
IF(Q172=6,0,
IF(Q172=7,#REF!*4)))))))),
IF(AZ172="t",
IF(Q172=0,0,
IF(Q172=1,0,
IF(Q172=2,#REF!*4*2*0.8,
IF(Q172=3,#REF!*4*0.8,
IF(Q172=4,#REF!*4*0.8,
IF(Q172=5,0,
IF(Q172=6,0,
IF(Q172=7,#REF!*4))))))))))</f>
        <v>#REF!</v>
      </c>
      <c r="AS172" s="2" t="e">
        <f>IF(AZ172="s",
IF(Q172=0,0,
IF(Q172=1,#REF!*2,
IF(Q172=2,#REF!*2,
IF(Q172=3,#REF!*2,
IF(Q172=4,#REF!*2,
IF(Q172=5,#REF!*2,
IF(Q172=6,#REF!*2,
IF(Q172=7,#REF!*2)))))))),
IF(AZ172="t",
IF(Q172=0,#REF!*2*0.8,
IF(Q172=1,#REF!*2*0.8,
IF(Q172=2,#REF!*2*0.8,
IF(Q172=3,#REF!*2*0.8,
IF(Q172=4,#REF!*2*0.8,
IF(Q172=5,#REF!*2*0.8,
IF(Q172=6,#REF!*1*0.8,
IF(Q172=7,#REF!*2))))))))))</f>
        <v>#REF!</v>
      </c>
      <c r="AT172" s="2" t="e">
        <f t="shared" si="71"/>
        <v>#REF!</v>
      </c>
      <c r="AU172" s="2" t="e">
        <f>IF(AZ172="s",
IF(Q172=0,0,
IF(Q172=1,(14-2)*(#REF!+#REF!)/4*4,
IF(Q172=2,(14-2)*(#REF!+#REF!)/4*2,
IF(Q172=3,(14-2)*(#REF!+#REF!)/4*3,
IF(Q172=4,(14-2)*(#REF!+#REF!)/4,
IF(Q172=5,(14-2)*#REF!/4,
IF(Q172=6,0,
IF(Q172=7,(14)*#REF!)))))))),
IF(AZ172="t",
IF(Q172=0,0,
IF(Q172=1,(11-2)*(#REF!+#REF!)/4*4,
IF(Q172=2,(11-2)*(#REF!+#REF!)/4*2,
IF(Q172=3,(11-2)*(#REF!+#REF!)/4*3,
IF(Q172=4,(11-2)*(#REF!+#REF!)/4,
IF(Q172=5,(11-2)*#REF!/4,
IF(Q172=6,0,
IF(Q172=7,(11)*#REF!))))))))))</f>
        <v>#REF!</v>
      </c>
      <c r="AV172" s="2" t="e">
        <f t="shared" si="72"/>
        <v>#REF!</v>
      </c>
      <c r="AW172" s="2">
        <f t="shared" si="73"/>
        <v>8</v>
      </c>
      <c r="AX172" s="2">
        <f t="shared" si="74"/>
        <v>4</v>
      </c>
      <c r="AY172" s="2" t="e">
        <f t="shared" si="75"/>
        <v>#REF!</v>
      </c>
      <c r="AZ172" s="2" t="s">
        <v>63</v>
      </c>
      <c r="BA172" s="2" t="e">
        <f>IF(BG172="A",0,IF(AZ172="s",14*#REF!,IF(AZ172="T",11*#REF!,"HATA")))</f>
        <v>#REF!</v>
      </c>
      <c r="BB172" s="2" t="e">
        <f t="shared" si="76"/>
        <v>#REF!</v>
      </c>
      <c r="BC172" s="2" t="e">
        <f t="shared" si="77"/>
        <v>#REF!</v>
      </c>
      <c r="BD172" s="2" t="e">
        <f>IF(BC172-#REF!=0,"DOĞRU","YANLIŞ")</f>
        <v>#REF!</v>
      </c>
      <c r="BE172" s="2" t="e">
        <f>#REF!-BC172</f>
        <v>#REF!</v>
      </c>
      <c r="BF172" s="2">
        <v>0</v>
      </c>
      <c r="BH172" s="2">
        <v>0</v>
      </c>
      <c r="BJ172" s="2">
        <v>7</v>
      </c>
      <c r="BL172" s="7" t="e">
        <f>#REF!*14</f>
        <v>#REF!</v>
      </c>
      <c r="BM172" s="9"/>
      <c r="BN172" s="8"/>
      <c r="BO172" s="13"/>
      <c r="BP172" s="13"/>
      <c r="BQ172" s="13"/>
      <c r="BR172" s="13"/>
      <c r="BS172" s="13"/>
      <c r="BT172" s="10"/>
      <c r="BU172" s="11"/>
      <c r="BV172" s="12"/>
      <c r="CC172" s="41"/>
      <c r="CD172" s="41"/>
      <c r="CE172" s="41"/>
      <c r="CF172" s="42"/>
      <c r="CG172" s="42"/>
      <c r="CH172" s="42"/>
      <c r="CI172" s="42"/>
      <c r="CJ172" s="42"/>
      <c r="CK172" s="42"/>
    </row>
    <row r="173" spans="1:89" hidden="1" x14ac:dyDescent="0.25">
      <c r="A173" s="2" t="s">
        <v>522</v>
      </c>
      <c r="B173" s="2" t="s">
        <v>523</v>
      </c>
      <c r="C173" s="2" t="s">
        <v>523</v>
      </c>
      <c r="D173" s="4" t="s">
        <v>60</v>
      </c>
      <c r="E173" s="4" t="s">
        <v>60</v>
      </c>
      <c r="F173" s="4" t="e">
        <f>IF(AZ173="S",
IF(#REF!+BH173=2012,
IF(#REF!=1,"12-13/1",
IF(#REF!=2,"12-13/2",
IF(#REF!=3,"13-14/1",
IF(#REF!=4,"13-14/2","Hata1")))),
IF(#REF!+BH173=2013,
IF(#REF!=1,"13-14/1",
IF(#REF!=2,"13-14/2",
IF(#REF!=3,"14-15/1",
IF(#REF!=4,"14-15/2","Hata2")))),
IF(#REF!+BH173=2014,
IF(#REF!=1,"14-15/1",
IF(#REF!=2,"14-15/2",
IF(#REF!=3,"15-16/1",
IF(#REF!=4,"15-16/2","Hata3")))),
IF(#REF!+BH173=2015,
IF(#REF!=1,"15-16/1",
IF(#REF!=2,"15-16/2",
IF(#REF!=3,"16-17/1",
IF(#REF!=4,"16-17/2","Hata4")))),
IF(#REF!+BH173=2016,
IF(#REF!=1,"16-17/1",
IF(#REF!=2,"16-17/2",
IF(#REF!=3,"17-18/1",
IF(#REF!=4,"17-18/2","Hata5")))),
IF(#REF!+BH173=2017,
IF(#REF!=1,"17-18/1",
IF(#REF!=2,"17-18/2",
IF(#REF!=3,"18-19/1",
IF(#REF!=4,"18-19/2","Hata6")))),
IF(#REF!+BH173=2018,
IF(#REF!=1,"18-19/1",
IF(#REF!=2,"18-19/2",
IF(#REF!=3,"19-20/1",
IF(#REF!=4,"19-20/2","Hata7")))),
IF(#REF!+BH173=2019,
IF(#REF!=1,"19-20/1",
IF(#REF!=2,"19-20/2",
IF(#REF!=3,"20-21/1",
IF(#REF!=4,"20-21/2","Hata8")))),
IF(#REF!+BH173=2020,
IF(#REF!=1,"20-21/1",
IF(#REF!=2,"20-21/2",
IF(#REF!=3,"21-22/1",
IF(#REF!=4,"21-22/2","Hata9")))),
IF(#REF!+BH173=2021,
IF(#REF!=1,"21-22/1",
IF(#REF!=2,"21-22/2",
IF(#REF!=3,"22-23/1",
IF(#REF!=4,"22-23/2","Hata10")))),
IF(#REF!+BH173=2022,
IF(#REF!=1,"22-23/1",
IF(#REF!=2,"22-23/2",
IF(#REF!=3,"23-24/1",
IF(#REF!=4,"23-24/2","Hata11")))),
IF(#REF!+BH173=2023,
IF(#REF!=1,"23-24/1",
IF(#REF!=2,"23-24/2",
IF(#REF!=3,"24-25/1",
IF(#REF!=4,"24-25/2","Hata12")))),
)))))))))))),
IF(AZ173="T",
IF(#REF!+BH173=2012,
IF(#REF!=1,"12-13/1",
IF(#REF!=2,"12-13/2",
IF(#REF!=3,"12-13/3",
IF(#REF!=4,"13-14/1",
IF(#REF!=5,"13-14/2",
IF(#REF!=6,"13-14/3","Hata1")))))),
IF(#REF!+BH173=2013,
IF(#REF!=1,"13-14/1",
IF(#REF!=2,"13-14/2",
IF(#REF!=3,"13-14/3",
IF(#REF!=4,"14-15/1",
IF(#REF!=5,"14-15/2",
IF(#REF!=6,"14-15/3","Hata2")))))),
IF(#REF!+BH173=2014,
IF(#REF!=1,"14-15/1",
IF(#REF!=2,"14-15/2",
IF(#REF!=3,"14-15/3",
IF(#REF!=4,"15-16/1",
IF(#REF!=5,"15-16/2",
IF(#REF!=6,"15-16/3","Hata3")))))),
IF(AND(#REF!+#REF!&gt;2014,#REF!+#REF!&lt;2015,BH173=1),
IF(#REF!=0.1,"14-15/0.1",
IF(#REF!=0.2,"14-15/0.2",
IF(#REF!=0.3,"14-15/0.3","Hata4"))),
IF(#REF!+BH173=2015,
IF(#REF!=1,"15-16/1",
IF(#REF!=2,"15-16/2",
IF(#REF!=3,"15-16/3",
IF(#REF!=4,"16-17/1",
IF(#REF!=5,"16-17/2",
IF(#REF!=6,"16-17/3","Hata5")))))),
IF(#REF!+BH173=2016,
IF(#REF!=1,"16-17/1",
IF(#REF!=2,"16-17/2",
IF(#REF!=3,"16-17/3",
IF(#REF!=4,"17-18/1",
IF(#REF!=5,"17-18/2",
IF(#REF!=6,"17-18/3","Hata6")))))),
IF(#REF!+BH173=2017,
IF(#REF!=1,"17-18/1",
IF(#REF!=2,"17-18/2",
IF(#REF!=3,"17-18/3",
IF(#REF!=4,"18-19/1",
IF(#REF!=5,"18-19/2",
IF(#REF!=6,"18-19/3","Hata7")))))),
IF(#REF!+BH173=2018,
IF(#REF!=1,"18-19/1",
IF(#REF!=2,"18-19/2",
IF(#REF!=3,"18-19/3",
IF(#REF!=4,"19-20/1",
IF(#REF!=5," 19-20/2",
IF(#REF!=6,"19-20/3","Hata8")))))),
IF(#REF!+BH173=2019,
IF(#REF!=1,"19-20/1",
IF(#REF!=2,"19-20/2",
IF(#REF!=3,"19-20/3",
IF(#REF!=4,"20-21/1",
IF(#REF!=5,"20-21/2",
IF(#REF!=6,"20-21/3","Hata9")))))),
IF(#REF!+BH173=2020,
IF(#REF!=1,"20-21/1",
IF(#REF!=2,"20-21/2",
IF(#REF!=3,"20-21/3",
IF(#REF!=4,"21-22/1",
IF(#REF!=5,"21-22/2",
IF(#REF!=6,"21-22/3","Hata10")))))),
IF(#REF!+BH173=2021,
IF(#REF!=1,"21-22/1",
IF(#REF!=2,"21-22/2",
IF(#REF!=3,"21-22/3",
IF(#REF!=4,"22-23/1",
IF(#REF!=5,"22-23/2",
IF(#REF!=6,"22-23/3","Hata11")))))),
IF(#REF!+BH173=2022,
IF(#REF!=1,"22-23/1",
IF(#REF!=2,"22-23/2",
IF(#REF!=3,"22-23/3",
IF(#REF!=4,"23-24/1",
IF(#REF!=5,"23-24/2",
IF(#REF!=6,"23-24/3","Hata12")))))),
IF(#REF!+BH173=2023,
IF(#REF!=1,"23-24/1",
IF(#REF!=2,"23-24/2",
IF(#REF!=3,"23-24/3",
IF(#REF!=4,"24-25/1",
IF(#REF!=5,"24-25/2",
IF(#REF!=6,"24-25/3","Hata13")))))),
))))))))))))))
)</f>
        <v>#REF!</v>
      </c>
      <c r="G173" s="4"/>
      <c r="H173" s="2" t="s">
        <v>144</v>
      </c>
      <c r="I173" s="2">
        <v>3471661</v>
      </c>
      <c r="J173" s="2" t="s">
        <v>145</v>
      </c>
      <c r="Q173" s="5">
        <v>2</v>
      </c>
      <c r="R173" s="2">
        <f>VLOOKUP($Q173,[1]sistem!$I$3:$L$10,2,FALSE)</f>
        <v>0</v>
      </c>
      <c r="S173" s="2">
        <f>VLOOKUP($Q173,[1]sistem!$I$3:$L$10,3,FALSE)</f>
        <v>2</v>
      </c>
      <c r="T173" s="2">
        <f>VLOOKUP($Q173,[1]sistem!$I$3:$L$10,4,FALSE)</f>
        <v>1</v>
      </c>
      <c r="U173" s="2" t="e">
        <f>VLOOKUP($AZ173,[1]sistem!$I$13:$L$14,2,FALSE)*#REF!</f>
        <v>#REF!</v>
      </c>
      <c r="V173" s="2" t="e">
        <f>VLOOKUP($AZ173,[1]sistem!$I$13:$L$14,3,FALSE)*#REF!</f>
        <v>#REF!</v>
      </c>
      <c r="W173" s="2" t="e">
        <f>VLOOKUP($AZ173,[1]sistem!$I$13:$L$14,4,FALSE)*#REF!</f>
        <v>#REF!</v>
      </c>
      <c r="X173" s="2" t="e">
        <f t="shared" si="63"/>
        <v>#REF!</v>
      </c>
      <c r="Y173" s="2" t="e">
        <f t="shared" si="64"/>
        <v>#REF!</v>
      </c>
      <c r="Z173" s="2" t="e">
        <f t="shared" si="65"/>
        <v>#REF!</v>
      </c>
      <c r="AA173" s="2" t="e">
        <f t="shared" si="66"/>
        <v>#REF!</v>
      </c>
      <c r="AB173" s="2">
        <f>VLOOKUP(AZ173,[1]sistem!$I$18:$J$19,2,FALSE)</f>
        <v>14</v>
      </c>
      <c r="AC173" s="2">
        <v>9.25</v>
      </c>
      <c r="AD173" s="2">
        <f>VLOOKUP($Q173,[1]sistem!$I$3:$M$10,5,FALSE)</f>
        <v>2</v>
      </c>
      <c r="AG173" s="2" t="e">
        <f>(#REF!+#REF!)*AB173</f>
        <v>#REF!</v>
      </c>
      <c r="AH173" s="2">
        <f>VLOOKUP($Q173,[1]sistem!$I$3:$N$10,6,FALSE)</f>
        <v>3</v>
      </c>
      <c r="AI173" s="2">
        <v>2</v>
      </c>
      <c r="AJ173" s="2">
        <f t="shared" si="67"/>
        <v>6</v>
      </c>
      <c r="AK173" s="2">
        <f>VLOOKUP($AZ173,[1]sistem!$I$18:$K$19,3,FALSE)</f>
        <v>14</v>
      </c>
      <c r="AL173" s="2" t="e">
        <f>AK173*#REF!</f>
        <v>#REF!</v>
      </c>
      <c r="AM173" s="2" t="e">
        <f t="shared" si="68"/>
        <v>#REF!</v>
      </c>
      <c r="AN173" s="2">
        <f t="shared" si="79"/>
        <v>25</v>
      </c>
      <c r="AO173" s="2" t="e">
        <f t="shared" si="70"/>
        <v>#REF!</v>
      </c>
      <c r="AP173" s="2" t="e">
        <f>ROUND(AO173-#REF!,0)</f>
        <v>#REF!</v>
      </c>
      <c r="AQ173" s="2">
        <f>IF(AZ173="s",IF(Q173=0,0,
IF(Q173=1,#REF!*4*4,
IF(Q173=2,0,
IF(Q173=3,#REF!*4*2,
IF(Q173=4,0,
IF(Q173=5,0,
IF(Q173=6,0,
IF(Q173=7,0)))))))),
IF(AZ173="t",
IF(Q173=0,0,
IF(Q173=1,#REF!*4*4*0.8,
IF(Q173=2,0,
IF(Q173=3,#REF!*4*2*0.8,
IF(Q173=4,0,
IF(Q173=5,0,
IF(Q173=6,0,
IF(Q173=7,0))))))))))</f>
        <v>0</v>
      </c>
      <c r="AR173" s="2" t="e">
        <f>IF(AZ173="s",
IF(Q173=0,0,
IF(Q173=1,0,
IF(Q173=2,#REF!*4*2,
IF(Q173=3,#REF!*4,
IF(Q173=4,#REF!*4,
IF(Q173=5,0,
IF(Q173=6,0,
IF(Q173=7,#REF!*4)))))))),
IF(AZ173="t",
IF(Q173=0,0,
IF(Q173=1,0,
IF(Q173=2,#REF!*4*2*0.8,
IF(Q173=3,#REF!*4*0.8,
IF(Q173=4,#REF!*4*0.8,
IF(Q173=5,0,
IF(Q173=6,0,
IF(Q173=7,#REF!*4))))))))))</f>
        <v>#REF!</v>
      </c>
      <c r="AS173" s="2" t="e">
        <f>IF(AZ173="s",
IF(Q173=0,0,
IF(Q173=1,#REF!*2,
IF(Q173=2,#REF!*2,
IF(Q173=3,#REF!*2,
IF(Q173=4,#REF!*2,
IF(Q173=5,#REF!*2,
IF(Q173=6,#REF!*2,
IF(Q173=7,#REF!*2)))))))),
IF(AZ173="t",
IF(Q173=0,#REF!*2*0.8,
IF(Q173=1,#REF!*2*0.8,
IF(Q173=2,#REF!*2*0.8,
IF(Q173=3,#REF!*2*0.8,
IF(Q173=4,#REF!*2*0.8,
IF(Q173=5,#REF!*2*0.8,
IF(Q173=6,#REF!*1*0.8,
IF(Q173=7,#REF!*2))))))))))</f>
        <v>#REF!</v>
      </c>
      <c r="AT173" s="2" t="e">
        <f t="shared" si="71"/>
        <v>#REF!</v>
      </c>
      <c r="AU173" s="2" t="e">
        <f>IF(AZ173="s",
IF(Q173=0,0,
IF(Q173=1,(14-2)*(#REF!+#REF!)/4*4,
IF(Q173=2,(14-2)*(#REF!+#REF!)/4*2,
IF(Q173=3,(14-2)*(#REF!+#REF!)/4*3,
IF(Q173=4,(14-2)*(#REF!+#REF!)/4,
IF(Q173=5,(14-2)*#REF!/4,
IF(Q173=6,0,
IF(Q173=7,(14)*#REF!)))))))),
IF(AZ173="t",
IF(Q173=0,0,
IF(Q173=1,(11-2)*(#REF!+#REF!)/4*4,
IF(Q173=2,(11-2)*(#REF!+#REF!)/4*2,
IF(Q173=3,(11-2)*(#REF!+#REF!)/4*3,
IF(Q173=4,(11-2)*(#REF!+#REF!)/4,
IF(Q173=5,(11-2)*#REF!/4,
IF(Q173=6,0,
IF(Q173=7,(11)*#REF!))))))))))</f>
        <v>#REF!</v>
      </c>
      <c r="AV173" s="2" t="e">
        <f t="shared" si="72"/>
        <v>#REF!</v>
      </c>
      <c r="AW173" s="2">
        <f t="shared" si="73"/>
        <v>12</v>
      </c>
      <c r="AX173" s="2">
        <f t="shared" si="74"/>
        <v>6</v>
      </c>
      <c r="AY173" s="2" t="e">
        <f t="shared" si="75"/>
        <v>#REF!</v>
      </c>
      <c r="AZ173" s="2" t="s">
        <v>63</v>
      </c>
      <c r="BA173" s="2" t="e">
        <f>IF(BG173="A",0,IF(AZ173="s",14*#REF!,IF(AZ173="T",11*#REF!,"HATA")))</f>
        <v>#REF!</v>
      </c>
      <c r="BB173" s="2" t="e">
        <f t="shared" si="76"/>
        <v>#REF!</v>
      </c>
      <c r="BC173" s="2" t="e">
        <f t="shared" si="77"/>
        <v>#REF!</v>
      </c>
      <c r="BD173" s="2" t="e">
        <f>IF(BC173-#REF!=0,"DOĞRU","YANLIŞ")</f>
        <v>#REF!</v>
      </c>
      <c r="BE173" s="2" t="e">
        <f>#REF!-BC173</f>
        <v>#REF!</v>
      </c>
      <c r="BF173" s="2">
        <v>0</v>
      </c>
      <c r="BH173" s="2">
        <v>0</v>
      </c>
      <c r="BJ173" s="2">
        <v>2</v>
      </c>
      <c r="BL173" s="7" t="e">
        <f>#REF!*14</f>
        <v>#REF!</v>
      </c>
      <c r="BM173" s="9"/>
      <c r="BN173" s="8"/>
      <c r="BO173" s="13"/>
      <c r="BP173" s="13"/>
      <c r="BQ173" s="13"/>
      <c r="BR173" s="13"/>
      <c r="BS173" s="13"/>
      <c r="BT173" s="10"/>
      <c r="BU173" s="11"/>
      <c r="BV173" s="12"/>
      <c r="CC173" s="41"/>
      <c r="CD173" s="41"/>
      <c r="CE173" s="41"/>
      <c r="CF173" s="42"/>
      <c r="CG173" s="42"/>
      <c r="CH173" s="42"/>
      <c r="CI173" s="42"/>
      <c r="CJ173" s="42"/>
      <c r="CK173" s="42"/>
    </row>
    <row r="174" spans="1:89" hidden="1" x14ac:dyDescent="0.25">
      <c r="A174" s="2" t="s">
        <v>528</v>
      </c>
      <c r="B174" s="2" t="s">
        <v>529</v>
      </c>
      <c r="C174" s="2" t="s">
        <v>529</v>
      </c>
      <c r="D174" s="4" t="s">
        <v>60</v>
      </c>
      <c r="E174" s="4" t="s">
        <v>60</v>
      </c>
      <c r="F174" s="4" t="e">
        <f>IF(AZ174="S",
IF(#REF!+BH174=2012,
IF(#REF!=1,"12-13/1",
IF(#REF!=2,"12-13/2",
IF(#REF!=3,"13-14/1",
IF(#REF!=4,"13-14/2","Hata1")))),
IF(#REF!+BH174=2013,
IF(#REF!=1,"13-14/1",
IF(#REF!=2,"13-14/2",
IF(#REF!=3,"14-15/1",
IF(#REF!=4,"14-15/2","Hata2")))),
IF(#REF!+BH174=2014,
IF(#REF!=1,"14-15/1",
IF(#REF!=2,"14-15/2",
IF(#REF!=3,"15-16/1",
IF(#REF!=4,"15-16/2","Hata3")))),
IF(#REF!+BH174=2015,
IF(#REF!=1,"15-16/1",
IF(#REF!=2,"15-16/2",
IF(#REF!=3,"16-17/1",
IF(#REF!=4,"16-17/2","Hata4")))),
IF(#REF!+BH174=2016,
IF(#REF!=1,"16-17/1",
IF(#REF!=2,"16-17/2",
IF(#REF!=3,"17-18/1",
IF(#REF!=4,"17-18/2","Hata5")))),
IF(#REF!+BH174=2017,
IF(#REF!=1,"17-18/1",
IF(#REF!=2,"17-18/2",
IF(#REF!=3,"18-19/1",
IF(#REF!=4,"18-19/2","Hata6")))),
IF(#REF!+BH174=2018,
IF(#REF!=1,"18-19/1",
IF(#REF!=2,"18-19/2",
IF(#REF!=3,"19-20/1",
IF(#REF!=4,"19-20/2","Hata7")))),
IF(#REF!+BH174=2019,
IF(#REF!=1,"19-20/1",
IF(#REF!=2,"19-20/2",
IF(#REF!=3,"20-21/1",
IF(#REF!=4,"20-21/2","Hata8")))),
IF(#REF!+BH174=2020,
IF(#REF!=1,"20-21/1",
IF(#REF!=2,"20-21/2",
IF(#REF!=3,"21-22/1",
IF(#REF!=4,"21-22/2","Hata9")))),
IF(#REF!+BH174=2021,
IF(#REF!=1,"21-22/1",
IF(#REF!=2,"21-22/2",
IF(#REF!=3,"22-23/1",
IF(#REF!=4,"22-23/2","Hata10")))),
IF(#REF!+BH174=2022,
IF(#REF!=1,"22-23/1",
IF(#REF!=2,"22-23/2",
IF(#REF!=3,"23-24/1",
IF(#REF!=4,"23-24/2","Hata11")))),
IF(#REF!+BH174=2023,
IF(#REF!=1,"23-24/1",
IF(#REF!=2,"23-24/2",
IF(#REF!=3,"24-25/1",
IF(#REF!=4,"24-25/2","Hata12")))),
)))))))))))),
IF(AZ174="T",
IF(#REF!+BH174=2012,
IF(#REF!=1,"12-13/1",
IF(#REF!=2,"12-13/2",
IF(#REF!=3,"12-13/3",
IF(#REF!=4,"13-14/1",
IF(#REF!=5,"13-14/2",
IF(#REF!=6,"13-14/3","Hata1")))))),
IF(#REF!+BH174=2013,
IF(#REF!=1,"13-14/1",
IF(#REF!=2,"13-14/2",
IF(#REF!=3,"13-14/3",
IF(#REF!=4,"14-15/1",
IF(#REF!=5,"14-15/2",
IF(#REF!=6,"14-15/3","Hata2")))))),
IF(#REF!+BH174=2014,
IF(#REF!=1,"14-15/1",
IF(#REF!=2,"14-15/2",
IF(#REF!=3,"14-15/3",
IF(#REF!=4,"15-16/1",
IF(#REF!=5,"15-16/2",
IF(#REF!=6,"15-16/3","Hata3")))))),
IF(AND(#REF!+#REF!&gt;2014,#REF!+#REF!&lt;2015,BH174=1),
IF(#REF!=0.1,"14-15/0.1",
IF(#REF!=0.2,"14-15/0.2",
IF(#REF!=0.3,"14-15/0.3","Hata4"))),
IF(#REF!+BH174=2015,
IF(#REF!=1,"15-16/1",
IF(#REF!=2,"15-16/2",
IF(#REF!=3,"15-16/3",
IF(#REF!=4,"16-17/1",
IF(#REF!=5,"16-17/2",
IF(#REF!=6,"16-17/3","Hata5")))))),
IF(#REF!+BH174=2016,
IF(#REF!=1,"16-17/1",
IF(#REF!=2,"16-17/2",
IF(#REF!=3,"16-17/3",
IF(#REF!=4,"17-18/1",
IF(#REF!=5,"17-18/2",
IF(#REF!=6,"17-18/3","Hata6")))))),
IF(#REF!+BH174=2017,
IF(#REF!=1,"17-18/1",
IF(#REF!=2,"17-18/2",
IF(#REF!=3,"17-18/3",
IF(#REF!=4,"18-19/1",
IF(#REF!=5,"18-19/2",
IF(#REF!=6,"18-19/3","Hata7")))))),
IF(#REF!+BH174=2018,
IF(#REF!=1,"18-19/1",
IF(#REF!=2,"18-19/2",
IF(#REF!=3,"18-19/3",
IF(#REF!=4,"19-20/1",
IF(#REF!=5," 19-20/2",
IF(#REF!=6,"19-20/3","Hata8")))))),
IF(#REF!+BH174=2019,
IF(#REF!=1,"19-20/1",
IF(#REF!=2,"19-20/2",
IF(#REF!=3,"19-20/3",
IF(#REF!=4,"20-21/1",
IF(#REF!=5,"20-21/2",
IF(#REF!=6,"20-21/3","Hata9")))))),
IF(#REF!+BH174=2020,
IF(#REF!=1,"20-21/1",
IF(#REF!=2,"20-21/2",
IF(#REF!=3,"20-21/3",
IF(#REF!=4,"21-22/1",
IF(#REF!=5,"21-22/2",
IF(#REF!=6,"21-22/3","Hata10")))))),
IF(#REF!+BH174=2021,
IF(#REF!=1,"21-22/1",
IF(#REF!=2,"21-22/2",
IF(#REF!=3,"21-22/3",
IF(#REF!=4,"22-23/1",
IF(#REF!=5,"22-23/2",
IF(#REF!=6,"22-23/3","Hata11")))))),
IF(#REF!+BH174=2022,
IF(#REF!=1,"22-23/1",
IF(#REF!=2,"22-23/2",
IF(#REF!=3,"22-23/3",
IF(#REF!=4,"23-24/1",
IF(#REF!=5,"23-24/2",
IF(#REF!=6,"23-24/3","Hata12")))))),
IF(#REF!+BH174=2023,
IF(#REF!=1,"23-24/1",
IF(#REF!=2,"23-24/2",
IF(#REF!=3,"23-24/3",
IF(#REF!=4,"24-25/1",
IF(#REF!=5,"24-25/2",
IF(#REF!=6,"24-25/3","Hata13")))))),
))))))))))))))
)</f>
        <v>#REF!</v>
      </c>
      <c r="G174" s="4"/>
      <c r="H174" s="2" t="s">
        <v>144</v>
      </c>
      <c r="I174" s="2">
        <v>3471661</v>
      </c>
      <c r="J174" s="2" t="s">
        <v>145</v>
      </c>
      <c r="Q174" s="5">
        <v>0</v>
      </c>
      <c r="R174" s="2">
        <f>VLOOKUP($Q174,[1]sistem!$I$3:$L$10,2,FALSE)</f>
        <v>0</v>
      </c>
      <c r="S174" s="2">
        <f>VLOOKUP($Q174,[1]sistem!$I$3:$L$10,3,FALSE)</f>
        <v>0</v>
      </c>
      <c r="T174" s="2">
        <f>VLOOKUP($Q174,[1]sistem!$I$3:$L$10,4,FALSE)</f>
        <v>0</v>
      </c>
      <c r="U174" s="2" t="e">
        <f>VLOOKUP($AZ174,[1]sistem!$I$13:$L$14,2,FALSE)*#REF!</f>
        <v>#REF!</v>
      </c>
      <c r="V174" s="2" t="e">
        <f>VLOOKUP($AZ174,[1]sistem!$I$13:$L$14,3,FALSE)*#REF!</f>
        <v>#REF!</v>
      </c>
      <c r="W174" s="2" t="e">
        <f>VLOOKUP($AZ174,[1]sistem!$I$13:$L$14,4,FALSE)*#REF!</f>
        <v>#REF!</v>
      </c>
      <c r="X174" s="2" t="e">
        <f t="shared" si="63"/>
        <v>#REF!</v>
      </c>
      <c r="Y174" s="2" t="e">
        <f t="shared" si="64"/>
        <v>#REF!</v>
      </c>
      <c r="Z174" s="2" t="e">
        <f t="shared" si="65"/>
        <v>#REF!</v>
      </c>
      <c r="AA174" s="2" t="e">
        <f t="shared" si="66"/>
        <v>#REF!</v>
      </c>
      <c r="AB174" s="2">
        <f>VLOOKUP(AZ174,[1]sistem!$I$18:$J$19,2,FALSE)</f>
        <v>14</v>
      </c>
      <c r="AC174" s="2">
        <v>10.25</v>
      </c>
      <c r="AD174" s="2">
        <f>VLOOKUP($Q174,[1]sistem!$I$3:$M$10,5,FALSE)</f>
        <v>0</v>
      </c>
      <c r="AG174" s="2" t="e">
        <f>(#REF!+#REF!)*AB174</f>
        <v>#REF!</v>
      </c>
      <c r="AH174" s="2">
        <f>VLOOKUP($Q174,[1]sistem!$I$3:$N$10,6,FALSE)</f>
        <v>0</v>
      </c>
      <c r="AI174" s="2">
        <v>2</v>
      </c>
      <c r="AJ174" s="2">
        <f t="shared" si="67"/>
        <v>0</v>
      </c>
      <c r="AK174" s="2">
        <f>VLOOKUP($AZ174,[1]sistem!$I$18:$K$19,3,FALSE)</f>
        <v>14</v>
      </c>
      <c r="AL174" s="2" t="e">
        <f>AK174*#REF!</f>
        <v>#REF!</v>
      </c>
      <c r="AM174" s="2" t="e">
        <f t="shared" si="68"/>
        <v>#REF!</v>
      </c>
      <c r="AN174" s="2">
        <f t="shared" si="79"/>
        <v>25</v>
      </c>
      <c r="AO174" s="2" t="e">
        <f t="shared" si="70"/>
        <v>#REF!</v>
      </c>
      <c r="AP174" s="2" t="e">
        <f>ROUND(AO174-#REF!,0)</f>
        <v>#REF!</v>
      </c>
      <c r="AQ174" s="2">
        <f>IF(AZ174="s",IF(Q174=0,0,
IF(Q174=1,#REF!*4*4,
IF(Q174=2,0,
IF(Q174=3,#REF!*4*2,
IF(Q174=4,0,
IF(Q174=5,0,
IF(Q174=6,0,
IF(Q174=7,0)))))))),
IF(AZ174="t",
IF(Q174=0,0,
IF(Q174=1,#REF!*4*4*0.8,
IF(Q174=2,0,
IF(Q174=3,#REF!*4*2*0.8,
IF(Q174=4,0,
IF(Q174=5,0,
IF(Q174=6,0,
IF(Q174=7,0))))))))))</f>
        <v>0</v>
      </c>
      <c r="AR174" s="2">
        <f>IF(AZ174="s",
IF(Q174=0,0,
IF(Q174=1,0,
IF(Q174=2,#REF!*4*2,
IF(Q174=3,#REF!*4,
IF(Q174=4,#REF!*4,
IF(Q174=5,0,
IF(Q174=6,0,
IF(Q174=7,#REF!*4)))))))),
IF(AZ174="t",
IF(Q174=0,0,
IF(Q174=1,0,
IF(Q174=2,#REF!*4*2*0.8,
IF(Q174=3,#REF!*4*0.8,
IF(Q174=4,#REF!*4*0.8,
IF(Q174=5,0,
IF(Q174=6,0,
IF(Q174=7,#REF!*4))))))))))</f>
        <v>0</v>
      </c>
      <c r="AS174" s="2">
        <f>IF(AZ174="s",
IF(Q174=0,0,
IF(Q174=1,#REF!*2,
IF(Q174=2,#REF!*2,
IF(Q174=3,#REF!*2,
IF(Q174=4,#REF!*2,
IF(Q174=5,#REF!*2,
IF(Q174=6,#REF!*2,
IF(Q174=7,#REF!*2)))))))),
IF(AZ174="t",
IF(Q174=0,#REF!*2*0.8,
IF(Q174=1,#REF!*2*0.8,
IF(Q174=2,#REF!*2*0.8,
IF(Q174=3,#REF!*2*0.8,
IF(Q174=4,#REF!*2*0.8,
IF(Q174=5,#REF!*2*0.8,
IF(Q174=6,#REF!*1*0.8,
IF(Q174=7,#REF!*2))))))))))</f>
        <v>0</v>
      </c>
      <c r="AT174" s="2" t="e">
        <f t="shared" si="71"/>
        <v>#REF!</v>
      </c>
      <c r="AU174" s="2">
        <f>IF(AZ174="s",
IF(Q174=0,0,
IF(Q174=1,(14-2)*(#REF!+#REF!)/4*4,
IF(Q174=2,(14-2)*(#REF!+#REF!)/4*2,
IF(Q174=3,(14-2)*(#REF!+#REF!)/4*3,
IF(Q174=4,(14-2)*(#REF!+#REF!)/4,
IF(Q174=5,(14-2)*#REF!/4,
IF(Q174=6,0,
IF(Q174=7,(14)*#REF!)))))))),
IF(AZ174="t",
IF(Q174=0,0,
IF(Q174=1,(11-2)*(#REF!+#REF!)/4*4,
IF(Q174=2,(11-2)*(#REF!+#REF!)/4*2,
IF(Q174=3,(11-2)*(#REF!+#REF!)/4*3,
IF(Q174=4,(11-2)*(#REF!+#REF!)/4,
IF(Q174=5,(11-2)*#REF!/4,
IF(Q174=6,0,
IF(Q174=7,(11)*#REF!))))))))))</f>
        <v>0</v>
      </c>
      <c r="AV174" s="2" t="e">
        <f t="shared" si="72"/>
        <v>#REF!</v>
      </c>
      <c r="AW174" s="2">
        <f t="shared" si="73"/>
        <v>0</v>
      </c>
      <c r="AX174" s="2">
        <f t="shared" si="74"/>
        <v>0</v>
      </c>
      <c r="AY174" s="2">
        <f t="shared" si="75"/>
        <v>0</v>
      </c>
      <c r="AZ174" s="2" t="s">
        <v>63</v>
      </c>
      <c r="BA174" s="2" t="e">
        <f>IF(BG174="A",0,IF(AZ174="s",14*#REF!,IF(AZ174="T",11*#REF!,"HATA")))</f>
        <v>#REF!</v>
      </c>
      <c r="BB174" s="2" t="e">
        <f t="shared" si="76"/>
        <v>#REF!</v>
      </c>
      <c r="BC174" s="2" t="e">
        <f t="shared" si="77"/>
        <v>#REF!</v>
      </c>
      <c r="BD174" s="2" t="e">
        <f>IF(BC174-#REF!=0,"DOĞRU","YANLIŞ")</f>
        <v>#REF!</v>
      </c>
      <c r="BE174" s="2" t="e">
        <f>#REF!-BC174</f>
        <v>#REF!</v>
      </c>
      <c r="BF174" s="2">
        <v>0</v>
      </c>
      <c r="BH174" s="2">
        <v>0</v>
      </c>
      <c r="BJ174" s="2">
        <v>0</v>
      </c>
      <c r="BL174" s="7" t="e">
        <f>#REF!*14</f>
        <v>#REF!</v>
      </c>
      <c r="BM174" s="9"/>
      <c r="BN174" s="8"/>
      <c r="BO174" s="13"/>
      <c r="BP174" s="13"/>
      <c r="BQ174" s="13"/>
      <c r="BR174" s="13"/>
      <c r="BS174" s="13"/>
      <c r="BT174" s="10"/>
      <c r="BU174" s="11"/>
      <c r="BV174" s="12"/>
      <c r="CC174" s="41"/>
      <c r="CD174" s="41"/>
      <c r="CE174" s="41"/>
      <c r="CF174" s="42"/>
      <c r="CG174" s="42"/>
      <c r="CH174" s="42"/>
      <c r="CI174" s="42"/>
      <c r="CJ174" s="42"/>
      <c r="CK174" s="42"/>
    </row>
    <row r="175" spans="1:89" hidden="1" x14ac:dyDescent="0.25">
      <c r="A175" s="54" t="s">
        <v>333</v>
      </c>
      <c r="B175" s="54" t="s">
        <v>330</v>
      </c>
      <c r="C175" s="2" t="s">
        <v>330</v>
      </c>
      <c r="D175" s="4" t="s">
        <v>171</v>
      </c>
      <c r="E175" s="4">
        <v>3</v>
      </c>
      <c r="F175" s="4" t="e">
        <f>IF(AZ175="S",
IF(#REF!+BH175=2012,
IF(#REF!=1,"12-13/1",
IF(#REF!=2,"12-13/2",
IF(#REF!=3,"13-14/1",
IF(#REF!=4,"13-14/2","Hata1")))),
IF(#REF!+BH175=2013,
IF(#REF!=1,"13-14/1",
IF(#REF!=2,"13-14/2",
IF(#REF!=3,"14-15/1",
IF(#REF!=4,"14-15/2","Hata2")))),
IF(#REF!+BH175=2014,
IF(#REF!=1,"14-15/1",
IF(#REF!=2,"14-15/2",
IF(#REF!=3,"15-16/1",
IF(#REF!=4,"15-16/2","Hata3")))),
IF(#REF!+BH175=2015,
IF(#REF!=1,"15-16/1",
IF(#REF!=2,"15-16/2",
IF(#REF!=3,"16-17/1",
IF(#REF!=4,"16-17/2","Hata4")))),
IF(#REF!+BH175=2016,
IF(#REF!=1,"16-17/1",
IF(#REF!=2,"16-17/2",
IF(#REF!=3,"17-18/1",
IF(#REF!=4,"17-18/2","Hata5")))),
IF(#REF!+BH175=2017,
IF(#REF!=1,"17-18/1",
IF(#REF!=2,"17-18/2",
IF(#REF!=3,"18-19/1",
IF(#REF!=4,"18-19/2","Hata6")))),
IF(#REF!+BH175=2018,
IF(#REF!=1,"18-19/1",
IF(#REF!=2,"18-19/2",
IF(#REF!=3,"19-20/1",
IF(#REF!=4,"19-20/2","Hata7")))),
IF(#REF!+BH175=2019,
IF(#REF!=1,"19-20/1",
IF(#REF!=2,"19-20/2",
IF(#REF!=3,"20-21/1",
IF(#REF!=4,"20-21/2","Hata8")))),
IF(#REF!+BH175=2020,
IF(#REF!=1,"20-21/1",
IF(#REF!=2,"20-21/2",
IF(#REF!=3,"21-22/1",
IF(#REF!=4,"21-22/2","Hata9")))),
IF(#REF!+BH175=2021,
IF(#REF!=1,"21-22/1",
IF(#REF!=2,"21-22/2",
IF(#REF!=3,"22-23/1",
IF(#REF!=4,"22-23/2","Hata10")))),
IF(#REF!+BH175=2022,
IF(#REF!=1,"22-23/1",
IF(#REF!=2,"22-23/2",
IF(#REF!=3,"23-24/1",
IF(#REF!=4,"23-24/2","Hata11")))),
IF(#REF!+BH175=2023,
IF(#REF!=1,"23-24/1",
IF(#REF!=2,"23-24/2",
IF(#REF!=3,"24-25/1",
IF(#REF!=4,"24-25/2","Hata12")))),
)))))))))))),
IF(AZ175="T",
IF(#REF!+BH175=2012,
IF(#REF!=1,"12-13/1",
IF(#REF!=2,"12-13/2",
IF(#REF!=3,"12-13/3",
IF(#REF!=4,"13-14/1",
IF(#REF!=5,"13-14/2",
IF(#REF!=6,"13-14/3","Hata1")))))),
IF(#REF!+BH175=2013,
IF(#REF!=1,"13-14/1",
IF(#REF!=2,"13-14/2",
IF(#REF!=3,"13-14/3",
IF(#REF!=4,"14-15/1",
IF(#REF!=5,"14-15/2",
IF(#REF!=6,"14-15/3","Hata2")))))),
IF(#REF!+BH175=2014,
IF(#REF!=1,"14-15/1",
IF(#REF!=2,"14-15/2",
IF(#REF!=3,"14-15/3",
IF(#REF!=4,"15-16/1",
IF(#REF!=5,"15-16/2",
IF(#REF!=6,"15-16/3","Hata3")))))),
IF(AND(#REF!+#REF!&gt;2014,#REF!+#REF!&lt;2015,BH175=1),
IF(#REF!=0.1,"14-15/0.1",
IF(#REF!=0.2,"14-15/0.2",
IF(#REF!=0.3,"14-15/0.3","Hata4"))),
IF(#REF!+BH175=2015,
IF(#REF!=1,"15-16/1",
IF(#REF!=2,"15-16/2",
IF(#REF!=3,"15-16/3",
IF(#REF!=4,"16-17/1",
IF(#REF!=5,"16-17/2",
IF(#REF!=6,"16-17/3","Hata5")))))),
IF(#REF!+BH175=2016,
IF(#REF!=1,"16-17/1",
IF(#REF!=2,"16-17/2",
IF(#REF!=3,"16-17/3",
IF(#REF!=4,"17-18/1",
IF(#REF!=5,"17-18/2",
IF(#REF!=6,"17-18/3","Hata6")))))),
IF(#REF!+BH175=2017,
IF(#REF!=1,"17-18/1",
IF(#REF!=2,"17-18/2",
IF(#REF!=3,"17-18/3",
IF(#REF!=4,"18-19/1",
IF(#REF!=5,"18-19/2",
IF(#REF!=6,"18-19/3","Hata7")))))),
IF(#REF!+BH175=2018,
IF(#REF!=1,"18-19/1",
IF(#REF!=2,"18-19/2",
IF(#REF!=3,"18-19/3",
IF(#REF!=4,"19-20/1",
IF(#REF!=5," 19-20/2",
IF(#REF!=6,"19-20/3","Hata8")))))),
IF(#REF!+BH175=2019,
IF(#REF!=1,"19-20/1",
IF(#REF!=2,"19-20/2",
IF(#REF!=3,"19-20/3",
IF(#REF!=4,"20-21/1",
IF(#REF!=5,"20-21/2",
IF(#REF!=6,"20-21/3","Hata9")))))),
IF(#REF!+BH175=2020,
IF(#REF!=1,"20-21/1",
IF(#REF!=2,"20-21/2",
IF(#REF!=3,"20-21/3",
IF(#REF!=4,"21-22/1",
IF(#REF!=5,"21-22/2",
IF(#REF!=6,"21-22/3","Hata10")))))),
IF(#REF!+BH175=2021,
IF(#REF!=1,"21-22/1",
IF(#REF!=2,"21-22/2",
IF(#REF!=3,"21-22/3",
IF(#REF!=4,"22-23/1",
IF(#REF!=5,"22-23/2",
IF(#REF!=6,"22-23/3","Hata11")))))),
IF(#REF!+BH175=2022,
IF(#REF!=1,"22-23/1",
IF(#REF!=2,"22-23/2",
IF(#REF!=3,"22-23/3",
IF(#REF!=4,"23-24/1",
IF(#REF!=5,"23-24/2",
IF(#REF!=6,"23-24/3","Hata12")))))),
IF(#REF!+BH175=2023,
IF(#REF!=1,"23-24/1",
IF(#REF!=2,"23-24/2",
IF(#REF!=3,"23-24/3",
IF(#REF!=4,"24-25/1",
IF(#REF!=5,"24-25/2",
IF(#REF!=6,"24-25/3","Hata13")))))),
))))))))))))))
)</f>
        <v>#REF!</v>
      </c>
      <c r="G175" s="4"/>
      <c r="H175" s="54" t="s">
        <v>144</v>
      </c>
      <c r="I175" s="2">
        <v>3471661</v>
      </c>
      <c r="J175" s="2" t="s">
        <v>145</v>
      </c>
      <c r="Q175" s="55">
        <v>7</v>
      </c>
      <c r="R175" s="2">
        <f>VLOOKUP($Q175,[1]sistem!$I$3:$L$10,2,FALSE)</f>
        <v>0</v>
      </c>
      <c r="S175" s="2">
        <f>VLOOKUP($Q175,[1]sistem!$I$3:$L$10,3,FALSE)</f>
        <v>1</v>
      </c>
      <c r="T175" s="2">
        <f>VLOOKUP($Q175,[1]sistem!$I$3:$L$10,4,FALSE)</f>
        <v>1</v>
      </c>
      <c r="U175" s="2" t="e">
        <f>VLOOKUP($AZ175,[1]sistem!$I$13:$L$14,2,FALSE)*#REF!</f>
        <v>#REF!</v>
      </c>
      <c r="V175" s="2" t="e">
        <f>VLOOKUP($AZ175,[1]sistem!$I$13:$L$14,3,FALSE)*#REF!</f>
        <v>#REF!</v>
      </c>
      <c r="W175" s="2" t="e">
        <f>VLOOKUP($AZ175,[1]sistem!$I$13:$L$14,4,FALSE)*#REF!</f>
        <v>#REF!</v>
      </c>
      <c r="X175" s="2" t="e">
        <f t="shared" si="63"/>
        <v>#REF!</v>
      </c>
      <c r="Y175" s="2" t="e">
        <f t="shared" si="64"/>
        <v>#REF!</v>
      </c>
      <c r="Z175" s="2" t="e">
        <f t="shared" si="65"/>
        <v>#REF!</v>
      </c>
      <c r="AA175" s="2" t="e">
        <f t="shared" si="66"/>
        <v>#REF!</v>
      </c>
      <c r="AB175" s="2">
        <f>VLOOKUP(AZ175,[1]sistem!$I$18:$J$19,2,FALSE)</f>
        <v>14</v>
      </c>
      <c r="AC175" s="2">
        <v>0.25</v>
      </c>
      <c r="AD175" s="2">
        <f>VLOOKUP($Q175,[1]sistem!$I$3:$M$10,5,FALSE)</f>
        <v>1</v>
      </c>
      <c r="AE175" s="2">
        <v>4</v>
      </c>
      <c r="AG175" s="2">
        <f>AE175*AK175</f>
        <v>56</v>
      </c>
      <c r="AH175" s="2">
        <f>VLOOKUP($Q175,[1]sistem!$I$3:$N$10,6,FALSE)</f>
        <v>2</v>
      </c>
      <c r="AI175" s="2">
        <v>2</v>
      </c>
      <c r="AJ175" s="2">
        <f t="shared" si="67"/>
        <v>4</v>
      </c>
      <c r="AK175" s="2">
        <f>VLOOKUP($AZ175,[1]sistem!$I$18:$K$19,3,FALSE)</f>
        <v>14</v>
      </c>
      <c r="AL175" s="2" t="e">
        <f>AK175*#REF!</f>
        <v>#REF!</v>
      </c>
      <c r="AM175" s="2" t="e">
        <f t="shared" si="68"/>
        <v>#REF!</v>
      </c>
      <c r="AN175" s="2">
        <f t="shared" si="79"/>
        <v>25</v>
      </c>
      <c r="AO175" s="2" t="e">
        <f t="shared" si="70"/>
        <v>#REF!</v>
      </c>
      <c r="AP175" s="2" t="e">
        <f>ROUND(AO175-#REF!,0)</f>
        <v>#REF!</v>
      </c>
      <c r="AQ175" s="2">
        <f>IF(AZ175="s",IF(Q175=0,0,
IF(Q175=1,#REF!*4*4,
IF(Q175=2,0,
IF(Q175=3,#REF!*4*2,
IF(Q175=4,0,
IF(Q175=5,0,
IF(Q175=6,0,
IF(Q175=7,0)))))))),
IF(AZ175="t",
IF(Q175=0,0,
IF(Q175=1,#REF!*4*4*0.8,
IF(Q175=2,0,
IF(Q175=3,#REF!*4*2*0.8,
IF(Q175=4,0,
IF(Q175=5,0,
IF(Q175=6,0,
IF(Q175=7,0))))))))))</f>
        <v>0</v>
      </c>
      <c r="AR175" s="2" t="e">
        <f>IF(AZ175="s",
IF(Q175=0,0,
IF(Q175=1,0,
IF(Q175=2,#REF!*4*2,
IF(Q175=3,#REF!*4,
IF(Q175=4,#REF!*4,
IF(Q175=5,0,
IF(Q175=6,0,
IF(Q175=7,#REF!*4)))))))),
IF(AZ175="t",
IF(Q175=0,0,
IF(Q175=1,0,
IF(Q175=2,#REF!*4*2*0.8,
IF(Q175=3,#REF!*4*0.8,
IF(Q175=4,#REF!*4*0.8,
IF(Q175=5,0,
IF(Q175=6,0,
IF(Q175=7,#REF!*4))))))))))</f>
        <v>#REF!</v>
      </c>
      <c r="AS175" s="2" t="e">
        <f>IF(AZ175="s",
IF(Q175=0,0,
IF(Q175=1,#REF!*2,
IF(Q175=2,#REF!*2,
IF(Q175=3,#REF!*2,
IF(Q175=4,#REF!*2,
IF(Q175=5,#REF!*2,
IF(Q175=6,#REF!*2,
IF(Q175=7,#REF!*2)))))))),
IF(AZ175="t",
IF(Q175=0,#REF!*2*0.8,
IF(Q175=1,#REF!*2*0.8,
IF(Q175=2,#REF!*2*0.8,
IF(Q175=3,#REF!*2*0.8,
IF(Q175=4,#REF!*2*0.8,
IF(Q175=5,#REF!*2*0.8,
IF(Q175=6,#REF!*1*0.8,
IF(Q175=7,#REF!*2))))))))))</f>
        <v>#REF!</v>
      </c>
      <c r="AT175" s="2" t="e">
        <f t="shared" si="71"/>
        <v>#REF!</v>
      </c>
      <c r="AU175" s="2" t="e">
        <f>IF(AZ175="s",
IF(Q175=0,0,
IF(Q175=1,(14-2)*(#REF!+#REF!)/4*4,
IF(Q175=2,(14-2)*(#REF!+#REF!)/4*2,
IF(Q175=3,(14-2)*(#REF!+#REF!)/4*3,
IF(Q175=4,(14-2)*(#REF!+#REF!)/4,
IF(Q175=5,(14-2)*#REF!/4,
IF(Q175=6,0,
IF(Q175=7,(14)*#REF!)))))))),
IF(AZ175="t",
IF(Q175=0,0,
IF(Q175=1,(11-2)*(#REF!+#REF!)/4*4,
IF(Q175=2,(11-2)*(#REF!+#REF!)/4*2,
IF(Q175=3,(11-2)*(#REF!+#REF!)/4*3,
IF(Q175=4,(11-2)*(#REF!+#REF!)/4,
IF(Q175=5,(11-2)*#REF!/4,
IF(Q175=6,0,
IF(Q175=7,(11)*#REF!))))))))))</f>
        <v>#REF!</v>
      </c>
      <c r="AV175" s="2" t="e">
        <f t="shared" si="72"/>
        <v>#REF!</v>
      </c>
      <c r="AW175" s="2">
        <f t="shared" si="73"/>
        <v>8</v>
      </c>
      <c r="AX175" s="2">
        <f t="shared" si="74"/>
        <v>4</v>
      </c>
      <c r="AY175" s="2" t="e">
        <f t="shared" si="75"/>
        <v>#REF!</v>
      </c>
      <c r="AZ175" s="2" t="s">
        <v>63</v>
      </c>
      <c r="BA175" s="2" t="e">
        <f>IF(BG175="A",0,IF(AZ175="s",14*#REF!,IF(AZ175="T",11*#REF!,"HATA")))</f>
        <v>#REF!</v>
      </c>
      <c r="BB175" s="2" t="e">
        <f t="shared" si="76"/>
        <v>#REF!</v>
      </c>
      <c r="BC175" s="2" t="e">
        <f t="shared" si="77"/>
        <v>#REF!</v>
      </c>
      <c r="BD175" s="2" t="e">
        <f>IF(BC175-#REF!=0,"DOĞRU","YANLIŞ")</f>
        <v>#REF!</v>
      </c>
      <c r="BE175" s="2" t="e">
        <f>#REF!-BC175</f>
        <v>#REF!</v>
      </c>
      <c r="BF175" s="2">
        <v>0</v>
      </c>
      <c r="BH175" s="2">
        <v>0</v>
      </c>
      <c r="BJ175" s="2">
        <v>7</v>
      </c>
      <c r="BL175" s="7" t="e">
        <f>#REF!*14</f>
        <v>#REF!</v>
      </c>
      <c r="BM175" s="9"/>
      <c r="BN175" s="8"/>
      <c r="BO175" s="13"/>
      <c r="BP175" s="13"/>
      <c r="BQ175" s="13"/>
      <c r="BR175" s="13"/>
      <c r="BS175" s="13"/>
      <c r="BT175" s="10"/>
      <c r="BU175" s="11"/>
      <c r="BV175" s="12"/>
      <c r="CC175" s="51"/>
      <c r="CD175" s="51"/>
      <c r="CE175" s="51"/>
      <c r="CF175" s="52"/>
      <c r="CG175" s="52"/>
      <c r="CH175" s="52"/>
      <c r="CI175" s="52"/>
      <c r="CJ175" s="42"/>
      <c r="CK175" s="42"/>
    </row>
    <row r="176" spans="1:89" hidden="1" x14ac:dyDescent="0.25">
      <c r="A176" s="54" t="s">
        <v>526</v>
      </c>
      <c r="B176" s="54" t="s">
        <v>527</v>
      </c>
      <c r="C176" s="2" t="s">
        <v>527</v>
      </c>
      <c r="D176" s="4" t="s">
        <v>60</v>
      </c>
      <c r="E176" s="4" t="s">
        <v>60</v>
      </c>
      <c r="F176" s="4" t="e">
        <f>IF(AZ176="S",
IF(#REF!+BH176=2012,
IF(#REF!=1,"12-13/1",
IF(#REF!=2,"12-13/2",
IF(#REF!=3,"13-14/1",
IF(#REF!=4,"13-14/2","Hata1")))),
IF(#REF!+BH176=2013,
IF(#REF!=1,"13-14/1",
IF(#REF!=2,"13-14/2",
IF(#REF!=3,"14-15/1",
IF(#REF!=4,"14-15/2","Hata2")))),
IF(#REF!+BH176=2014,
IF(#REF!=1,"14-15/1",
IF(#REF!=2,"14-15/2",
IF(#REF!=3,"15-16/1",
IF(#REF!=4,"15-16/2","Hata3")))),
IF(#REF!+BH176=2015,
IF(#REF!=1,"15-16/1",
IF(#REF!=2,"15-16/2",
IF(#REF!=3,"16-17/1",
IF(#REF!=4,"16-17/2","Hata4")))),
IF(#REF!+BH176=2016,
IF(#REF!=1,"16-17/1",
IF(#REF!=2,"16-17/2",
IF(#REF!=3,"17-18/1",
IF(#REF!=4,"17-18/2","Hata5")))),
IF(#REF!+BH176=2017,
IF(#REF!=1,"17-18/1",
IF(#REF!=2,"17-18/2",
IF(#REF!=3,"18-19/1",
IF(#REF!=4,"18-19/2","Hata6")))),
IF(#REF!+BH176=2018,
IF(#REF!=1,"18-19/1",
IF(#REF!=2,"18-19/2",
IF(#REF!=3,"19-20/1",
IF(#REF!=4,"19-20/2","Hata7")))),
IF(#REF!+BH176=2019,
IF(#REF!=1,"19-20/1",
IF(#REF!=2,"19-20/2",
IF(#REF!=3,"20-21/1",
IF(#REF!=4,"20-21/2","Hata8")))),
IF(#REF!+BH176=2020,
IF(#REF!=1,"20-21/1",
IF(#REF!=2,"20-21/2",
IF(#REF!=3,"21-22/1",
IF(#REF!=4,"21-22/2","Hata9")))),
IF(#REF!+BH176=2021,
IF(#REF!=1,"21-22/1",
IF(#REF!=2,"21-22/2",
IF(#REF!=3,"22-23/1",
IF(#REF!=4,"22-23/2","Hata10")))),
IF(#REF!+BH176=2022,
IF(#REF!=1,"22-23/1",
IF(#REF!=2,"22-23/2",
IF(#REF!=3,"23-24/1",
IF(#REF!=4,"23-24/2","Hata11")))),
IF(#REF!+BH176=2023,
IF(#REF!=1,"23-24/1",
IF(#REF!=2,"23-24/2",
IF(#REF!=3,"24-25/1",
IF(#REF!=4,"24-25/2","Hata12")))),
)))))))))))),
IF(AZ176="T",
IF(#REF!+BH176=2012,
IF(#REF!=1,"12-13/1",
IF(#REF!=2,"12-13/2",
IF(#REF!=3,"12-13/3",
IF(#REF!=4,"13-14/1",
IF(#REF!=5,"13-14/2",
IF(#REF!=6,"13-14/3","Hata1")))))),
IF(#REF!+BH176=2013,
IF(#REF!=1,"13-14/1",
IF(#REF!=2,"13-14/2",
IF(#REF!=3,"13-14/3",
IF(#REF!=4,"14-15/1",
IF(#REF!=5,"14-15/2",
IF(#REF!=6,"14-15/3","Hata2")))))),
IF(#REF!+BH176=2014,
IF(#REF!=1,"14-15/1",
IF(#REF!=2,"14-15/2",
IF(#REF!=3,"14-15/3",
IF(#REF!=4,"15-16/1",
IF(#REF!=5,"15-16/2",
IF(#REF!=6,"15-16/3","Hata3")))))),
IF(AND(#REF!+#REF!&gt;2014,#REF!+#REF!&lt;2015,BH176=1),
IF(#REF!=0.1,"14-15/0.1",
IF(#REF!=0.2,"14-15/0.2",
IF(#REF!=0.3,"14-15/0.3","Hata4"))),
IF(#REF!+BH176=2015,
IF(#REF!=1,"15-16/1",
IF(#REF!=2,"15-16/2",
IF(#REF!=3,"15-16/3",
IF(#REF!=4,"16-17/1",
IF(#REF!=5,"16-17/2",
IF(#REF!=6,"16-17/3","Hata5")))))),
IF(#REF!+BH176=2016,
IF(#REF!=1,"16-17/1",
IF(#REF!=2,"16-17/2",
IF(#REF!=3,"16-17/3",
IF(#REF!=4,"17-18/1",
IF(#REF!=5,"17-18/2",
IF(#REF!=6,"17-18/3","Hata6")))))),
IF(#REF!+BH176=2017,
IF(#REF!=1,"17-18/1",
IF(#REF!=2,"17-18/2",
IF(#REF!=3,"17-18/3",
IF(#REF!=4,"18-19/1",
IF(#REF!=5,"18-19/2",
IF(#REF!=6,"18-19/3","Hata7")))))),
IF(#REF!+BH176=2018,
IF(#REF!=1,"18-19/1",
IF(#REF!=2,"18-19/2",
IF(#REF!=3,"18-19/3",
IF(#REF!=4,"19-20/1",
IF(#REF!=5," 19-20/2",
IF(#REF!=6,"19-20/3","Hata8")))))),
IF(#REF!+BH176=2019,
IF(#REF!=1,"19-20/1",
IF(#REF!=2,"19-20/2",
IF(#REF!=3,"19-20/3",
IF(#REF!=4,"20-21/1",
IF(#REF!=5,"20-21/2",
IF(#REF!=6,"20-21/3","Hata9")))))),
IF(#REF!+BH176=2020,
IF(#REF!=1,"20-21/1",
IF(#REF!=2,"20-21/2",
IF(#REF!=3,"20-21/3",
IF(#REF!=4,"21-22/1",
IF(#REF!=5,"21-22/2",
IF(#REF!=6,"21-22/3","Hata10")))))),
IF(#REF!+BH176=2021,
IF(#REF!=1,"21-22/1",
IF(#REF!=2,"21-22/2",
IF(#REF!=3,"21-22/3",
IF(#REF!=4,"22-23/1",
IF(#REF!=5,"22-23/2",
IF(#REF!=6,"22-23/3","Hata11")))))),
IF(#REF!+BH176=2022,
IF(#REF!=1,"22-23/1",
IF(#REF!=2,"22-23/2",
IF(#REF!=3,"22-23/3",
IF(#REF!=4,"23-24/1",
IF(#REF!=5,"23-24/2",
IF(#REF!=6,"23-24/3","Hata12")))))),
IF(#REF!+BH176=2023,
IF(#REF!=1,"23-24/1",
IF(#REF!=2,"23-24/2",
IF(#REF!=3,"23-24/3",
IF(#REF!=4,"24-25/1",
IF(#REF!=5,"24-25/2",
IF(#REF!=6,"24-25/3","Hata13")))))),
))))))))))))))
)</f>
        <v>#REF!</v>
      </c>
      <c r="G176" s="4"/>
      <c r="H176" s="54" t="s">
        <v>144</v>
      </c>
      <c r="I176" s="2">
        <v>3471661</v>
      </c>
      <c r="J176" s="2" t="s">
        <v>145</v>
      </c>
      <c r="Q176" s="55">
        <v>2</v>
      </c>
      <c r="R176" s="2">
        <f>VLOOKUP($Q176,[1]sistem!$I$3:$L$10,2,FALSE)</f>
        <v>0</v>
      </c>
      <c r="S176" s="2">
        <f>VLOOKUP($Q176,[1]sistem!$I$3:$L$10,3,FALSE)</f>
        <v>2</v>
      </c>
      <c r="T176" s="2">
        <f>VLOOKUP($Q176,[1]sistem!$I$3:$L$10,4,FALSE)</f>
        <v>1</v>
      </c>
      <c r="U176" s="2" t="e">
        <f>VLOOKUP($AZ176,[1]sistem!$I$13:$L$14,2,FALSE)*#REF!</f>
        <v>#REF!</v>
      </c>
      <c r="V176" s="2" t="e">
        <f>VLOOKUP($AZ176,[1]sistem!$I$13:$L$14,3,FALSE)*#REF!</f>
        <v>#REF!</v>
      </c>
      <c r="W176" s="2" t="e">
        <f>VLOOKUP($AZ176,[1]sistem!$I$13:$L$14,4,FALSE)*#REF!</f>
        <v>#REF!</v>
      </c>
      <c r="X176" s="2" t="e">
        <f t="shared" si="63"/>
        <v>#REF!</v>
      </c>
      <c r="Y176" s="2" t="e">
        <f t="shared" si="64"/>
        <v>#REF!</v>
      </c>
      <c r="Z176" s="2" t="e">
        <f t="shared" si="65"/>
        <v>#REF!</v>
      </c>
      <c r="AA176" s="2" t="e">
        <f t="shared" si="66"/>
        <v>#REF!</v>
      </c>
      <c r="AB176" s="2">
        <f>VLOOKUP(AZ176,[1]sistem!$I$18:$J$19,2,FALSE)</f>
        <v>14</v>
      </c>
      <c r="AC176" s="2">
        <v>8.25</v>
      </c>
      <c r="AD176" s="2">
        <f>VLOOKUP($Q176,[1]sistem!$I$3:$M$10,5,FALSE)</f>
        <v>2</v>
      </c>
      <c r="AG176" s="2" t="e">
        <f>(#REF!+#REF!)*AB176</f>
        <v>#REF!</v>
      </c>
      <c r="AH176" s="2">
        <f>VLOOKUP($Q176,[1]sistem!$I$3:$N$10,6,FALSE)</f>
        <v>3</v>
      </c>
      <c r="AI176" s="2">
        <v>2</v>
      </c>
      <c r="AJ176" s="2">
        <f t="shared" si="67"/>
        <v>6</v>
      </c>
      <c r="AK176" s="2">
        <f>VLOOKUP($AZ176,[1]sistem!$I$18:$K$19,3,FALSE)</f>
        <v>14</v>
      </c>
      <c r="AL176" s="2" t="e">
        <f>AK176*#REF!</f>
        <v>#REF!</v>
      </c>
      <c r="AM176" s="2" t="e">
        <f t="shared" si="68"/>
        <v>#REF!</v>
      </c>
      <c r="AN176" s="2">
        <f t="shared" si="79"/>
        <v>25</v>
      </c>
      <c r="AO176" s="2" t="e">
        <f t="shared" si="70"/>
        <v>#REF!</v>
      </c>
      <c r="AP176" s="2" t="e">
        <f>ROUND(AO176-#REF!,0)</f>
        <v>#REF!</v>
      </c>
      <c r="AQ176" s="2">
        <f>IF(AZ176="s",IF(Q176=0,0,
IF(Q176=1,#REF!*4*4,
IF(Q176=2,0,
IF(Q176=3,#REF!*4*2,
IF(Q176=4,0,
IF(Q176=5,0,
IF(Q176=6,0,
IF(Q176=7,0)))))))),
IF(AZ176="t",
IF(Q176=0,0,
IF(Q176=1,#REF!*4*4*0.8,
IF(Q176=2,0,
IF(Q176=3,#REF!*4*2*0.8,
IF(Q176=4,0,
IF(Q176=5,0,
IF(Q176=6,0,
IF(Q176=7,0))))))))))</f>
        <v>0</v>
      </c>
      <c r="AR176" s="2" t="e">
        <f>IF(AZ176="s",
IF(Q176=0,0,
IF(Q176=1,0,
IF(Q176=2,#REF!*4*2,
IF(Q176=3,#REF!*4,
IF(Q176=4,#REF!*4,
IF(Q176=5,0,
IF(Q176=6,0,
IF(Q176=7,#REF!*4)))))))),
IF(AZ176="t",
IF(Q176=0,0,
IF(Q176=1,0,
IF(Q176=2,#REF!*4*2*0.8,
IF(Q176=3,#REF!*4*0.8,
IF(Q176=4,#REF!*4*0.8,
IF(Q176=5,0,
IF(Q176=6,0,
IF(Q176=7,#REF!*4))))))))))</f>
        <v>#REF!</v>
      </c>
      <c r="AS176" s="2" t="e">
        <f>IF(AZ176="s",
IF(Q176=0,0,
IF(Q176=1,#REF!*2,
IF(Q176=2,#REF!*2,
IF(Q176=3,#REF!*2,
IF(Q176=4,#REF!*2,
IF(Q176=5,#REF!*2,
IF(Q176=6,#REF!*2,
IF(Q176=7,#REF!*2)))))))),
IF(AZ176="t",
IF(Q176=0,#REF!*2*0.8,
IF(Q176=1,#REF!*2*0.8,
IF(Q176=2,#REF!*2*0.8,
IF(Q176=3,#REF!*2*0.8,
IF(Q176=4,#REF!*2*0.8,
IF(Q176=5,#REF!*2*0.8,
IF(Q176=6,#REF!*1*0.8,
IF(Q176=7,#REF!*2))))))))))</f>
        <v>#REF!</v>
      </c>
      <c r="AT176" s="2" t="e">
        <f t="shared" si="71"/>
        <v>#REF!</v>
      </c>
      <c r="AU176" s="2" t="e">
        <f>IF(AZ176="s",
IF(Q176=0,0,
IF(Q176=1,(14-2)*(#REF!+#REF!)/4*4,
IF(Q176=2,(14-2)*(#REF!+#REF!)/4*2,
IF(Q176=3,(14-2)*(#REF!+#REF!)/4*3,
IF(Q176=4,(14-2)*(#REF!+#REF!)/4,
IF(Q176=5,(14-2)*#REF!/4,
IF(Q176=6,0,
IF(Q176=7,(14)*#REF!)))))))),
IF(AZ176="t",
IF(Q176=0,0,
IF(Q176=1,(11-2)*(#REF!+#REF!)/4*4,
IF(Q176=2,(11-2)*(#REF!+#REF!)/4*2,
IF(Q176=3,(11-2)*(#REF!+#REF!)/4*3,
IF(Q176=4,(11-2)*(#REF!+#REF!)/4,
IF(Q176=5,(11-2)*#REF!/4,
IF(Q176=6,0,
IF(Q176=7,(11)*#REF!))))))))))</f>
        <v>#REF!</v>
      </c>
      <c r="AV176" s="2" t="e">
        <f t="shared" si="72"/>
        <v>#REF!</v>
      </c>
      <c r="AW176" s="2">
        <f t="shared" si="73"/>
        <v>12</v>
      </c>
      <c r="AX176" s="2">
        <f t="shared" si="74"/>
        <v>6</v>
      </c>
      <c r="AY176" s="2" t="e">
        <f t="shared" si="75"/>
        <v>#REF!</v>
      </c>
      <c r="AZ176" s="2" t="s">
        <v>63</v>
      </c>
      <c r="BA176" s="2" t="e">
        <f>IF(BG176="A",0,IF(AZ176="s",14*#REF!,IF(AZ176="T",11*#REF!,"HATA")))</f>
        <v>#REF!</v>
      </c>
      <c r="BB176" s="2" t="e">
        <f t="shared" si="76"/>
        <v>#REF!</v>
      </c>
      <c r="BC176" s="2" t="e">
        <f t="shared" si="77"/>
        <v>#REF!</v>
      </c>
      <c r="BD176" s="2" t="e">
        <f>IF(BC176-#REF!=0,"DOĞRU","YANLIŞ")</f>
        <v>#REF!</v>
      </c>
      <c r="BE176" s="2" t="e">
        <f>#REF!-BC176</f>
        <v>#REF!</v>
      </c>
      <c r="BF176" s="2">
        <v>0</v>
      </c>
      <c r="BH176" s="2">
        <v>0</v>
      </c>
      <c r="BJ176" s="2">
        <v>2</v>
      </c>
      <c r="BL176" s="7" t="e">
        <f>#REF!*14</f>
        <v>#REF!</v>
      </c>
      <c r="BM176" s="9"/>
      <c r="BN176" s="8"/>
      <c r="BO176" s="13"/>
      <c r="BP176" s="13"/>
      <c r="BQ176" s="13"/>
      <c r="BR176" s="13"/>
      <c r="BS176" s="13"/>
      <c r="BT176" s="10"/>
      <c r="BU176" s="11"/>
      <c r="BV176" s="12"/>
      <c r="CC176" s="51"/>
      <c r="CD176" s="51"/>
      <c r="CE176" s="51"/>
      <c r="CF176" s="52"/>
      <c r="CG176" s="52"/>
      <c r="CH176" s="52"/>
      <c r="CI176" s="52"/>
      <c r="CJ176" s="42"/>
      <c r="CK176" s="42"/>
    </row>
    <row r="177" spans="1:89" hidden="1" x14ac:dyDescent="0.25">
      <c r="A177" s="2" t="s">
        <v>250</v>
      </c>
      <c r="B177" s="2" t="s">
        <v>251</v>
      </c>
      <c r="C177" s="2" t="s">
        <v>251</v>
      </c>
      <c r="D177" s="4" t="s">
        <v>60</v>
      </c>
      <c r="E177" s="4" t="s">
        <v>60</v>
      </c>
      <c r="F177" s="4" t="e">
        <f>IF(AZ177="S",
IF(#REF!+BH177=2012,
IF(#REF!=1,"12-13/1",
IF(#REF!=2,"12-13/2",
IF(#REF!=3,"13-14/1",
IF(#REF!=4,"13-14/2","Hata1")))),
IF(#REF!+BH177=2013,
IF(#REF!=1,"13-14/1",
IF(#REF!=2,"13-14/2",
IF(#REF!=3,"14-15/1",
IF(#REF!=4,"14-15/2","Hata2")))),
IF(#REF!+BH177=2014,
IF(#REF!=1,"14-15/1",
IF(#REF!=2,"14-15/2",
IF(#REF!=3,"15-16/1",
IF(#REF!=4,"15-16/2","Hata3")))),
IF(#REF!+BH177=2015,
IF(#REF!=1,"15-16/1",
IF(#REF!=2,"15-16/2",
IF(#REF!=3,"16-17/1",
IF(#REF!=4,"16-17/2","Hata4")))),
IF(#REF!+BH177=2016,
IF(#REF!=1,"16-17/1",
IF(#REF!=2,"16-17/2",
IF(#REF!=3,"17-18/1",
IF(#REF!=4,"17-18/2","Hata5")))),
IF(#REF!+BH177=2017,
IF(#REF!=1,"17-18/1",
IF(#REF!=2,"17-18/2",
IF(#REF!=3,"18-19/1",
IF(#REF!=4,"18-19/2","Hata6")))),
IF(#REF!+BH177=2018,
IF(#REF!=1,"18-19/1",
IF(#REF!=2,"18-19/2",
IF(#REF!=3,"19-20/1",
IF(#REF!=4,"19-20/2","Hata7")))),
IF(#REF!+BH177=2019,
IF(#REF!=1,"19-20/1",
IF(#REF!=2,"19-20/2",
IF(#REF!=3,"20-21/1",
IF(#REF!=4,"20-21/2","Hata8")))),
IF(#REF!+BH177=2020,
IF(#REF!=1,"20-21/1",
IF(#REF!=2,"20-21/2",
IF(#REF!=3,"21-22/1",
IF(#REF!=4,"21-22/2","Hata9")))),
IF(#REF!+BH177=2021,
IF(#REF!=1,"21-22/1",
IF(#REF!=2,"21-22/2",
IF(#REF!=3,"22-23/1",
IF(#REF!=4,"22-23/2","Hata10")))),
IF(#REF!+BH177=2022,
IF(#REF!=1,"22-23/1",
IF(#REF!=2,"22-23/2",
IF(#REF!=3,"23-24/1",
IF(#REF!=4,"23-24/2","Hata11")))),
IF(#REF!+BH177=2023,
IF(#REF!=1,"23-24/1",
IF(#REF!=2,"23-24/2",
IF(#REF!=3,"24-25/1",
IF(#REF!=4,"24-25/2","Hata12")))),
)))))))))))),
IF(AZ177="T",
IF(#REF!+BH177=2012,
IF(#REF!=1,"12-13/1",
IF(#REF!=2,"12-13/2",
IF(#REF!=3,"12-13/3",
IF(#REF!=4,"13-14/1",
IF(#REF!=5,"13-14/2",
IF(#REF!=6,"13-14/3","Hata1")))))),
IF(#REF!+BH177=2013,
IF(#REF!=1,"13-14/1",
IF(#REF!=2,"13-14/2",
IF(#REF!=3,"13-14/3",
IF(#REF!=4,"14-15/1",
IF(#REF!=5,"14-15/2",
IF(#REF!=6,"14-15/3","Hata2")))))),
IF(#REF!+BH177=2014,
IF(#REF!=1,"14-15/1",
IF(#REF!=2,"14-15/2",
IF(#REF!=3,"14-15/3",
IF(#REF!=4,"15-16/1",
IF(#REF!=5,"15-16/2",
IF(#REF!=6,"15-16/3","Hata3")))))),
IF(AND(#REF!+#REF!&gt;2014,#REF!+#REF!&lt;2015,BH177=1),
IF(#REF!=0.1,"14-15/0.1",
IF(#REF!=0.2,"14-15/0.2",
IF(#REF!=0.3,"14-15/0.3","Hata4"))),
IF(#REF!+BH177=2015,
IF(#REF!=1,"15-16/1",
IF(#REF!=2,"15-16/2",
IF(#REF!=3,"15-16/3",
IF(#REF!=4,"16-17/1",
IF(#REF!=5,"16-17/2",
IF(#REF!=6,"16-17/3","Hata5")))))),
IF(#REF!+BH177=2016,
IF(#REF!=1,"16-17/1",
IF(#REF!=2,"16-17/2",
IF(#REF!=3,"16-17/3",
IF(#REF!=4,"17-18/1",
IF(#REF!=5,"17-18/2",
IF(#REF!=6,"17-18/3","Hata6")))))),
IF(#REF!+BH177=2017,
IF(#REF!=1,"17-18/1",
IF(#REF!=2,"17-18/2",
IF(#REF!=3,"17-18/3",
IF(#REF!=4,"18-19/1",
IF(#REF!=5,"18-19/2",
IF(#REF!=6,"18-19/3","Hata7")))))),
IF(#REF!+BH177=2018,
IF(#REF!=1,"18-19/1",
IF(#REF!=2,"18-19/2",
IF(#REF!=3,"18-19/3",
IF(#REF!=4,"19-20/1",
IF(#REF!=5," 19-20/2",
IF(#REF!=6,"19-20/3","Hata8")))))),
IF(#REF!+BH177=2019,
IF(#REF!=1,"19-20/1",
IF(#REF!=2,"19-20/2",
IF(#REF!=3,"19-20/3",
IF(#REF!=4,"20-21/1",
IF(#REF!=5,"20-21/2",
IF(#REF!=6,"20-21/3","Hata9")))))),
IF(#REF!+BH177=2020,
IF(#REF!=1,"20-21/1",
IF(#REF!=2,"20-21/2",
IF(#REF!=3,"20-21/3",
IF(#REF!=4,"21-22/1",
IF(#REF!=5,"21-22/2",
IF(#REF!=6,"21-22/3","Hata10")))))),
IF(#REF!+BH177=2021,
IF(#REF!=1,"21-22/1",
IF(#REF!=2,"21-22/2",
IF(#REF!=3,"21-22/3",
IF(#REF!=4,"22-23/1",
IF(#REF!=5,"22-23/2",
IF(#REF!=6,"22-23/3","Hata11")))))),
IF(#REF!+BH177=2022,
IF(#REF!=1,"22-23/1",
IF(#REF!=2,"22-23/2",
IF(#REF!=3,"22-23/3",
IF(#REF!=4,"23-24/1",
IF(#REF!=5,"23-24/2",
IF(#REF!=6,"23-24/3","Hata12")))))),
IF(#REF!+BH177=2023,
IF(#REF!=1,"23-24/1",
IF(#REF!=2,"23-24/2",
IF(#REF!=3,"23-24/3",
IF(#REF!=4,"24-25/1",
IF(#REF!=5,"24-25/2",
IF(#REF!=6,"24-25/3","Hata13")))))),
))))))))))))))
)</f>
        <v>#REF!</v>
      </c>
      <c r="G177" s="4"/>
      <c r="H177" s="2" t="s">
        <v>144</v>
      </c>
      <c r="I177" s="2">
        <v>3471661</v>
      </c>
      <c r="J177" s="2" t="s">
        <v>145</v>
      </c>
      <c r="O177" s="2" t="s">
        <v>253</v>
      </c>
      <c r="P177" s="2" t="s">
        <v>253</v>
      </c>
      <c r="Q177" s="5">
        <v>0</v>
      </c>
      <c r="R177" s="2">
        <f>VLOOKUP($Q177,[1]sistem!$I$3:$L$10,2,FALSE)</f>
        <v>0</v>
      </c>
      <c r="S177" s="2">
        <f>VLOOKUP($Q177,[1]sistem!$I$3:$L$10,3,FALSE)</f>
        <v>0</v>
      </c>
      <c r="T177" s="2">
        <f>VLOOKUP($Q177,[1]sistem!$I$3:$L$10,4,FALSE)</f>
        <v>0</v>
      </c>
      <c r="U177" s="2" t="e">
        <f>VLOOKUP($AZ177,[1]sistem!$I$13:$L$14,2,FALSE)*#REF!</f>
        <v>#REF!</v>
      </c>
      <c r="V177" s="2" t="e">
        <f>VLOOKUP($AZ177,[1]sistem!$I$13:$L$14,3,FALSE)*#REF!</f>
        <v>#REF!</v>
      </c>
      <c r="W177" s="2" t="e">
        <f>VLOOKUP($AZ177,[1]sistem!$I$13:$L$14,4,FALSE)*#REF!</f>
        <v>#REF!</v>
      </c>
      <c r="X177" s="2" t="e">
        <f t="shared" si="63"/>
        <v>#REF!</v>
      </c>
      <c r="Y177" s="2" t="e">
        <f t="shared" si="64"/>
        <v>#REF!</v>
      </c>
      <c r="Z177" s="2" t="e">
        <f t="shared" si="65"/>
        <v>#REF!</v>
      </c>
      <c r="AA177" s="2" t="e">
        <f t="shared" si="66"/>
        <v>#REF!</v>
      </c>
      <c r="AB177" s="2">
        <f>VLOOKUP(AZ177,[1]sistem!$I$18:$J$19,2,FALSE)</f>
        <v>14</v>
      </c>
      <c r="AC177" s="2">
        <v>2.25</v>
      </c>
      <c r="AD177" s="2">
        <f>VLOOKUP($Q177,[1]sistem!$I$3:$M$10,5,FALSE)</f>
        <v>0</v>
      </c>
      <c r="AG177" s="2" t="e">
        <f>(#REF!+#REF!)*AB177</f>
        <v>#REF!</v>
      </c>
      <c r="AH177" s="2">
        <f>VLOOKUP($Q177,[1]sistem!$I$3:$N$10,6,FALSE)</f>
        <v>0</v>
      </c>
      <c r="AI177" s="2">
        <v>2</v>
      </c>
      <c r="AJ177" s="2">
        <f t="shared" si="67"/>
        <v>0</v>
      </c>
      <c r="AK177" s="2">
        <f>VLOOKUP($AZ177,[1]sistem!$I$18:$K$19,3,FALSE)</f>
        <v>14</v>
      </c>
      <c r="AL177" s="2" t="e">
        <f>AK177*#REF!</f>
        <v>#REF!</v>
      </c>
      <c r="AM177" s="2" t="e">
        <f t="shared" si="68"/>
        <v>#REF!</v>
      </c>
      <c r="AN177" s="2">
        <f t="shared" si="79"/>
        <v>25</v>
      </c>
      <c r="AO177" s="2" t="e">
        <f t="shared" si="70"/>
        <v>#REF!</v>
      </c>
      <c r="AP177" s="2" t="e">
        <f>ROUND(AO177-#REF!,0)</f>
        <v>#REF!</v>
      </c>
      <c r="AQ177" s="2">
        <f>IF(AZ177="s",IF(Q177=0,0,
IF(Q177=1,#REF!*4*4,
IF(Q177=2,0,
IF(Q177=3,#REF!*4*2,
IF(Q177=4,0,
IF(Q177=5,0,
IF(Q177=6,0,
IF(Q177=7,0)))))))),
IF(AZ177="t",
IF(Q177=0,0,
IF(Q177=1,#REF!*4*4*0.8,
IF(Q177=2,0,
IF(Q177=3,#REF!*4*2*0.8,
IF(Q177=4,0,
IF(Q177=5,0,
IF(Q177=6,0,
IF(Q177=7,0))))))))))</f>
        <v>0</v>
      </c>
      <c r="AR177" s="2">
        <f>IF(AZ177="s",
IF(Q177=0,0,
IF(Q177=1,0,
IF(Q177=2,#REF!*4*2,
IF(Q177=3,#REF!*4,
IF(Q177=4,#REF!*4,
IF(Q177=5,0,
IF(Q177=6,0,
IF(Q177=7,#REF!*4)))))))),
IF(AZ177="t",
IF(Q177=0,0,
IF(Q177=1,0,
IF(Q177=2,#REF!*4*2*0.8,
IF(Q177=3,#REF!*4*0.8,
IF(Q177=4,#REF!*4*0.8,
IF(Q177=5,0,
IF(Q177=6,0,
IF(Q177=7,#REF!*4))))))))))</f>
        <v>0</v>
      </c>
      <c r="AS177" s="2">
        <f>IF(AZ177="s",
IF(Q177=0,0,
IF(Q177=1,#REF!*2,
IF(Q177=2,#REF!*2,
IF(Q177=3,#REF!*2,
IF(Q177=4,#REF!*2,
IF(Q177=5,#REF!*2,
IF(Q177=6,#REF!*2,
IF(Q177=7,#REF!*2)))))))),
IF(AZ177="t",
IF(Q177=0,#REF!*2*0.8,
IF(Q177=1,#REF!*2*0.8,
IF(Q177=2,#REF!*2*0.8,
IF(Q177=3,#REF!*2*0.8,
IF(Q177=4,#REF!*2*0.8,
IF(Q177=5,#REF!*2*0.8,
IF(Q177=6,#REF!*1*0.8,
IF(Q177=7,#REF!*2))))))))))</f>
        <v>0</v>
      </c>
      <c r="AT177" s="2" t="e">
        <f t="shared" si="71"/>
        <v>#REF!</v>
      </c>
      <c r="AU177" s="2">
        <f>IF(AZ177="s",
IF(Q177=0,0,
IF(Q177=1,(14-2)*(#REF!+#REF!)/4*4,
IF(Q177=2,(14-2)*(#REF!+#REF!)/4*2,
IF(Q177=3,(14-2)*(#REF!+#REF!)/4*3,
IF(Q177=4,(14-2)*(#REF!+#REF!)/4,
IF(Q177=5,(14-2)*#REF!/4,
IF(Q177=6,0,
IF(Q177=7,(14)*#REF!)))))))),
IF(AZ177="t",
IF(Q177=0,0,
IF(Q177=1,(11-2)*(#REF!+#REF!)/4*4,
IF(Q177=2,(11-2)*(#REF!+#REF!)/4*2,
IF(Q177=3,(11-2)*(#REF!+#REF!)/4*3,
IF(Q177=4,(11-2)*(#REF!+#REF!)/4,
IF(Q177=5,(11-2)*#REF!/4,
IF(Q177=6,0,
IF(Q177=7,(11)*#REF!))))))))))</f>
        <v>0</v>
      </c>
      <c r="AV177" s="2" t="e">
        <f t="shared" si="72"/>
        <v>#REF!</v>
      </c>
      <c r="AW177" s="2">
        <f t="shared" si="73"/>
        <v>0</v>
      </c>
      <c r="AX177" s="2">
        <f t="shared" si="74"/>
        <v>0</v>
      </c>
      <c r="AY177" s="2">
        <f t="shared" si="75"/>
        <v>0</v>
      </c>
      <c r="AZ177" s="2" t="s">
        <v>63</v>
      </c>
      <c r="BA177" s="2" t="e">
        <f>IF(BG177="A",0,IF(AZ177="s",14*#REF!,IF(AZ177="T",11*#REF!,"HATA")))</f>
        <v>#REF!</v>
      </c>
      <c r="BB177" s="2" t="e">
        <f t="shared" si="76"/>
        <v>#REF!</v>
      </c>
      <c r="BC177" s="2" t="e">
        <f t="shared" si="77"/>
        <v>#REF!</v>
      </c>
      <c r="BD177" s="2" t="e">
        <f>IF(BC177-#REF!=0,"DOĞRU","YANLIŞ")</f>
        <v>#REF!</v>
      </c>
      <c r="BE177" s="2" t="e">
        <f>#REF!-BC177</f>
        <v>#REF!</v>
      </c>
      <c r="BF177" s="2">
        <v>0</v>
      </c>
      <c r="BH177" s="2">
        <v>0</v>
      </c>
      <c r="BJ177" s="2">
        <v>0</v>
      </c>
      <c r="BL177" s="7" t="e">
        <f>#REF!*14</f>
        <v>#REF!</v>
      </c>
      <c r="BM177" s="9"/>
      <c r="BN177" s="8"/>
      <c r="BO177" s="13"/>
      <c r="BP177" s="13"/>
      <c r="BQ177" s="13"/>
      <c r="BR177" s="13"/>
      <c r="BS177" s="13"/>
      <c r="BT177" s="10"/>
      <c r="BU177" s="11"/>
      <c r="BV177" s="12"/>
      <c r="CC177" s="41"/>
      <c r="CD177" s="41"/>
      <c r="CE177" s="41"/>
      <c r="CF177" s="42"/>
      <c r="CG177" s="42"/>
      <c r="CH177" s="42"/>
      <c r="CI177" s="42"/>
      <c r="CJ177" s="42"/>
      <c r="CK177" s="42"/>
    </row>
    <row r="178" spans="1:89" hidden="1" x14ac:dyDescent="0.25">
      <c r="A178" s="2" t="s">
        <v>524</v>
      </c>
      <c r="B178" s="2" t="s">
        <v>525</v>
      </c>
      <c r="C178" s="2" t="s">
        <v>525</v>
      </c>
      <c r="D178" s="4" t="s">
        <v>60</v>
      </c>
      <c r="E178" s="4" t="s">
        <v>60</v>
      </c>
      <c r="F178" s="4" t="e">
        <f>IF(AZ178="S",
IF(#REF!+BH178=2012,
IF(#REF!=1,"12-13/1",
IF(#REF!=2,"12-13/2",
IF(#REF!=3,"13-14/1",
IF(#REF!=4,"13-14/2","Hata1")))),
IF(#REF!+BH178=2013,
IF(#REF!=1,"13-14/1",
IF(#REF!=2,"13-14/2",
IF(#REF!=3,"14-15/1",
IF(#REF!=4,"14-15/2","Hata2")))),
IF(#REF!+BH178=2014,
IF(#REF!=1,"14-15/1",
IF(#REF!=2,"14-15/2",
IF(#REF!=3,"15-16/1",
IF(#REF!=4,"15-16/2","Hata3")))),
IF(#REF!+BH178=2015,
IF(#REF!=1,"15-16/1",
IF(#REF!=2,"15-16/2",
IF(#REF!=3,"16-17/1",
IF(#REF!=4,"16-17/2","Hata4")))),
IF(#REF!+BH178=2016,
IF(#REF!=1,"16-17/1",
IF(#REF!=2,"16-17/2",
IF(#REF!=3,"17-18/1",
IF(#REF!=4,"17-18/2","Hata5")))),
IF(#REF!+BH178=2017,
IF(#REF!=1,"17-18/1",
IF(#REF!=2,"17-18/2",
IF(#REF!=3,"18-19/1",
IF(#REF!=4,"18-19/2","Hata6")))),
IF(#REF!+BH178=2018,
IF(#REF!=1,"18-19/1",
IF(#REF!=2,"18-19/2",
IF(#REF!=3,"19-20/1",
IF(#REF!=4,"19-20/2","Hata7")))),
IF(#REF!+BH178=2019,
IF(#REF!=1,"19-20/1",
IF(#REF!=2,"19-20/2",
IF(#REF!=3,"20-21/1",
IF(#REF!=4,"20-21/2","Hata8")))),
IF(#REF!+BH178=2020,
IF(#REF!=1,"20-21/1",
IF(#REF!=2,"20-21/2",
IF(#REF!=3,"21-22/1",
IF(#REF!=4,"21-22/2","Hata9")))),
IF(#REF!+BH178=2021,
IF(#REF!=1,"21-22/1",
IF(#REF!=2,"21-22/2",
IF(#REF!=3,"22-23/1",
IF(#REF!=4,"22-23/2","Hata10")))),
IF(#REF!+BH178=2022,
IF(#REF!=1,"22-23/1",
IF(#REF!=2,"22-23/2",
IF(#REF!=3,"23-24/1",
IF(#REF!=4,"23-24/2","Hata11")))),
IF(#REF!+BH178=2023,
IF(#REF!=1,"23-24/1",
IF(#REF!=2,"23-24/2",
IF(#REF!=3,"24-25/1",
IF(#REF!=4,"24-25/2","Hata12")))),
)))))))))))),
IF(AZ178="T",
IF(#REF!+BH178=2012,
IF(#REF!=1,"12-13/1",
IF(#REF!=2,"12-13/2",
IF(#REF!=3,"12-13/3",
IF(#REF!=4,"13-14/1",
IF(#REF!=5,"13-14/2",
IF(#REF!=6,"13-14/3","Hata1")))))),
IF(#REF!+BH178=2013,
IF(#REF!=1,"13-14/1",
IF(#REF!=2,"13-14/2",
IF(#REF!=3,"13-14/3",
IF(#REF!=4,"14-15/1",
IF(#REF!=5,"14-15/2",
IF(#REF!=6,"14-15/3","Hata2")))))),
IF(#REF!+BH178=2014,
IF(#REF!=1,"14-15/1",
IF(#REF!=2,"14-15/2",
IF(#REF!=3,"14-15/3",
IF(#REF!=4,"15-16/1",
IF(#REF!=5,"15-16/2",
IF(#REF!=6,"15-16/3","Hata3")))))),
IF(AND(#REF!+#REF!&gt;2014,#REF!+#REF!&lt;2015,BH178=1),
IF(#REF!=0.1,"14-15/0.1",
IF(#REF!=0.2,"14-15/0.2",
IF(#REF!=0.3,"14-15/0.3","Hata4"))),
IF(#REF!+BH178=2015,
IF(#REF!=1,"15-16/1",
IF(#REF!=2,"15-16/2",
IF(#REF!=3,"15-16/3",
IF(#REF!=4,"16-17/1",
IF(#REF!=5,"16-17/2",
IF(#REF!=6,"16-17/3","Hata5")))))),
IF(#REF!+BH178=2016,
IF(#REF!=1,"16-17/1",
IF(#REF!=2,"16-17/2",
IF(#REF!=3,"16-17/3",
IF(#REF!=4,"17-18/1",
IF(#REF!=5,"17-18/2",
IF(#REF!=6,"17-18/3","Hata6")))))),
IF(#REF!+BH178=2017,
IF(#REF!=1,"17-18/1",
IF(#REF!=2,"17-18/2",
IF(#REF!=3,"17-18/3",
IF(#REF!=4,"18-19/1",
IF(#REF!=5,"18-19/2",
IF(#REF!=6,"18-19/3","Hata7")))))),
IF(#REF!+BH178=2018,
IF(#REF!=1,"18-19/1",
IF(#REF!=2,"18-19/2",
IF(#REF!=3,"18-19/3",
IF(#REF!=4,"19-20/1",
IF(#REF!=5," 19-20/2",
IF(#REF!=6,"19-20/3","Hata8")))))),
IF(#REF!+BH178=2019,
IF(#REF!=1,"19-20/1",
IF(#REF!=2,"19-20/2",
IF(#REF!=3,"19-20/3",
IF(#REF!=4,"20-21/1",
IF(#REF!=5,"20-21/2",
IF(#REF!=6,"20-21/3","Hata9")))))),
IF(#REF!+BH178=2020,
IF(#REF!=1,"20-21/1",
IF(#REF!=2,"20-21/2",
IF(#REF!=3,"20-21/3",
IF(#REF!=4,"21-22/1",
IF(#REF!=5,"21-22/2",
IF(#REF!=6,"21-22/3","Hata10")))))),
IF(#REF!+BH178=2021,
IF(#REF!=1,"21-22/1",
IF(#REF!=2,"21-22/2",
IF(#REF!=3,"21-22/3",
IF(#REF!=4,"22-23/1",
IF(#REF!=5,"22-23/2",
IF(#REF!=6,"22-23/3","Hata11")))))),
IF(#REF!+BH178=2022,
IF(#REF!=1,"22-23/1",
IF(#REF!=2,"22-23/2",
IF(#REF!=3,"22-23/3",
IF(#REF!=4,"23-24/1",
IF(#REF!=5,"23-24/2",
IF(#REF!=6,"23-24/3","Hata12")))))),
IF(#REF!+BH178=2023,
IF(#REF!=1,"23-24/1",
IF(#REF!=2,"23-24/2",
IF(#REF!=3,"23-24/3",
IF(#REF!=4,"24-25/1",
IF(#REF!=5,"24-25/2",
IF(#REF!=6,"24-25/3","Hata13")))))),
))))))))))))))
)</f>
        <v>#REF!</v>
      </c>
      <c r="G178" s="4"/>
      <c r="H178" s="2" t="s">
        <v>144</v>
      </c>
      <c r="I178" s="2">
        <v>3471661</v>
      </c>
      <c r="J178" s="2" t="s">
        <v>145</v>
      </c>
      <c r="Q178" s="5">
        <v>4</v>
      </c>
      <c r="R178" s="2">
        <f>VLOOKUP($Q178,[1]sistem!$I$3:$L$10,2,FALSE)</f>
        <v>0</v>
      </c>
      <c r="S178" s="2">
        <f>VLOOKUP($Q178,[1]sistem!$I$3:$L$10,3,FALSE)</f>
        <v>1</v>
      </c>
      <c r="T178" s="2">
        <f>VLOOKUP($Q178,[1]sistem!$I$3:$L$10,4,FALSE)</f>
        <v>1</v>
      </c>
      <c r="U178" s="2" t="e">
        <f>VLOOKUP($AZ178,[1]sistem!$I$13:$L$14,2,FALSE)*#REF!</f>
        <v>#REF!</v>
      </c>
      <c r="V178" s="2" t="e">
        <f>VLOOKUP($AZ178,[1]sistem!$I$13:$L$14,3,FALSE)*#REF!</f>
        <v>#REF!</v>
      </c>
      <c r="W178" s="2" t="e">
        <f>VLOOKUP($AZ178,[1]sistem!$I$13:$L$14,4,FALSE)*#REF!</f>
        <v>#REF!</v>
      </c>
      <c r="X178" s="2" t="e">
        <f t="shared" si="63"/>
        <v>#REF!</v>
      </c>
      <c r="Y178" s="2" t="e">
        <f t="shared" si="64"/>
        <v>#REF!</v>
      </c>
      <c r="Z178" s="2" t="e">
        <f t="shared" si="65"/>
        <v>#REF!</v>
      </c>
      <c r="AA178" s="2" t="e">
        <f t="shared" si="66"/>
        <v>#REF!</v>
      </c>
      <c r="AB178" s="2">
        <f>VLOOKUP(AZ178,[1]sistem!$I$18:$J$19,2,FALSE)</f>
        <v>14</v>
      </c>
      <c r="AC178" s="2">
        <v>4.25</v>
      </c>
      <c r="AD178" s="2">
        <f>VLOOKUP($Q178,[1]sistem!$I$3:$M$10,5,FALSE)</f>
        <v>1</v>
      </c>
      <c r="AE178" s="2">
        <v>4</v>
      </c>
      <c r="AG178" s="2">
        <f>AE178*AK178</f>
        <v>56</v>
      </c>
      <c r="AH178" s="2">
        <f>VLOOKUP($Q178,[1]sistem!$I$3:$N$10,6,FALSE)</f>
        <v>2</v>
      </c>
      <c r="AI178" s="2">
        <v>2</v>
      </c>
      <c r="AJ178" s="2">
        <f t="shared" si="67"/>
        <v>4</v>
      </c>
      <c r="AK178" s="2">
        <f>VLOOKUP($AZ178,[1]sistem!$I$18:$K$19,3,FALSE)</f>
        <v>14</v>
      </c>
      <c r="AL178" s="2" t="e">
        <f>AK178*#REF!</f>
        <v>#REF!</v>
      </c>
      <c r="AM178" s="2" t="e">
        <f t="shared" si="68"/>
        <v>#REF!</v>
      </c>
      <c r="AN178" s="2">
        <f t="shared" si="79"/>
        <v>25</v>
      </c>
      <c r="AO178" s="2" t="e">
        <f t="shared" si="70"/>
        <v>#REF!</v>
      </c>
      <c r="AP178" s="2" t="e">
        <f>ROUND(AO178-#REF!,0)</f>
        <v>#REF!</v>
      </c>
      <c r="AQ178" s="2">
        <f>IF(AZ178="s",IF(Q178=0,0,
IF(Q178=1,#REF!*4*4,
IF(Q178=2,0,
IF(Q178=3,#REF!*4*2,
IF(Q178=4,0,
IF(Q178=5,0,
IF(Q178=6,0,
IF(Q178=7,0)))))))),
IF(AZ178="t",
IF(Q178=0,0,
IF(Q178=1,#REF!*4*4*0.8,
IF(Q178=2,0,
IF(Q178=3,#REF!*4*2*0.8,
IF(Q178=4,0,
IF(Q178=5,0,
IF(Q178=6,0,
IF(Q178=7,0))))))))))</f>
        <v>0</v>
      </c>
      <c r="AR178" s="2" t="e">
        <f>IF(AZ178="s",
IF(Q178=0,0,
IF(Q178=1,0,
IF(Q178=2,#REF!*4*2,
IF(Q178=3,#REF!*4,
IF(Q178=4,#REF!*4,
IF(Q178=5,0,
IF(Q178=6,0,
IF(Q178=7,#REF!*4)))))))),
IF(AZ178="t",
IF(Q178=0,0,
IF(Q178=1,0,
IF(Q178=2,#REF!*4*2*0.8,
IF(Q178=3,#REF!*4*0.8,
IF(Q178=4,#REF!*4*0.8,
IF(Q178=5,0,
IF(Q178=6,0,
IF(Q178=7,#REF!*4))))))))))</f>
        <v>#REF!</v>
      </c>
      <c r="AS178" s="2" t="e">
        <f>IF(AZ178="s",
IF(Q178=0,0,
IF(Q178=1,#REF!*2,
IF(Q178=2,#REF!*2,
IF(Q178=3,#REF!*2,
IF(Q178=4,#REF!*2,
IF(Q178=5,#REF!*2,
IF(Q178=6,#REF!*2,
IF(Q178=7,#REF!*2)))))))),
IF(AZ178="t",
IF(Q178=0,#REF!*2*0.8,
IF(Q178=1,#REF!*2*0.8,
IF(Q178=2,#REF!*2*0.8,
IF(Q178=3,#REF!*2*0.8,
IF(Q178=4,#REF!*2*0.8,
IF(Q178=5,#REF!*2*0.8,
IF(Q178=6,#REF!*1*0.8,
IF(Q178=7,#REF!*2))))))))))</f>
        <v>#REF!</v>
      </c>
      <c r="AT178" s="2" t="e">
        <f t="shared" si="71"/>
        <v>#REF!</v>
      </c>
      <c r="AU178" s="2" t="e">
        <f>IF(AZ178="s",
IF(Q178=0,0,
IF(Q178=1,(14-2)*(#REF!+#REF!)/4*4,
IF(Q178=2,(14-2)*(#REF!+#REF!)/4*2,
IF(Q178=3,(14-2)*(#REF!+#REF!)/4*3,
IF(Q178=4,(14-2)*(#REF!+#REF!)/4,
IF(Q178=5,(14-2)*#REF!/4,
IF(Q178=6,0,
IF(Q178=7,(14)*#REF!)))))))),
IF(AZ178="t",
IF(Q178=0,0,
IF(Q178=1,(11-2)*(#REF!+#REF!)/4*4,
IF(Q178=2,(11-2)*(#REF!+#REF!)/4*2,
IF(Q178=3,(11-2)*(#REF!+#REF!)/4*3,
IF(Q178=4,(11-2)*(#REF!+#REF!)/4,
IF(Q178=5,(11-2)*#REF!/4,
IF(Q178=6,0,
IF(Q178=7,(11)*#REF!))))))))))</f>
        <v>#REF!</v>
      </c>
      <c r="AV178" s="2" t="e">
        <f t="shared" si="72"/>
        <v>#REF!</v>
      </c>
      <c r="AW178" s="2">
        <f t="shared" si="73"/>
        <v>8</v>
      </c>
      <c r="AX178" s="2">
        <f t="shared" si="74"/>
        <v>4</v>
      </c>
      <c r="AY178" s="2" t="e">
        <f t="shared" si="75"/>
        <v>#REF!</v>
      </c>
      <c r="AZ178" s="2" t="s">
        <v>63</v>
      </c>
      <c r="BA178" s="2" t="e">
        <f>IF(BG178="A",0,IF(AZ178="s",14*#REF!,IF(AZ178="T",11*#REF!,"HATA")))</f>
        <v>#REF!</v>
      </c>
      <c r="BB178" s="2" t="e">
        <f t="shared" si="76"/>
        <v>#REF!</v>
      </c>
      <c r="BC178" s="2" t="e">
        <f t="shared" si="77"/>
        <v>#REF!</v>
      </c>
      <c r="BD178" s="2" t="e">
        <f>IF(BC178-#REF!=0,"DOĞRU","YANLIŞ")</f>
        <v>#REF!</v>
      </c>
      <c r="BE178" s="2" t="e">
        <f>#REF!-BC178</f>
        <v>#REF!</v>
      </c>
      <c r="BF178" s="2">
        <v>0</v>
      </c>
      <c r="BH178" s="2">
        <v>0</v>
      </c>
      <c r="BJ178" s="2">
        <v>4</v>
      </c>
      <c r="BL178" s="7" t="e">
        <f>#REF!*14</f>
        <v>#REF!</v>
      </c>
      <c r="BM178" s="9"/>
      <c r="BN178" s="8"/>
      <c r="BO178" s="13"/>
      <c r="BP178" s="13"/>
      <c r="BQ178" s="13"/>
      <c r="BR178" s="13"/>
      <c r="BS178" s="13"/>
      <c r="BT178" s="10"/>
      <c r="BU178" s="11"/>
      <c r="BV178" s="12"/>
      <c r="CC178" s="41"/>
      <c r="CD178" s="41"/>
      <c r="CE178" s="41"/>
      <c r="CF178" s="42"/>
      <c r="CG178" s="42"/>
      <c r="CH178" s="42"/>
      <c r="CI178" s="42"/>
      <c r="CJ178" s="42"/>
      <c r="CK178" s="42"/>
    </row>
    <row r="179" spans="1:89" hidden="1" x14ac:dyDescent="0.25">
      <c r="A179" s="2" t="s">
        <v>104</v>
      </c>
      <c r="B179" s="2" t="s">
        <v>105</v>
      </c>
      <c r="C179" s="2" t="s">
        <v>105</v>
      </c>
      <c r="D179" s="4" t="s">
        <v>60</v>
      </c>
      <c r="E179" s="4" t="s">
        <v>60</v>
      </c>
      <c r="F179" s="4" t="e">
        <f>IF(AZ179="S",
IF(#REF!+BH179=2012,
IF(#REF!=1,"12-13/1",
IF(#REF!=2,"12-13/2",
IF(#REF!=3,"13-14/1",
IF(#REF!=4,"13-14/2","Hata1")))),
IF(#REF!+BH179=2013,
IF(#REF!=1,"13-14/1",
IF(#REF!=2,"13-14/2",
IF(#REF!=3,"14-15/1",
IF(#REF!=4,"14-15/2","Hata2")))),
IF(#REF!+BH179=2014,
IF(#REF!=1,"14-15/1",
IF(#REF!=2,"14-15/2",
IF(#REF!=3,"15-16/1",
IF(#REF!=4,"15-16/2","Hata3")))),
IF(#REF!+BH179=2015,
IF(#REF!=1,"15-16/1",
IF(#REF!=2,"15-16/2",
IF(#REF!=3,"16-17/1",
IF(#REF!=4,"16-17/2","Hata4")))),
IF(#REF!+BH179=2016,
IF(#REF!=1,"16-17/1",
IF(#REF!=2,"16-17/2",
IF(#REF!=3,"17-18/1",
IF(#REF!=4,"17-18/2","Hata5")))),
IF(#REF!+BH179=2017,
IF(#REF!=1,"17-18/1",
IF(#REF!=2,"17-18/2",
IF(#REF!=3,"18-19/1",
IF(#REF!=4,"18-19/2","Hata6")))),
IF(#REF!+BH179=2018,
IF(#REF!=1,"18-19/1",
IF(#REF!=2,"18-19/2",
IF(#REF!=3,"19-20/1",
IF(#REF!=4,"19-20/2","Hata7")))),
IF(#REF!+BH179=2019,
IF(#REF!=1,"19-20/1",
IF(#REF!=2,"19-20/2",
IF(#REF!=3,"20-21/1",
IF(#REF!=4,"20-21/2","Hata8")))),
IF(#REF!+BH179=2020,
IF(#REF!=1,"20-21/1",
IF(#REF!=2,"20-21/2",
IF(#REF!=3,"21-22/1",
IF(#REF!=4,"21-22/2","Hata9")))),
IF(#REF!+BH179=2021,
IF(#REF!=1,"21-22/1",
IF(#REF!=2,"21-22/2",
IF(#REF!=3,"22-23/1",
IF(#REF!=4,"22-23/2","Hata10")))),
IF(#REF!+BH179=2022,
IF(#REF!=1,"22-23/1",
IF(#REF!=2,"22-23/2",
IF(#REF!=3,"23-24/1",
IF(#REF!=4,"23-24/2","Hata11")))),
IF(#REF!+BH179=2023,
IF(#REF!=1,"23-24/1",
IF(#REF!=2,"23-24/2",
IF(#REF!=3,"24-25/1",
IF(#REF!=4,"24-25/2","Hata12")))),
)))))))))))),
IF(AZ179="T",
IF(#REF!+BH179=2012,
IF(#REF!=1,"12-13/1",
IF(#REF!=2,"12-13/2",
IF(#REF!=3,"12-13/3",
IF(#REF!=4,"13-14/1",
IF(#REF!=5,"13-14/2",
IF(#REF!=6,"13-14/3","Hata1")))))),
IF(#REF!+BH179=2013,
IF(#REF!=1,"13-14/1",
IF(#REF!=2,"13-14/2",
IF(#REF!=3,"13-14/3",
IF(#REF!=4,"14-15/1",
IF(#REF!=5,"14-15/2",
IF(#REF!=6,"14-15/3","Hata2")))))),
IF(#REF!+BH179=2014,
IF(#REF!=1,"14-15/1",
IF(#REF!=2,"14-15/2",
IF(#REF!=3,"14-15/3",
IF(#REF!=4,"15-16/1",
IF(#REF!=5,"15-16/2",
IF(#REF!=6,"15-16/3","Hata3")))))),
IF(AND(#REF!+#REF!&gt;2014,#REF!+#REF!&lt;2015,BH179=1),
IF(#REF!=0.1,"14-15/0.1",
IF(#REF!=0.2,"14-15/0.2",
IF(#REF!=0.3,"14-15/0.3","Hata4"))),
IF(#REF!+BH179=2015,
IF(#REF!=1,"15-16/1",
IF(#REF!=2,"15-16/2",
IF(#REF!=3,"15-16/3",
IF(#REF!=4,"16-17/1",
IF(#REF!=5,"16-17/2",
IF(#REF!=6,"16-17/3","Hata5")))))),
IF(#REF!+BH179=2016,
IF(#REF!=1,"16-17/1",
IF(#REF!=2,"16-17/2",
IF(#REF!=3,"16-17/3",
IF(#REF!=4,"17-18/1",
IF(#REF!=5,"17-18/2",
IF(#REF!=6,"17-18/3","Hata6")))))),
IF(#REF!+BH179=2017,
IF(#REF!=1,"17-18/1",
IF(#REF!=2,"17-18/2",
IF(#REF!=3,"17-18/3",
IF(#REF!=4,"18-19/1",
IF(#REF!=5,"18-19/2",
IF(#REF!=6,"18-19/3","Hata7")))))),
IF(#REF!+BH179=2018,
IF(#REF!=1,"18-19/1",
IF(#REF!=2,"18-19/2",
IF(#REF!=3,"18-19/3",
IF(#REF!=4,"19-20/1",
IF(#REF!=5," 19-20/2",
IF(#REF!=6,"19-20/3","Hata8")))))),
IF(#REF!+BH179=2019,
IF(#REF!=1,"19-20/1",
IF(#REF!=2,"19-20/2",
IF(#REF!=3,"19-20/3",
IF(#REF!=4,"20-21/1",
IF(#REF!=5,"20-21/2",
IF(#REF!=6,"20-21/3","Hata9")))))),
IF(#REF!+BH179=2020,
IF(#REF!=1,"20-21/1",
IF(#REF!=2,"20-21/2",
IF(#REF!=3,"20-21/3",
IF(#REF!=4,"21-22/1",
IF(#REF!=5,"21-22/2",
IF(#REF!=6,"21-22/3","Hata10")))))),
IF(#REF!+BH179=2021,
IF(#REF!=1,"21-22/1",
IF(#REF!=2,"21-22/2",
IF(#REF!=3,"21-22/3",
IF(#REF!=4,"22-23/1",
IF(#REF!=5,"22-23/2",
IF(#REF!=6,"22-23/3","Hata11")))))),
IF(#REF!+BH179=2022,
IF(#REF!=1,"22-23/1",
IF(#REF!=2,"22-23/2",
IF(#REF!=3,"22-23/3",
IF(#REF!=4,"23-24/1",
IF(#REF!=5,"23-24/2",
IF(#REF!=6,"23-24/3","Hata12")))))),
IF(#REF!+BH179=2023,
IF(#REF!=1,"23-24/1",
IF(#REF!=2,"23-24/2",
IF(#REF!=3,"23-24/3",
IF(#REF!=4,"24-25/1",
IF(#REF!=5,"24-25/2",
IF(#REF!=6,"24-25/3","Hata13")))))),
))))))))))))))
)</f>
        <v>#REF!</v>
      </c>
      <c r="G179" s="4"/>
      <c r="H179" s="2" t="s">
        <v>146</v>
      </c>
      <c r="I179" s="2">
        <v>54717</v>
      </c>
      <c r="J179" s="2" t="s">
        <v>147</v>
      </c>
      <c r="O179" s="2" t="s">
        <v>108</v>
      </c>
      <c r="P179" s="2" t="s">
        <v>109</v>
      </c>
      <c r="Q179" s="5">
        <v>7</v>
      </c>
      <c r="R179" s="2">
        <f>VLOOKUP($Q179,[1]sistem!$I$3:$L$10,2,FALSE)</f>
        <v>0</v>
      </c>
      <c r="S179" s="2">
        <f>VLOOKUP($Q179,[1]sistem!$I$3:$L$10,3,FALSE)</f>
        <v>1</v>
      </c>
      <c r="T179" s="2">
        <f>VLOOKUP($Q179,[1]sistem!$I$3:$L$10,4,FALSE)</f>
        <v>1</v>
      </c>
      <c r="U179" s="2" t="e">
        <f>VLOOKUP($AZ179,[1]sistem!$I$13:$L$14,2,FALSE)*#REF!</f>
        <v>#REF!</v>
      </c>
      <c r="V179" s="2" t="e">
        <f>VLOOKUP($AZ179,[1]sistem!$I$13:$L$14,3,FALSE)*#REF!</f>
        <v>#REF!</v>
      </c>
      <c r="W179" s="2" t="e">
        <f>VLOOKUP($AZ179,[1]sistem!$I$13:$L$14,4,FALSE)*#REF!</f>
        <v>#REF!</v>
      </c>
      <c r="X179" s="2" t="e">
        <f t="shared" si="63"/>
        <v>#REF!</v>
      </c>
      <c r="Y179" s="2" t="e">
        <f t="shared" si="64"/>
        <v>#REF!</v>
      </c>
      <c r="Z179" s="2" t="e">
        <f t="shared" si="65"/>
        <v>#REF!</v>
      </c>
      <c r="AA179" s="2" t="e">
        <f t="shared" si="66"/>
        <v>#REF!</v>
      </c>
      <c r="AB179" s="2">
        <f>VLOOKUP(AZ179,[1]sistem!$I$18:$J$19,2,FALSE)</f>
        <v>14</v>
      </c>
      <c r="AC179" s="2">
        <v>0.25</v>
      </c>
      <c r="AD179" s="2">
        <f>VLOOKUP($Q179,[1]sistem!$I$3:$M$10,5,FALSE)</f>
        <v>1</v>
      </c>
      <c r="AG179" s="2" t="e">
        <f>(#REF!+#REF!)*AB179</f>
        <v>#REF!</v>
      </c>
      <c r="AH179" s="2">
        <f>VLOOKUP($Q179,[1]sistem!$I$3:$N$10,6,FALSE)</f>
        <v>2</v>
      </c>
      <c r="AI179" s="2">
        <v>2</v>
      </c>
      <c r="AJ179" s="2">
        <f t="shared" si="67"/>
        <v>4</v>
      </c>
      <c r="AK179" s="2">
        <f>VLOOKUP($AZ179,[1]sistem!$I$18:$K$19,3,FALSE)</f>
        <v>14</v>
      </c>
      <c r="AL179" s="2" t="e">
        <f>AK179*#REF!</f>
        <v>#REF!</v>
      </c>
      <c r="AM179" s="2" t="e">
        <f t="shared" si="68"/>
        <v>#REF!</v>
      </c>
      <c r="AN179" s="2">
        <f t="shared" si="79"/>
        <v>25</v>
      </c>
      <c r="AO179" s="2" t="e">
        <f t="shared" si="70"/>
        <v>#REF!</v>
      </c>
      <c r="AP179" s="2" t="e">
        <f>ROUND(AO179-#REF!,0)</f>
        <v>#REF!</v>
      </c>
      <c r="AQ179" s="2">
        <f>IF(AZ179="s",IF(Q179=0,0,
IF(Q179=1,#REF!*4*4,
IF(Q179=2,0,
IF(Q179=3,#REF!*4*2,
IF(Q179=4,0,
IF(Q179=5,0,
IF(Q179=6,0,
IF(Q179=7,0)))))))),
IF(AZ179="t",
IF(Q179=0,0,
IF(Q179=1,#REF!*4*4*0.8,
IF(Q179=2,0,
IF(Q179=3,#REF!*4*2*0.8,
IF(Q179=4,0,
IF(Q179=5,0,
IF(Q179=6,0,
IF(Q179=7,0))))))))))</f>
        <v>0</v>
      </c>
      <c r="AR179" s="2" t="e">
        <f>IF(AZ179="s",
IF(Q179=0,0,
IF(Q179=1,0,
IF(Q179=2,#REF!*4*2,
IF(Q179=3,#REF!*4,
IF(Q179=4,#REF!*4,
IF(Q179=5,0,
IF(Q179=6,0,
IF(Q179=7,#REF!*4)))))))),
IF(AZ179="t",
IF(Q179=0,0,
IF(Q179=1,0,
IF(Q179=2,#REF!*4*2*0.8,
IF(Q179=3,#REF!*4*0.8,
IF(Q179=4,#REF!*4*0.8,
IF(Q179=5,0,
IF(Q179=6,0,
IF(Q179=7,#REF!*4))))))))))</f>
        <v>#REF!</v>
      </c>
      <c r="AS179" s="2" t="e">
        <f>IF(AZ179="s",
IF(Q179=0,0,
IF(Q179=1,#REF!*2,
IF(Q179=2,#REF!*2,
IF(Q179=3,#REF!*2,
IF(Q179=4,#REF!*2,
IF(Q179=5,#REF!*2,
IF(Q179=6,#REF!*2,
IF(Q179=7,#REF!*2)))))))),
IF(AZ179="t",
IF(Q179=0,#REF!*2*0.8,
IF(Q179=1,#REF!*2*0.8,
IF(Q179=2,#REF!*2*0.8,
IF(Q179=3,#REF!*2*0.8,
IF(Q179=4,#REF!*2*0.8,
IF(Q179=5,#REF!*2*0.8,
IF(Q179=6,#REF!*1*0.8,
IF(Q179=7,#REF!*2))))))))))</f>
        <v>#REF!</v>
      </c>
      <c r="AT179" s="2" t="e">
        <f t="shared" si="71"/>
        <v>#REF!</v>
      </c>
      <c r="AU179" s="2" t="e">
        <f>IF(AZ179="s",
IF(Q179=0,0,
IF(Q179=1,(14-2)*(#REF!+#REF!)/4*4,
IF(Q179=2,(14-2)*(#REF!+#REF!)/4*2,
IF(Q179=3,(14-2)*(#REF!+#REF!)/4*3,
IF(Q179=4,(14-2)*(#REF!+#REF!)/4,
IF(Q179=5,(14-2)*#REF!/4,
IF(Q179=6,0,
IF(Q179=7,(14)*#REF!)))))))),
IF(AZ179="t",
IF(Q179=0,0,
IF(Q179=1,(11-2)*(#REF!+#REF!)/4*4,
IF(Q179=2,(11-2)*(#REF!+#REF!)/4*2,
IF(Q179=3,(11-2)*(#REF!+#REF!)/4*3,
IF(Q179=4,(11-2)*(#REF!+#REF!)/4,
IF(Q179=5,(11-2)*#REF!/4,
IF(Q179=6,0,
IF(Q179=7,(11)*#REF!))))))))))</f>
        <v>#REF!</v>
      </c>
      <c r="AV179" s="2" t="e">
        <f t="shared" si="72"/>
        <v>#REF!</v>
      </c>
      <c r="AW179" s="2">
        <f t="shared" si="73"/>
        <v>8</v>
      </c>
      <c r="AX179" s="2">
        <f t="shared" si="74"/>
        <v>4</v>
      </c>
      <c r="AY179" s="2" t="e">
        <f t="shared" si="75"/>
        <v>#REF!</v>
      </c>
      <c r="AZ179" s="2" t="s">
        <v>63</v>
      </c>
      <c r="BA179" s="2">
        <f>IF(BG179="A",0,IF(AZ179="s",14*#REF!,IF(AZ179="T",11*#REF!,"HATA")))</f>
        <v>0</v>
      </c>
      <c r="BB179" s="2" t="e">
        <f t="shared" si="76"/>
        <v>#REF!</v>
      </c>
      <c r="BC179" s="2" t="e">
        <f t="shared" si="77"/>
        <v>#REF!</v>
      </c>
      <c r="BD179" s="2" t="e">
        <f>IF(BC179-#REF!=0,"DOĞRU","YANLIŞ")</f>
        <v>#REF!</v>
      </c>
      <c r="BE179" s="2" t="e">
        <f>#REF!-BC179</f>
        <v>#REF!</v>
      </c>
      <c r="BF179" s="2">
        <v>0</v>
      </c>
      <c r="BG179" s="2" t="s">
        <v>110</v>
      </c>
      <c r="BH179" s="2">
        <v>0</v>
      </c>
      <c r="BJ179" s="2">
        <v>7</v>
      </c>
      <c r="BL179" s="7" t="e">
        <f>#REF!*14</f>
        <v>#REF!</v>
      </c>
      <c r="BM179" s="9"/>
      <c r="BN179" s="8"/>
      <c r="BO179" s="13"/>
      <c r="BP179" s="13"/>
      <c r="BQ179" s="13"/>
      <c r="BR179" s="13"/>
      <c r="BS179" s="13"/>
      <c r="BT179" s="10"/>
      <c r="BU179" s="11"/>
      <c r="BV179" s="12"/>
      <c r="CC179" s="41"/>
      <c r="CD179" s="41"/>
      <c r="CE179" s="41"/>
      <c r="CF179" s="42"/>
      <c r="CG179" s="42"/>
      <c r="CH179" s="42"/>
      <c r="CI179" s="42"/>
      <c r="CJ179" s="42"/>
      <c r="CK179" s="42"/>
    </row>
    <row r="180" spans="1:89" hidden="1" x14ac:dyDescent="0.25">
      <c r="A180" s="2" t="s">
        <v>574</v>
      </c>
      <c r="B180" s="2" t="s">
        <v>563</v>
      </c>
      <c r="C180" s="2" t="s">
        <v>563</v>
      </c>
      <c r="D180" s="4" t="s">
        <v>60</v>
      </c>
      <c r="E180" s="4" t="s">
        <v>60</v>
      </c>
      <c r="F180" s="4" t="e">
        <f>IF(AZ180="S",
IF(#REF!+BH180=2012,
IF(#REF!=1,"12-13/1",
IF(#REF!=2,"12-13/2",
IF(#REF!=3,"13-14/1",
IF(#REF!=4,"13-14/2","Hata1")))),
IF(#REF!+BH180=2013,
IF(#REF!=1,"13-14/1",
IF(#REF!=2,"13-14/2",
IF(#REF!=3,"14-15/1",
IF(#REF!=4,"14-15/2","Hata2")))),
IF(#REF!+BH180=2014,
IF(#REF!=1,"14-15/1",
IF(#REF!=2,"14-15/2",
IF(#REF!=3,"15-16/1",
IF(#REF!=4,"15-16/2","Hata3")))),
IF(#REF!+BH180=2015,
IF(#REF!=1,"15-16/1",
IF(#REF!=2,"15-16/2",
IF(#REF!=3,"16-17/1",
IF(#REF!=4,"16-17/2","Hata4")))),
IF(#REF!+BH180=2016,
IF(#REF!=1,"16-17/1",
IF(#REF!=2,"16-17/2",
IF(#REF!=3,"17-18/1",
IF(#REF!=4,"17-18/2","Hata5")))),
IF(#REF!+BH180=2017,
IF(#REF!=1,"17-18/1",
IF(#REF!=2,"17-18/2",
IF(#REF!=3,"18-19/1",
IF(#REF!=4,"18-19/2","Hata6")))),
IF(#REF!+BH180=2018,
IF(#REF!=1,"18-19/1",
IF(#REF!=2,"18-19/2",
IF(#REF!=3,"19-20/1",
IF(#REF!=4,"19-20/2","Hata7")))),
IF(#REF!+BH180=2019,
IF(#REF!=1,"19-20/1",
IF(#REF!=2,"19-20/2",
IF(#REF!=3,"20-21/1",
IF(#REF!=4,"20-21/2","Hata8")))),
IF(#REF!+BH180=2020,
IF(#REF!=1,"20-21/1",
IF(#REF!=2,"20-21/2",
IF(#REF!=3,"21-22/1",
IF(#REF!=4,"21-22/2","Hata9")))),
IF(#REF!+BH180=2021,
IF(#REF!=1,"21-22/1",
IF(#REF!=2,"21-22/2",
IF(#REF!=3,"22-23/1",
IF(#REF!=4,"22-23/2","Hata10")))),
IF(#REF!+BH180=2022,
IF(#REF!=1,"22-23/1",
IF(#REF!=2,"22-23/2",
IF(#REF!=3,"23-24/1",
IF(#REF!=4,"23-24/2","Hata11")))),
IF(#REF!+BH180=2023,
IF(#REF!=1,"23-24/1",
IF(#REF!=2,"23-24/2",
IF(#REF!=3,"24-25/1",
IF(#REF!=4,"24-25/2","Hata12")))),
)))))))))))),
IF(AZ180="T",
IF(#REF!+BH180=2012,
IF(#REF!=1,"12-13/1",
IF(#REF!=2,"12-13/2",
IF(#REF!=3,"12-13/3",
IF(#REF!=4,"13-14/1",
IF(#REF!=5,"13-14/2",
IF(#REF!=6,"13-14/3","Hata1")))))),
IF(#REF!+BH180=2013,
IF(#REF!=1,"13-14/1",
IF(#REF!=2,"13-14/2",
IF(#REF!=3,"13-14/3",
IF(#REF!=4,"14-15/1",
IF(#REF!=5,"14-15/2",
IF(#REF!=6,"14-15/3","Hata2")))))),
IF(#REF!+BH180=2014,
IF(#REF!=1,"14-15/1",
IF(#REF!=2,"14-15/2",
IF(#REF!=3,"14-15/3",
IF(#REF!=4,"15-16/1",
IF(#REF!=5,"15-16/2",
IF(#REF!=6,"15-16/3","Hata3")))))),
IF(AND(#REF!+#REF!&gt;2014,#REF!+#REF!&lt;2015,BH180=1),
IF(#REF!=0.1,"14-15/0.1",
IF(#REF!=0.2,"14-15/0.2",
IF(#REF!=0.3,"14-15/0.3","Hata4"))),
IF(#REF!+BH180=2015,
IF(#REF!=1,"15-16/1",
IF(#REF!=2,"15-16/2",
IF(#REF!=3,"15-16/3",
IF(#REF!=4,"16-17/1",
IF(#REF!=5,"16-17/2",
IF(#REF!=6,"16-17/3","Hata5")))))),
IF(#REF!+BH180=2016,
IF(#REF!=1,"16-17/1",
IF(#REF!=2,"16-17/2",
IF(#REF!=3,"16-17/3",
IF(#REF!=4,"17-18/1",
IF(#REF!=5,"17-18/2",
IF(#REF!=6,"17-18/3","Hata6")))))),
IF(#REF!+BH180=2017,
IF(#REF!=1,"17-18/1",
IF(#REF!=2,"17-18/2",
IF(#REF!=3,"17-18/3",
IF(#REF!=4,"18-19/1",
IF(#REF!=5,"18-19/2",
IF(#REF!=6,"18-19/3","Hata7")))))),
IF(#REF!+BH180=2018,
IF(#REF!=1,"18-19/1",
IF(#REF!=2,"18-19/2",
IF(#REF!=3,"18-19/3",
IF(#REF!=4,"19-20/1",
IF(#REF!=5," 19-20/2",
IF(#REF!=6,"19-20/3","Hata8")))))),
IF(#REF!+BH180=2019,
IF(#REF!=1,"19-20/1",
IF(#REF!=2,"19-20/2",
IF(#REF!=3,"19-20/3",
IF(#REF!=4,"20-21/1",
IF(#REF!=5,"20-21/2",
IF(#REF!=6,"20-21/3","Hata9")))))),
IF(#REF!+BH180=2020,
IF(#REF!=1,"20-21/1",
IF(#REF!=2,"20-21/2",
IF(#REF!=3,"20-21/3",
IF(#REF!=4,"21-22/1",
IF(#REF!=5,"21-22/2",
IF(#REF!=6,"21-22/3","Hata10")))))),
IF(#REF!+BH180=2021,
IF(#REF!=1,"21-22/1",
IF(#REF!=2,"21-22/2",
IF(#REF!=3,"21-22/3",
IF(#REF!=4,"22-23/1",
IF(#REF!=5,"22-23/2",
IF(#REF!=6,"22-23/3","Hata11")))))),
IF(#REF!+BH180=2022,
IF(#REF!=1,"22-23/1",
IF(#REF!=2,"22-23/2",
IF(#REF!=3,"22-23/3",
IF(#REF!=4,"23-24/1",
IF(#REF!=5,"23-24/2",
IF(#REF!=6,"23-24/3","Hata12")))))),
IF(#REF!+BH180=2023,
IF(#REF!=1,"23-24/1",
IF(#REF!=2,"23-24/2",
IF(#REF!=3,"23-24/3",
IF(#REF!=4,"24-25/1",
IF(#REF!=5,"24-25/2",
IF(#REF!=6,"24-25/3","Hata13")))))),
))))))))))))))
)</f>
        <v>#REF!</v>
      </c>
      <c r="G180" s="4"/>
      <c r="H180" s="2" t="s">
        <v>146</v>
      </c>
      <c r="I180" s="2">
        <v>54724</v>
      </c>
      <c r="J180" s="2" t="s">
        <v>147</v>
      </c>
      <c r="O180" s="2" t="s">
        <v>564</v>
      </c>
      <c r="P180" s="2" t="s">
        <v>564</v>
      </c>
      <c r="Q180" s="5">
        <v>4</v>
      </c>
      <c r="R180" s="2">
        <f>VLOOKUP($Q180,[1]sistem!$I$3:$L$10,2,FALSE)</f>
        <v>0</v>
      </c>
      <c r="S180" s="2">
        <f>VLOOKUP($Q180,[1]sistem!$I$3:$L$10,3,FALSE)</f>
        <v>1</v>
      </c>
      <c r="T180" s="2">
        <f>VLOOKUP($Q180,[1]sistem!$I$3:$L$10,4,FALSE)</f>
        <v>1</v>
      </c>
      <c r="U180" s="2" t="e">
        <f>VLOOKUP($AZ180,[1]sistem!$I$13:$L$14,2,FALSE)*#REF!</f>
        <v>#REF!</v>
      </c>
      <c r="V180" s="2" t="e">
        <f>VLOOKUP($AZ180,[1]sistem!$I$13:$L$14,3,FALSE)*#REF!</f>
        <v>#REF!</v>
      </c>
      <c r="W180" s="2" t="e">
        <f>VLOOKUP($AZ180,[1]sistem!$I$13:$L$14,4,FALSE)*#REF!</f>
        <v>#REF!</v>
      </c>
      <c r="X180" s="2" t="e">
        <f t="shared" si="63"/>
        <v>#REF!</v>
      </c>
      <c r="Y180" s="2" t="e">
        <f t="shared" si="64"/>
        <v>#REF!</v>
      </c>
      <c r="Z180" s="2" t="e">
        <f t="shared" si="65"/>
        <v>#REF!</v>
      </c>
      <c r="AA180" s="2" t="e">
        <f t="shared" si="66"/>
        <v>#REF!</v>
      </c>
      <c r="AB180" s="2">
        <f>VLOOKUP(AZ180,[1]sistem!$I$18:$J$19,2,FALSE)</f>
        <v>14</v>
      </c>
      <c r="AC180" s="2">
        <v>0.25</v>
      </c>
      <c r="AD180" s="2">
        <f>VLOOKUP($Q180,[1]sistem!$I$3:$M$10,5,FALSE)</f>
        <v>1</v>
      </c>
      <c r="AG180" s="2" t="e">
        <f>(#REF!+#REF!)*AB180</f>
        <v>#REF!</v>
      </c>
      <c r="AH180" s="2">
        <f>VLOOKUP($Q180,[1]sistem!$I$3:$N$10,6,FALSE)</f>
        <v>2</v>
      </c>
      <c r="AI180" s="2">
        <v>2</v>
      </c>
      <c r="AJ180" s="2">
        <f t="shared" si="67"/>
        <v>4</v>
      </c>
      <c r="AK180" s="2">
        <f>VLOOKUP($AZ180,[1]sistem!$I$18:$K$19,3,FALSE)</f>
        <v>14</v>
      </c>
      <c r="AL180" s="2" t="e">
        <f>AK180*#REF!</f>
        <v>#REF!</v>
      </c>
      <c r="AM180" s="2" t="e">
        <f t="shared" si="68"/>
        <v>#REF!</v>
      </c>
      <c r="AN180" s="2">
        <f t="shared" si="79"/>
        <v>25</v>
      </c>
      <c r="AO180" s="2" t="e">
        <f t="shared" si="70"/>
        <v>#REF!</v>
      </c>
      <c r="AP180" s="2" t="e">
        <f>ROUND(AO180-#REF!,0)</f>
        <v>#REF!</v>
      </c>
      <c r="AQ180" s="2">
        <f>IF(AZ180="s",IF(Q180=0,0,
IF(Q180=1,#REF!*4*4,
IF(Q180=2,0,
IF(Q180=3,#REF!*4*2,
IF(Q180=4,0,
IF(Q180=5,0,
IF(Q180=6,0,
IF(Q180=7,0)))))))),
IF(AZ180="t",
IF(Q180=0,0,
IF(Q180=1,#REF!*4*4*0.8,
IF(Q180=2,0,
IF(Q180=3,#REF!*4*2*0.8,
IF(Q180=4,0,
IF(Q180=5,0,
IF(Q180=6,0,
IF(Q180=7,0))))))))))</f>
        <v>0</v>
      </c>
      <c r="AR180" s="2" t="e">
        <f>IF(AZ180="s",
IF(Q180=0,0,
IF(Q180=1,0,
IF(Q180=2,#REF!*4*2,
IF(Q180=3,#REF!*4,
IF(Q180=4,#REF!*4,
IF(Q180=5,0,
IF(Q180=6,0,
IF(Q180=7,#REF!*4)))))))),
IF(AZ180="t",
IF(Q180=0,0,
IF(Q180=1,0,
IF(Q180=2,#REF!*4*2*0.8,
IF(Q180=3,#REF!*4*0.8,
IF(Q180=4,#REF!*4*0.8,
IF(Q180=5,0,
IF(Q180=6,0,
IF(Q180=7,#REF!*4))))))))))</f>
        <v>#REF!</v>
      </c>
      <c r="AS180" s="2" t="e">
        <f>IF(AZ180="s",
IF(Q180=0,0,
IF(Q180=1,#REF!*2,
IF(Q180=2,#REF!*2,
IF(Q180=3,#REF!*2,
IF(Q180=4,#REF!*2,
IF(Q180=5,#REF!*2,
IF(Q180=6,#REF!*2,
IF(Q180=7,#REF!*2)))))))),
IF(AZ180="t",
IF(Q180=0,#REF!*2*0.8,
IF(Q180=1,#REF!*2*0.8,
IF(Q180=2,#REF!*2*0.8,
IF(Q180=3,#REF!*2*0.8,
IF(Q180=4,#REF!*2*0.8,
IF(Q180=5,#REF!*2*0.8,
IF(Q180=6,#REF!*1*0.8,
IF(Q180=7,#REF!*2))))))))))</f>
        <v>#REF!</v>
      </c>
      <c r="AT180" s="2" t="e">
        <f t="shared" si="71"/>
        <v>#REF!</v>
      </c>
      <c r="AU180" s="2" t="e">
        <f>IF(AZ180="s",
IF(Q180=0,0,
IF(Q180=1,(14-2)*(#REF!+#REF!)/4*4,
IF(Q180=2,(14-2)*(#REF!+#REF!)/4*2,
IF(Q180=3,(14-2)*(#REF!+#REF!)/4*3,
IF(Q180=4,(14-2)*(#REF!+#REF!)/4,
IF(Q180=5,(14-2)*#REF!/4,
IF(Q180=6,0,
IF(Q180=7,(14)*#REF!)))))))),
IF(AZ180="t",
IF(Q180=0,0,
IF(Q180=1,(11-2)*(#REF!+#REF!)/4*4,
IF(Q180=2,(11-2)*(#REF!+#REF!)/4*2,
IF(Q180=3,(11-2)*(#REF!+#REF!)/4*3,
IF(Q180=4,(11-2)*(#REF!+#REF!)/4,
IF(Q180=5,(11-2)*#REF!/4,
IF(Q180=6,0,
IF(Q180=7,(11)*#REF!))))))))))</f>
        <v>#REF!</v>
      </c>
      <c r="AV180" s="2" t="e">
        <f t="shared" si="72"/>
        <v>#REF!</v>
      </c>
      <c r="AW180" s="2">
        <f t="shared" si="73"/>
        <v>8</v>
      </c>
      <c r="AX180" s="2">
        <f t="shared" si="74"/>
        <v>4</v>
      </c>
      <c r="AY180" s="2" t="e">
        <f t="shared" si="75"/>
        <v>#REF!</v>
      </c>
      <c r="AZ180" s="2" t="s">
        <v>63</v>
      </c>
      <c r="BA180" s="2" t="e">
        <f>IF(BG180="A",0,IF(AZ180="s",14*#REF!,IF(AZ180="T",11*#REF!,"HATA")))</f>
        <v>#REF!</v>
      </c>
      <c r="BB180" s="2" t="e">
        <f t="shared" si="76"/>
        <v>#REF!</v>
      </c>
      <c r="BC180" s="2" t="e">
        <f t="shared" si="77"/>
        <v>#REF!</v>
      </c>
      <c r="BD180" s="2" t="e">
        <f>IF(BC180-#REF!=0,"DOĞRU","YANLIŞ")</f>
        <v>#REF!</v>
      </c>
      <c r="BE180" s="2" t="e">
        <f>#REF!-BC180</f>
        <v>#REF!</v>
      </c>
      <c r="BF180" s="2">
        <v>0</v>
      </c>
      <c r="BH180" s="2">
        <v>0</v>
      </c>
      <c r="BJ180" s="2">
        <v>4</v>
      </c>
      <c r="BL180" s="7" t="e">
        <f>#REF!*14</f>
        <v>#REF!</v>
      </c>
      <c r="BM180" s="9"/>
      <c r="BN180" s="8"/>
      <c r="BO180" s="13"/>
      <c r="BP180" s="13"/>
      <c r="BQ180" s="13"/>
      <c r="BR180" s="13"/>
      <c r="BS180" s="13"/>
      <c r="BT180" s="10"/>
      <c r="BU180" s="11"/>
      <c r="BV180" s="12"/>
      <c r="CC180" s="41"/>
      <c r="CD180" s="41"/>
      <c r="CE180" s="41"/>
      <c r="CF180" s="42"/>
      <c r="CG180" s="42"/>
      <c r="CH180" s="42"/>
      <c r="CI180" s="42"/>
      <c r="CJ180" s="42"/>
      <c r="CK180" s="42"/>
    </row>
    <row r="181" spans="1:89" hidden="1" x14ac:dyDescent="0.25">
      <c r="A181" s="2" t="s">
        <v>245</v>
      </c>
      <c r="B181" s="2" t="s">
        <v>246</v>
      </c>
      <c r="C181" s="2" t="s">
        <v>246</v>
      </c>
      <c r="D181" s="4" t="s">
        <v>60</v>
      </c>
      <c r="E181" s="4" t="s">
        <v>60</v>
      </c>
      <c r="F181" s="4" t="e">
        <f>IF(AZ181="S",
IF(#REF!+BH181=2012,
IF(#REF!=1,"12-13/1",
IF(#REF!=2,"12-13/2",
IF(#REF!=3,"13-14/1",
IF(#REF!=4,"13-14/2","Hata1")))),
IF(#REF!+BH181=2013,
IF(#REF!=1,"13-14/1",
IF(#REF!=2,"13-14/2",
IF(#REF!=3,"14-15/1",
IF(#REF!=4,"14-15/2","Hata2")))),
IF(#REF!+BH181=2014,
IF(#REF!=1,"14-15/1",
IF(#REF!=2,"14-15/2",
IF(#REF!=3,"15-16/1",
IF(#REF!=4,"15-16/2","Hata3")))),
IF(#REF!+BH181=2015,
IF(#REF!=1,"15-16/1",
IF(#REF!=2,"15-16/2",
IF(#REF!=3,"16-17/1",
IF(#REF!=4,"16-17/2","Hata4")))),
IF(#REF!+BH181=2016,
IF(#REF!=1,"16-17/1",
IF(#REF!=2,"16-17/2",
IF(#REF!=3,"17-18/1",
IF(#REF!=4,"17-18/2","Hata5")))),
IF(#REF!+BH181=2017,
IF(#REF!=1,"17-18/1",
IF(#REF!=2,"17-18/2",
IF(#REF!=3,"18-19/1",
IF(#REF!=4,"18-19/2","Hata6")))),
IF(#REF!+BH181=2018,
IF(#REF!=1,"18-19/1",
IF(#REF!=2,"18-19/2",
IF(#REF!=3,"19-20/1",
IF(#REF!=4,"19-20/2","Hata7")))),
IF(#REF!+BH181=2019,
IF(#REF!=1,"19-20/1",
IF(#REF!=2,"19-20/2",
IF(#REF!=3,"20-21/1",
IF(#REF!=4,"20-21/2","Hata8")))),
IF(#REF!+BH181=2020,
IF(#REF!=1,"20-21/1",
IF(#REF!=2,"20-21/2",
IF(#REF!=3,"21-22/1",
IF(#REF!=4,"21-22/2","Hata9")))),
IF(#REF!+BH181=2021,
IF(#REF!=1,"21-22/1",
IF(#REF!=2,"21-22/2",
IF(#REF!=3,"22-23/1",
IF(#REF!=4,"22-23/2","Hata10")))),
IF(#REF!+BH181=2022,
IF(#REF!=1,"22-23/1",
IF(#REF!=2,"22-23/2",
IF(#REF!=3,"23-24/1",
IF(#REF!=4,"23-24/2","Hata11")))),
IF(#REF!+BH181=2023,
IF(#REF!=1,"23-24/1",
IF(#REF!=2,"23-24/2",
IF(#REF!=3,"24-25/1",
IF(#REF!=4,"24-25/2","Hata12")))),
)))))))))))),
IF(AZ181="T",
IF(#REF!+BH181=2012,
IF(#REF!=1,"12-13/1",
IF(#REF!=2,"12-13/2",
IF(#REF!=3,"12-13/3",
IF(#REF!=4,"13-14/1",
IF(#REF!=5,"13-14/2",
IF(#REF!=6,"13-14/3","Hata1")))))),
IF(#REF!+BH181=2013,
IF(#REF!=1,"13-14/1",
IF(#REF!=2,"13-14/2",
IF(#REF!=3,"13-14/3",
IF(#REF!=4,"14-15/1",
IF(#REF!=5,"14-15/2",
IF(#REF!=6,"14-15/3","Hata2")))))),
IF(#REF!+BH181=2014,
IF(#REF!=1,"14-15/1",
IF(#REF!=2,"14-15/2",
IF(#REF!=3,"14-15/3",
IF(#REF!=4,"15-16/1",
IF(#REF!=5,"15-16/2",
IF(#REF!=6,"15-16/3","Hata3")))))),
IF(AND(#REF!+#REF!&gt;2014,#REF!+#REF!&lt;2015,BH181=1),
IF(#REF!=0.1,"14-15/0.1",
IF(#REF!=0.2,"14-15/0.2",
IF(#REF!=0.3,"14-15/0.3","Hata4"))),
IF(#REF!+BH181=2015,
IF(#REF!=1,"15-16/1",
IF(#REF!=2,"15-16/2",
IF(#REF!=3,"15-16/3",
IF(#REF!=4,"16-17/1",
IF(#REF!=5,"16-17/2",
IF(#REF!=6,"16-17/3","Hata5")))))),
IF(#REF!+BH181=2016,
IF(#REF!=1,"16-17/1",
IF(#REF!=2,"16-17/2",
IF(#REF!=3,"16-17/3",
IF(#REF!=4,"17-18/1",
IF(#REF!=5,"17-18/2",
IF(#REF!=6,"17-18/3","Hata6")))))),
IF(#REF!+BH181=2017,
IF(#REF!=1,"17-18/1",
IF(#REF!=2,"17-18/2",
IF(#REF!=3,"17-18/3",
IF(#REF!=4,"18-19/1",
IF(#REF!=5,"18-19/2",
IF(#REF!=6,"18-19/3","Hata7")))))),
IF(#REF!+BH181=2018,
IF(#REF!=1,"18-19/1",
IF(#REF!=2,"18-19/2",
IF(#REF!=3,"18-19/3",
IF(#REF!=4,"19-20/1",
IF(#REF!=5," 19-20/2",
IF(#REF!=6,"19-20/3","Hata8")))))),
IF(#REF!+BH181=2019,
IF(#REF!=1,"19-20/1",
IF(#REF!=2,"19-20/2",
IF(#REF!=3,"19-20/3",
IF(#REF!=4,"20-21/1",
IF(#REF!=5,"20-21/2",
IF(#REF!=6,"20-21/3","Hata9")))))),
IF(#REF!+BH181=2020,
IF(#REF!=1,"20-21/1",
IF(#REF!=2,"20-21/2",
IF(#REF!=3,"20-21/3",
IF(#REF!=4,"21-22/1",
IF(#REF!=5,"21-22/2",
IF(#REF!=6,"21-22/3","Hata10")))))),
IF(#REF!+BH181=2021,
IF(#REF!=1,"21-22/1",
IF(#REF!=2,"21-22/2",
IF(#REF!=3,"21-22/3",
IF(#REF!=4,"22-23/1",
IF(#REF!=5,"22-23/2",
IF(#REF!=6,"22-23/3","Hata11")))))),
IF(#REF!+BH181=2022,
IF(#REF!=1,"22-23/1",
IF(#REF!=2,"22-23/2",
IF(#REF!=3,"22-23/3",
IF(#REF!=4,"23-24/1",
IF(#REF!=5,"23-24/2",
IF(#REF!=6,"23-24/3","Hata12")))))),
IF(#REF!+BH181=2023,
IF(#REF!=1,"23-24/1",
IF(#REF!=2,"23-24/2",
IF(#REF!=3,"23-24/3",
IF(#REF!=4,"24-25/1",
IF(#REF!=5,"24-25/2",
IF(#REF!=6,"24-25/3","Hata13")))))),
))))))))))))))
)</f>
        <v>#REF!</v>
      </c>
      <c r="G181" s="4"/>
      <c r="H181" s="2" t="s">
        <v>146</v>
      </c>
      <c r="I181" s="2">
        <v>54719</v>
      </c>
      <c r="J181" s="2" t="s">
        <v>147</v>
      </c>
      <c r="L181" s="2">
        <v>4358</v>
      </c>
      <c r="Q181" s="5">
        <v>0</v>
      </c>
      <c r="R181" s="2">
        <f>VLOOKUP($Q181,[1]sistem!$I$3:$L$10,2,FALSE)</f>
        <v>0</v>
      </c>
      <c r="S181" s="2">
        <f>VLOOKUP($Q181,[1]sistem!$I$3:$L$10,3,FALSE)</f>
        <v>0</v>
      </c>
      <c r="T181" s="2">
        <f>VLOOKUP($Q181,[1]sistem!$I$3:$L$10,4,FALSE)</f>
        <v>0</v>
      </c>
      <c r="U181" s="2" t="e">
        <f>VLOOKUP($AZ181,[1]sistem!$I$13:$L$14,2,FALSE)*#REF!</f>
        <v>#REF!</v>
      </c>
      <c r="V181" s="2" t="e">
        <f>VLOOKUP($AZ181,[1]sistem!$I$13:$L$14,3,FALSE)*#REF!</f>
        <v>#REF!</v>
      </c>
      <c r="W181" s="2" t="e">
        <f>VLOOKUP($AZ181,[1]sistem!$I$13:$L$14,4,FALSE)*#REF!</f>
        <v>#REF!</v>
      </c>
      <c r="X181" s="2" t="e">
        <f t="shared" si="63"/>
        <v>#REF!</v>
      </c>
      <c r="Y181" s="2" t="e">
        <f t="shared" si="64"/>
        <v>#REF!</v>
      </c>
      <c r="Z181" s="2" t="e">
        <f t="shared" si="65"/>
        <v>#REF!</v>
      </c>
      <c r="AA181" s="2" t="e">
        <f t="shared" si="66"/>
        <v>#REF!</v>
      </c>
      <c r="AB181" s="2">
        <f>VLOOKUP(AZ181,[1]sistem!$I$18:$J$19,2,FALSE)</f>
        <v>11</v>
      </c>
      <c r="AC181" s="2">
        <v>0.25</v>
      </c>
      <c r="AD181" s="2">
        <f>VLOOKUP($Q181,[1]sistem!$I$3:$M$10,5,FALSE)</f>
        <v>0</v>
      </c>
      <c r="AG181" s="2" t="e">
        <f>(#REF!+#REF!)*AB181</f>
        <v>#REF!</v>
      </c>
      <c r="AH181" s="2">
        <f>VLOOKUP($Q181,[1]sistem!$I$3:$N$10,6,FALSE)</f>
        <v>0</v>
      </c>
      <c r="AI181" s="2">
        <v>2</v>
      </c>
      <c r="AJ181" s="2">
        <f t="shared" si="67"/>
        <v>0</v>
      </c>
      <c r="AK181" s="2">
        <f>VLOOKUP($AZ181,[1]sistem!$I$18:$K$19,3,FALSE)</f>
        <v>11</v>
      </c>
      <c r="AL181" s="2" t="e">
        <f>AK181*#REF!</f>
        <v>#REF!</v>
      </c>
      <c r="AM181" s="2" t="e">
        <f t="shared" si="68"/>
        <v>#REF!</v>
      </c>
      <c r="AN181" s="2">
        <f t="shared" si="79"/>
        <v>25</v>
      </c>
      <c r="AO181" s="2" t="e">
        <f t="shared" si="70"/>
        <v>#REF!</v>
      </c>
      <c r="AP181" s="2" t="e">
        <f>ROUND(AO181-#REF!,0)</f>
        <v>#REF!</v>
      </c>
      <c r="AQ181" s="2">
        <f>IF(AZ181="s",IF(Q181=0,0,
IF(Q181=1,#REF!*4*4,
IF(Q181=2,0,
IF(Q181=3,#REF!*4*2,
IF(Q181=4,0,
IF(Q181=5,0,
IF(Q181=6,0,
IF(Q181=7,0)))))))),
IF(AZ181="t",
IF(Q181=0,0,
IF(Q181=1,#REF!*4*4*0.8,
IF(Q181=2,0,
IF(Q181=3,#REF!*4*2*0.8,
IF(Q181=4,0,
IF(Q181=5,0,
IF(Q181=6,0,
IF(Q181=7,0))))))))))</f>
        <v>0</v>
      </c>
      <c r="AR181" s="2">
        <f>IF(AZ181="s",
IF(Q181=0,0,
IF(Q181=1,0,
IF(Q181=2,#REF!*4*2,
IF(Q181=3,#REF!*4,
IF(Q181=4,#REF!*4,
IF(Q181=5,0,
IF(Q181=6,0,
IF(Q181=7,#REF!*4)))))))),
IF(AZ181="t",
IF(Q181=0,0,
IF(Q181=1,0,
IF(Q181=2,#REF!*4*2*0.8,
IF(Q181=3,#REF!*4*0.8,
IF(Q181=4,#REF!*4*0.8,
IF(Q181=5,0,
IF(Q181=6,0,
IF(Q181=7,#REF!*4))))))))))</f>
        <v>0</v>
      </c>
      <c r="AS181" s="2" t="e">
        <f>IF(AZ181="s",
IF(Q181=0,0,
IF(Q181=1,#REF!*2,
IF(Q181=2,#REF!*2,
IF(Q181=3,#REF!*2,
IF(Q181=4,#REF!*2,
IF(Q181=5,#REF!*2,
IF(Q181=6,#REF!*2,
IF(Q181=7,#REF!*2)))))))),
IF(AZ181="t",
IF(Q181=0,#REF!*2*0.8,
IF(Q181=1,#REF!*2*0.8,
IF(Q181=2,#REF!*2*0.8,
IF(Q181=3,#REF!*2*0.8,
IF(Q181=4,#REF!*2*0.8,
IF(Q181=5,#REF!*2*0.8,
IF(Q181=6,#REF!*1*0.8,
IF(Q181=7,#REF!*2))))))))))</f>
        <v>#REF!</v>
      </c>
      <c r="AT181" s="2" t="e">
        <f t="shared" si="71"/>
        <v>#REF!</v>
      </c>
      <c r="AU181" s="2">
        <f>IF(AZ181="s",
IF(Q181=0,0,
IF(Q181=1,(14-2)*(#REF!+#REF!)/4*4,
IF(Q181=2,(14-2)*(#REF!+#REF!)/4*2,
IF(Q181=3,(14-2)*(#REF!+#REF!)/4*3,
IF(Q181=4,(14-2)*(#REF!+#REF!)/4,
IF(Q181=5,(14-2)*#REF!/4,
IF(Q181=6,0,
IF(Q181=7,(14)*#REF!)))))))),
IF(AZ181="t",
IF(Q181=0,0,
IF(Q181=1,(11-2)*(#REF!+#REF!)/4*4,
IF(Q181=2,(11-2)*(#REF!+#REF!)/4*2,
IF(Q181=3,(11-2)*(#REF!+#REF!)/4*3,
IF(Q181=4,(11-2)*(#REF!+#REF!)/4,
IF(Q181=5,(11-2)*#REF!/4,
IF(Q181=6,0,
IF(Q181=7,(11)*#REF!))))))))))</f>
        <v>0</v>
      </c>
      <c r="AV181" s="2" t="e">
        <f t="shared" si="72"/>
        <v>#REF!</v>
      </c>
      <c r="AW181" s="2">
        <f t="shared" si="73"/>
        <v>0</v>
      </c>
      <c r="AX181" s="2">
        <f t="shared" si="74"/>
        <v>0</v>
      </c>
      <c r="AY181" s="2" t="e">
        <f t="shared" si="75"/>
        <v>#REF!</v>
      </c>
      <c r="AZ181" s="2" t="s">
        <v>81</v>
      </c>
      <c r="BA181" s="2" t="e">
        <f>IF(BG181="A",0,IF(AZ181="s",14*#REF!,IF(AZ181="T",11*#REF!,"HATA")))</f>
        <v>#REF!</v>
      </c>
      <c r="BB181" s="2" t="e">
        <f t="shared" si="76"/>
        <v>#REF!</v>
      </c>
      <c r="BC181" s="2" t="e">
        <f t="shared" si="77"/>
        <v>#REF!</v>
      </c>
      <c r="BD181" s="2" t="e">
        <f>IF(BC181-#REF!=0,"DOĞRU","YANLIŞ")</f>
        <v>#REF!</v>
      </c>
      <c r="BE181" s="2" t="e">
        <f>#REF!-BC181</f>
        <v>#REF!</v>
      </c>
      <c r="BF181" s="2">
        <v>0</v>
      </c>
      <c r="BH181" s="2">
        <v>0</v>
      </c>
      <c r="BJ181" s="2">
        <v>0</v>
      </c>
      <c r="BL181" s="7" t="e">
        <f>#REF!*14</f>
        <v>#REF!</v>
      </c>
      <c r="BM181" s="9"/>
      <c r="BN181" s="8"/>
      <c r="BO181" s="13"/>
      <c r="BP181" s="13"/>
      <c r="BQ181" s="13"/>
      <c r="BR181" s="13"/>
      <c r="BS181" s="13"/>
      <c r="BT181" s="10"/>
      <c r="BU181" s="11"/>
      <c r="BV181" s="12"/>
      <c r="CC181" s="41"/>
      <c r="CD181" s="41"/>
      <c r="CE181" s="41"/>
      <c r="CF181" s="42"/>
      <c r="CG181" s="42"/>
      <c r="CH181" s="42"/>
      <c r="CI181" s="42"/>
      <c r="CJ181" s="42"/>
      <c r="CK181" s="42"/>
    </row>
    <row r="182" spans="1:89" hidden="1" x14ac:dyDescent="0.25">
      <c r="A182" s="2" t="s">
        <v>573</v>
      </c>
      <c r="B182" s="2" t="s">
        <v>561</v>
      </c>
      <c r="C182" s="2" t="s">
        <v>561</v>
      </c>
      <c r="D182" s="4" t="s">
        <v>60</v>
      </c>
      <c r="E182" s="4" t="s">
        <v>60</v>
      </c>
      <c r="F182" s="4" t="e">
        <f>IF(AZ182="S",
IF(#REF!+BH182=2012,
IF(#REF!=1,"12-13/1",
IF(#REF!=2,"12-13/2",
IF(#REF!=3,"13-14/1",
IF(#REF!=4,"13-14/2","Hata1")))),
IF(#REF!+BH182=2013,
IF(#REF!=1,"13-14/1",
IF(#REF!=2,"13-14/2",
IF(#REF!=3,"14-15/1",
IF(#REF!=4,"14-15/2","Hata2")))),
IF(#REF!+BH182=2014,
IF(#REF!=1,"14-15/1",
IF(#REF!=2,"14-15/2",
IF(#REF!=3,"15-16/1",
IF(#REF!=4,"15-16/2","Hata3")))),
IF(#REF!+BH182=2015,
IF(#REF!=1,"15-16/1",
IF(#REF!=2,"15-16/2",
IF(#REF!=3,"16-17/1",
IF(#REF!=4,"16-17/2","Hata4")))),
IF(#REF!+BH182=2016,
IF(#REF!=1,"16-17/1",
IF(#REF!=2,"16-17/2",
IF(#REF!=3,"17-18/1",
IF(#REF!=4,"17-18/2","Hata5")))),
IF(#REF!+BH182=2017,
IF(#REF!=1,"17-18/1",
IF(#REF!=2,"17-18/2",
IF(#REF!=3,"18-19/1",
IF(#REF!=4,"18-19/2","Hata6")))),
IF(#REF!+BH182=2018,
IF(#REF!=1,"18-19/1",
IF(#REF!=2,"18-19/2",
IF(#REF!=3,"19-20/1",
IF(#REF!=4,"19-20/2","Hata7")))),
IF(#REF!+BH182=2019,
IF(#REF!=1,"19-20/1",
IF(#REF!=2,"19-20/2",
IF(#REF!=3,"20-21/1",
IF(#REF!=4,"20-21/2","Hata8")))),
IF(#REF!+BH182=2020,
IF(#REF!=1,"20-21/1",
IF(#REF!=2,"20-21/2",
IF(#REF!=3,"21-22/1",
IF(#REF!=4,"21-22/2","Hata9")))),
IF(#REF!+BH182=2021,
IF(#REF!=1,"21-22/1",
IF(#REF!=2,"21-22/2",
IF(#REF!=3,"22-23/1",
IF(#REF!=4,"22-23/2","Hata10")))),
IF(#REF!+BH182=2022,
IF(#REF!=1,"22-23/1",
IF(#REF!=2,"22-23/2",
IF(#REF!=3,"23-24/1",
IF(#REF!=4,"23-24/2","Hata11")))),
IF(#REF!+BH182=2023,
IF(#REF!=1,"23-24/1",
IF(#REF!=2,"23-24/2",
IF(#REF!=3,"24-25/1",
IF(#REF!=4,"24-25/2","Hata12")))),
)))))))))))),
IF(AZ182="T",
IF(#REF!+BH182=2012,
IF(#REF!=1,"12-13/1",
IF(#REF!=2,"12-13/2",
IF(#REF!=3,"12-13/3",
IF(#REF!=4,"13-14/1",
IF(#REF!=5,"13-14/2",
IF(#REF!=6,"13-14/3","Hata1")))))),
IF(#REF!+BH182=2013,
IF(#REF!=1,"13-14/1",
IF(#REF!=2,"13-14/2",
IF(#REF!=3,"13-14/3",
IF(#REF!=4,"14-15/1",
IF(#REF!=5,"14-15/2",
IF(#REF!=6,"14-15/3","Hata2")))))),
IF(#REF!+BH182=2014,
IF(#REF!=1,"14-15/1",
IF(#REF!=2,"14-15/2",
IF(#REF!=3,"14-15/3",
IF(#REF!=4,"15-16/1",
IF(#REF!=5,"15-16/2",
IF(#REF!=6,"15-16/3","Hata3")))))),
IF(AND(#REF!+#REF!&gt;2014,#REF!+#REF!&lt;2015,BH182=1),
IF(#REF!=0.1,"14-15/0.1",
IF(#REF!=0.2,"14-15/0.2",
IF(#REF!=0.3,"14-15/0.3","Hata4"))),
IF(#REF!+BH182=2015,
IF(#REF!=1,"15-16/1",
IF(#REF!=2,"15-16/2",
IF(#REF!=3,"15-16/3",
IF(#REF!=4,"16-17/1",
IF(#REF!=5,"16-17/2",
IF(#REF!=6,"16-17/3","Hata5")))))),
IF(#REF!+BH182=2016,
IF(#REF!=1,"16-17/1",
IF(#REF!=2,"16-17/2",
IF(#REF!=3,"16-17/3",
IF(#REF!=4,"17-18/1",
IF(#REF!=5,"17-18/2",
IF(#REF!=6,"17-18/3","Hata6")))))),
IF(#REF!+BH182=2017,
IF(#REF!=1,"17-18/1",
IF(#REF!=2,"17-18/2",
IF(#REF!=3,"17-18/3",
IF(#REF!=4,"18-19/1",
IF(#REF!=5,"18-19/2",
IF(#REF!=6,"18-19/3","Hata7")))))),
IF(#REF!+BH182=2018,
IF(#REF!=1,"18-19/1",
IF(#REF!=2,"18-19/2",
IF(#REF!=3,"18-19/3",
IF(#REF!=4,"19-20/1",
IF(#REF!=5," 19-20/2",
IF(#REF!=6,"19-20/3","Hata8")))))),
IF(#REF!+BH182=2019,
IF(#REF!=1,"19-20/1",
IF(#REF!=2,"19-20/2",
IF(#REF!=3,"19-20/3",
IF(#REF!=4,"20-21/1",
IF(#REF!=5,"20-21/2",
IF(#REF!=6,"20-21/3","Hata9")))))),
IF(#REF!+BH182=2020,
IF(#REF!=1,"20-21/1",
IF(#REF!=2,"20-21/2",
IF(#REF!=3,"20-21/3",
IF(#REF!=4,"21-22/1",
IF(#REF!=5,"21-22/2",
IF(#REF!=6,"21-22/3","Hata10")))))),
IF(#REF!+BH182=2021,
IF(#REF!=1,"21-22/1",
IF(#REF!=2,"21-22/2",
IF(#REF!=3,"21-22/3",
IF(#REF!=4,"22-23/1",
IF(#REF!=5,"22-23/2",
IF(#REF!=6,"22-23/3","Hata11")))))),
IF(#REF!+BH182=2022,
IF(#REF!=1,"22-23/1",
IF(#REF!=2,"22-23/2",
IF(#REF!=3,"22-23/3",
IF(#REF!=4,"23-24/1",
IF(#REF!=5,"23-24/2",
IF(#REF!=6,"23-24/3","Hata12")))))),
IF(#REF!+BH182=2023,
IF(#REF!=1,"23-24/1",
IF(#REF!=2,"23-24/2",
IF(#REF!=3,"23-24/3",
IF(#REF!=4,"24-25/1",
IF(#REF!=5,"24-25/2",
IF(#REF!=6,"24-25/3","Hata13")))))),
))))))))))))))
)</f>
        <v>#REF!</v>
      </c>
      <c r="G182" s="4"/>
      <c r="H182" s="2" t="s">
        <v>146</v>
      </c>
      <c r="I182" s="2">
        <v>54725</v>
      </c>
      <c r="J182" s="2" t="s">
        <v>147</v>
      </c>
      <c r="Q182" s="5">
        <v>2</v>
      </c>
      <c r="R182" s="2">
        <f>VLOOKUP($Q182,[1]sistem!$I$3:$L$10,2,FALSE)</f>
        <v>0</v>
      </c>
      <c r="S182" s="2">
        <f>VLOOKUP($Q182,[1]sistem!$I$3:$L$10,3,FALSE)</f>
        <v>2</v>
      </c>
      <c r="T182" s="2">
        <f>VLOOKUP($Q182,[1]sistem!$I$3:$L$10,4,FALSE)</f>
        <v>1</v>
      </c>
      <c r="U182" s="2" t="e">
        <f>VLOOKUP($AZ182,[1]sistem!$I$13:$L$14,2,FALSE)*#REF!</f>
        <v>#REF!</v>
      </c>
      <c r="V182" s="2" t="e">
        <f>VLOOKUP($AZ182,[1]sistem!$I$13:$L$14,3,FALSE)*#REF!</f>
        <v>#REF!</v>
      </c>
      <c r="W182" s="2" t="e">
        <f>VLOOKUP($AZ182,[1]sistem!$I$13:$L$14,4,FALSE)*#REF!</f>
        <v>#REF!</v>
      </c>
      <c r="X182" s="2" t="e">
        <f t="shared" si="63"/>
        <v>#REF!</v>
      </c>
      <c r="Y182" s="2" t="e">
        <f t="shared" si="64"/>
        <v>#REF!</v>
      </c>
      <c r="Z182" s="2" t="e">
        <f t="shared" si="65"/>
        <v>#REF!</v>
      </c>
      <c r="AA182" s="2" t="e">
        <f t="shared" si="66"/>
        <v>#REF!</v>
      </c>
      <c r="AB182" s="2">
        <f>VLOOKUP(AZ182,[1]sistem!$I$18:$J$19,2,FALSE)</f>
        <v>14</v>
      </c>
      <c r="AC182" s="2">
        <v>0.25</v>
      </c>
      <c r="AD182" s="2">
        <f>VLOOKUP($Q182,[1]sistem!$I$3:$M$10,5,FALSE)</f>
        <v>2</v>
      </c>
      <c r="AE182" s="2">
        <v>5</v>
      </c>
      <c r="AG182" s="2">
        <f>AE182*AK182</f>
        <v>70</v>
      </c>
      <c r="AH182" s="2">
        <f>VLOOKUP($Q182,[1]sistem!$I$3:$N$10,6,FALSE)</f>
        <v>3</v>
      </c>
      <c r="AI182" s="2">
        <v>2</v>
      </c>
      <c r="AJ182" s="2">
        <f t="shared" si="67"/>
        <v>6</v>
      </c>
      <c r="AK182" s="2">
        <f>VLOOKUP($AZ182,[1]sistem!$I$18:$K$19,3,FALSE)</f>
        <v>14</v>
      </c>
      <c r="AL182" s="2" t="e">
        <f>AK182*#REF!</f>
        <v>#REF!</v>
      </c>
      <c r="AM182" s="2" t="e">
        <f t="shared" si="68"/>
        <v>#REF!</v>
      </c>
      <c r="AN182" s="2">
        <f t="shared" si="79"/>
        <v>25</v>
      </c>
      <c r="AO182" s="2" t="e">
        <f t="shared" si="70"/>
        <v>#REF!</v>
      </c>
      <c r="AP182" s="2" t="e">
        <f>ROUND(AO182-#REF!,0)</f>
        <v>#REF!</v>
      </c>
      <c r="AQ182" s="2">
        <f>IF(AZ182="s",IF(Q182=0,0,
IF(Q182=1,#REF!*4*4,
IF(Q182=2,0,
IF(Q182=3,#REF!*4*2,
IF(Q182=4,0,
IF(Q182=5,0,
IF(Q182=6,0,
IF(Q182=7,0)))))))),
IF(AZ182="t",
IF(Q182=0,0,
IF(Q182=1,#REF!*4*4*0.8,
IF(Q182=2,0,
IF(Q182=3,#REF!*4*2*0.8,
IF(Q182=4,0,
IF(Q182=5,0,
IF(Q182=6,0,
IF(Q182=7,0))))))))))</f>
        <v>0</v>
      </c>
      <c r="AR182" s="2" t="e">
        <f>IF(AZ182="s",
IF(Q182=0,0,
IF(Q182=1,0,
IF(Q182=2,#REF!*4*2,
IF(Q182=3,#REF!*4,
IF(Q182=4,#REF!*4,
IF(Q182=5,0,
IF(Q182=6,0,
IF(Q182=7,#REF!*4)))))))),
IF(AZ182="t",
IF(Q182=0,0,
IF(Q182=1,0,
IF(Q182=2,#REF!*4*2*0.8,
IF(Q182=3,#REF!*4*0.8,
IF(Q182=4,#REF!*4*0.8,
IF(Q182=5,0,
IF(Q182=6,0,
IF(Q182=7,#REF!*4))))))))))</f>
        <v>#REF!</v>
      </c>
      <c r="AS182" s="2" t="e">
        <f>IF(AZ182="s",
IF(Q182=0,0,
IF(Q182=1,#REF!*2,
IF(Q182=2,#REF!*2,
IF(Q182=3,#REF!*2,
IF(Q182=4,#REF!*2,
IF(Q182=5,#REF!*2,
IF(Q182=6,#REF!*2,
IF(Q182=7,#REF!*2)))))))),
IF(AZ182="t",
IF(Q182=0,#REF!*2*0.8,
IF(Q182=1,#REF!*2*0.8,
IF(Q182=2,#REF!*2*0.8,
IF(Q182=3,#REF!*2*0.8,
IF(Q182=4,#REF!*2*0.8,
IF(Q182=5,#REF!*2*0.8,
IF(Q182=6,#REF!*1*0.8,
IF(Q182=7,#REF!*2))))))))))</f>
        <v>#REF!</v>
      </c>
      <c r="AT182" s="2" t="e">
        <f t="shared" si="71"/>
        <v>#REF!</v>
      </c>
      <c r="AU182" s="2" t="e">
        <f>IF(AZ182="s",
IF(Q182=0,0,
IF(Q182=1,(14-2)*(#REF!+#REF!)/4*4,
IF(Q182=2,(14-2)*(#REF!+#REF!)/4*2,
IF(Q182=3,(14-2)*(#REF!+#REF!)/4*3,
IF(Q182=4,(14-2)*(#REF!+#REF!)/4,
IF(Q182=5,(14-2)*#REF!/4,
IF(Q182=6,0,
IF(Q182=7,(14)*#REF!)))))))),
IF(AZ182="t",
IF(Q182=0,0,
IF(Q182=1,(11-2)*(#REF!+#REF!)/4*4,
IF(Q182=2,(11-2)*(#REF!+#REF!)/4*2,
IF(Q182=3,(11-2)*(#REF!+#REF!)/4*3,
IF(Q182=4,(11-2)*(#REF!+#REF!)/4,
IF(Q182=5,(11-2)*#REF!/4,
IF(Q182=6,0,
IF(Q182=7,(11)*#REF!))))))))))</f>
        <v>#REF!</v>
      </c>
      <c r="AV182" s="2" t="e">
        <f t="shared" si="72"/>
        <v>#REF!</v>
      </c>
      <c r="AW182" s="2">
        <f t="shared" si="73"/>
        <v>12</v>
      </c>
      <c r="AX182" s="2">
        <f t="shared" si="74"/>
        <v>6</v>
      </c>
      <c r="AY182" s="2" t="e">
        <f t="shared" si="75"/>
        <v>#REF!</v>
      </c>
      <c r="AZ182" s="2" t="s">
        <v>63</v>
      </c>
      <c r="BA182" s="2" t="e">
        <f>IF(BG182="A",0,IF(AZ182="s",14*#REF!,IF(AZ182="T",11*#REF!,"HATA")))</f>
        <v>#REF!</v>
      </c>
      <c r="BB182" s="2" t="e">
        <f t="shared" si="76"/>
        <v>#REF!</v>
      </c>
      <c r="BC182" s="2" t="e">
        <f t="shared" si="77"/>
        <v>#REF!</v>
      </c>
      <c r="BD182" s="2" t="e">
        <f>IF(BC182-#REF!=0,"DOĞRU","YANLIŞ")</f>
        <v>#REF!</v>
      </c>
      <c r="BE182" s="2" t="e">
        <f>#REF!-BC182</f>
        <v>#REF!</v>
      </c>
      <c r="BF182" s="2">
        <v>0</v>
      </c>
      <c r="BH182" s="2">
        <v>0</v>
      </c>
      <c r="BJ182" s="2">
        <v>2</v>
      </c>
      <c r="BL182" s="7" t="e">
        <f>#REF!*14</f>
        <v>#REF!</v>
      </c>
      <c r="BM182" s="9"/>
      <c r="BN182" s="8"/>
      <c r="BO182" s="13"/>
      <c r="BP182" s="13"/>
      <c r="BQ182" s="13"/>
      <c r="BR182" s="13"/>
      <c r="BS182" s="13"/>
      <c r="BT182" s="10"/>
      <c r="BU182" s="11"/>
      <c r="BV182" s="12"/>
      <c r="CC182" s="41"/>
      <c r="CD182" s="41"/>
      <c r="CE182" s="41"/>
      <c r="CF182" s="42"/>
      <c r="CG182" s="42"/>
      <c r="CH182" s="42"/>
      <c r="CI182" s="42"/>
      <c r="CJ182" s="42"/>
      <c r="CK182" s="42"/>
    </row>
    <row r="183" spans="1:89" hidden="1" x14ac:dyDescent="0.25">
      <c r="A183" s="2" t="s">
        <v>575</v>
      </c>
      <c r="B183" s="2" t="s">
        <v>566</v>
      </c>
      <c r="C183" s="2" t="s">
        <v>566</v>
      </c>
      <c r="D183" s="4" t="s">
        <v>60</v>
      </c>
      <c r="E183" s="4" t="s">
        <v>60</v>
      </c>
      <c r="F183" s="4" t="e">
        <f>IF(AZ183="S",
IF(#REF!+BH183=2012,
IF(#REF!=1,"12-13/1",
IF(#REF!=2,"12-13/2",
IF(#REF!=3,"13-14/1",
IF(#REF!=4,"13-14/2","Hata1")))),
IF(#REF!+BH183=2013,
IF(#REF!=1,"13-14/1",
IF(#REF!=2,"13-14/2",
IF(#REF!=3,"14-15/1",
IF(#REF!=4,"14-15/2","Hata2")))),
IF(#REF!+BH183=2014,
IF(#REF!=1,"14-15/1",
IF(#REF!=2,"14-15/2",
IF(#REF!=3,"15-16/1",
IF(#REF!=4,"15-16/2","Hata3")))),
IF(#REF!+BH183=2015,
IF(#REF!=1,"15-16/1",
IF(#REF!=2,"15-16/2",
IF(#REF!=3,"16-17/1",
IF(#REF!=4,"16-17/2","Hata4")))),
IF(#REF!+BH183=2016,
IF(#REF!=1,"16-17/1",
IF(#REF!=2,"16-17/2",
IF(#REF!=3,"17-18/1",
IF(#REF!=4,"17-18/2","Hata5")))),
IF(#REF!+BH183=2017,
IF(#REF!=1,"17-18/1",
IF(#REF!=2,"17-18/2",
IF(#REF!=3,"18-19/1",
IF(#REF!=4,"18-19/2","Hata6")))),
IF(#REF!+BH183=2018,
IF(#REF!=1,"18-19/1",
IF(#REF!=2,"18-19/2",
IF(#REF!=3,"19-20/1",
IF(#REF!=4,"19-20/2","Hata7")))),
IF(#REF!+BH183=2019,
IF(#REF!=1,"19-20/1",
IF(#REF!=2,"19-20/2",
IF(#REF!=3,"20-21/1",
IF(#REF!=4,"20-21/2","Hata8")))),
IF(#REF!+BH183=2020,
IF(#REF!=1,"20-21/1",
IF(#REF!=2,"20-21/2",
IF(#REF!=3,"21-22/1",
IF(#REF!=4,"21-22/2","Hata9")))),
IF(#REF!+BH183=2021,
IF(#REF!=1,"21-22/1",
IF(#REF!=2,"21-22/2",
IF(#REF!=3,"22-23/1",
IF(#REF!=4,"22-23/2","Hata10")))),
IF(#REF!+BH183=2022,
IF(#REF!=1,"22-23/1",
IF(#REF!=2,"22-23/2",
IF(#REF!=3,"23-24/1",
IF(#REF!=4,"23-24/2","Hata11")))),
IF(#REF!+BH183=2023,
IF(#REF!=1,"23-24/1",
IF(#REF!=2,"23-24/2",
IF(#REF!=3,"24-25/1",
IF(#REF!=4,"24-25/2","Hata12")))),
)))))))))))),
IF(AZ183="T",
IF(#REF!+BH183=2012,
IF(#REF!=1,"12-13/1",
IF(#REF!=2,"12-13/2",
IF(#REF!=3,"12-13/3",
IF(#REF!=4,"13-14/1",
IF(#REF!=5,"13-14/2",
IF(#REF!=6,"13-14/3","Hata1")))))),
IF(#REF!+BH183=2013,
IF(#REF!=1,"13-14/1",
IF(#REF!=2,"13-14/2",
IF(#REF!=3,"13-14/3",
IF(#REF!=4,"14-15/1",
IF(#REF!=5,"14-15/2",
IF(#REF!=6,"14-15/3","Hata2")))))),
IF(#REF!+BH183=2014,
IF(#REF!=1,"14-15/1",
IF(#REF!=2,"14-15/2",
IF(#REF!=3,"14-15/3",
IF(#REF!=4,"15-16/1",
IF(#REF!=5,"15-16/2",
IF(#REF!=6,"15-16/3","Hata3")))))),
IF(AND(#REF!+#REF!&gt;2014,#REF!+#REF!&lt;2015,BH183=1),
IF(#REF!=0.1,"14-15/0.1",
IF(#REF!=0.2,"14-15/0.2",
IF(#REF!=0.3,"14-15/0.3","Hata4"))),
IF(#REF!+BH183=2015,
IF(#REF!=1,"15-16/1",
IF(#REF!=2,"15-16/2",
IF(#REF!=3,"15-16/3",
IF(#REF!=4,"16-17/1",
IF(#REF!=5,"16-17/2",
IF(#REF!=6,"16-17/3","Hata5")))))),
IF(#REF!+BH183=2016,
IF(#REF!=1,"16-17/1",
IF(#REF!=2,"16-17/2",
IF(#REF!=3,"16-17/3",
IF(#REF!=4,"17-18/1",
IF(#REF!=5,"17-18/2",
IF(#REF!=6,"17-18/3","Hata6")))))),
IF(#REF!+BH183=2017,
IF(#REF!=1,"17-18/1",
IF(#REF!=2,"17-18/2",
IF(#REF!=3,"17-18/3",
IF(#REF!=4,"18-19/1",
IF(#REF!=5,"18-19/2",
IF(#REF!=6,"18-19/3","Hata7")))))),
IF(#REF!+BH183=2018,
IF(#REF!=1,"18-19/1",
IF(#REF!=2,"18-19/2",
IF(#REF!=3,"18-19/3",
IF(#REF!=4,"19-20/1",
IF(#REF!=5," 19-20/2",
IF(#REF!=6,"19-20/3","Hata8")))))),
IF(#REF!+BH183=2019,
IF(#REF!=1,"19-20/1",
IF(#REF!=2,"19-20/2",
IF(#REF!=3,"19-20/3",
IF(#REF!=4,"20-21/1",
IF(#REF!=5,"20-21/2",
IF(#REF!=6,"20-21/3","Hata9")))))),
IF(#REF!+BH183=2020,
IF(#REF!=1,"20-21/1",
IF(#REF!=2,"20-21/2",
IF(#REF!=3,"20-21/3",
IF(#REF!=4,"21-22/1",
IF(#REF!=5,"21-22/2",
IF(#REF!=6,"21-22/3","Hata10")))))),
IF(#REF!+BH183=2021,
IF(#REF!=1,"21-22/1",
IF(#REF!=2,"21-22/2",
IF(#REF!=3,"21-22/3",
IF(#REF!=4,"22-23/1",
IF(#REF!=5,"22-23/2",
IF(#REF!=6,"22-23/3","Hata11")))))),
IF(#REF!+BH183=2022,
IF(#REF!=1,"22-23/1",
IF(#REF!=2,"22-23/2",
IF(#REF!=3,"22-23/3",
IF(#REF!=4,"23-24/1",
IF(#REF!=5,"23-24/2",
IF(#REF!=6,"23-24/3","Hata12")))))),
IF(#REF!+BH183=2023,
IF(#REF!=1,"23-24/1",
IF(#REF!=2,"23-24/2",
IF(#REF!=3,"23-24/3",
IF(#REF!=4,"24-25/1",
IF(#REF!=5,"24-25/2",
IF(#REF!=6,"24-25/3","Hata13")))))),
))))))))))))))
)</f>
        <v>#REF!</v>
      </c>
      <c r="G183" s="4"/>
      <c r="H183" s="2" t="s">
        <v>146</v>
      </c>
      <c r="I183" s="2">
        <v>54723</v>
      </c>
      <c r="J183" s="2" t="s">
        <v>147</v>
      </c>
      <c r="O183" s="2" t="s">
        <v>567</v>
      </c>
      <c r="P183" s="2" t="s">
        <v>567</v>
      </c>
      <c r="Q183" s="5">
        <v>2</v>
      </c>
      <c r="R183" s="2">
        <f>VLOOKUP($Q183,[1]sistem!$I$3:$L$10,2,FALSE)</f>
        <v>0</v>
      </c>
      <c r="S183" s="2">
        <f>VLOOKUP($Q183,[1]sistem!$I$3:$L$10,3,FALSE)</f>
        <v>2</v>
      </c>
      <c r="T183" s="2">
        <f>VLOOKUP($Q183,[1]sistem!$I$3:$L$10,4,FALSE)</f>
        <v>1</v>
      </c>
      <c r="U183" s="2" t="e">
        <f>VLOOKUP($AZ183,[1]sistem!$I$13:$L$14,2,FALSE)*#REF!</f>
        <v>#REF!</v>
      </c>
      <c r="V183" s="2" t="e">
        <f>VLOOKUP($AZ183,[1]sistem!$I$13:$L$14,3,FALSE)*#REF!</f>
        <v>#REF!</v>
      </c>
      <c r="W183" s="2" t="e">
        <f>VLOOKUP($AZ183,[1]sistem!$I$13:$L$14,4,FALSE)*#REF!</f>
        <v>#REF!</v>
      </c>
      <c r="X183" s="2" t="e">
        <f t="shared" si="63"/>
        <v>#REF!</v>
      </c>
      <c r="Y183" s="2" t="e">
        <f t="shared" si="64"/>
        <v>#REF!</v>
      </c>
      <c r="Z183" s="2" t="e">
        <f t="shared" si="65"/>
        <v>#REF!</v>
      </c>
      <c r="AA183" s="2" t="e">
        <f t="shared" si="66"/>
        <v>#REF!</v>
      </c>
      <c r="AB183" s="2">
        <f>VLOOKUP(AZ183,[1]sistem!$I$18:$J$19,2,FALSE)</f>
        <v>14</v>
      </c>
      <c r="AC183" s="2">
        <v>0.25</v>
      </c>
      <c r="AD183" s="2">
        <f>VLOOKUP($Q183,[1]sistem!$I$3:$M$10,5,FALSE)</f>
        <v>2</v>
      </c>
      <c r="AE183" s="2">
        <v>4</v>
      </c>
      <c r="AG183" s="2">
        <f>AE183*AK183</f>
        <v>56</v>
      </c>
      <c r="AH183" s="2">
        <f>VLOOKUP($Q183,[1]sistem!$I$3:$N$10,6,FALSE)</f>
        <v>3</v>
      </c>
      <c r="AI183" s="2">
        <v>2</v>
      </c>
      <c r="AJ183" s="2">
        <f t="shared" si="67"/>
        <v>6</v>
      </c>
      <c r="AK183" s="2">
        <f>VLOOKUP($AZ183,[1]sistem!$I$18:$K$19,3,FALSE)</f>
        <v>14</v>
      </c>
      <c r="AL183" s="2" t="e">
        <f>AK183*#REF!</f>
        <v>#REF!</v>
      </c>
      <c r="AM183" s="2" t="e">
        <f t="shared" si="68"/>
        <v>#REF!</v>
      </c>
      <c r="AN183" s="2">
        <f t="shared" si="79"/>
        <v>25</v>
      </c>
      <c r="AO183" s="2" t="e">
        <f t="shared" si="70"/>
        <v>#REF!</v>
      </c>
      <c r="AP183" s="2" t="e">
        <f>ROUND(AO183-#REF!,0)</f>
        <v>#REF!</v>
      </c>
      <c r="AQ183" s="2">
        <f>IF(AZ183="s",IF(Q183=0,0,
IF(Q183=1,#REF!*4*4,
IF(Q183=2,0,
IF(Q183=3,#REF!*4*2,
IF(Q183=4,0,
IF(Q183=5,0,
IF(Q183=6,0,
IF(Q183=7,0)))))))),
IF(AZ183="t",
IF(Q183=0,0,
IF(Q183=1,#REF!*4*4*0.8,
IF(Q183=2,0,
IF(Q183=3,#REF!*4*2*0.8,
IF(Q183=4,0,
IF(Q183=5,0,
IF(Q183=6,0,
IF(Q183=7,0))))))))))</f>
        <v>0</v>
      </c>
      <c r="AR183" s="2" t="e">
        <f>IF(AZ183="s",
IF(Q183=0,0,
IF(Q183=1,0,
IF(Q183=2,#REF!*4*2,
IF(Q183=3,#REF!*4,
IF(Q183=4,#REF!*4,
IF(Q183=5,0,
IF(Q183=6,0,
IF(Q183=7,#REF!*4)))))))),
IF(AZ183="t",
IF(Q183=0,0,
IF(Q183=1,0,
IF(Q183=2,#REF!*4*2*0.8,
IF(Q183=3,#REF!*4*0.8,
IF(Q183=4,#REF!*4*0.8,
IF(Q183=5,0,
IF(Q183=6,0,
IF(Q183=7,#REF!*4))))))))))</f>
        <v>#REF!</v>
      </c>
      <c r="AS183" s="2" t="e">
        <f>IF(AZ183="s",
IF(Q183=0,0,
IF(Q183=1,#REF!*2,
IF(Q183=2,#REF!*2,
IF(Q183=3,#REF!*2,
IF(Q183=4,#REF!*2,
IF(Q183=5,#REF!*2,
IF(Q183=6,#REF!*2,
IF(Q183=7,#REF!*2)))))))),
IF(AZ183="t",
IF(Q183=0,#REF!*2*0.8,
IF(Q183=1,#REF!*2*0.8,
IF(Q183=2,#REF!*2*0.8,
IF(Q183=3,#REF!*2*0.8,
IF(Q183=4,#REF!*2*0.8,
IF(Q183=5,#REF!*2*0.8,
IF(Q183=6,#REF!*1*0.8,
IF(Q183=7,#REF!*2))))))))))</f>
        <v>#REF!</v>
      </c>
      <c r="AT183" s="2" t="e">
        <f t="shared" si="71"/>
        <v>#REF!</v>
      </c>
      <c r="AU183" s="2" t="e">
        <f>IF(AZ183="s",
IF(Q183=0,0,
IF(Q183=1,(14-2)*(#REF!+#REF!)/4*4,
IF(Q183=2,(14-2)*(#REF!+#REF!)/4*2,
IF(Q183=3,(14-2)*(#REF!+#REF!)/4*3,
IF(Q183=4,(14-2)*(#REF!+#REF!)/4,
IF(Q183=5,(14-2)*#REF!/4,
IF(Q183=6,0,
IF(Q183=7,(14)*#REF!)))))))),
IF(AZ183="t",
IF(Q183=0,0,
IF(Q183=1,(11-2)*(#REF!+#REF!)/4*4,
IF(Q183=2,(11-2)*(#REF!+#REF!)/4*2,
IF(Q183=3,(11-2)*(#REF!+#REF!)/4*3,
IF(Q183=4,(11-2)*(#REF!+#REF!)/4,
IF(Q183=5,(11-2)*#REF!/4,
IF(Q183=6,0,
IF(Q183=7,(11)*#REF!))))))))))</f>
        <v>#REF!</v>
      </c>
      <c r="AV183" s="2" t="e">
        <f t="shared" si="72"/>
        <v>#REF!</v>
      </c>
      <c r="AW183" s="2">
        <f t="shared" si="73"/>
        <v>12</v>
      </c>
      <c r="AX183" s="2">
        <f t="shared" si="74"/>
        <v>6</v>
      </c>
      <c r="AY183" s="2" t="e">
        <f t="shared" si="75"/>
        <v>#REF!</v>
      </c>
      <c r="AZ183" s="2" t="s">
        <v>63</v>
      </c>
      <c r="BA183" s="2" t="e">
        <f>IF(BG183="A",0,IF(AZ183="s",14*#REF!,IF(AZ183="T",11*#REF!,"HATA")))</f>
        <v>#REF!</v>
      </c>
      <c r="BB183" s="2" t="e">
        <f t="shared" si="76"/>
        <v>#REF!</v>
      </c>
      <c r="BC183" s="2" t="e">
        <f t="shared" si="77"/>
        <v>#REF!</v>
      </c>
      <c r="BD183" s="2" t="e">
        <f>IF(BC183-#REF!=0,"DOĞRU","YANLIŞ")</f>
        <v>#REF!</v>
      </c>
      <c r="BE183" s="2" t="e">
        <f>#REF!-BC183</f>
        <v>#REF!</v>
      </c>
      <c r="BF183" s="2">
        <v>0</v>
      </c>
      <c r="BH183" s="2">
        <v>0</v>
      </c>
      <c r="BJ183" s="2">
        <v>2</v>
      </c>
      <c r="BL183" s="7" t="e">
        <f>#REF!*14</f>
        <v>#REF!</v>
      </c>
      <c r="BM183" s="9"/>
      <c r="BN183" s="8"/>
      <c r="BO183" s="13"/>
      <c r="BP183" s="13"/>
      <c r="BQ183" s="13"/>
      <c r="BR183" s="13"/>
      <c r="BS183" s="13"/>
      <c r="BT183" s="10"/>
      <c r="BU183" s="11"/>
      <c r="BV183" s="12"/>
      <c r="CC183" s="41"/>
      <c r="CD183" s="41"/>
      <c r="CE183" s="41"/>
      <c r="CF183" s="42"/>
      <c r="CG183" s="42"/>
      <c r="CH183" s="42"/>
      <c r="CI183" s="42"/>
      <c r="CJ183" s="42"/>
      <c r="CK183" s="42"/>
    </row>
    <row r="184" spans="1:89" hidden="1" x14ac:dyDescent="0.25">
      <c r="A184" s="2" t="s">
        <v>572</v>
      </c>
      <c r="B184" s="2" t="s">
        <v>559</v>
      </c>
      <c r="C184" s="2" t="s">
        <v>559</v>
      </c>
      <c r="D184" s="4" t="s">
        <v>60</v>
      </c>
      <c r="E184" s="4" t="s">
        <v>60</v>
      </c>
      <c r="F184" s="4" t="e">
        <f>IF(AZ184="S",
IF(#REF!+BH184=2012,
IF(#REF!=1,"12-13/1",
IF(#REF!=2,"12-13/2",
IF(#REF!=3,"13-14/1",
IF(#REF!=4,"13-14/2","Hata1")))),
IF(#REF!+BH184=2013,
IF(#REF!=1,"13-14/1",
IF(#REF!=2,"13-14/2",
IF(#REF!=3,"14-15/1",
IF(#REF!=4,"14-15/2","Hata2")))),
IF(#REF!+BH184=2014,
IF(#REF!=1,"14-15/1",
IF(#REF!=2,"14-15/2",
IF(#REF!=3,"15-16/1",
IF(#REF!=4,"15-16/2","Hata3")))),
IF(#REF!+BH184=2015,
IF(#REF!=1,"15-16/1",
IF(#REF!=2,"15-16/2",
IF(#REF!=3,"16-17/1",
IF(#REF!=4,"16-17/2","Hata4")))),
IF(#REF!+BH184=2016,
IF(#REF!=1,"16-17/1",
IF(#REF!=2,"16-17/2",
IF(#REF!=3,"17-18/1",
IF(#REF!=4,"17-18/2","Hata5")))),
IF(#REF!+BH184=2017,
IF(#REF!=1,"17-18/1",
IF(#REF!=2,"17-18/2",
IF(#REF!=3,"18-19/1",
IF(#REF!=4,"18-19/2","Hata6")))),
IF(#REF!+BH184=2018,
IF(#REF!=1,"18-19/1",
IF(#REF!=2,"18-19/2",
IF(#REF!=3,"19-20/1",
IF(#REF!=4,"19-20/2","Hata7")))),
IF(#REF!+BH184=2019,
IF(#REF!=1,"19-20/1",
IF(#REF!=2,"19-20/2",
IF(#REF!=3,"20-21/1",
IF(#REF!=4,"20-21/2","Hata8")))),
IF(#REF!+BH184=2020,
IF(#REF!=1,"20-21/1",
IF(#REF!=2,"20-21/2",
IF(#REF!=3,"21-22/1",
IF(#REF!=4,"21-22/2","Hata9")))),
IF(#REF!+BH184=2021,
IF(#REF!=1,"21-22/1",
IF(#REF!=2,"21-22/2",
IF(#REF!=3,"22-23/1",
IF(#REF!=4,"22-23/2","Hata10")))),
IF(#REF!+BH184=2022,
IF(#REF!=1,"22-23/1",
IF(#REF!=2,"22-23/2",
IF(#REF!=3,"23-24/1",
IF(#REF!=4,"23-24/2","Hata11")))),
IF(#REF!+BH184=2023,
IF(#REF!=1,"23-24/1",
IF(#REF!=2,"23-24/2",
IF(#REF!=3,"24-25/1",
IF(#REF!=4,"24-25/2","Hata12")))),
)))))))))))),
IF(AZ184="T",
IF(#REF!+BH184=2012,
IF(#REF!=1,"12-13/1",
IF(#REF!=2,"12-13/2",
IF(#REF!=3,"12-13/3",
IF(#REF!=4,"13-14/1",
IF(#REF!=5,"13-14/2",
IF(#REF!=6,"13-14/3","Hata1")))))),
IF(#REF!+BH184=2013,
IF(#REF!=1,"13-14/1",
IF(#REF!=2,"13-14/2",
IF(#REF!=3,"13-14/3",
IF(#REF!=4,"14-15/1",
IF(#REF!=5,"14-15/2",
IF(#REF!=6,"14-15/3","Hata2")))))),
IF(#REF!+BH184=2014,
IF(#REF!=1,"14-15/1",
IF(#REF!=2,"14-15/2",
IF(#REF!=3,"14-15/3",
IF(#REF!=4,"15-16/1",
IF(#REF!=5,"15-16/2",
IF(#REF!=6,"15-16/3","Hata3")))))),
IF(AND(#REF!+#REF!&gt;2014,#REF!+#REF!&lt;2015,BH184=1),
IF(#REF!=0.1,"14-15/0.1",
IF(#REF!=0.2,"14-15/0.2",
IF(#REF!=0.3,"14-15/0.3","Hata4"))),
IF(#REF!+BH184=2015,
IF(#REF!=1,"15-16/1",
IF(#REF!=2,"15-16/2",
IF(#REF!=3,"15-16/3",
IF(#REF!=4,"16-17/1",
IF(#REF!=5,"16-17/2",
IF(#REF!=6,"16-17/3","Hata5")))))),
IF(#REF!+BH184=2016,
IF(#REF!=1,"16-17/1",
IF(#REF!=2,"16-17/2",
IF(#REF!=3,"16-17/3",
IF(#REF!=4,"17-18/1",
IF(#REF!=5,"17-18/2",
IF(#REF!=6,"17-18/3","Hata6")))))),
IF(#REF!+BH184=2017,
IF(#REF!=1,"17-18/1",
IF(#REF!=2,"17-18/2",
IF(#REF!=3,"17-18/3",
IF(#REF!=4,"18-19/1",
IF(#REF!=5,"18-19/2",
IF(#REF!=6,"18-19/3","Hata7")))))),
IF(#REF!+BH184=2018,
IF(#REF!=1,"18-19/1",
IF(#REF!=2,"18-19/2",
IF(#REF!=3,"18-19/3",
IF(#REF!=4,"19-20/1",
IF(#REF!=5," 19-20/2",
IF(#REF!=6,"19-20/3","Hata8")))))),
IF(#REF!+BH184=2019,
IF(#REF!=1,"19-20/1",
IF(#REF!=2,"19-20/2",
IF(#REF!=3,"19-20/3",
IF(#REF!=4,"20-21/1",
IF(#REF!=5,"20-21/2",
IF(#REF!=6,"20-21/3","Hata9")))))),
IF(#REF!+BH184=2020,
IF(#REF!=1,"20-21/1",
IF(#REF!=2,"20-21/2",
IF(#REF!=3,"20-21/3",
IF(#REF!=4,"21-22/1",
IF(#REF!=5,"21-22/2",
IF(#REF!=6,"21-22/3","Hata10")))))),
IF(#REF!+BH184=2021,
IF(#REF!=1,"21-22/1",
IF(#REF!=2,"21-22/2",
IF(#REF!=3,"21-22/3",
IF(#REF!=4,"22-23/1",
IF(#REF!=5,"22-23/2",
IF(#REF!=6,"22-23/3","Hata11")))))),
IF(#REF!+BH184=2022,
IF(#REF!=1,"22-23/1",
IF(#REF!=2,"22-23/2",
IF(#REF!=3,"22-23/3",
IF(#REF!=4,"23-24/1",
IF(#REF!=5,"23-24/2",
IF(#REF!=6,"23-24/3","Hata12")))))),
IF(#REF!+BH184=2023,
IF(#REF!=1,"23-24/1",
IF(#REF!=2,"23-24/2",
IF(#REF!=3,"23-24/3",
IF(#REF!=4,"24-25/1",
IF(#REF!=5,"24-25/2",
IF(#REF!=6,"24-25/3","Hata13")))))),
))))))))))))))
)</f>
        <v>#REF!</v>
      </c>
      <c r="G184" s="4"/>
      <c r="H184" s="2" t="s">
        <v>146</v>
      </c>
      <c r="I184" s="2">
        <v>54731</v>
      </c>
      <c r="J184" s="2" t="s">
        <v>147</v>
      </c>
      <c r="Q184" s="5">
        <v>2</v>
      </c>
      <c r="R184" s="2">
        <f>VLOOKUP($Q184,[1]sistem!$I$3:$L$10,2,FALSE)</f>
        <v>0</v>
      </c>
      <c r="S184" s="2">
        <f>VLOOKUP($Q184,[1]sistem!$I$3:$L$10,3,FALSE)</f>
        <v>2</v>
      </c>
      <c r="T184" s="2">
        <f>VLOOKUP($Q184,[1]sistem!$I$3:$L$10,4,FALSE)</f>
        <v>1</v>
      </c>
      <c r="U184" s="2" t="e">
        <f>VLOOKUP($AZ184,[1]sistem!$I$13:$L$14,2,FALSE)*#REF!</f>
        <v>#REF!</v>
      </c>
      <c r="V184" s="2" t="e">
        <f>VLOOKUP($AZ184,[1]sistem!$I$13:$L$14,3,FALSE)*#REF!</f>
        <v>#REF!</v>
      </c>
      <c r="W184" s="2" t="e">
        <f>VLOOKUP($AZ184,[1]sistem!$I$13:$L$14,4,FALSE)*#REF!</f>
        <v>#REF!</v>
      </c>
      <c r="X184" s="2" t="e">
        <f t="shared" si="63"/>
        <v>#REF!</v>
      </c>
      <c r="Y184" s="2" t="e">
        <f t="shared" si="64"/>
        <v>#REF!</v>
      </c>
      <c r="Z184" s="2" t="e">
        <f t="shared" si="65"/>
        <v>#REF!</v>
      </c>
      <c r="AA184" s="2" t="e">
        <f t="shared" si="66"/>
        <v>#REF!</v>
      </c>
      <c r="AB184" s="2">
        <f>VLOOKUP(AZ184,[1]sistem!$I$18:$J$19,2,FALSE)</f>
        <v>14</v>
      </c>
      <c r="AC184" s="2">
        <v>0.25</v>
      </c>
      <c r="AD184" s="2">
        <f>VLOOKUP($Q184,[1]sistem!$I$3:$M$10,5,FALSE)</f>
        <v>2</v>
      </c>
      <c r="AE184" s="2">
        <v>5</v>
      </c>
      <c r="AG184" s="2">
        <f>AE184*AK184</f>
        <v>70</v>
      </c>
      <c r="AH184" s="2">
        <f>VLOOKUP($Q184,[1]sistem!$I$3:$N$10,6,FALSE)</f>
        <v>3</v>
      </c>
      <c r="AI184" s="2">
        <v>2</v>
      </c>
      <c r="AJ184" s="2">
        <f t="shared" si="67"/>
        <v>6</v>
      </c>
      <c r="AK184" s="2">
        <f>VLOOKUP($AZ184,[1]sistem!$I$18:$K$19,3,FALSE)</f>
        <v>14</v>
      </c>
      <c r="AL184" s="2" t="e">
        <f>AK184*#REF!</f>
        <v>#REF!</v>
      </c>
      <c r="AM184" s="2" t="e">
        <f t="shared" si="68"/>
        <v>#REF!</v>
      </c>
      <c r="AN184" s="2">
        <f t="shared" si="79"/>
        <v>25</v>
      </c>
      <c r="AO184" s="2" t="e">
        <f t="shared" si="70"/>
        <v>#REF!</v>
      </c>
      <c r="AP184" s="2" t="e">
        <f>ROUND(AO184-#REF!,0)</f>
        <v>#REF!</v>
      </c>
      <c r="AQ184" s="2">
        <f>IF(AZ184="s",IF(Q184=0,0,
IF(Q184=1,#REF!*4*4,
IF(Q184=2,0,
IF(Q184=3,#REF!*4*2,
IF(Q184=4,0,
IF(Q184=5,0,
IF(Q184=6,0,
IF(Q184=7,0)))))))),
IF(AZ184="t",
IF(Q184=0,0,
IF(Q184=1,#REF!*4*4*0.8,
IF(Q184=2,0,
IF(Q184=3,#REF!*4*2*0.8,
IF(Q184=4,0,
IF(Q184=5,0,
IF(Q184=6,0,
IF(Q184=7,0))))))))))</f>
        <v>0</v>
      </c>
      <c r="AR184" s="2" t="e">
        <f>IF(AZ184="s",
IF(Q184=0,0,
IF(Q184=1,0,
IF(Q184=2,#REF!*4*2,
IF(Q184=3,#REF!*4,
IF(Q184=4,#REF!*4,
IF(Q184=5,0,
IF(Q184=6,0,
IF(Q184=7,#REF!*4)))))))),
IF(AZ184="t",
IF(Q184=0,0,
IF(Q184=1,0,
IF(Q184=2,#REF!*4*2*0.8,
IF(Q184=3,#REF!*4*0.8,
IF(Q184=4,#REF!*4*0.8,
IF(Q184=5,0,
IF(Q184=6,0,
IF(Q184=7,#REF!*4))))))))))</f>
        <v>#REF!</v>
      </c>
      <c r="AS184" s="2" t="e">
        <f>IF(AZ184="s",
IF(Q184=0,0,
IF(Q184=1,#REF!*2,
IF(Q184=2,#REF!*2,
IF(Q184=3,#REF!*2,
IF(Q184=4,#REF!*2,
IF(Q184=5,#REF!*2,
IF(Q184=6,#REF!*2,
IF(Q184=7,#REF!*2)))))))),
IF(AZ184="t",
IF(Q184=0,#REF!*2*0.8,
IF(Q184=1,#REF!*2*0.8,
IF(Q184=2,#REF!*2*0.8,
IF(Q184=3,#REF!*2*0.8,
IF(Q184=4,#REF!*2*0.8,
IF(Q184=5,#REF!*2*0.8,
IF(Q184=6,#REF!*1*0.8,
IF(Q184=7,#REF!*2))))))))))</f>
        <v>#REF!</v>
      </c>
      <c r="AT184" s="2" t="e">
        <f t="shared" si="71"/>
        <v>#REF!</v>
      </c>
      <c r="AU184" s="2" t="e">
        <f>IF(AZ184="s",
IF(Q184=0,0,
IF(Q184=1,(14-2)*(#REF!+#REF!)/4*4,
IF(Q184=2,(14-2)*(#REF!+#REF!)/4*2,
IF(Q184=3,(14-2)*(#REF!+#REF!)/4*3,
IF(Q184=4,(14-2)*(#REF!+#REF!)/4,
IF(Q184=5,(14-2)*#REF!/4,
IF(Q184=6,0,
IF(Q184=7,(14)*#REF!)))))))),
IF(AZ184="t",
IF(Q184=0,0,
IF(Q184=1,(11-2)*(#REF!+#REF!)/4*4,
IF(Q184=2,(11-2)*(#REF!+#REF!)/4*2,
IF(Q184=3,(11-2)*(#REF!+#REF!)/4*3,
IF(Q184=4,(11-2)*(#REF!+#REF!)/4,
IF(Q184=5,(11-2)*#REF!/4,
IF(Q184=6,0,
IF(Q184=7,(11)*#REF!))))))))))</f>
        <v>#REF!</v>
      </c>
      <c r="AV184" s="2" t="e">
        <f t="shared" si="72"/>
        <v>#REF!</v>
      </c>
      <c r="AW184" s="2">
        <f t="shared" si="73"/>
        <v>12</v>
      </c>
      <c r="AX184" s="2">
        <f t="shared" si="74"/>
        <v>6</v>
      </c>
      <c r="AY184" s="2" t="e">
        <f t="shared" si="75"/>
        <v>#REF!</v>
      </c>
      <c r="AZ184" s="2" t="s">
        <v>63</v>
      </c>
      <c r="BA184" s="2" t="e">
        <f>IF(BG184="A",0,IF(AZ184="s",14*#REF!,IF(AZ184="T",11*#REF!,"HATA")))</f>
        <v>#REF!</v>
      </c>
      <c r="BB184" s="2" t="e">
        <f t="shared" si="76"/>
        <v>#REF!</v>
      </c>
      <c r="BC184" s="2" t="e">
        <f t="shared" si="77"/>
        <v>#REF!</v>
      </c>
      <c r="BD184" s="2" t="e">
        <f>IF(BC184-#REF!=0,"DOĞRU","YANLIŞ")</f>
        <v>#REF!</v>
      </c>
      <c r="BE184" s="2" t="e">
        <f>#REF!-BC184</f>
        <v>#REF!</v>
      </c>
      <c r="BF184" s="2">
        <v>0</v>
      </c>
      <c r="BH184" s="2">
        <v>0</v>
      </c>
      <c r="BJ184" s="2">
        <v>2</v>
      </c>
      <c r="BL184" s="7" t="e">
        <f>#REF!*14</f>
        <v>#REF!</v>
      </c>
      <c r="BM184" s="9"/>
      <c r="BN184" s="8"/>
      <c r="BO184" s="13"/>
      <c r="BP184" s="13"/>
      <c r="BQ184" s="13"/>
      <c r="BR184" s="13"/>
      <c r="BS184" s="13"/>
      <c r="BT184" s="10"/>
      <c r="BU184" s="11"/>
      <c r="BV184" s="12"/>
      <c r="CC184" s="41"/>
      <c r="CD184" s="41"/>
      <c r="CE184" s="41"/>
      <c r="CF184" s="42"/>
      <c r="CG184" s="42"/>
      <c r="CH184" s="42"/>
      <c r="CI184" s="42"/>
      <c r="CJ184" s="42"/>
      <c r="CK184" s="42"/>
    </row>
    <row r="185" spans="1:89" hidden="1" x14ac:dyDescent="0.25">
      <c r="A185" s="2" t="s">
        <v>139</v>
      </c>
      <c r="B185" s="2" t="s">
        <v>132</v>
      </c>
      <c r="C185" s="2" t="s">
        <v>132</v>
      </c>
      <c r="D185" s="4" t="s">
        <v>60</v>
      </c>
      <c r="E185" s="4" t="s">
        <v>60</v>
      </c>
      <c r="F185" s="4" t="e">
        <f>IF(AZ185="S",
IF(#REF!+BH185=2012,
IF(#REF!=1,"12-13/1",
IF(#REF!=2,"12-13/2",
IF(#REF!=3,"13-14/1",
IF(#REF!=4,"13-14/2","Hata1")))),
IF(#REF!+BH185=2013,
IF(#REF!=1,"13-14/1",
IF(#REF!=2,"13-14/2",
IF(#REF!=3,"14-15/1",
IF(#REF!=4,"14-15/2","Hata2")))),
IF(#REF!+BH185=2014,
IF(#REF!=1,"14-15/1",
IF(#REF!=2,"14-15/2",
IF(#REF!=3,"15-16/1",
IF(#REF!=4,"15-16/2","Hata3")))),
IF(#REF!+BH185=2015,
IF(#REF!=1,"15-16/1",
IF(#REF!=2,"15-16/2",
IF(#REF!=3,"16-17/1",
IF(#REF!=4,"16-17/2","Hata4")))),
IF(#REF!+BH185=2016,
IF(#REF!=1,"16-17/1",
IF(#REF!=2,"16-17/2",
IF(#REF!=3,"17-18/1",
IF(#REF!=4,"17-18/2","Hata5")))),
IF(#REF!+BH185=2017,
IF(#REF!=1,"17-18/1",
IF(#REF!=2,"17-18/2",
IF(#REF!=3,"18-19/1",
IF(#REF!=4,"18-19/2","Hata6")))),
IF(#REF!+BH185=2018,
IF(#REF!=1,"18-19/1",
IF(#REF!=2,"18-19/2",
IF(#REF!=3,"19-20/1",
IF(#REF!=4,"19-20/2","Hata7")))),
IF(#REF!+BH185=2019,
IF(#REF!=1,"19-20/1",
IF(#REF!=2,"19-20/2",
IF(#REF!=3,"20-21/1",
IF(#REF!=4,"20-21/2","Hata8")))),
IF(#REF!+BH185=2020,
IF(#REF!=1,"20-21/1",
IF(#REF!=2,"20-21/2",
IF(#REF!=3,"21-22/1",
IF(#REF!=4,"21-22/2","Hata9")))),
IF(#REF!+BH185=2021,
IF(#REF!=1,"21-22/1",
IF(#REF!=2,"21-22/2",
IF(#REF!=3,"22-23/1",
IF(#REF!=4,"22-23/2","Hata10")))),
IF(#REF!+BH185=2022,
IF(#REF!=1,"22-23/1",
IF(#REF!=2,"22-23/2",
IF(#REF!=3,"23-24/1",
IF(#REF!=4,"23-24/2","Hata11")))),
IF(#REF!+BH185=2023,
IF(#REF!=1,"23-24/1",
IF(#REF!=2,"23-24/2",
IF(#REF!=3,"24-25/1",
IF(#REF!=4,"24-25/2","Hata12")))),
)))))))))))),
IF(AZ185="T",
IF(#REF!+BH185=2012,
IF(#REF!=1,"12-13/1",
IF(#REF!=2,"12-13/2",
IF(#REF!=3,"12-13/3",
IF(#REF!=4,"13-14/1",
IF(#REF!=5,"13-14/2",
IF(#REF!=6,"13-14/3","Hata1")))))),
IF(#REF!+BH185=2013,
IF(#REF!=1,"13-14/1",
IF(#REF!=2,"13-14/2",
IF(#REF!=3,"13-14/3",
IF(#REF!=4,"14-15/1",
IF(#REF!=5,"14-15/2",
IF(#REF!=6,"14-15/3","Hata2")))))),
IF(#REF!+BH185=2014,
IF(#REF!=1,"14-15/1",
IF(#REF!=2,"14-15/2",
IF(#REF!=3,"14-15/3",
IF(#REF!=4,"15-16/1",
IF(#REF!=5,"15-16/2",
IF(#REF!=6,"15-16/3","Hata3")))))),
IF(AND(#REF!+#REF!&gt;2014,#REF!+#REF!&lt;2015,BH185=1),
IF(#REF!=0.1,"14-15/0.1",
IF(#REF!=0.2,"14-15/0.2",
IF(#REF!=0.3,"14-15/0.3","Hata4"))),
IF(#REF!+BH185=2015,
IF(#REF!=1,"15-16/1",
IF(#REF!=2,"15-16/2",
IF(#REF!=3,"15-16/3",
IF(#REF!=4,"16-17/1",
IF(#REF!=5,"16-17/2",
IF(#REF!=6,"16-17/3","Hata5")))))),
IF(#REF!+BH185=2016,
IF(#REF!=1,"16-17/1",
IF(#REF!=2,"16-17/2",
IF(#REF!=3,"16-17/3",
IF(#REF!=4,"17-18/1",
IF(#REF!=5,"17-18/2",
IF(#REF!=6,"17-18/3","Hata6")))))),
IF(#REF!+BH185=2017,
IF(#REF!=1,"17-18/1",
IF(#REF!=2,"17-18/2",
IF(#REF!=3,"17-18/3",
IF(#REF!=4,"18-19/1",
IF(#REF!=5,"18-19/2",
IF(#REF!=6,"18-19/3","Hata7")))))),
IF(#REF!+BH185=2018,
IF(#REF!=1,"18-19/1",
IF(#REF!=2,"18-19/2",
IF(#REF!=3,"18-19/3",
IF(#REF!=4,"19-20/1",
IF(#REF!=5," 19-20/2",
IF(#REF!=6,"19-20/3","Hata8")))))),
IF(#REF!+BH185=2019,
IF(#REF!=1,"19-20/1",
IF(#REF!=2,"19-20/2",
IF(#REF!=3,"19-20/3",
IF(#REF!=4,"20-21/1",
IF(#REF!=5,"20-21/2",
IF(#REF!=6,"20-21/3","Hata9")))))),
IF(#REF!+BH185=2020,
IF(#REF!=1,"20-21/1",
IF(#REF!=2,"20-21/2",
IF(#REF!=3,"20-21/3",
IF(#REF!=4,"21-22/1",
IF(#REF!=5,"21-22/2",
IF(#REF!=6,"21-22/3","Hata10")))))),
IF(#REF!+BH185=2021,
IF(#REF!=1,"21-22/1",
IF(#REF!=2,"21-22/2",
IF(#REF!=3,"21-22/3",
IF(#REF!=4,"22-23/1",
IF(#REF!=5,"22-23/2",
IF(#REF!=6,"22-23/3","Hata11")))))),
IF(#REF!+BH185=2022,
IF(#REF!=1,"22-23/1",
IF(#REF!=2,"22-23/2",
IF(#REF!=3,"22-23/3",
IF(#REF!=4,"23-24/1",
IF(#REF!=5,"23-24/2",
IF(#REF!=6,"23-24/3","Hata12")))))),
IF(#REF!+BH185=2023,
IF(#REF!=1,"23-24/1",
IF(#REF!=2,"23-24/2",
IF(#REF!=3,"23-24/3",
IF(#REF!=4,"24-25/1",
IF(#REF!=5,"24-25/2",
IF(#REF!=6,"24-25/3","Hata13")))))),
))))))))))))))
)</f>
        <v>#REF!</v>
      </c>
      <c r="G185" s="4"/>
      <c r="H185" s="2" t="s">
        <v>146</v>
      </c>
      <c r="I185" s="2">
        <v>54725</v>
      </c>
      <c r="J185" s="2" t="s">
        <v>147</v>
      </c>
      <c r="O185" s="2" t="s">
        <v>135</v>
      </c>
      <c r="P185" s="2" t="s">
        <v>135</v>
      </c>
      <c r="Q185" s="5">
        <v>7</v>
      </c>
      <c r="R185" s="2">
        <f>VLOOKUP($Q185,[1]sistem!$I$3:$L$10,2,FALSE)</f>
        <v>0</v>
      </c>
      <c r="S185" s="2">
        <f>VLOOKUP($Q185,[1]sistem!$I$3:$L$10,3,FALSE)</f>
        <v>1</v>
      </c>
      <c r="T185" s="2">
        <f>VLOOKUP($Q185,[1]sistem!$I$3:$L$10,4,FALSE)</f>
        <v>1</v>
      </c>
      <c r="U185" s="2" t="e">
        <f>VLOOKUP($AZ185,[1]sistem!$I$13:$L$14,2,FALSE)*#REF!</f>
        <v>#REF!</v>
      </c>
      <c r="V185" s="2" t="e">
        <f>VLOOKUP($AZ185,[1]sistem!$I$13:$L$14,3,FALSE)*#REF!</f>
        <v>#REF!</v>
      </c>
      <c r="W185" s="2" t="e">
        <f>VLOOKUP($AZ185,[1]sistem!$I$13:$L$14,4,FALSE)*#REF!</f>
        <v>#REF!</v>
      </c>
      <c r="X185" s="2" t="e">
        <f t="shared" si="63"/>
        <v>#REF!</v>
      </c>
      <c r="Y185" s="2" t="e">
        <f t="shared" si="64"/>
        <v>#REF!</v>
      </c>
      <c r="Z185" s="2" t="e">
        <f t="shared" si="65"/>
        <v>#REF!</v>
      </c>
      <c r="AA185" s="2" t="e">
        <f t="shared" si="66"/>
        <v>#REF!</v>
      </c>
      <c r="AB185" s="2">
        <f>VLOOKUP(AZ185,[1]sistem!$I$18:$J$19,2,FALSE)</f>
        <v>14</v>
      </c>
      <c r="AC185" s="2">
        <v>0.25</v>
      </c>
      <c r="AD185" s="2">
        <f>VLOOKUP($Q185,[1]sistem!$I$3:$M$10,5,FALSE)</f>
        <v>1</v>
      </c>
      <c r="AG185" s="2" t="e">
        <f>(#REF!+#REF!)*AB185</f>
        <v>#REF!</v>
      </c>
      <c r="AH185" s="2">
        <f>VLOOKUP($Q185,[1]sistem!$I$3:$N$10,6,FALSE)</f>
        <v>2</v>
      </c>
      <c r="AI185" s="2">
        <v>2</v>
      </c>
      <c r="AJ185" s="2">
        <f t="shared" si="67"/>
        <v>4</v>
      </c>
      <c r="AK185" s="2">
        <f>VLOOKUP($AZ185,[1]sistem!$I$18:$K$19,3,FALSE)</f>
        <v>14</v>
      </c>
      <c r="AL185" s="2" t="e">
        <f>AK185*#REF!</f>
        <v>#REF!</v>
      </c>
      <c r="AM185" s="2" t="e">
        <f t="shared" si="68"/>
        <v>#REF!</v>
      </c>
      <c r="AN185" s="2">
        <f t="shared" si="79"/>
        <v>25</v>
      </c>
      <c r="AO185" s="2" t="e">
        <f t="shared" si="70"/>
        <v>#REF!</v>
      </c>
      <c r="AP185" s="2" t="e">
        <f>ROUND(AO185-#REF!,0)</f>
        <v>#REF!</v>
      </c>
      <c r="AQ185" s="2">
        <f>IF(AZ185="s",IF(Q185=0,0,
IF(Q185=1,#REF!*4*4,
IF(Q185=2,0,
IF(Q185=3,#REF!*4*2,
IF(Q185=4,0,
IF(Q185=5,0,
IF(Q185=6,0,
IF(Q185=7,0)))))))),
IF(AZ185="t",
IF(Q185=0,0,
IF(Q185=1,#REF!*4*4*0.8,
IF(Q185=2,0,
IF(Q185=3,#REF!*4*2*0.8,
IF(Q185=4,0,
IF(Q185=5,0,
IF(Q185=6,0,
IF(Q185=7,0))))))))))</f>
        <v>0</v>
      </c>
      <c r="AR185" s="2" t="e">
        <f>IF(AZ185="s",
IF(Q185=0,0,
IF(Q185=1,0,
IF(Q185=2,#REF!*4*2,
IF(Q185=3,#REF!*4,
IF(Q185=4,#REF!*4,
IF(Q185=5,0,
IF(Q185=6,0,
IF(Q185=7,#REF!*4)))))))),
IF(AZ185="t",
IF(Q185=0,0,
IF(Q185=1,0,
IF(Q185=2,#REF!*4*2*0.8,
IF(Q185=3,#REF!*4*0.8,
IF(Q185=4,#REF!*4*0.8,
IF(Q185=5,0,
IF(Q185=6,0,
IF(Q185=7,#REF!*4))))))))))</f>
        <v>#REF!</v>
      </c>
      <c r="AS185" s="2" t="e">
        <f>IF(AZ185="s",
IF(Q185=0,0,
IF(Q185=1,#REF!*2,
IF(Q185=2,#REF!*2,
IF(Q185=3,#REF!*2,
IF(Q185=4,#REF!*2,
IF(Q185=5,#REF!*2,
IF(Q185=6,#REF!*2,
IF(Q185=7,#REF!*2)))))))),
IF(AZ185="t",
IF(Q185=0,#REF!*2*0.8,
IF(Q185=1,#REF!*2*0.8,
IF(Q185=2,#REF!*2*0.8,
IF(Q185=3,#REF!*2*0.8,
IF(Q185=4,#REF!*2*0.8,
IF(Q185=5,#REF!*2*0.8,
IF(Q185=6,#REF!*1*0.8,
IF(Q185=7,#REF!*2))))))))))</f>
        <v>#REF!</v>
      </c>
      <c r="AT185" s="2" t="e">
        <f t="shared" si="71"/>
        <v>#REF!</v>
      </c>
      <c r="AU185" s="2" t="e">
        <f>IF(AZ185="s",
IF(Q185=0,0,
IF(Q185=1,(14-2)*(#REF!+#REF!)/4*4,
IF(Q185=2,(14-2)*(#REF!+#REF!)/4*2,
IF(Q185=3,(14-2)*(#REF!+#REF!)/4*3,
IF(Q185=4,(14-2)*(#REF!+#REF!)/4,
IF(Q185=5,(14-2)*#REF!/4,
IF(Q185=6,0,
IF(Q185=7,(14)*#REF!)))))))),
IF(AZ185="t",
IF(Q185=0,0,
IF(Q185=1,(11-2)*(#REF!+#REF!)/4*4,
IF(Q185=2,(11-2)*(#REF!+#REF!)/4*2,
IF(Q185=3,(11-2)*(#REF!+#REF!)/4*3,
IF(Q185=4,(11-2)*(#REF!+#REF!)/4,
IF(Q185=5,(11-2)*#REF!/4,
IF(Q185=6,0,
IF(Q185=7,(11)*#REF!))))))))))</f>
        <v>#REF!</v>
      </c>
      <c r="AV185" s="2" t="e">
        <f t="shared" si="72"/>
        <v>#REF!</v>
      </c>
      <c r="AW185" s="2">
        <f t="shared" si="73"/>
        <v>8</v>
      </c>
      <c r="AX185" s="2">
        <f t="shared" si="74"/>
        <v>4</v>
      </c>
      <c r="AY185" s="2" t="e">
        <f t="shared" si="75"/>
        <v>#REF!</v>
      </c>
      <c r="AZ185" s="2" t="s">
        <v>63</v>
      </c>
      <c r="BA185" s="2">
        <f>IF(BG185="A",0,IF(AZ185="s",14*#REF!,IF(AZ185="T",11*#REF!,"HATA")))</f>
        <v>0</v>
      </c>
      <c r="BB185" s="2" t="e">
        <f t="shared" si="76"/>
        <v>#REF!</v>
      </c>
      <c r="BC185" s="2" t="e">
        <f t="shared" si="77"/>
        <v>#REF!</v>
      </c>
      <c r="BD185" s="2" t="e">
        <f>IF(BC185-#REF!=0,"DOĞRU","YANLIŞ")</f>
        <v>#REF!</v>
      </c>
      <c r="BE185" s="2" t="e">
        <f>#REF!-BC185</f>
        <v>#REF!</v>
      </c>
      <c r="BF185" s="2">
        <v>0</v>
      </c>
      <c r="BG185" s="2" t="s">
        <v>110</v>
      </c>
      <c r="BH185" s="2">
        <v>0</v>
      </c>
      <c r="BJ185" s="2">
        <v>7</v>
      </c>
      <c r="BL185" s="7" t="e">
        <f>#REF!*14</f>
        <v>#REF!</v>
      </c>
      <c r="BM185" s="9"/>
      <c r="BN185" s="8"/>
      <c r="BO185" s="13"/>
      <c r="BP185" s="13"/>
      <c r="BQ185" s="13"/>
      <c r="BR185" s="13"/>
      <c r="BS185" s="13"/>
      <c r="BT185" s="10"/>
      <c r="BU185" s="11"/>
      <c r="BV185" s="12"/>
      <c r="CC185" s="41"/>
      <c r="CD185" s="41"/>
      <c r="CE185" s="41"/>
      <c r="CF185" s="42"/>
      <c r="CG185" s="42"/>
      <c r="CH185" s="42"/>
      <c r="CI185" s="42"/>
      <c r="CJ185" s="42"/>
      <c r="CK185" s="42"/>
    </row>
    <row r="186" spans="1:89" hidden="1" x14ac:dyDescent="0.25">
      <c r="A186" s="2" t="s">
        <v>570</v>
      </c>
      <c r="B186" s="2" t="s">
        <v>553</v>
      </c>
      <c r="C186" s="2" t="s">
        <v>553</v>
      </c>
      <c r="D186" s="4" t="s">
        <v>60</v>
      </c>
      <c r="E186" s="4" t="s">
        <v>60</v>
      </c>
      <c r="F186" s="4" t="e">
        <f>IF(AZ186="S",
IF(#REF!+BH186=2012,
IF(#REF!=1,"12-13/1",
IF(#REF!=2,"12-13/2",
IF(#REF!=3,"13-14/1",
IF(#REF!=4,"13-14/2","Hata1")))),
IF(#REF!+BH186=2013,
IF(#REF!=1,"13-14/1",
IF(#REF!=2,"13-14/2",
IF(#REF!=3,"14-15/1",
IF(#REF!=4,"14-15/2","Hata2")))),
IF(#REF!+BH186=2014,
IF(#REF!=1,"14-15/1",
IF(#REF!=2,"14-15/2",
IF(#REF!=3,"15-16/1",
IF(#REF!=4,"15-16/2","Hata3")))),
IF(#REF!+BH186=2015,
IF(#REF!=1,"15-16/1",
IF(#REF!=2,"15-16/2",
IF(#REF!=3,"16-17/1",
IF(#REF!=4,"16-17/2","Hata4")))),
IF(#REF!+BH186=2016,
IF(#REF!=1,"16-17/1",
IF(#REF!=2,"16-17/2",
IF(#REF!=3,"17-18/1",
IF(#REF!=4,"17-18/2","Hata5")))),
IF(#REF!+BH186=2017,
IF(#REF!=1,"17-18/1",
IF(#REF!=2,"17-18/2",
IF(#REF!=3,"18-19/1",
IF(#REF!=4,"18-19/2","Hata6")))),
IF(#REF!+BH186=2018,
IF(#REF!=1,"18-19/1",
IF(#REF!=2,"18-19/2",
IF(#REF!=3,"19-20/1",
IF(#REF!=4,"19-20/2","Hata7")))),
IF(#REF!+BH186=2019,
IF(#REF!=1,"19-20/1",
IF(#REF!=2,"19-20/2",
IF(#REF!=3,"20-21/1",
IF(#REF!=4,"20-21/2","Hata8")))),
IF(#REF!+BH186=2020,
IF(#REF!=1,"20-21/1",
IF(#REF!=2,"20-21/2",
IF(#REF!=3,"21-22/1",
IF(#REF!=4,"21-22/2","Hata9")))),
IF(#REF!+BH186=2021,
IF(#REF!=1,"21-22/1",
IF(#REF!=2,"21-22/2",
IF(#REF!=3,"22-23/1",
IF(#REF!=4,"22-23/2","Hata10")))),
IF(#REF!+BH186=2022,
IF(#REF!=1,"22-23/1",
IF(#REF!=2,"22-23/2",
IF(#REF!=3,"23-24/1",
IF(#REF!=4,"23-24/2","Hata11")))),
IF(#REF!+BH186=2023,
IF(#REF!=1,"23-24/1",
IF(#REF!=2,"23-24/2",
IF(#REF!=3,"24-25/1",
IF(#REF!=4,"24-25/2","Hata12")))),
)))))))))))),
IF(AZ186="T",
IF(#REF!+BH186=2012,
IF(#REF!=1,"12-13/1",
IF(#REF!=2,"12-13/2",
IF(#REF!=3,"12-13/3",
IF(#REF!=4,"13-14/1",
IF(#REF!=5,"13-14/2",
IF(#REF!=6,"13-14/3","Hata1")))))),
IF(#REF!+BH186=2013,
IF(#REF!=1,"13-14/1",
IF(#REF!=2,"13-14/2",
IF(#REF!=3,"13-14/3",
IF(#REF!=4,"14-15/1",
IF(#REF!=5,"14-15/2",
IF(#REF!=6,"14-15/3","Hata2")))))),
IF(#REF!+BH186=2014,
IF(#REF!=1,"14-15/1",
IF(#REF!=2,"14-15/2",
IF(#REF!=3,"14-15/3",
IF(#REF!=4,"15-16/1",
IF(#REF!=5,"15-16/2",
IF(#REF!=6,"15-16/3","Hata3")))))),
IF(AND(#REF!+#REF!&gt;2014,#REF!+#REF!&lt;2015,BH186=1),
IF(#REF!=0.1,"14-15/0.1",
IF(#REF!=0.2,"14-15/0.2",
IF(#REF!=0.3,"14-15/0.3","Hata4"))),
IF(#REF!+BH186=2015,
IF(#REF!=1,"15-16/1",
IF(#REF!=2,"15-16/2",
IF(#REF!=3,"15-16/3",
IF(#REF!=4,"16-17/1",
IF(#REF!=5,"16-17/2",
IF(#REF!=6,"16-17/3","Hata5")))))),
IF(#REF!+BH186=2016,
IF(#REF!=1,"16-17/1",
IF(#REF!=2,"16-17/2",
IF(#REF!=3,"16-17/3",
IF(#REF!=4,"17-18/1",
IF(#REF!=5,"17-18/2",
IF(#REF!=6,"17-18/3","Hata6")))))),
IF(#REF!+BH186=2017,
IF(#REF!=1,"17-18/1",
IF(#REF!=2,"17-18/2",
IF(#REF!=3,"17-18/3",
IF(#REF!=4,"18-19/1",
IF(#REF!=5,"18-19/2",
IF(#REF!=6,"18-19/3","Hata7")))))),
IF(#REF!+BH186=2018,
IF(#REF!=1,"18-19/1",
IF(#REF!=2,"18-19/2",
IF(#REF!=3,"18-19/3",
IF(#REF!=4,"19-20/1",
IF(#REF!=5," 19-20/2",
IF(#REF!=6,"19-20/3","Hata8")))))),
IF(#REF!+BH186=2019,
IF(#REF!=1,"19-20/1",
IF(#REF!=2,"19-20/2",
IF(#REF!=3,"19-20/3",
IF(#REF!=4,"20-21/1",
IF(#REF!=5,"20-21/2",
IF(#REF!=6,"20-21/3","Hata9")))))),
IF(#REF!+BH186=2020,
IF(#REF!=1,"20-21/1",
IF(#REF!=2,"20-21/2",
IF(#REF!=3,"20-21/3",
IF(#REF!=4,"21-22/1",
IF(#REF!=5,"21-22/2",
IF(#REF!=6,"21-22/3","Hata10")))))),
IF(#REF!+BH186=2021,
IF(#REF!=1,"21-22/1",
IF(#REF!=2,"21-22/2",
IF(#REF!=3,"21-22/3",
IF(#REF!=4,"22-23/1",
IF(#REF!=5,"22-23/2",
IF(#REF!=6,"22-23/3","Hata11")))))),
IF(#REF!+BH186=2022,
IF(#REF!=1,"22-23/1",
IF(#REF!=2,"22-23/2",
IF(#REF!=3,"22-23/3",
IF(#REF!=4,"23-24/1",
IF(#REF!=5,"23-24/2",
IF(#REF!=6,"23-24/3","Hata12")))))),
IF(#REF!+BH186=2023,
IF(#REF!=1,"23-24/1",
IF(#REF!=2,"23-24/2",
IF(#REF!=3,"23-24/3",
IF(#REF!=4,"24-25/1",
IF(#REF!=5,"24-25/2",
IF(#REF!=6,"24-25/3","Hata13")))))),
))))))))))))))
)</f>
        <v>#REF!</v>
      </c>
      <c r="G186" s="4"/>
      <c r="H186" s="2" t="s">
        <v>146</v>
      </c>
      <c r="I186" s="2">
        <v>54767</v>
      </c>
      <c r="J186" s="2" t="s">
        <v>147</v>
      </c>
      <c r="O186" s="2" t="s">
        <v>218</v>
      </c>
      <c r="P186" s="2" t="s">
        <v>218</v>
      </c>
      <c r="Q186" s="5">
        <v>0</v>
      </c>
      <c r="R186" s="2">
        <f>VLOOKUP($Q186,[1]sistem!$I$3:$L$10,2,FALSE)</f>
        <v>0</v>
      </c>
      <c r="S186" s="2">
        <f>VLOOKUP($Q186,[1]sistem!$I$3:$L$10,3,FALSE)</f>
        <v>0</v>
      </c>
      <c r="T186" s="2">
        <f>VLOOKUP($Q186,[1]sistem!$I$3:$L$10,4,FALSE)</f>
        <v>0</v>
      </c>
      <c r="U186" s="2" t="e">
        <f>VLOOKUP($AZ186,[1]sistem!$I$13:$L$14,2,FALSE)*#REF!</f>
        <v>#REF!</v>
      </c>
      <c r="V186" s="2" t="e">
        <f>VLOOKUP($AZ186,[1]sistem!$I$13:$L$14,3,FALSE)*#REF!</f>
        <v>#REF!</v>
      </c>
      <c r="W186" s="2" t="e">
        <f>VLOOKUP($AZ186,[1]sistem!$I$13:$L$14,4,FALSE)*#REF!</f>
        <v>#REF!</v>
      </c>
      <c r="X186" s="2" t="e">
        <f t="shared" si="63"/>
        <v>#REF!</v>
      </c>
      <c r="Y186" s="2" t="e">
        <f t="shared" si="64"/>
        <v>#REF!</v>
      </c>
      <c r="Z186" s="2" t="e">
        <f t="shared" si="65"/>
        <v>#REF!</v>
      </c>
      <c r="AA186" s="2" t="e">
        <f t="shared" si="66"/>
        <v>#REF!</v>
      </c>
      <c r="AB186" s="2">
        <f>VLOOKUP(AZ186,[1]sistem!$I$18:$J$19,2,FALSE)</f>
        <v>14</v>
      </c>
      <c r="AC186" s="2">
        <v>0.25</v>
      </c>
      <c r="AD186" s="2">
        <f>VLOOKUP($Q186,[1]sistem!$I$3:$M$10,5,FALSE)</f>
        <v>0</v>
      </c>
      <c r="AE186" s="2">
        <v>2</v>
      </c>
      <c r="AG186" s="2">
        <f>AE186*AK186</f>
        <v>28</v>
      </c>
      <c r="AH186" s="2">
        <f>VLOOKUP($Q186,[1]sistem!$I$3:$N$10,6,FALSE)</f>
        <v>0</v>
      </c>
      <c r="AI186" s="2">
        <v>2</v>
      </c>
      <c r="AJ186" s="2">
        <f t="shared" si="67"/>
        <v>0</v>
      </c>
      <c r="AK186" s="2">
        <f>VLOOKUP($AZ186,[1]sistem!$I$18:$K$19,3,FALSE)</f>
        <v>14</v>
      </c>
      <c r="AL186" s="2" t="e">
        <f>AK186*#REF!</f>
        <v>#REF!</v>
      </c>
      <c r="AM186" s="2" t="e">
        <f t="shared" si="68"/>
        <v>#REF!</v>
      </c>
      <c r="AN186" s="2">
        <f t="shared" si="79"/>
        <v>25</v>
      </c>
      <c r="AO186" s="2" t="e">
        <f t="shared" si="70"/>
        <v>#REF!</v>
      </c>
      <c r="AP186" s="2" t="e">
        <f>ROUND(AO186-#REF!,0)</f>
        <v>#REF!</v>
      </c>
      <c r="AQ186" s="2">
        <f>IF(AZ186="s",IF(Q186=0,0,
IF(Q186=1,#REF!*4*4,
IF(Q186=2,0,
IF(Q186=3,#REF!*4*2,
IF(Q186=4,0,
IF(Q186=5,0,
IF(Q186=6,0,
IF(Q186=7,0)))))))),
IF(AZ186="t",
IF(Q186=0,0,
IF(Q186=1,#REF!*4*4*0.8,
IF(Q186=2,0,
IF(Q186=3,#REF!*4*2*0.8,
IF(Q186=4,0,
IF(Q186=5,0,
IF(Q186=6,0,
IF(Q186=7,0))))))))))</f>
        <v>0</v>
      </c>
      <c r="AR186" s="2">
        <f>IF(AZ186="s",
IF(Q186=0,0,
IF(Q186=1,0,
IF(Q186=2,#REF!*4*2,
IF(Q186=3,#REF!*4,
IF(Q186=4,#REF!*4,
IF(Q186=5,0,
IF(Q186=6,0,
IF(Q186=7,#REF!*4)))))))),
IF(AZ186="t",
IF(Q186=0,0,
IF(Q186=1,0,
IF(Q186=2,#REF!*4*2*0.8,
IF(Q186=3,#REF!*4*0.8,
IF(Q186=4,#REF!*4*0.8,
IF(Q186=5,0,
IF(Q186=6,0,
IF(Q186=7,#REF!*4))))))))))</f>
        <v>0</v>
      </c>
      <c r="AS186" s="2">
        <f>IF(AZ186="s",
IF(Q186=0,0,
IF(Q186=1,#REF!*2,
IF(Q186=2,#REF!*2,
IF(Q186=3,#REF!*2,
IF(Q186=4,#REF!*2,
IF(Q186=5,#REF!*2,
IF(Q186=6,#REF!*2,
IF(Q186=7,#REF!*2)))))))),
IF(AZ186="t",
IF(Q186=0,#REF!*2*0.8,
IF(Q186=1,#REF!*2*0.8,
IF(Q186=2,#REF!*2*0.8,
IF(Q186=3,#REF!*2*0.8,
IF(Q186=4,#REF!*2*0.8,
IF(Q186=5,#REF!*2*0.8,
IF(Q186=6,#REF!*1*0.8,
IF(Q186=7,#REF!*2))))))))))</f>
        <v>0</v>
      </c>
      <c r="AT186" s="2" t="e">
        <f t="shared" si="71"/>
        <v>#REF!</v>
      </c>
      <c r="AU186" s="2">
        <f>IF(AZ186="s",
IF(Q186=0,0,
IF(Q186=1,(14-2)*(#REF!+#REF!)/4*4,
IF(Q186=2,(14-2)*(#REF!+#REF!)/4*2,
IF(Q186=3,(14-2)*(#REF!+#REF!)/4*3,
IF(Q186=4,(14-2)*(#REF!+#REF!)/4,
IF(Q186=5,(14-2)*#REF!/4,
IF(Q186=6,0,
IF(Q186=7,(14)*#REF!)))))))),
IF(AZ186="t",
IF(Q186=0,0,
IF(Q186=1,(11-2)*(#REF!+#REF!)/4*4,
IF(Q186=2,(11-2)*(#REF!+#REF!)/4*2,
IF(Q186=3,(11-2)*(#REF!+#REF!)/4*3,
IF(Q186=4,(11-2)*(#REF!+#REF!)/4,
IF(Q186=5,(11-2)*#REF!/4,
IF(Q186=6,0,
IF(Q186=7,(11)*#REF!))))))))))</f>
        <v>0</v>
      </c>
      <c r="AV186" s="2">
        <f t="shared" si="72"/>
        <v>-28</v>
      </c>
      <c r="AW186" s="2">
        <f t="shared" si="73"/>
        <v>0</v>
      </c>
      <c r="AX186" s="2">
        <f t="shared" si="74"/>
        <v>0</v>
      </c>
      <c r="AY186" s="2">
        <f t="shared" si="75"/>
        <v>0</v>
      </c>
      <c r="AZ186" s="2" t="s">
        <v>63</v>
      </c>
      <c r="BA186" s="2" t="e">
        <f>IF(BG186="A",0,IF(AZ186="s",14*#REF!,IF(AZ186="T",11*#REF!,"HATA")))</f>
        <v>#REF!</v>
      </c>
      <c r="BB186" s="2" t="e">
        <f t="shared" si="76"/>
        <v>#REF!</v>
      </c>
      <c r="BC186" s="2" t="e">
        <f t="shared" si="77"/>
        <v>#REF!</v>
      </c>
      <c r="BD186" s="2" t="e">
        <f>IF(BC186-#REF!=0,"DOĞRU","YANLIŞ")</f>
        <v>#REF!</v>
      </c>
      <c r="BE186" s="2" t="e">
        <f>#REF!-BC186</f>
        <v>#REF!</v>
      </c>
      <c r="BF186" s="2">
        <v>0</v>
      </c>
      <c r="BH186" s="2">
        <v>0</v>
      </c>
      <c r="BJ186" s="2">
        <v>0</v>
      </c>
      <c r="BL186" s="7" t="e">
        <f>#REF!*14</f>
        <v>#REF!</v>
      </c>
      <c r="BM186" s="9"/>
      <c r="BN186" s="8"/>
      <c r="BO186" s="13"/>
      <c r="BP186" s="13"/>
      <c r="BQ186" s="13"/>
      <c r="BR186" s="13"/>
      <c r="BS186" s="13"/>
      <c r="BT186" s="10"/>
      <c r="BU186" s="11"/>
      <c r="BV186" s="12"/>
      <c r="CC186" s="41"/>
      <c r="CD186" s="41"/>
      <c r="CE186" s="41"/>
      <c r="CF186" s="42"/>
      <c r="CG186" s="42"/>
      <c r="CH186" s="42"/>
      <c r="CI186" s="42"/>
      <c r="CJ186" s="42"/>
      <c r="CK186" s="42"/>
    </row>
    <row r="187" spans="1:89" hidden="1" x14ac:dyDescent="0.25">
      <c r="A187" s="2" t="s">
        <v>546</v>
      </c>
      <c r="B187" s="2" t="s">
        <v>547</v>
      </c>
      <c r="C187" s="2" t="s">
        <v>547</v>
      </c>
      <c r="D187" s="4" t="s">
        <v>171</v>
      </c>
      <c r="E187" s="4">
        <v>1</v>
      </c>
      <c r="F187" s="4" t="e">
        <f>IF(AZ187="S",
IF(#REF!+BH187=2012,
IF(#REF!=1,"12-13/1",
IF(#REF!=2,"12-13/2",
IF(#REF!=3,"13-14/1",
IF(#REF!=4,"13-14/2","Hata1")))),
IF(#REF!+BH187=2013,
IF(#REF!=1,"13-14/1",
IF(#REF!=2,"13-14/2",
IF(#REF!=3,"14-15/1",
IF(#REF!=4,"14-15/2","Hata2")))),
IF(#REF!+BH187=2014,
IF(#REF!=1,"14-15/1",
IF(#REF!=2,"14-15/2",
IF(#REF!=3,"15-16/1",
IF(#REF!=4,"15-16/2","Hata3")))),
IF(#REF!+BH187=2015,
IF(#REF!=1,"15-16/1",
IF(#REF!=2,"15-16/2",
IF(#REF!=3,"16-17/1",
IF(#REF!=4,"16-17/2","Hata4")))),
IF(#REF!+BH187=2016,
IF(#REF!=1,"16-17/1",
IF(#REF!=2,"16-17/2",
IF(#REF!=3,"17-18/1",
IF(#REF!=4,"17-18/2","Hata5")))),
IF(#REF!+BH187=2017,
IF(#REF!=1,"17-18/1",
IF(#REF!=2,"17-18/2",
IF(#REF!=3,"18-19/1",
IF(#REF!=4,"18-19/2","Hata6")))),
IF(#REF!+BH187=2018,
IF(#REF!=1,"18-19/1",
IF(#REF!=2,"18-19/2",
IF(#REF!=3,"19-20/1",
IF(#REF!=4,"19-20/2","Hata7")))),
IF(#REF!+BH187=2019,
IF(#REF!=1,"19-20/1",
IF(#REF!=2,"19-20/2",
IF(#REF!=3,"20-21/1",
IF(#REF!=4,"20-21/2","Hata8")))),
IF(#REF!+BH187=2020,
IF(#REF!=1,"20-21/1",
IF(#REF!=2,"20-21/2",
IF(#REF!=3,"21-22/1",
IF(#REF!=4,"21-22/2","Hata9")))),
IF(#REF!+BH187=2021,
IF(#REF!=1,"21-22/1",
IF(#REF!=2,"21-22/2",
IF(#REF!=3,"22-23/1",
IF(#REF!=4,"22-23/2","Hata10")))),
IF(#REF!+BH187=2022,
IF(#REF!=1,"22-23/1",
IF(#REF!=2,"22-23/2",
IF(#REF!=3,"23-24/1",
IF(#REF!=4,"23-24/2","Hata11")))),
IF(#REF!+BH187=2023,
IF(#REF!=1,"23-24/1",
IF(#REF!=2,"23-24/2",
IF(#REF!=3,"24-25/1",
IF(#REF!=4,"24-25/2","Hata12")))),
)))))))))))),
IF(AZ187="T",
IF(#REF!+BH187=2012,
IF(#REF!=1,"12-13/1",
IF(#REF!=2,"12-13/2",
IF(#REF!=3,"12-13/3",
IF(#REF!=4,"13-14/1",
IF(#REF!=5,"13-14/2",
IF(#REF!=6,"13-14/3","Hata1")))))),
IF(#REF!+BH187=2013,
IF(#REF!=1,"13-14/1",
IF(#REF!=2,"13-14/2",
IF(#REF!=3,"13-14/3",
IF(#REF!=4,"14-15/1",
IF(#REF!=5,"14-15/2",
IF(#REF!=6,"14-15/3","Hata2")))))),
IF(#REF!+BH187=2014,
IF(#REF!=1,"14-15/1",
IF(#REF!=2,"14-15/2",
IF(#REF!=3,"14-15/3",
IF(#REF!=4,"15-16/1",
IF(#REF!=5,"15-16/2",
IF(#REF!=6,"15-16/3","Hata3")))))),
IF(AND(#REF!+#REF!&gt;2014,#REF!+#REF!&lt;2015,BH187=1),
IF(#REF!=0.1,"14-15/0.1",
IF(#REF!=0.2,"14-15/0.2",
IF(#REF!=0.3,"14-15/0.3","Hata4"))),
IF(#REF!+BH187=2015,
IF(#REF!=1,"15-16/1",
IF(#REF!=2,"15-16/2",
IF(#REF!=3,"15-16/3",
IF(#REF!=4,"16-17/1",
IF(#REF!=5,"16-17/2",
IF(#REF!=6,"16-17/3","Hata5")))))),
IF(#REF!+BH187=2016,
IF(#REF!=1,"16-17/1",
IF(#REF!=2,"16-17/2",
IF(#REF!=3,"16-17/3",
IF(#REF!=4,"17-18/1",
IF(#REF!=5,"17-18/2",
IF(#REF!=6,"17-18/3","Hata6")))))),
IF(#REF!+BH187=2017,
IF(#REF!=1,"17-18/1",
IF(#REF!=2,"17-18/2",
IF(#REF!=3,"17-18/3",
IF(#REF!=4,"18-19/1",
IF(#REF!=5,"18-19/2",
IF(#REF!=6,"18-19/3","Hata7")))))),
IF(#REF!+BH187=2018,
IF(#REF!=1,"18-19/1",
IF(#REF!=2,"18-19/2",
IF(#REF!=3,"18-19/3",
IF(#REF!=4,"19-20/1",
IF(#REF!=5," 19-20/2",
IF(#REF!=6,"19-20/3","Hata8")))))),
IF(#REF!+BH187=2019,
IF(#REF!=1,"19-20/1",
IF(#REF!=2,"19-20/2",
IF(#REF!=3,"19-20/3",
IF(#REF!=4,"20-21/1",
IF(#REF!=5,"20-21/2",
IF(#REF!=6,"20-21/3","Hata9")))))),
IF(#REF!+BH187=2020,
IF(#REF!=1,"20-21/1",
IF(#REF!=2,"20-21/2",
IF(#REF!=3,"20-21/3",
IF(#REF!=4,"21-22/1",
IF(#REF!=5,"21-22/2",
IF(#REF!=6,"21-22/3","Hata10")))))),
IF(#REF!+BH187=2021,
IF(#REF!=1,"21-22/1",
IF(#REF!=2,"21-22/2",
IF(#REF!=3,"21-22/3",
IF(#REF!=4,"22-23/1",
IF(#REF!=5,"22-23/2",
IF(#REF!=6,"22-23/3","Hata11")))))),
IF(#REF!+BH187=2022,
IF(#REF!=1,"22-23/1",
IF(#REF!=2,"22-23/2",
IF(#REF!=3,"22-23/3",
IF(#REF!=4,"23-24/1",
IF(#REF!=5,"23-24/2",
IF(#REF!=6,"23-24/3","Hata12")))))),
IF(#REF!+BH187=2023,
IF(#REF!=1,"23-24/1",
IF(#REF!=2,"23-24/2",
IF(#REF!=3,"23-24/3",
IF(#REF!=4,"24-25/1",
IF(#REF!=5,"24-25/2",
IF(#REF!=6,"24-25/3","Hata13")))))),
))))))))))))))
)</f>
        <v>#REF!</v>
      </c>
      <c r="G187" s="4"/>
      <c r="H187" s="2" t="s">
        <v>146</v>
      </c>
      <c r="I187" s="2">
        <v>54719</v>
      </c>
      <c r="J187" s="2" t="s">
        <v>147</v>
      </c>
      <c r="Q187" s="5">
        <v>4</v>
      </c>
      <c r="R187" s="2">
        <f>VLOOKUP($Q187,[1]sistem!$I$3:$L$10,2,FALSE)</f>
        <v>0</v>
      </c>
      <c r="S187" s="2">
        <f>VLOOKUP($Q187,[1]sistem!$I$3:$L$10,3,FALSE)</f>
        <v>1</v>
      </c>
      <c r="T187" s="2">
        <f>VLOOKUP($Q187,[1]sistem!$I$3:$L$10,4,FALSE)</f>
        <v>1</v>
      </c>
      <c r="U187" s="2" t="e">
        <f>VLOOKUP($AZ187,[1]sistem!$I$13:$L$14,2,FALSE)*#REF!</f>
        <v>#REF!</v>
      </c>
      <c r="V187" s="2" t="e">
        <f>VLOOKUP($AZ187,[1]sistem!$I$13:$L$14,3,FALSE)*#REF!</f>
        <v>#REF!</v>
      </c>
      <c r="W187" s="2" t="e">
        <f>VLOOKUP($AZ187,[1]sistem!$I$13:$L$14,4,FALSE)*#REF!</f>
        <v>#REF!</v>
      </c>
      <c r="X187" s="2" t="e">
        <f t="shared" si="63"/>
        <v>#REF!</v>
      </c>
      <c r="Y187" s="2" t="e">
        <f t="shared" si="64"/>
        <v>#REF!</v>
      </c>
      <c r="Z187" s="2" t="e">
        <f t="shared" si="65"/>
        <v>#REF!</v>
      </c>
      <c r="AA187" s="2" t="e">
        <f t="shared" si="66"/>
        <v>#REF!</v>
      </c>
      <c r="AB187" s="2">
        <f>VLOOKUP(AZ187,[1]sistem!$I$18:$J$19,2,FALSE)</f>
        <v>14</v>
      </c>
      <c r="AC187" s="2">
        <v>0.25</v>
      </c>
      <c r="AD187" s="2">
        <f>VLOOKUP($Q187,[1]sistem!$I$3:$M$10,5,FALSE)</f>
        <v>1</v>
      </c>
      <c r="AE187" s="2">
        <v>4</v>
      </c>
      <c r="AG187" s="2">
        <f>AE187*AK187</f>
        <v>56</v>
      </c>
      <c r="AH187" s="2">
        <f>VLOOKUP($Q187,[1]sistem!$I$3:$N$10,6,FALSE)</f>
        <v>2</v>
      </c>
      <c r="AI187" s="2">
        <v>2</v>
      </c>
      <c r="AJ187" s="2">
        <f t="shared" si="67"/>
        <v>4</v>
      </c>
      <c r="AK187" s="2">
        <f>VLOOKUP($AZ187,[1]sistem!$I$18:$K$19,3,FALSE)</f>
        <v>14</v>
      </c>
      <c r="AL187" s="2" t="e">
        <f>AK187*#REF!</f>
        <v>#REF!</v>
      </c>
      <c r="AM187" s="2" t="e">
        <f t="shared" si="68"/>
        <v>#REF!</v>
      </c>
      <c r="AN187" s="2">
        <f t="shared" si="79"/>
        <v>25</v>
      </c>
      <c r="AO187" s="2" t="e">
        <f t="shared" si="70"/>
        <v>#REF!</v>
      </c>
      <c r="AP187" s="2" t="e">
        <f>ROUND(AO187-#REF!,0)</f>
        <v>#REF!</v>
      </c>
      <c r="AQ187" s="2">
        <f>IF(AZ187="s",IF(Q187=0,0,
IF(Q187=1,#REF!*4*4,
IF(Q187=2,0,
IF(Q187=3,#REF!*4*2,
IF(Q187=4,0,
IF(Q187=5,0,
IF(Q187=6,0,
IF(Q187=7,0)))))))),
IF(AZ187="t",
IF(Q187=0,0,
IF(Q187=1,#REF!*4*4*0.8,
IF(Q187=2,0,
IF(Q187=3,#REF!*4*2*0.8,
IF(Q187=4,0,
IF(Q187=5,0,
IF(Q187=6,0,
IF(Q187=7,0))))))))))</f>
        <v>0</v>
      </c>
      <c r="AR187" s="2" t="e">
        <f>IF(AZ187="s",
IF(Q187=0,0,
IF(Q187=1,0,
IF(Q187=2,#REF!*4*2,
IF(Q187=3,#REF!*4,
IF(Q187=4,#REF!*4,
IF(Q187=5,0,
IF(Q187=6,0,
IF(Q187=7,#REF!*4)))))))),
IF(AZ187="t",
IF(Q187=0,0,
IF(Q187=1,0,
IF(Q187=2,#REF!*4*2*0.8,
IF(Q187=3,#REF!*4*0.8,
IF(Q187=4,#REF!*4*0.8,
IF(Q187=5,0,
IF(Q187=6,0,
IF(Q187=7,#REF!*4))))))))))</f>
        <v>#REF!</v>
      </c>
      <c r="AS187" s="2" t="e">
        <f>IF(AZ187="s",
IF(Q187=0,0,
IF(Q187=1,#REF!*2,
IF(Q187=2,#REF!*2,
IF(Q187=3,#REF!*2,
IF(Q187=4,#REF!*2,
IF(Q187=5,#REF!*2,
IF(Q187=6,#REF!*2,
IF(Q187=7,#REF!*2)))))))),
IF(AZ187="t",
IF(Q187=0,#REF!*2*0.8,
IF(Q187=1,#REF!*2*0.8,
IF(Q187=2,#REF!*2*0.8,
IF(Q187=3,#REF!*2*0.8,
IF(Q187=4,#REF!*2*0.8,
IF(Q187=5,#REF!*2*0.8,
IF(Q187=6,#REF!*1*0.8,
IF(Q187=7,#REF!*2))))))))))</f>
        <v>#REF!</v>
      </c>
      <c r="AT187" s="2" t="e">
        <f t="shared" si="71"/>
        <v>#REF!</v>
      </c>
      <c r="AU187" s="2" t="e">
        <f>IF(AZ187="s",
IF(Q187=0,0,
IF(Q187=1,(14-2)*(#REF!+#REF!)/4*4,
IF(Q187=2,(14-2)*(#REF!+#REF!)/4*2,
IF(Q187=3,(14-2)*(#REF!+#REF!)/4*3,
IF(Q187=4,(14-2)*(#REF!+#REF!)/4,
IF(Q187=5,(14-2)*#REF!/4,
IF(Q187=6,0,
IF(Q187=7,(14)*#REF!)))))))),
IF(AZ187="t",
IF(Q187=0,0,
IF(Q187=1,(11-2)*(#REF!+#REF!)/4*4,
IF(Q187=2,(11-2)*(#REF!+#REF!)/4*2,
IF(Q187=3,(11-2)*(#REF!+#REF!)/4*3,
IF(Q187=4,(11-2)*(#REF!+#REF!)/4,
IF(Q187=5,(11-2)*#REF!/4,
IF(Q187=6,0,
IF(Q187=7,(11)*#REF!))))))))))</f>
        <v>#REF!</v>
      </c>
      <c r="AV187" s="2" t="e">
        <f t="shared" si="72"/>
        <v>#REF!</v>
      </c>
      <c r="AW187" s="2">
        <f t="shared" si="73"/>
        <v>8</v>
      </c>
      <c r="AX187" s="2">
        <f t="shared" si="74"/>
        <v>4</v>
      </c>
      <c r="AY187" s="2" t="e">
        <f t="shared" si="75"/>
        <v>#REF!</v>
      </c>
      <c r="AZ187" s="2" t="s">
        <v>63</v>
      </c>
      <c r="BA187" s="2" t="e">
        <f>IF(BG187="A",0,IF(AZ187="s",14*#REF!,IF(AZ187="T",11*#REF!,"HATA")))</f>
        <v>#REF!</v>
      </c>
      <c r="BB187" s="2" t="e">
        <f t="shared" si="76"/>
        <v>#REF!</v>
      </c>
      <c r="BC187" s="2" t="e">
        <f t="shared" si="77"/>
        <v>#REF!</v>
      </c>
      <c r="BD187" s="2" t="e">
        <f>IF(BC187-#REF!=0,"DOĞRU","YANLIŞ")</f>
        <v>#REF!</v>
      </c>
      <c r="BE187" s="2" t="e">
        <f>#REF!-BC187</f>
        <v>#REF!</v>
      </c>
      <c r="BF187" s="2">
        <v>0</v>
      </c>
      <c r="BH187" s="2">
        <v>0</v>
      </c>
      <c r="BJ187" s="2">
        <v>4</v>
      </c>
      <c r="BL187" s="7" t="e">
        <f>#REF!*14</f>
        <v>#REF!</v>
      </c>
      <c r="BM187" s="9"/>
      <c r="BN187" s="8"/>
      <c r="BO187" s="13"/>
      <c r="BP187" s="13"/>
      <c r="BQ187" s="13"/>
      <c r="BR187" s="13"/>
      <c r="BS187" s="13"/>
      <c r="BT187" s="10"/>
      <c r="BU187" s="11"/>
      <c r="BV187" s="12"/>
      <c r="CC187" s="41"/>
      <c r="CD187" s="41"/>
      <c r="CE187" s="41"/>
      <c r="CF187" s="42"/>
      <c r="CG187" s="42"/>
      <c r="CH187" s="42"/>
      <c r="CI187" s="42"/>
      <c r="CJ187" s="42"/>
      <c r="CK187" s="42"/>
    </row>
    <row r="188" spans="1:89" hidden="1" x14ac:dyDescent="0.25">
      <c r="A188" s="2" t="s">
        <v>245</v>
      </c>
      <c r="B188" s="2" t="s">
        <v>246</v>
      </c>
      <c r="C188" s="2" t="s">
        <v>246</v>
      </c>
      <c r="D188" s="4" t="s">
        <v>60</v>
      </c>
      <c r="E188" s="4" t="s">
        <v>60</v>
      </c>
      <c r="F188" s="4" t="e">
        <f>IF(AZ188="S",
IF(#REF!+BH188=2012,
IF(#REF!=1,"12-13/1",
IF(#REF!=2,"12-13/2",
IF(#REF!=3,"13-14/1",
IF(#REF!=4,"13-14/2","Hata1")))),
IF(#REF!+BH188=2013,
IF(#REF!=1,"13-14/1",
IF(#REF!=2,"13-14/2",
IF(#REF!=3,"14-15/1",
IF(#REF!=4,"14-15/2","Hata2")))),
IF(#REF!+BH188=2014,
IF(#REF!=1,"14-15/1",
IF(#REF!=2,"14-15/2",
IF(#REF!=3,"15-16/1",
IF(#REF!=4,"15-16/2","Hata3")))),
IF(#REF!+BH188=2015,
IF(#REF!=1,"15-16/1",
IF(#REF!=2,"15-16/2",
IF(#REF!=3,"16-17/1",
IF(#REF!=4,"16-17/2","Hata4")))),
IF(#REF!+BH188=2016,
IF(#REF!=1,"16-17/1",
IF(#REF!=2,"16-17/2",
IF(#REF!=3,"17-18/1",
IF(#REF!=4,"17-18/2","Hata5")))),
IF(#REF!+BH188=2017,
IF(#REF!=1,"17-18/1",
IF(#REF!=2,"17-18/2",
IF(#REF!=3,"18-19/1",
IF(#REF!=4,"18-19/2","Hata6")))),
IF(#REF!+BH188=2018,
IF(#REF!=1,"18-19/1",
IF(#REF!=2,"18-19/2",
IF(#REF!=3,"19-20/1",
IF(#REF!=4,"19-20/2","Hata7")))),
IF(#REF!+BH188=2019,
IF(#REF!=1,"19-20/1",
IF(#REF!=2,"19-20/2",
IF(#REF!=3,"20-21/1",
IF(#REF!=4,"20-21/2","Hata8")))),
IF(#REF!+BH188=2020,
IF(#REF!=1,"20-21/1",
IF(#REF!=2,"20-21/2",
IF(#REF!=3,"21-22/1",
IF(#REF!=4,"21-22/2","Hata9")))),
IF(#REF!+BH188=2021,
IF(#REF!=1,"21-22/1",
IF(#REF!=2,"21-22/2",
IF(#REF!=3,"22-23/1",
IF(#REF!=4,"22-23/2","Hata10")))),
IF(#REF!+BH188=2022,
IF(#REF!=1,"22-23/1",
IF(#REF!=2,"22-23/2",
IF(#REF!=3,"23-24/1",
IF(#REF!=4,"23-24/2","Hata11")))),
IF(#REF!+BH188=2023,
IF(#REF!=1,"23-24/1",
IF(#REF!=2,"23-24/2",
IF(#REF!=3,"24-25/1",
IF(#REF!=4,"24-25/2","Hata12")))),
)))))))))))),
IF(AZ188="T",
IF(#REF!+BH188=2012,
IF(#REF!=1,"12-13/1",
IF(#REF!=2,"12-13/2",
IF(#REF!=3,"12-13/3",
IF(#REF!=4,"13-14/1",
IF(#REF!=5,"13-14/2",
IF(#REF!=6,"13-14/3","Hata1")))))),
IF(#REF!+BH188=2013,
IF(#REF!=1,"13-14/1",
IF(#REF!=2,"13-14/2",
IF(#REF!=3,"13-14/3",
IF(#REF!=4,"14-15/1",
IF(#REF!=5,"14-15/2",
IF(#REF!=6,"14-15/3","Hata2")))))),
IF(#REF!+BH188=2014,
IF(#REF!=1,"14-15/1",
IF(#REF!=2,"14-15/2",
IF(#REF!=3,"14-15/3",
IF(#REF!=4,"15-16/1",
IF(#REF!=5,"15-16/2",
IF(#REF!=6,"15-16/3","Hata3")))))),
IF(AND(#REF!+#REF!&gt;2014,#REF!+#REF!&lt;2015,BH188=1),
IF(#REF!=0.1,"14-15/0.1",
IF(#REF!=0.2,"14-15/0.2",
IF(#REF!=0.3,"14-15/0.3","Hata4"))),
IF(#REF!+BH188=2015,
IF(#REF!=1,"15-16/1",
IF(#REF!=2,"15-16/2",
IF(#REF!=3,"15-16/3",
IF(#REF!=4,"16-17/1",
IF(#REF!=5,"16-17/2",
IF(#REF!=6,"16-17/3","Hata5")))))),
IF(#REF!+BH188=2016,
IF(#REF!=1,"16-17/1",
IF(#REF!=2,"16-17/2",
IF(#REF!=3,"16-17/3",
IF(#REF!=4,"17-18/1",
IF(#REF!=5,"17-18/2",
IF(#REF!=6,"17-18/3","Hata6")))))),
IF(#REF!+BH188=2017,
IF(#REF!=1,"17-18/1",
IF(#REF!=2,"17-18/2",
IF(#REF!=3,"17-18/3",
IF(#REF!=4,"18-19/1",
IF(#REF!=5,"18-19/2",
IF(#REF!=6,"18-19/3","Hata7")))))),
IF(#REF!+BH188=2018,
IF(#REF!=1,"18-19/1",
IF(#REF!=2,"18-19/2",
IF(#REF!=3,"18-19/3",
IF(#REF!=4,"19-20/1",
IF(#REF!=5," 19-20/2",
IF(#REF!=6,"19-20/3","Hata8")))))),
IF(#REF!+BH188=2019,
IF(#REF!=1,"19-20/1",
IF(#REF!=2,"19-20/2",
IF(#REF!=3,"19-20/3",
IF(#REF!=4,"20-21/1",
IF(#REF!=5,"20-21/2",
IF(#REF!=6,"20-21/3","Hata9")))))),
IF(#REF!+BH188=2020,
IF(#REF!=1,"20-21/1",
IF(#REF!=2,"20-21/2",
IF(#REF!=3,"20-21/3",
IF(#REF!=4,"21-22/1",
IF(#REF!=5,"21-22/2",
IF(#REF!=6,"21-22/3","Hata10")))))),
IF(#REF!+BH188=2021,
IF(#REF!=1,"21-22/1",
IF(#REF!=2,"21-22/2",
IF(#REF!=3,"21-22/3",
IF(#REF!=4,"22-23/1",
IF(#REF!=5,"22-23/2",
IF(#REF!=6,"22-23/3","Hata11")))))),
IF(#REF!+BH188=2022,
IF(#REF!=1,"22-23/1",
IF(#REF!=2,"22-23/2",
IF(#REF!=3,"22-23/3",
IF(#REF!=4,"23-24/1",
IF(#REF!=5,"23-24/2",
IF(#REF!=6,"23-24/3","Hata12")))))),
IF(#REF!+BH188=2023,
IF(#REF!=1,"23-24/1",
IF(#REF!=2,"23-24/2",
IF(#REF!=3,"23-24/3",
IF(#REF!=4,"24-25/1",
IF(#REF!=5,"24-25/2",
IF(#REF!=6,"24-25/3","Hata13")))))),
))))))))))))))
)</f>
        <v>#REF!</v>
      </c>
      <c r="G188" s="4"/>
      <c r="H188" s="2" t="s">
        <v>146</v>
      </c>
      <c r="I188" s="2">
        <v>54719</v>
      </c>
      <c r="J188" s="2" t="s">
        <v>147</v>
      </c>
      <c r="L188" s="2">
        <v>4358</v>
      </c>
      <c r="Q188" s="5">
        <v>0</v>
      </c>
      <c r="R188" s="2">
        <f>VLOOKUP($Q188,[1]sistem!$I$3:$L$10,2,FALSE)</f>
        <v>0</v>
      </c>
      <c r="S188" s="2">
        <f>VLOOKUP($Q188,[1]sistem!$I$3:$L$10,3,FALSE)</f>
        <v>0</v>
      </c>
      <c r="T188" s="2">
        <f>VLOOKUP($Q188,[1]sistem!$I$3:$L$10,4,FALSE)</f>
        <v>0</v>
      </c>
      <c r="U188" s="2" t="e">
        <f>VLOOKUP($AZ188,[1]sistem!$I$13:$L$14,2,FALSE)*#REF!</f>
        <v>#REF!</v>
      </c>
      <c r="V188" s="2" t="e">
        <f>VLOOKUP($AZ188,[1]sistem!$I$13:$L$14,3,FALSE)*#REF!</f>
        <v>#REF!</v>
      </c>
      <c r="W188" s="2" t="e">
        <f>VLOOKUP($AZ188,[1]sistem!$I$13:$L$14,4,FALSE)*#REF!</f>
        <v>#REF!</v>
      </c>
      <c r="X188" s="2" t="e">
        <f t="shared" si="63"/>
        <v>#REF!</v>
      </c>
      <c r="Y188" s="2" t="e">
        <f t="shared" si="64"/>
        <v>#REF!</v>
      </c>
      <c r="Z188" s="2" t="e">
        <f t="shared" si="65"/>
        <v>#REF!</v>
      </c>
      <c r="AA188" s="2" t="e">
        <f t="shared" si="66"/>
        <v>#REF!</v>
      </c>
      <c r="AB188" s="2">
        <f>VLOOKUP(AZ188,[1]sistem!$I$18:$J$19,2,FALSE)</f>
        <v>11</v>
      </c>
      <c r="AC188" s="2">
        <v>0.25</v>
      </c>
      <c r="AD188" s="2">
        <f>VLOOKUP($Q188,[1]sistem!$I$3:$M$10,5,FALSE)</f>
        <v>0</v>
      </c>
      <c r="AG188" s="2" t="e">
        <f>(#REF!+#REF!)*AB188</f>
        <v>#REF!</v>
      </c>
      <c r="AH188" s="2">
        <f>VLOOKUP($Q188,[1]sistem!$I$3:$N$10,6,FALSE)</f>
        <v>0</v>
      </c>
      <c r="AI188" s="2">
        <v>2</v>
      </c>
      <c r="AJ188" s="2">
        <f t="shared" si="67"/>
        <v>0</v>
      </c>
      <c r="AK188" s="2">
        <f>VLOOKUP($AZ188,[1]sistem!$I$18:$K$19,3,FALSE)</f>
        <v>11</v>
      </c>
      <c r="AL188" s="2" t="e">
        <f>AK188*#REF!</f>
        <v>#REF!</v>
      </c>
      <c r="AM188" s="2" t="e">
        <f t="shared" si="68"/>
        <v>#REF!</v>
      </c>
      <c r="AN188" s="2">
        <f t="shared" si="79"/>
        <v>25</v>
      </c>
      <c r="AO188" s="2" t="e">
        <f t="shared" si="70"/>
        <v>#REF!</v>
      </c>
      <c r="AP188" s="2" t="e">
        <f>ROUND(AO188-#REF!,0)</f>
        <v>#REF!</v>
      </c>
      <c r="AQ188" s="2">
        <f>IF(AZ188="s",IF(Q188=0,0,
IF(Q188=1,#REF!*4*4,
IF(Q188=2,0,
IF(Q188=3,#REF!*4*2,
IF(Q188=4,0,
IF(Q188=5,0,
IF(Q188=6,0,
IF(Q188=7,0)))))))),
IF(AZ188="t",
IF(Q188=0,0,
IF(Q188=1,#REF!*4*4*0.8,
IF(Q188=2,0,
IF(Q188=3,#REF!*4*2*0.8,
IF(Q188=4,0,
IF(Q188=5,0,
IF(Q188=6,0,
IF(Q188=7,0))))))))))</f>
        <v>0</v>
      </c>
      <c r="AR188" s="2">
        <f>IF(AZ188="s",
IF(Q188=0,0,
IF(Q188=1,0,
IF(Q188=2,#REF!*4*2,
IF(Q188=3,#REF!*4,
IF(Q188=4,#REF!*4,
IF(Q188=5,0,
IF(Q188=6,0,
IF(Q188=7,#REF!*4)))))))),
IF(AZ188="t",
IF(Q188=0,0,
IF(Q188=1,0,
IF(Q188=2,#REF!*4*2*0.8,
IF(Q188=3,#REF!*4*0.8,
IF(Q188=4,#REF!*4*0.8,
IF(Q188=5,0,
IF(Q188=6,0,
IF(Q188=7,#REF!*4))))))))))</f>
        <v>0</v>
      </c>
      <c r="AS188" s="2" t="e">
        <f>IF(AZ188="s",
IF(Q188=0,0,
IF(Q188=1,#REF!*2,
IF(Q188=2,#REF!*2,
IF(Q188=3,#REF!*2,
IF(Q188=4,#REF!*2,
IF(Q188=5,#REF!*2,
IF(Q188=6,#REF!*2,
IF(Q188=7,#REF!*2)))))))),
IF(AZ188="t",
IF(Q188=0,#REF!*2*0.8,
IF(Q188=1,#REF!*2*0.8,
IF(Q188=2,#REF!*2*0.8,
IF(Q188=3,#REF!*2*0.8,
IF(Q188=4,#REF!*2*0.8,
IF(Q188=5,#REF!*2*0.8,
IF(Q188=6,#REF!*1*0.8,
IF(Q188=7,#REF!*2))))))))))</f>
        <v>#REF!</v>
      </c>
      <c r="AT188" s="2" t="e">
        <f t="shared" si="71"/>
        <v>#REF!</v>
      </c>
      <c r="AU188" s="2">
        <f>IF(AZ188="s",
IF(Q188=0,0,
IF(Q188=1,(14-2)*(#REF!+#REF!)/4*4,
IF(Q188=2,(14-2)*(#REF!+#REF!)/4*2,
IF(Q188=3,(14-2)*(#REF!+#REF!)/4*3,
IF(Q188=4,(14-2)*(#REF!+#REF!)/4,
IF(Q188=5,(14-2)*#REF!/4,
IF(Q188=6,0,
IF(Q188=7,(14)*#REF!)))))))),
IF(AZ188="t",
IF(Q188=0,0,
IF(Q188=1,(11-2)*(#REF!+#REF!)/4*4,
IF(Q188=2,(11-2)*(#REF!+#REF!)/4*2,
IF(Q188=3,(11-2)*(#REF!+#REF!)/4*3,
IF(Q188=4,(11-2)*(#REF!+#REF!)/4,
IF(Q188=5,(11-2)*#REF!/4,
IF(Q188=6,0,
IF(Q188=7,(11)*#REF!))))))))))</f>
        <v>0</v>
      </c>
      <c r="AV188" s="2" t="e">
        <f t="shared" si="72"/>
        <v>#REF!</v>
      </c>
      <c r="AW188" s="2">
        <f t="shared" si="73"/>
        <v>0</v>
      </c>
      <c r="AX188" s="2">
        <f t="shared" si="74"/>
        <v>0</v>
      </c>
      <c r="AY188" s="2" t="e">
        <f t="shared" si="75"/>
        <v>#REF!</v>
      </c>
      <c r="AZ188" s="2" t="s">
        <v>81</v>
      </c>
      <c r="BA188" s="2" t="e">
        <f>IF(BG188="A",0,IF(AZ188="s",14*#REF!,IF(AZ188="T",11*#REF!,"HATA")))</f>
        <v>#REF!</v>
      </c>
      <c r="BB188" s="2" t="e">
        <f t="shared" si="76"/>
        <v>#REF!</v>
      </c>
      <c r="BC188" s="2" t="e">
        <f t="shared" si="77"/>
        <v>#REF!</v>
      </c>
      <c r="BD188" s="2" t="e">
        <f>IF(BC188-#REF!=0,"DOĞRU","YANLIŞ")</f>
        <v>#REF!</v>
      </c>
      <c r="BE188" s="2" t="e">
        <f>#REF!-BC188</f>
        <v>#REF!</v>
      </c>
      <c r="BF188" s="2">
        <v>0</v>
      </c>
      <c r="BH188" s="2">
        <v>0</v>
      </c>
      <c r="BJ188" s="2">
        <v>0</v>
      </c>
      <c r="BL188" s="7" t="e">
        <f>#REF!*14</f>
        <v>#REF!</v>
      </c>
      <c r="BM188" s="9"/>
      <c r="BN188" s="8"/>
      <c r="BO188" s="13"/>
      <c r="BP188" s="13"/>
      <c r="BQ188" s="13"/>
      <c r="BR188" s="13"/>
      <c r="BS188" s="13"/>
      <c r="BT188" s="10"/>
      <c r="BU188" s="11"/>
      <c r="BV188" s="12"/>
      <c r="CC188" s="41"/>
      <c r="CD188" s="41"/>
      <c r="CE188" s="41"/>
      <c r="CF188" s="42"/>
      <c r="CG188" s="42"/>
      <c r="CH188" s="42"/>
      <c r="CI188" s="42"/>
      <c r="CJ188" s="42"/>
      <c r="CK188" s="42"/>
    </row>
    <row r="189" spans="1:89" hidden="1" x14ac:dyDescent="0.25">
      <c r="A189" s="54" t="s">
        <v>256</v>
      </c>
      <c r="B189" s="54" t="s">
        <v>257</v>
      </c>
      <c r="C189" s="2" t="s">
        <v>257</v>
      </c>
      <c r="D189" s="4" t="s">
        <v>60</v>
      </c>
      <c r="E189" s="4" t="s">
        <v>60</v>
      </c>
      <c r="F189" s="4" t="e">
        <f>IF(AZ189="S",
IF(#REF!+BH189=2012,
IF(#REF!=1,"12-13/1",
IF(#REF!=2,"12-13/2",
IF(#REF!=3,"13-14/1",
IF(#REF!=4,"13-14/2","Hata1")))),
IF(#REF!+BH189=2013,
IF(#REF!=1,"13-14/1",
IF(#REF!=2,"13-14/2",
IF(#REF!=3,"14-15/1",
IF(#REF!=4,"14-15/2","Hata2")))),
IF(#REF!+BH189=2014,
IF(#REF!=1,"14-15/1",
IF(#REF!=2,"14-15/2",
IF(#REF!=3,"15-16/1",
IF(#REF!=4,"15-16/2","Hata3")))),
IF(#REF!+BH189=2015,
IF(#REF!=1,"15-16/1",
IF(#REF!=2,"15-16/2",
IF(#REF!=3,"16-17/1",
IF(#REF!=4,"16-17/2","Hata4")))),
IF(#REF!+BH189=2016,
IF(#REF!=1,"16-17/1",
IF(#REF!=2,"16-17/2",
IF(#REF!=3,"17-18/1",
IF(#REF!=4,"17-18/2","Hata5")))),
IF(#REF!+BH189=2017,
IF(#REF!=1,"17-18/1",
IF(#REF!=2,"17-18/2",
IF(#REF!=3,"18-19/1",
IF(#REF!=4,"18-19/2","Hata6")))),
IF(#REF!+BH189=2018,
IF(#REF!=1,"18-19/1",
IF(#REF!=2,"18-19/2",
IF(#REF!=3,"19-20/1",
IF(#REF!=4,"19-20/2","Hata7")))),
IF(#REF!+BH189=2019,
IF(#REF!=1,"19-20/1",
IF(#REF!=2,"19-20/2",
IF(#REF!=3,"20-21/1",
IF(#REF!=4,"20-21/2","Hata8")))),
IF(#REF!+BH189=2020,
IF(#REF!=1,"20-21/1",
IF(#REF!=2,"20-21/2",
IF(#REF!=3,"21-22/1",
IF(#REF!=4,"21-22/2","Hata9")))),
IF(#REF!+BH189=2021,
IF(#REF!=1,"21-22/1",
IF(#REF!=2,"21-22/2",
IF(#REF!=3,"22-23/1",
IF(#REF!=4,"22-23/2","Hata10")))),
IF(#REF!+BH189=2022,
IF(#REF!=1,"22-23/1",
IF(#REF!=2,"22-23/2",
IF(#REF!=3,"23-24/1",
IF(#REF!=4,"23-24/2","Hata11")))),
IF(#REF!+BH189=2023,
IF(#REF!=1,"23-24/1",
IF(#REF!=2,"23-24/2",
IF(#REF!=3,"24-25/1",
IF(#REF!=4,"24-25/2","Hata12")))),
)))))))))))),
IF(AZ189="T",
IF(#REF!+BH189=2012,
IF(#REF!=1,"12-13/1",
IF(#REF!=2,"12-13/2",
IF(#REF!=3,"12-13/3",
IF(#REF!=4,"13-14/1",
IF(#REF!=5,"13-14/2",
IF(#REF!=6,"13-14/3","Hata1")))))),
IF(#REF!+BH189=2013,
IF(#REF!=1,"13-14/1",
IF(#REF!=2,"13-14/2",
IF(#REF!=3,"13-14/3",
IF(#REF!=4,"14-15/1",
IF(#REF!=5,"14-15/2",
IF(#REF!=6,"14-15/3","Hata2")))))),
IF(#REF!+BH189=2014,
IF(#REF!=1,"14-15/1",
IF(#REF!=2,"14-15/2",
IF(#REF!=3,"14-15/3",
IF(#REF!=4,"15-16/1",
IF(#REF!=5,"15-16/2",
IF(#REF!=6,"15-16/3","Hata3")))))),
IF(AND(#REF!+#REF!&gt;2014,#REF!+#REF!&lt;2015,BH189=1),
IF(#REF!=0.1,"14-15/0.1",
IF(#REF!=0.2,"14-15/0.2",
IF(#REF!=0.3,"14-15/0.3","Hata4"))),
IF(#REF!+BH189=2015,
IF(#REF!=1,"15-16/1",
IF(#REF!=2,"15-16/2",
IF(#REF!=3,"15-16/3",
IF(#REF!=4,"16-17/1",
IF(#REF!=5,"16-17/2",
IF(#REF!=6,"16-17/3","Hata5")))))),
IF(#REF!+BH189=2016,
IF(#REF!=1,"16-17/1",
IF(#REF!=2,"16-17/2",
IF(#REF!=3,"16-17/3",
IF(#REF!=4,"17-18/1",
IF(#REF!=5,"17-18/2",
IF(#REF!=6,"17-18/3","Hata6")))))),
IF(#REF!+BH189=2017,
IF(#REF!=1,"17-18/1",
IF(#REF!=2,"17-18/2",
IF(#REF!=3,"17-18/3",
IF(#REF!=4,"18-19/1",
IF(#REF!=5,"18-19/2",
IF(#REF!=6,"18-19/3","Hata7")))))),
IF(#REF!+BH189=2018,
IF(#REF!=1,"18-19/1",
IF(#REF!=2,"18-19/2",
IF(#REF!=3,"18-19/3",
IF(#REF!=4,"19-20/1",
IF(#REF!=5," 19-20/2",
IF(#REF!=6,"19-20/3","Hata8")))))),
IF(#REF!+BH189=2019,
IF(#REF!=1,"19-20/1",
IF(#REF!=2,"19-20/2",
IF(#REF!=3,"19-20/3",
IF(#REF!=4,"20-21/1",
IF(#REF!=5,"20-21/2",
IF(#REF!=6,"20-21/3","Hata9")))))),
IF(#REF!+BH189=2020,
IF(#REF!=1,"20-21/1",
IF(#REF!=2,"20-21/2",
IF(#REF!=3,"20-21/3",
IF(#REF!=4,"21-22/1",
IF(#REF!=5,"21-22/2",
IF(#REF!=6,"21-22/3","Hata10")))))),
IF(#REF!+BH189=2021,
IF(#REF!=1,"21-22/1",
IF(#REF!=2,"21-22/2",
IF(#REF!=3,"21-22/3",
IF(#REF!=4,"22-23/1",
IF(#REF!=5,"22-23/2",
IF(#REF!=6,"22-23/3","Hata11")))))),
IF(#REF!+BH189=2022,
IF(#REF!=1,"22-23/1",
IF(#REF!=2,"22-23/2",
IF(#REF!=3,"22-23/3",
IF(#REF!=4,"23-24/1",
IF(#REF!=5,"23-24/2",
IF(#REF!=6,"23-24/3","Hata12")))))),
IF(#REF!+BH189=2023,
IF(#REF!=1,"23-24/1",
IF(#REF!=2,"23-24/2",
IF(#REF!=3,"23-24/3",
IF(#REF!=4,"24-25/1",
IF(#REF!=5,"24-25/2",
IF(#REF!=6,"24-25/3","Hata13")))))),
))))))))))))))
)</f>
        <v>#REF!</v>
      </c>
      <c r="G189" s="4"/>
      <c r="H189" s="54" t="s">
        <v>146</v>
      </c>
      <c r="I189" s="2">
        <v>54768</v>
      </c>
      <c r="J189" s="2" t="s">
        <v>147</v>
      </c>
      <c r="O189" s="2" t="s">
        <v>469</v>
      </c>
      <c r="P189" s="2" t="s">
        <v>469</v>
      </c>
      <c r="Q189" s="55">
        <v>0</v>
      </c>
      <c r="R189" s="2">
        <f>VLOOKUP($Q189,[1]sistem!$I$3:$L$10,2,FALSE)</f>
        <v>0</v>
      </c>
      <c r="S189" s="2">
        <f>VLOOKUP($Q189,[1]sistem!$I$3:$L$10,3,FALSE)</f>
        <v>0</v>
      </c>
      <c r="T189" s="2">
        <f>VLOOKUP($Q189,[1]sistem!$I$3:$L$10,4,FALSE)</f>
        <v>0</v>
      </c>
      <c r="U189" s="2" t="e">
        <f>VLOOKUP($AZ189,[1]sistem!$I$13:$L$14,2,FALSE)*#REF!</f>
        <v>#REF!</v>
      </c>
      <c r="V189" s="2" t="e">
        <f>VLOOKUP($AZ189,[1]sistem!$I$13:$L$14,3,FALSE)*#REF!</f>
        <v>#REF!</v>
      </c>
      <c r="W189" s="2" t="e">
        <f>VLOOKUP($AZ189,[1]sistem!$I$13:$L$14,4,FALSE)*#REF!</f>
        <v>#REF!</v>
      </c>
      <c r="X189" s="2" t="e">
        <f t="shared" si="63"/>
        <v>#REF!</v>
      </c>
      <c r="Y189" s="2" t="e">
        <f t="shared" si="64"/>
        <v>#REF!</v>
      </c>
      <c r="Z189" s="2" t="e">
        <f t="shared" si="65"/>
        <v>#REF!</v>
      </c>
      <c r="AA189" s="2" t="e">
        <f t="shared" si="66"/>
        <v>#REF!</v>
      </c>
      <c r="AB189" s="2">
        <f>VLOOKUP(AZ189,[1]sistem!$I$18:$J$19,2,FALSE)</f>
        <v>14</v>
      </c>
      <c r="AC189" s="2">
        <v>0.25</v>
      </c>
      <c r="AD189" s="2">
        <f>VLOOKUP($Q189,[1]sistem!$I$3:$M$10,5,FALSE)</f>
        <v>0</v>
      </c>
      <c r="AG189" s="2" t="e">
        <f>(#REF!+#REF!)*AB189</f>
        <v>#REF!</v>
      </c>
      <c r="AH189" s="2">
        <f>VLOOKUP($Q189,[1]sistem!$I$3:$N$10,6,FALSE)</f>
        <v>0</v>
      </c>
      <c r="AI189" s="2">
        <v>2</v>
      </c>
      <c r="AJ189" s="2">
        <f t="shared" si="67"/>
        <v>0</v>
      </c>
      <c r="AK189" s="2">
        <f>VLOOKUP($AZ189,[1]sistem!$I$18:$K$19,3,FALSE)</f>
        <v>14</v>
      </c>
      <c r="AL189" s="2" t="e">
        <f>AK189*#REF!</f>
        <v>#REF!</v>
      </c>
      <c r="AM189" s="2" t="e">
        <f t="shared" si="68"/>
        <v>#REF!</v>
      </c>
      <c r="AN189" s="2">
        <f t="shared" si="79"/>
        <v>25</v>
      </c>
      <c r="AO189" s="2" t="e">
        <f t="shared" si="70"/>
        <v>#REF!</v>
      </c>
      <c r="AP189" s="2" t="e">
        <f>ROUND(AO189-#REF!,0)</f>
        <v>#REF!</v>
      </c>
      <c r="AQ189" s="2">
        <f>IF(AZ189="s",IF(Q189=0,0,
IF(Q189=1,#REF!*4*4,
IF(Q189=2,0,
IF(Q189=3,#REF!*4*2,
IF(Q189=4,0,
IF(Q189=5,0,
IF(Q189=6,0,
IF(Q189=7,0)))))))),
IF(AZ189="t",
IF(Q189=0,0,
IF(Q189=1,#REF!*4*4*0.8,
IF(Q189=2,0,
IF(Q189=3,#REF!*4*2*0.8,
IF(Q189=4,0,
IF(Q189=5,0,
IF(Q189=6,0,
IF(Q189=7,0))))))))))</f>
        <v>0</v>
      </c>
      <c r="AR189" s="2">
        <f>IF(AZ189="s",
IF(Q189=0,0,
IF(Q189=1,0,
IF(Q189=2,#REF!*4*2,
IF(Q189=3,#REF!*4,
IF(Q189=4,#REF!*4,
IF(Q189=5,0,
IF(Q189=6,0,
IF(Q189=7,#REF!*4)))))))),
IF(AZ189="t",
IF(Q189=0,0,
IF(Q189=1,0,
IF(Q189=2,#REF!*4*2*0.8,
IF(Q189=3,#REF!*4*0.8,
IF(Q189=4,#REF!*4*0.8,
IF(Q189=5,0,
IF(Q189=6,0,
IF(Q189=7,#REF!*4))))))))))</f>
        <v>0</v>
      </c>
      <c r="AS189" s="2">
        <f>IF(AZ189="s",
IF(Q189=0,0,
IF(Q189=1,#REF!*2,
IF(Q189=2,#REF!*2,
IF(Q189=3,#REF!*2,
IF(Q189=4,#REF!*2,
IF(Q189=5,#REF!*2,
IF(Q189=6,#REF!*2,
IF(Q189=7,#REF!*2)))))))),
IF(AZ189="t",
IF(Q189=0,#REF!*2*0.8,
IF(Q189=1,#REF!*2*0.8,
IF(Q189=2,#REF!*2*0.8,
IF(Q189=3,#REF!*2*0.8,
IF(Q189=4,#REF!*2*0.8,
IF(Q189=5,#REF!*2*0.8,
IF(Q189=6,#REF!*1*0.8,
IF(Q189=7,#REF!*2))))))))))</f>
        <v>0</v>
      </c>
      <c r="AT189" s="2" t="e">
        <f t="shared" si="71"/>
        <v>#REF!</v>
      </c>
      <c r="AU189" s="2">
        <f>IF(AZ189="s",
IF(Q189=0,0,
IF(Q189=1,(14-2)*(#REF!+#REF!)/4*4,
IF(Q189=2,(14-2)*(#REF!+#REF!)/4*2,
IF(Q189=3,(14-2)*(#REF!+#REF!)/4*3,
IF(Q189=4,(14-2)*(#REF!+#REF!)/4,
IF(Q189=5,(14-2)*#REF!/4,
IF(Q189=6,0,
IF(Q189=7,(14)*#REF!)))))))),
IF(AZ189="t",
IF(Q189=0,0,
IF(Q189=1,(11-2)*(#REF!+#REF!)/4*4,
IF(Q189=2,(11-2)*(#REF!+#REF!)/4*2,
IF(Q189=3,(11-2)*(#REF!+#REF!)/4*3,
IF(Q189=4,(11-2)*(#REF!+#REF!)/4,
IF(Q189=5,(11-2)*#REF!/4,
IF(Q189=6,0,
IF(Q189=7,(11)*#REF!))))))))))</f>
        <v>0</v>
      </c>
      <c r="AV189" s="2" t="e">
        <f t="shared" si="72"/>
        <v>#REF!</v>
      </c>
      <c r="AW189" s="2">
        <f t="shared" si="73"/>
        <v>0</v>
      </c>
      <c r="AX189" s="2">
        <f t="shared" si="74"/>
        <v>0</v>
      </c>
      <c r="AY189" s="2">
        <f t="shared" si="75"/>
        <v>0</v>
      </c>
      <c r="AZ189" s="2" t="s">
        <v>63</v>
      </c>
      <c r="BA189" s="2" t="e">
        <f>IF(BG189="A",0,IF(AZ189="s",14*#REF!,IF(AZ189="T",11*#REF!,"HATA")))</f>
        <v>#REF!</v>
      </c>
      <c r="BB189" s="2" t="e">
        <f t="shared" si="76"/>
        <v>#REF!</v>
      </c>
      <c r="BC189" s="2" t="e">
        <f t="shared" si="77"/>
        <v>#REF!</v>
      </c>
      <c r="BD189" s="2" t="e">
        <f>IF(BC189-#REF!=0,"DOĞRU","YANLIŞ")</f>
        <v>#REF!</v>
      </c>
      <c r="BE189" s="2" t="e">
        <f>#REF!-BC189</f>
        <v>#REF!</v>
      </c>
      <c r="BF189" s="2">
        <v>0</v>
      </c>
      <c r="BH189" s="2">
        <v>0</v>
      </c>
      <c r="BJ189" s="2">
        <v>0</v>
      </c>
      <c r="BL189" s="7" t="e">
        <f>#REF!*14</f>
        <v>#REF!</v>
      </c>
      <c r="BM189" s="9"/>
      <c r="BN189" s="8"/>
      <c r="BO189" s="13"/>
      <c r="BP189" s="13"/>
      <c r="BQ189" s="13"/>
      <c r="BR189" s="13"/>
      <c r="BS189" s="13"/>
      <c r="BT189" s="10"/>
      <c r="BU189" s="11"/>
      <c r="BV189" s="12"/>
      <c r="CC189" s="51"/>
      <c r="CD189" s="51"/>
      <c r="CE189" s="51"/>
      <c r="CF189" s="52"/>
      <c r="CG189" s="52"/>
      <c r="CH189" s="52"/>
      <c r="CI189" s="52"/>
      <c r="CJ189" s="42"/>
      <c r="CK189" s="42"/>
    </row>
    <row r="190" spans="1:89" hidden="1" x14ac:dyDescent="0.25">
      <c r="A190" s="2" t="s">
        <v>554</v>
      </c>
      <c r="B190" s="2" t="s">
        <v>555</v>
      </c>
      <c r="C190" s="2" t="s">
        <v>555</v>
      </c>
      <c r="D190" s="4" t="s">
        <v>60</v>
      </c>
      <c r="E190" s="4" t="s">
        <v>60</v>
      </c>
      <c r="F190" s="4" t="e">
        <f>IF(AZ190="S",
IF(#REF!+BH190=2012,
IF(#REF!=1,"12-13/1",
IF(#REF!=2,"12-13/2",
IF(#REF!=3,"13-14/1",
IF(#REF!=4,"13-14/2","Hata1")))),
IF(#REF!+BH190=2013,
IF(#REF!=1,"13-14/1",
IF(#REF!=2,"13-14/2",
IF(#REF!=3,"14-15/1",
IF(#REF!=4,"14-15/2","Hata2")))),
IF(#REF!+BH190=2014,
IF(#REF!=1,"14-15/1",
IF(#REF!=2,"14-15/2",
IF(#REF!=3,"15-16/1",
IF(#REF!=4,"15-16/2","Hata3")))),
IF(#REF!+BH190=2015,
IF(#REF!=1,"15-16/1",
IF(#REF!=2,"15-16/2",
IF(#REF!=3,"16-17/1",
IF(#REF!=4,"16-17/2","Hata4")))),
IF(#REF!+BH190=2016,
IF(#REF!=1,"16-17/1",
IF(#REF!=2,"16-17/2",
IF(#REF!=3,"17-18/1",
IF(#REF!=4,"17-18/2","Hata5")))),
IF(#REF!+BH190=2017,
IF(#REF!=1,"17-18/1",
IF(#REF!=2,"17-18/2",
IF(#REF!=3,"18-19/1",
IF(#REF!=4,"18-19/2","Hata6")))),
IF(#REF!+BH190=2018,
IF(#REF!=1,"18-19/1",
IF(#REF!=2,"18-19/2",
IF(#REF!=3,"19-20/1",
IF(#REF!=4,"19-20/2","Hata7")))),
IF(#REF!+BH190=2019,
IF(#REF!=1,"19-20/1",
IF(#REF!=2,"19-20/2",
IF(#REF!=3,"20-21/1",
IF(#REF!=4,"20-21/2","Hata8")))),
IF(#REF!+BH190=2020,
IF(#REF!=1,"20-21/1",
IF(#REF!=2,"20-21/2",
IF(#REF!=3,"21-22/1",
IF(#REF!=4,"21-22/2","Hata9")))),
IF(#REF!+BH190=2021,
IF(#REF!=1,"21-22/1",
IF(#REF!=2,"21-22/2",
IF(#REF!=3,"22-23/1",
IF(#REF!=4,"22-23/2","Hata10")))),
IF(#REF!+BH190=2022,
IF(#REF!=1,"22-23/1",
IF(#REF!=2,"22-23/2",
IF(#REF!=3,"23-24/1",
IF(#REF!=4,"23-24/2","Hata11")))),
IF(#REF!+BH190=2023,
IF(#REF!=1,"23-24/1",
IF(#REF!=2,"23-24/2",
IF(#REF!=3,"24-25/1",
IF(#REF!=4,"24-25/2","Hata12")))),
)))))))))))),
IF(AZ190="T",
IF(#REF!+BH190=2012,
IF(#REF!=1,"12-13/1",
IF(#REF!=2,"12-13/2",
IF(#REF!=3,"12-13/3",
IF(#REF!=4,"13-14/1",
IF(#REF!=5,"13-14/2",
IF(#REF!=6,"13-14/3","Hata1")))))),
IF(#REF!+BH190=2013,
IF(#REF!=1,"13-14/1",
IF(#REF!=2,"13-14/2",
IF(#REF!=3,"13-14/3",
IF(#REF!=4,"14-15/1",
IF(#REF!=5,"14-15/2",
IF(#REF!=6,"14-15/3","Hata2")))))),
IF(#REF!+BH190=2014,
IF(#REF!=1,"14-15/1",
IF(#REF!=2,"14-15/2",
IF(#REF!=3,"14-15/3",
IF(#REF!=4,"15-16/1",
IF(#REF!=5,"15-16/2",
IF(#REF!=6,"15-16/3","Hata3")))))),
IF(AND(#REF!+#REF!&gt;2014,#REF!+#REF!&lt;2015,BH190=1),
IF(#REF!=0.1,"14-15/0.1",
IF(#REF!=0.2,"14-15/0.2",
IF(#REF!=0.3,"14-15/0.3","Hata4"))),
IF(#REF!+BH190=2015,
IF(#REF!=1,"15-16/1",
IF(#REF!=2,"15-16/2",
IF(#REF!=3,"15-16/3",
IF(#REF!=4,"16-17/1",
IF(#REF!=5,"16-17/2",
IF(#REF!=6,"16-17/3","Hata5")))))),
IF(#REF!+BH190=2016,
IF(#REF!=1,"16-17/1",
IF(#REF!=2,"16-17/2",
IF(#REF!=3,"16-17/3",
IF(#REF!=4,"17-18/1",
IF(#REF!=5,"17-18/2",
IF(#REF!=6,"17-18/3","Hata6")))))),
IF(#REF!+BH190=2017,
IF(#REF!=1,"17-18/1",
IF(#REF!=2,"17-18/2",
IF(#REF!=3,"17-18/3",
IF(#REF!=4,"18-19/1",
IF(#REF!=5,"18-19/2",
IF(#REF!=6,"18-19/3","Hata7")))))),
IF(#REF!+BH190=2018,
IF(#REF!=1,"18-19/1",
IF(#REF!=2,"18-19/2",
IF(#REF!=3,"18-19/3",
IF(#REF!=4,"19-20/1",
IF(#REF!=5," 19-20/2",
IF(#REF!=6,"19-20/3","Hata8")))))),
IF(#REF!+BH190=2019,
IF(#REF!=1,"19-20/1",
IF(#REF!=2,"19-20/2",
IF(#REF!=3,"19-20/3",
IF(#REF!=4,"20-21/1",
IF(#REF!=5,"20-21/2",
IF(#REF!=6,"20-21/3","Hata9")))))),
IF(#REF!+BH190=2020,
IF(#REF!=1,"20-21/1",
IF(#REF!=2,"20-21/2",
IF(#REF!=3,"20-21/3",
IF(#REF!=4,"21-22/1",
IF(#REF!=5,"21-22/2",
IF(#REF!=6,"21-22/3","Hata10")))))),
IF(#REF!+BH190=2021,
IF(#REF!=1,"21-22/1",
IF(#REF!=2,"21-22/2",
IF(#REF!=3,"21-22/3",
IF(#REF!=4,"22-23/1",
IF(#REF!=5,"22-23/2",
IF(#REF!=6,"22-23/3","Hata11")))))),
IF(#REF!+BH190=2022,
IF(#REF!=1,"22-23/1",
IF(#REF!=2,"22-23/2",
IF(#REF!=3,"22-23/3",
IF(#REF!=4,"23-24/1",
IF(#REF!=5,"23-24/2",
IF(#REF!=6,"23-24/3","Hata12")))))),
IF(#REF!+BH190=2023,
IF(#REF!=1,"23-24/1",
IF(#REF!=2,"23-24/2",
IF(#REF!=3,"23-24/3",
IF(#REF!=4,"24-25/1",
IF(#REF!=5,"24-25/2",
IF(#REF!=6,"24-25/3","Hata13")))))),
))))))))))))))
)</f>
        <v>#REF!</v>
      </c>
      <c r="G190" s="4"/>
      <c r="H190" s="2" t="s">
        <v>146</v>
      </c>
      <c r="I190" s="2">
        <v>54765</v>
      </c>
      <c r="J190" s="2" t="s">
        <v>147</v>
      </c>
      <c r="Q190" s="5">
        <v>4</v>
      </c>
      <c r="R190" s="2">
        <f>VLOOKUP($Q190,[1]sistem!$I$3:$L$10,2,FALSE)</f>
        <v>0</v>
      </c>
      <c r="S190" s="2">
        <f>VLOOKUP($Q190,[1]sistem!$I$3:$L$10,3,FALSE)</f>
        <v>1</v>
      </c>
      <c r="T190" s="2">
        <f>VLOOKUP($Q190,[1]sistem!$I$3:$L$10,4,FALSE)</f>
        <v>1</v>
      </c>
      <c r="U190" s="2" t="e">
        <f>VLOOKUP($AZ190,[1]sistem!$I$13:$L$14,2,FALSE)*#REF!</f>
        <v>#REF!</v>
      </c>
      <c r="V190" s="2" t="e">
        <f>VLOOKUP($AZ190,[1]sistem!$I$13:$L$14,3,FALSE)*#REF!</f>
        <v>#REF!</v>
      </c>
      <c r="W190" s="2" t="e">
        <f>VLOOKUP($AZ190,[1]sistem!$I$13:$L$14,4,FALSE)*#REF!</f>
        <v>#REF!</v>
      </c>
      <c r="X190" s="2" t="e">
        <f t="shared" si="63"/>
        <v>#REF!</v>
      </c>
      <c r="Y190" s="2" t="e">
        <f t="shared" si="64"/>
        <v>#REF!</v>
      </c>
      <c r="Z190" s="2" t="e">
        <f t="shared" si="65"/>
        <v>#REF!</v>
      </c>
      <c r="AA190" s="2" t="e">
        <f t="shared" si="66"/>
        <v>#REF!</v>
      </c>
      <c r="AB190" s="2">
        <f>VLOOKUP(AZ190,[1]sistem!$I$18:$J$19,2,FALSE)</f>
        <v>14</v>
      </c>
      <c r="AC190" s="2">
        <v>0.25</v>
      </c>
      <c r="AD190" s="2">
        <f>VLOOKUP($Q190,[1]sistem!$I$3:$M$10,5,FALSE)</f>
        <v>1</v>
      </c>
      <c r="AE190" s="2">
        <v>1</v>
      </c>
      <c r="AG190" s="2">
        <f>AE190*AK190</f>
        <v>14</v>
      </c>
      <c r="AH190" s="2">
        <f>VLOOKUP($Q190,[1]sistem!$I$3:$N$10,6,FALSE)</f>
        <v>2</v>
      </c>
      <c r="AI190" s="2">
        <v>2</v>
      </c>
      <c r="AJ190" s="2">
        <f t="shared" si="67"/>
        <v>4</v>
      </c>
      <c r="AK190" s="2">
        <f>VLOOKUP($AZ190,[1]sistem!$I$18:$K$19,3,FALSE)</f>
        <v>14</v>
      </c>
      <c r="AL190" s="2" t="e">
        <f>AK190*#REF!</f>
        <v>#REF!</v>
      </c>
      <c r="AM190" s="2" t="e">
        <f t="shared" si="68"/>
        <v>#REF!</v>
      </c>
      <c r="AN190" s="2">
        <f t="shared" si="79"/>
        <v>25</v>
      </c>
      <c r="AO190" s="2" t="e">
        <f t="shared" si="70"/>
        <v>#REF!</v>
      </c>
      <c r="AP190" s="2" t="e">
        <f>ROUND(AO190-#REF!,0)</f>
        <v>#REF!</v>
      </c>
      <c r="AQ190" s="2">
        <f>IF(AZ190="s",IF(Q190=0,0,
IF(Q190=1,#REF!*4*4,
IF(Q190=2,0,
IF(Q190=3,#REF!*4*2,
IF(Q190=4,0,
IF(Q190=5,0,
IF(Q190=6,0,
IF(Q190=7,0)))))))),
IF(AZ190="t",
IF(Q190=0,0,
IF(Q190=1,#REF!*4*4*0.8,
IF(Q190=2,0,
IF(Q190=3,#REF!*4*2*0.8,
IF(Q190=4,0,
IF(Q190=5,0,
IF(Q190=6,0,
IF(Q190=7,0))))))))))</f>
        <v>0</v>
      </c>
      <c r="AR190" s="2" t="e">
        <f>IF(AZ190="s",
IF(Q190=0,0,
IF(Q190=1,0,
IF(Q190=2,#REF!*4*2,
IF(Q190=3,#REF!*4,
IF(Q190=4,#REF!*4,
IF(Q190=5,0,
IF(Q190=6,0,
IF(Q190=7,#REF!*4)))))))),
IF(AZ190="t",
IF(Q190=0,0,
IF(Q190=1,0,
IF(Q190=2,#REF!*4*2*0.8,
IF(Q190=3,#REF!*4*0.8,
IF(Q190=4,#REF!*4*0.8,
IF(Q190=5,0,
IF(Q190=6,0,
IF(Q190=7,#REF!*4))))))))))</f>
        <v>#REF!</v>
      </c>
      <c r="AS190" s="2" t="e">
        <f>IF(AZ190="s",
IF(Q190=0,0,
IF(Q190=1,#REF!*2,
IF(Q190=2,#REF!*2,
IF(Q190=3,#REF!*2,
IF(Q190=4,#REF!*2,
IF(Q190=5,#REF!*2,
IF(Q190=6,#REF!*2,
IF(Q190=7,#REF!*2)))))))),
IF(AZ190="t",
IF(Q190=0,#REF!*2*0.8,
IF(Q190=1,#REF!*2*0.8,
IF(Q190=2,#REF!*2*0.8,
IF(Q190=3,#REF!*2*0.8,
IF(Q190=4,#REF!*2*0.8,
IF(Q190=5,#REF!*2*0.8,
IF(Q190=6,#REF!*1*0.8,
IF(Q190=7,#REF!*2))))))))))</f>
        <v>#REF!</v>
      </c>
      <c r="AT190" s="2" t="e">
        <f t="shared" si="71"/>
        <v>#REF!</v>
      </c>
      <c r="AU190" s="2" t="e">
        <f>IF(AZ190="s",
IF(Q190=0,0,
IF(Q190=1,(14-2)*(#REF!+#REF!)/4*4,
IF(Q190=2,(14-2)*(#REF!+#REF!)/4*2,
IF(Q190=3,(14-2)*(#REF!+#REF!)/4*3,
IF(Q190=4,(14-2)*(#REF!+#REF!)/4,
IF(Q190=5,(14-2)*#REF!/4,
IF(Q190=6,0,
IF(Q190=7,(14)*#REF!)))))))),
IF(AZ190="t",
IF(Q190=0,0,
IF(Q190=1,(11-2)*(#REF!+#REF!)/4*4,
IF(Q190=2,(11-2)*(#REF!+#REF!)/4*2,
IF(Q190=3,(11-2)*(#REF!+#REF!)/4*3,
IF(Q190=4,(11-2)*(#REF!+#REF!)/4,
IF(Q190=5,(11-2)*#REF!/4,
IF(Q190=6,0,
IF(Q190=7,(11)*#REF!))))))))))</f>
        <v>#REF!</v>
      </c>
      <c r="AV190" s="2" t="e">
        <f t="shared" si="72"/>
        <v>#REF!</v>
      </c>
      <c r="AW190" s="2">
        <f t="shared" si="73"/>
        <v>8</v>
      </c>
      <c r="AX190" s="2">
        <f t="shared" si="74"/>
        <v>4</v>
      </c>
      <c r="AY190" s="2" t="e">
        <f t="shared" si="75"/>
        <v>#REF!</v>
      </c>
      <c r="AZ190" s="2" t="s">
        <v>63</v>
      </c>
      <c r="BA190" s="2" t="e">
        <f>IF(BG190="A",0,IF(AZ190="s",14*#REF!,IF(AZ190="T",11*#REF!,"HATA")))</f>
        <v>#REF!</v>
      </c>
      <c r="BB190" s="2" t="e">
        <f t="shared" si="76"/>
        <v>#REF!</v>
      </c>
      <c r="BC190" s="2" t="e">
        <f t="shared" si="77"/>
        <v>#REF!</v>
      </c>
      <c r="BD190" s="2" t="e">
        <f>IF(BC190-#REF!=0,"DOĞRU","YANLIŞ")</f>
        <v>#REF!</v>
      </c>
      <c r="BE190" s="2" t="e">
        <f>#REF!-BC190</f>
        <v>#REF!</v>
      </c>
      <c r="BF190" s="2">
        <v>0</v>
      </c>
      <c r="BH190" s="2">
        <v>0</v>
      </c>
      <c r="BJ190" s="2">
        <v>4</v>
      </c>
      <c r="BL190" s="7" t="e">
        <f>#REF!*14</f>
        <v>#REF!</v>
      </c>
      <c r="BM190" s="9"/>
      <c r="BN190" s="8"/>
      <c r="BO190" s="13"/>
      <c r="BP190" s="13"/>
      <c r="BQ190" s="13"/>
      <c r="BR190" s="13"/>
      <c r="BS190" s="13"/>
      <c r="BT190" s="10"/>
      <c r="BU190" s="11"/>
      <c r="BV190" s="12"/>
      <c r="CC190" s="41"/>
      <c r="CD190" s="41"/>
      <c r="CE190" s="41"/>
      <c r="CF190" s="42"/>
      <c r="CG190" s="42"/>
      <c r="CH190" s="42"/>
      <c r="CI190" s="42"/>
      <c r="CJ190" s="42"/>
      <c r="CK190" s="42"/>
    </row>
    <row r="191" spans="1:89" hidden="1" x14ac:dyDescent="0.25">
      <c r="A191" s="2" t="s">
        <v>444</v>
      </c>
      <c r="B191" s="2" t="s">
        <v>445</v>
      </c>
      <c r="C191" s="2" t="s">
        <v>445</v>
      </c>
      <c r="D191" s="4" t="s">
        <v>171</v>
      </c>
      <c r="E191" s="4">
        <v>1</v>
      </c>
      <c r="F191" s="4" t="e">
        <f>IF(AZ191="S",
IF(#REF!+BH191=2012,
IF(#REF!=1,"12-13/1",
IF(#REF!=2,"12-13/2",
IF(#REF!=3,"13-14/1",
IF(#REF!=4,"13-14/2","Hata1")))),
IF(#REF!+BH191=2013,
IF(#REF!=1,"13-14/1",
IF(#REF!=2,"13-14/2",
IF(#REF!=3,"14-15/1",
IF(#REF!=4,"14-15/2","Hata2")))),
IF(#REF!+BH191=2014,
IF(#REF!=1,"14-15/1",
IF(#REF!=2,"14-15/2",
IF(#REF!=3,"15-16/1",
IF(#REF!=4,"15-16/2","Hata3")))),
IF(#REF!+BH191=2015,
IF(#REF!=1,"15-16/1",
IF(#REF!=2,"15-16/2",
IF(#REF!=3,"16-17/1",
IF(#REF!=4,"16-17/2","Hata4")))),
IF(#REF!+BH191=2016,
IF(#REF!=1,"16-17/1",
IF(#REF!=2,"16-17/2",
IF(#REF!=3,"17-18/1",
IF(#REF!=4,"17-18/2","Hata5")))),
IF(#REF!+BH191=2017,
IF(#REF!=1,"17-18/1",
IF(#REF!=2,"17-18/2",
IF(#REF!=3,"18-19/1",
IF(#REF!=4,"18-19/2","Hata6")))),
IF(#REF!+BH191=2018,
IF(#REF!=1,"18-19/1",
IF(#REF!=2,"18-19/2",
IF(#REF!=3,"19-20/1",
IF(#REF!=4,"19-20/2","Hata7")))),
IF(#REF!+BH191=2019,
IF(#REF!=1,"19-20/1",
IF(#REF!=2,"19-20/2",
IF(#REF!=3,"20-21/1",
IF(#REF!=4,"20-21/2","Hata8")))),
IF(#REF!+BH191=2020,
IF(#REF!=1,"20-21/1",
IF(#REF!=2,"20-21/2",
IF(#REF!=3,"21-22/1",
IF(#REF!=4,"21-22/2","Hata9")))),
IF(#REF!+BH191=2021,
IF(#REF!=1,"21-22/1",
IF(#REF!=2,"21-22/2",
IF(#REF!=3,"22-23/1",
IF(#REF!=4,"22-23/2","Hata10")))),
IF(#REF!+BH191=2022,
IF(#REF!=1,"22-23/1",
IF(#REF!=2,"22-23/2",
IF(#REF!=3,"23-24/1",
IF(#REF!=4,"23-24/2","Hata11")))),
IF(#REF!+BH191=2023,
IF(#REF!=1,"23-24/1",
IF(#REF!=2,"23-24/2",
IF(#REF!=3,"24-25/1",
IF(#REF!=4,"24-25/2","Hata12")))),
)))))))))))),
IF(AZ191="T",
IF(#REF!+BH191=2012,
IF(#REF!=1,"12-13/1",
IF(#REF!=2,"12-13/2",
IF(#REF!=3,"12-13/3",
IF(#REF!=4,"13-14/1",
IF(#REF!=5,"13-14/2",
IF(#REF!=6,"13-14/3","Hata1")))))),
IF(#REF!+BH191=2013,
IF(#REF!=1,"13-14/1",
IF(#REF!=2,"13-14/2",
IF(#REF!=3,"13-14/3",
IF(#REF!=4,"14-15/1",
IF(#REF!=5,"14-15/2",
IF(#REF!=6,"14-15/3","Hata2")))))),
IF(#REF!+BH191=2014,
IF(#REF!=1,"14-15/1",
IF(#REF!=2,"14-15/2",
IF(#REF!=3,"14-15/3",
IF(#REF!=4,"15-16/1",
IF(#REF!=5,"15-16/2",
IF(#REF!=6,"15-16/3","Hata3")))))),
IF(AND(#REF!+#REF!&gt;2014,#REF!+#REF!&lt;2015,BH191=1),
IF(#REF!=0.1,"14-15/0.1",
IF(#REF!=0.2,"14-15/0.2",
IF(#REF!=0.3,"14-15/0.3","Hata4"))),
IF(#REF!+BH191=2015,
IF(#REF!=1,"15-16/1",
IF(#REF!=2,"15-16/2",
IF(#REF!=3,"15-16/3",
IF(#REF!=4,"16-17/1",
IF(#REF!=5,"16-17/2",
IF(#REF!=6,"16-17/3","Hata5")))))),
IF(#REF!+BH191=2016,
IF(#REF!=1,"16-17/1",
IF(#REF!=2,"16-17/2",
IF(#REF!=3,"16-17/3",
IF(#REF!=4,"17-18/1",
IF(#REF!=5,"17-18/2",
IF(#REF!=6,"17-18/3","Hata6")))))),
IF(#REF!+BH191=2017,
IF(#REF!=1,"17-18/1",
IF(#REF!=2,"17-18/2",
IF(#REF!=3,"17-18/3",
IF(#REF!=4,"18-19/1",
IF(#REF!=5,"18-19/2",
IF(#REF!=6,"18-19/3","Hata7")))))),
IF(#REF!+BH191=2018,
IF(#REF!=1,"18-19/1",
IF(#REF!=2,"18-19/2",
IF(#REF!=3,"18-19/3",
IF(#REF!=4,"19-20/1",
IF(#REF!=5," 19-20/2",
IF(#REF!=6,"19-20/3","Hata8")))))),
IF(#REF!+BH191=2019,
IF(#REF!=1,"19-20/1",
IF(#REF!=2,"19-20/2",
IF(#REF!=3,"19-20/3",
IF(#REF!=4,"20-21/1",
IF(#REF!=5,"20-21/2",
IF(#REF!=6,"20-21/3","Hata9")))))),
IF(#REF!+BH191=2020,
IF(#REF!=1,"20-21/1",
IF(#REF!=2,"20-21/2",
IF(#REF!=3,"20-21/3",
IF(#REF!=4,"21-22/1",
IF(#REF!=5,"21-22/2",
IF(#REF!=6,"21-22/3","Hata10")))))),
IF(#REF!+BH191=2021,
IF(#REF!=1,"21-22/1",
IF(#REF!=2,"21-22/2",
IF(#REF!=3,"21-22/3",
IF(#REF!=4,"22-23/1",
IF(#REF!=5,"22-23/2",
IF(#REF!=6,"22-23/3","Hata11")))))),
IF(#REF!+BH191=2022,
IF(#REF!=1,"22-23/1",
IF(#REF!=2,"22-23/2",
IF(#REF!=3,"22-23/3",
IF(#REF!=4,"23-24/1",
IF(#REF!=5,"23-24/2",
IF(#REF!=6,"23-24/3","Hata12")))))),
IF(#REF!+BH191=2023,
IF(#REF!=1,"23-24/1",
IF(#REF!=2,"23-24/2",
IF(#REF!=3,"23-24/3",
IF(#REF!=4,"24-25/1",
IF(#REF!=5,"24-25/2",
IF(#REF!=6,"24-25/3","Hata13")))))),
))))))))))))))
)</f>
        <v>#REF!</v>
      </c>
      <c r="G191" s="4"/>
      <c r="H191" s="2" t="s">
        <v>146</v>
      </c>
      <c r="I191" s="2">
        <v>54775</v>
      </c>
      <c r="J191" s="2" t="s">
        <v>147</v>
      </c>
      <c r="Q191" s="5">
        <v>4</v>
      </c>
      <c r="R191" s="2">
        <f>VLOOKUP($Q191,[1]sistem!$I$3:$L$10,2,FALSE)</f>
        <v>0</v>
      </c>
      <c r="S191" s="2">
        <f>VLOOKUP($Q191,[1]sistem!$I$3:$L$10,3,FALSE)</f>
        <v>1</v>
      </c>
      <c r="T191" s="2">
        <f>VLOOKUP($Q191,[1]sistem!$I$3:$L$10,4,FALSE)</f>
        <v>1</v>
      </c>
      <c r="U191" s="2" t="e">
        <f>VLOOKUP($AZ191,[1]sistem!$I$13:$L$14,2,FALSE)*#REF!</f>
        <v>#REF!</v>
      </c>
      <c r="V191" s="2" t="e">
        <f>VLOOKUP($AZ191,[1]sistem!$I$13:$L$14,3,FALSE)*#REF!</f>
        <v>#REF!</v>
      </c>
      <c r="W191" s="2" t="e">
        <f>VLOOKUP($AZ191,[1]sistem!$I$13:$L$14,4,FALSE)*#REF!</f>
        <v>#REF!</v>
      </c>
      <c r="X191" s="2" t="e">
        <f t="shared" si="63"/>
        <v>#REF!</v>
      </c>
      <c r="Y191" s="2" t="e">
        <f t="shared" si="64"/>
        <v>#REF!</v>
      </c>
      <c r="Z191" s="2" t="e">
        <f t="shared" si="65"/>
        <v>#REF!</v>
      </c>
      <c r="AA191" s="2" t="e">
        <f t="shared" si="66"/>
        <v>#REF!</v>
      </c>
      <c r="AB191" s="2">
        <f>VLOOKUP(AZ191,[1]sistem!$I$18:$J$19,2,FALSE)</f>
        <v>14</v>
      </c>
      <c r="AC191" s="2">
        <v>0.25</v>
      </c>
      <c r="AD191" s="2">
        <f>VLOOKUP($Q191,[1]sistem!$I$3:$M$10,5,FALSE)</f>
        <v>1</v>
      </c>
      <c r="AE191" s="2">
        <v>4</v>
      </c>
      <c r="AG191" s="2">
        <f>AE191*AK191</f>
        <v>56</v>
      </c>
      <c r="AH191" s="2">
        <f>VLOOKUP($Q191,[1]sistem!$I$3:$N$10,6,FALSE)</f>
        <v>2</v>
      </c>
      <c r="AI191" s="2">
        <v>2</v>
      </c>
      <c r="AJ191" s="2">
        <f t="shared" si="67"/>
        <v>4</v>
      </c>
      <c r="AK191" s="2">
        <f>VLOOKUP($AZ191,[1]sistem!$I$18:$K$19,3,FALSE)</f>
        <v>14</v>
      </c>
      <c r="AL191" s="2" t="e">
        <f>AK191*#REF!</f>
        <v>#REF!</v>
      </c>
      <c r="AM191" s="2" t="e">
        <f t="shared" si="68"/>
        <v>#REF!</v>
      </c>
      <c r="AN191" s="2">
        <f t="shared" si="79"/>
        <v>25</v>
      </c>
      <c r="AO191" s="2" t="e">
        <f t="shared" si="70"/>
        <v>#REF!</v>
      </c>
      <c r="AP191" s="2" t="e">
        <f>ROUND(AO191-#REF!,0)</f>
        <v>#REF!</v>
      </c>
      <c r="AQ191" s="2">
        <f>IF(AZ191="s",IF(Q191=0,0,
IF(Q191=1,#REF!*4*4,
IF(Q191=2,0,
IF(Q191=3,#REF!*4*2,
IF(Q191=4,0,
IF(Q191=5,0,
IF(Q191=6,0,
IF(Q191=7,0)))))))),
IF(AZ191="t",
IF(Q191=0,0,
IF(Q191=1,#REF!*4*4*0.8,
IF(Q191=2,0,
IF(Q191=3,#REF!*4*2*0.8,
IF(Q191=4,0,
IF(Q191=5,0,
IF(Q191=6,0,
IF(Q191=7,0))))))))))</f>
        <v>0</v>
      </c>
      <c r="AR191" s="2" t="e">
        <f>IF(AZ191="s",
IF(Q191=0,0,
IF(Q191=1,0,
IF(Q191=2,#REF!*4*2,
IF(Q191=3,#REF!*4,
IF(Q191=4,#REF!*4,
IF(Q191=5,0,
IF(Q191=6,0,
IF(Q191=7,#REF!*4)))))))),
IF(AZ191="t",
IF(Q191=0,0,
IF(Q191=1,0,
IF(Q191=2,#REF!*4*2*0.8,
IF(Q191=3,#REF!*4*0.8,
IF(Q191=4,#REF!*4*0.8,
IF(Q191=5,0,
IF(Q191=6,0,
IF(Q191=7,#REF!*4))))))))))</f>
        <v>#REF!</v>
      </c>
      <c r="AS191" s="2" t="e">
        <f>IF(AZ191="s",
IF(Q191=0,0,
IF(Q191=1,#REF!*2,
IF(Q191=2,#REF!*2,
IF(Q191=3,#REF!*2,
IF(Q191=4,#REF!*2,
IF(Q191=5,#REF!*2,
IF(Q191=6,#REF!*2,
IF(Q191=7,#REF!*2)))))))),
IF(AZ191="t",
IF(Q191=0,#REF!*2*0.8,
IF(Q191=1,#REF!*2*0.8,
IF(Q191=2,#REF!*2*0.8,
IF(Q191=3,#REF!*2*0.8,
IF(Q191=4,#REF!*2*0.8,
IF(Q191=5,#REF!*2*0.8,
IF(Q191=6,#REF!*1*0.8,
IF(Q191=7,#REF!*2))))))))))</f>
        <v>#REF!</v>
      </c>
      <c r="AT191" s="2" t="e">
        <f t="shared" si="71"/>
        <v>#REF!</v>
      </c>
      <c r="AU191" s="2" t="e">
        <f>IF(AZ191="s",
IF(Q191=0,0,
IF(Q191=1,(14-2)*(#REF!+#REF!)/4*4,
IF(Q191=2,(14-2)*(#REF!+#REF!)/4*2,
IF(Q191=3,(14-2)*(#REF!+#REF!)/4*3,
IF(Q191=4,(14-2)*(#REF!+#REF!)/4,
IF(Q191=5,(14-2)*#REF!/4,
IF(Q191=6,0,
IF(Q191=7,(14)*#REF!)))))))),
IF(AZ191="t",
IF(Q191=0,0,
IF(Q191=1,(11-2)*(#REF!+#REF!)/4*4,
IF(Q191=2,(11-2)*(#REF!+#REF!)/4*2,
IF(Q191=3,(11-2)*(#REF!+#REF!)/4*3,
IF(Q191=4,(11-2)*(#REF!+#REF!)/4,
IF(Q191=5,(11-2)*#REF!/4,
IF(Q191=6,0,
IF(Q191=7,(11)*#REF!))))))))))</f>
        <v>#REF!</v>
      </c>
      <c r="AV191" s="2" t="e">
        <f t="shared" si="72"/>
        <v>#REF!</v>
      </c>
      <c r="AW191" s="2">
        <f t="shared" si="73"/>
        <v>8</v>
      </c>
      <c r="AX191" s="2">
        <f t="shared" si="74"/>
        <v>4</v>
      </c>
      <c r="AY191" s="2" t="e">
        <f t="shared" si="75"/>
        <v>#REF!</v>
      </c>
      <c r="AZ191" s="2" t="s">
        <v>63</v>
      </c>
      <c r="BA191" s="2" t="e">
        <f>IF(BG191="A",0,IF(AZ191="s",14*#REF!,IF(AZ191="T",11*#REF!,"HATA")))</f>
        <v>#REF!</v>
      </c>
      <c r="BB191" s="2" t="e">
        <f t="shared" si="76"/>
        <v>#REF!</v>
      </c>
      <c r="BC191" s="2" t="e">
        <f t="shared" si="77"/>
        <v>#REF!</v>
      </c>
      <c r="BD191" s="2" t="e">
        <f>IF(BC191-#REF!=0,"DOĞRU","YANLIŞ")</f>
        <v>#REF!</v>
      </c>
      <c r="BE191" s="2" t="e">
        <f>#REF!-BC191</f>
        <v>#REF!</v>
      </c>
      <c r="BF191" s="2">
        <v>0</v>
      </c>
      <c r="BH191" s="2">
        <v>0</v>
      </c>
      <c r="BJ191" s="2">
        <v>4</v>
      </c>
      <c r="BL191" s="7" t="e">
        <f>#REF!*14</f>
        <v>#REF!</v>
      </c>
      <c r="BM191" s="9"/>
      <c r="BN191" s="8"/>
      <c r="BO191" s="13"/>
      <c r="BP191" s="13"/>
      <c r="BQ191" s="13"/>
      <c r="BR191" s="13"/>
      <c r="BS191" s="13"/>
      <c r="BT191" s="10"/>
      <c r="BU191" s="11"/>
      <c r="BV191" s="12"/>
      <c r="CC191" s="41"/>
      <c r="CD191" s="41"/>
      <c r="CE191" s="41"/>
      <c r="CF191" s="42"/>
      <c r="CG191" s="42"/>
      <c r="CH191" s="42"/>
      <c r="CI191" s="42"/>
      <c r="CJ191" s="42"/>
      <c r="CK191" s="42"/>
    </row>
    <row r="192" spans="1:89" hidden="1" x14ac:dyDescent="0.25">
      <c r="A192" s="2" t="s">
        <v>440</v>
      </c>
      <c r="B192" s="2" t="s">
        <v>438</v>
      </c>
      <c r="C192" s="2" t="s">
        <v>438</v>
      </c>
      <c r="D192" s="4" t="s">
        <v>171</v>
      </c>
      <c r="E192" s="4">
        <v>3</v>
      </c>
      <c r="F192" s="4" t="e">
        <f>IF(AZ192="S",
IF(#REF!+BH192=2012,
IF(#REF!=1,"12-13/1",
IF(#REF!=2,"12-13/2",
IF(#REF!=3,"13-14/1",
IF(#REF!=4,"13-14/2","Hata1")))),
IF(#REF!+BH192=2013,
IF(#REF!=1,"13-14/1",
IF(#REF!=2,"13-14/2",
IF(#REF!=3,"14-15/1",
IF(#REF!=4,"14-15/2","Hata2")))),
IF(#REF!+BH192=2014,
IF(#REF!=1,"14-15/1",
IF(#REF!=2,"14-15/2",
IF(#REF!=3,"15-16/1",
IF(#REF!=4,"15-16/2","Hata3")))),
IF(#REF!+BH192=2015,
IF(#REF!=1,"15-16/1",
IF(#REF!=2,"15-16/2",
IF(#REF!=3,"16-17/1",
IF(#REF!=4,"16-17/2","Hata4")))),
IF(#REF!+BH192=2016,
IF(#REF!=1,"16-17/1",
IF(#REF!=2,"16-17/2",
IF(#REF!=3,"17-18/1",
IF(#REF!=4,"17-18/2","Hata5")))),
IF(#REF!+BH192=2017,
IF(#REF!=1,"17-18/1",
IF(#REF!=2,"17-18/2",
IF(#REF!=3,"18-19/1",
IF(#REF!=4,"18-19/2","Hata6")))),
IF(#REF!+BH192=2018,
IF(#REF!=1,"18-19/1",
IF(#REF!=2,"18-19/2",
IF(#REF!=3,"19-20/1",
IF(#REF!=4,"19-20/2","Hata7")))),
IF(#REF!+BH192=2019,
IF(#REF!=1,"19-20/1",
IF(#REF!=2,"19-20/2",
IF(#REF!=3,"20-21/1",
IF(#REF!=4,"20-21/2","Hata8")))),
IF(#REF!+BH192=2020,
IF(#REF!=1,"20-21/1",
IF(#REF!=2,"20-21/2",
IF(#REF!=3,"21-22/1",
IF(#REF!=4,"21-22/2","Hata9")))),
IF(#REF!+BH192=2021,
IF(#REF!=1,"21-22/1",
IF(#REF!=2,"21-22/2",
IF(#REF!=3,"22-23/1",
IF(#REF!=4,"22-23/2","Hata10")))),
IF(#REF!+BH192=2022,
IF(#REF!=1,"22-23/1",
IF(#REF!=2,"22-23/2",
IF(#REF!=3,"23-24/1",
IF(#REF!=4,"23-24/2","Hata11")))),
IF(#REF!+BH192=2023,
IF(#REF!=1,"23-24/1",
IF(#REF!=2,"23-24/2",
IF(#REF!=3,"24-25/1",
IF(#REF!=4,"24-25/2","Hata12")))),
)))))))))))),
IF(AZ192="T",
IF(#REF!+BH192=2012,
IF(#REF!=1,"12-13/1",
IF(#REF!=2,"12-13/2",
IF(#REF!=3,"12-13/3",
IF(#REF!=4,"13-14/1",
IF(#REF!=5,"13-14/2",
IF(#REF!=6,"13-14/3","Hata1")))))),
IF(#REF!+BH192=2013,
IF(#REF!=1,"13-14/1",
IF(#REF!=2,"13-14/2",
IF(#REF!=3,"13-14/3",
IF(#REF!=4,"14-15/1",
IF(#REF!=5,"14-15/2",
IF(#REF!=6,"14-15/3","Hata2")))))),
IF(#REF!+BH192=2014,
IF(#REF!=1,"14-15/1",
IF(#REF!=2,"14-15/2",
IF(#REF!=3,"14-15/3",
IF(#REF!=4,"15-16/1",
IF(#REF!=5,"15-16/2",
IF(#REF!=6,"15-16/3","Hata3")))))),
IF(AND(#REF!+#REF!&gt;2014,#REF!+#REF!&lt;2015,BH192=1),
IF(#REF!=0.1,"14-15/0.1",
IF(#REF!=0.2,"14-15/0.2",
IF(#REF!=0.3,"14-15/0.3","Hata4"))),
IF(#REF!+BH192=2015,
IF(#REF!=1,"15-16/1",
IF(#REF!=2,"15-16/2",
IF(#REF!=3,"15-16/3",
IF(#REF!=4,"16-17/1",
IF(#REF!=5,"16-17/2",
IF(#REF!=6,"16-17/3","Hata5")))))),
IF(#REF!+BH192=2016,
IF(#REF!=1,"16-17/1",
IF(#REF!=2,"16-17/2",
IF(#REF!=3,"16-17/3",
IF(#REF!=4,"17-18/1",
IF(#REF!=5,"17-18/2",
IF(#REF!=6,"17-18/3","Hata6")))))),
IF(#REF!+BH192=2017,
IF(#REF!=1,"17-18/1",
IF(#REF!=2,"17-18/2",
IF(#REF!=3,"17-18/3",
IF(#REF!=4,"18-19/1",
IF(#REF!=5,"18-19/2",
IF(#REF!=6,"18-19/3","Hata7")))))),
IF(#REF!+BH192=2018,
IF(#REF!=1,"18-19/1",
IF(#REF!=2,"18-19/2",
IF(#REF!=3,"18-19/3",
IF(#REF!=4,"19-20/1",
IF(#REF!=5," 19-20/2",
IF(#REF!=6,"19-20/3","Hata8")))))),
IF(#REF!+BH192=2019,
IF(#REF!=1,"19-20/1",
IF(#REF!=2,"19-20/2",
IF(#REF!=3,"19-20/3",
IF(#REF!=4,"20-21/1",
IF(#REF!=5,"20-21/2",
IF(#REF!=6,"20-21/3","Hata9")))))),
IF(#REF!+BH192=2020,
IF(#REF!=1,"20-21/1",
IF(#REF!=2,"20-21/2",
IF(#REF!=3,"20-21/3",
IF(#REF!=4,"21-22/1",
IF(#REF!=5,"21-22/2",
IF(#REF!=6,"21-22/3","Hata10")))))),
IF(#REF!+BH192=2021,
IF(#REF!=1,"21-22/1",
IF(#REF!=2,"21-22/2",
IF(#REF!=3,"21-22/3",
IF(#REF!=4,"22-23/1",
IF(#REF!=5,"22-23/2",
IF(#REF!=6,"22-23/3","Hata11")))))),
IF(#REF!+BH192=2022,
IF(#REF!=1,"22-23/1",
IF(#REF!=2,"22-23/2",
IF(#REF!=3,"22-23/3",
IF(#REF!=4,"23-24/1",
IF(#REF!=5,"23-24/2",
IF(#REF!=6,"23-24/3","Hata12")))))),
IF(#REF!+BH192=2023,
IF(#REF!=1,"23-24/1",
IF(#REF!=2,"23-24/2",
IF(#REF!=3,"23-24/3",
IF(#REF!=4,"24-25/1",
IF(#REF!=5,"24-25/2",
IF(#REF!=6,"24-25/3","Hata13")))))),
))))))))))))))
)</f>
        <v>#REF!</v>
      </c>
      <c r="G192" s="4"/>
      <c r="H192" s="2" t="s">
        <v>146</v>
      </c>
      <c r="I192" s="2">
        <v>54732</v>
      </c>
      <c r="J192" s="2" t="s">
        <v>147</v>
      </c>
      <c r="O192" s="2" t="s">
        <v>332</v>
      </c>
      <c r="P192" s="2" t="s">
        <v>332</v>
      </c>
      <c r="Q192" s="5">
        <v>7</v>
      </c>
      <c r="R192" s="2">
        <f>VLOOKUP($Q192,[1]sistem!$I$3:$L$10,2,FALSE)</f>
        <v>0</v>
      </c>
      <c r="S192" s="2">
        <f>VLOOKUP($Q192,[1]sistem!$I$3:$L$10,3,FALSE)</f>
        <v>1</v>
      </c>
      <c r="T192" s="2">
        <f>VLOOKUP($Q192,[1]sistem!$I$3:$L$10,4,FALSE)</f>
        <v>1</v>
      </c>
      <c r="U192" s="2" t="e">
        <f>VLOOKUP($AZ192,[1]sistem!$I$13:$L$14,2,FALSE)*#REF!</f>
        <v>#REF!</v>
      </c>
      <c r="V192" s="2" t="e">
        <f>VLOOKUP($AZ192,[1]sistem!$I$13:$L$14,3,FALSE)*#REF!</f>
        <v>#REF!</v>
      </c>
      <c r="W192" s="2" t="e">
        <f>VLOOKUP($AZ192,[1]sistem!$I$13:$L$14,4,FALSE)*#REF!</f>
        <v>#REF!</v>
      </c>
      <c r="X192" s="2" t="e">
        <f t="shared" ref="X192:X251" si="80">R192*U192</f>
        <v>#REF!</v>
      </c>
      <c r="Y192" s="2" t="e">
        <f t="shared" ref="Y192:Y251" si="81">S192*V192</f>
        <v>#REF!</v>
      </c>
      <c r="Z192" s="2" t="e">
        <f t="shared" ref="Z192:Z251" si="82">T192*W192</f>
        <v>#REF!</v>
      </c>
      <c r="AA192" s="2" t="e">
        <f t="shared" ref="AA192:AA251" si="83">SUM(X192:Z192)</f>
        <v>#REF!</v>
      </c>
      <c r="AB192" s="2">
        <f>VLOOKUP(AZ192,[1]sistem!$I$18:$J$19,2,FALSE)</f>
        <v>14</v>
      </c>
      <c r="AC192" s="2">
        <v>0.25</v>
      </c>
      <c r="AD192" s="2">
        <f>VLOOKUP($Q192,[1]sistem!$I$3:$M$10,5,FALSE)</f>
        <v>1</v>
      </c>
      <c r="AE192" s="2">
        <v>4</v>
      </c>
      <c r="AG192" s="2">
        <f>AE192*AK192</f>
        <v>56</v>
      </c>
      <c r="AH192" s="2">
        <f>VLOOKUP($Q192,[1]sistem!$I$3:$N$10,6,FALSE)</f>
        <v>2</v>
      </c>
      <c r="AI192" s="2">
        <v>2</v>
      </c>
      <c r="AJ192" s="2">
        <f t="shared" ref="AJ192:AJ251" si="84">AH192*AI192</f>
        <v>4</v>
      </c>
      <c r="AK192" s="2">
        <f>VLOOKUP($AZ192,[1]sistem!$I$18:$K$19,3,FALSE)</f>
        <v>14</v>
      </c>
      <c r="AL192" s="2" t="e">
        <f>AK192*#REF!</f>
        <v>#REF!</v>
      </c>
      <c r="AM192" s="2" t="e">
        <f t="shared" ref="AM192:AM251" si="85">AL192+AJ192+AG192+X192+Y192+Z192</f>
        <v>#REF!</v>
      </c>
      <c r="AN192" s="2">
        <f t="shared" si="79"/>
        <v>25</v>
      </c>
      <c r="AO192" s="2" t="e">
        <f t="shared" ref="AO192:AO251" si="86">ROUND(AM192/AN192,0)</f>
        <v>#REF!</v>
      </c>
      <c r="AP192" s="2" t="e">
        <f>ROUND(AO192-#REF!,0)</f>
        <v>#REF!</v>
      </c>
      <c r="AQ192" s="2">
        <f>IF(AZ192="s",IF(Q192=0,0,
IF(Q192=1,#REF!*4*4,
IF(Q192=2,0,
IF(Q192=3,#REF!*4*2,
IF(Q192=4,0,
IF(Q192=5,0,
IF(Q192=6,0,
IF(Q192=7,0)))))))),
IF(AZ192="t",
IF(Q192=0,0,
IF(Q192=1,#REF!*4*4*0.8,
IF(Q192=2,0,
IF(Q192=3,#REF!*4*2*0.8,
IF(Q192=4,0,
IF(Q192=5,0,
IF(Q192=6,0,
IF(Q192=7,0))))))))))</f>
        <v>0</v>
      </c>
      <c r="AR192" s="2" t="e">
        <f>IF(AZ192="s",
IF(Q192=0,0,
IF(Q192=1,0,
IF(Q192=2,#REF!*4*2,
IF(Q192=3,#REF!*4,
IF(Q192=4,#REF!*4,
IF(Q192=5,0,
IF(Q192=6,0,
IF(Q192=7,#REF!*4)))))))),
IF(AZ192="t",
IF(Q192=0,0,
IF(Q192=1,0,
IF(Q192=2,#REF!*4*2*0.8,
IF(Q192=3,#REF!*4*0.8,
IF(Q192=4,#REF!*4*0.8,
IF(Q192=5,0,
IF(Q192=6,0,
IF(Q192=7,#REF!*4))))))))))</f>
        <v>#REF!</v>
      </c>
      <c r="AS192" s="2" t="e">
        <f>IF(AZ192="s",
IF(Q192=0,0,
IF(Q192=1,#REF!*2,
IF(Q192=2,#REF!*2,
IF(Q192=3,#REF!*2,
IF(Q192=4,#REF!*2,
IF(Q192=5,#REF!*2,
IF(Q192=6,#REF!*2,
IF(Q192=7,#REF!*2)))))))),
IF(AZ192="t",
IF(Q192=0,#REF!*2*0.8,
IF(Q192=1,#REF!*2*0.8,
IF(Q192=2,#REF!*2*0.8,
IF(Q192=3,#REF!*2*0.8,
IF(Q192=4,#REF!*2*0.8,
IF(Q192=5,#REF!*2*0.8,
IF(Q192=6,#REF!*1*0.8,
IF(Q192=7,#REF!*2))))))))))</f>
        <v>#REF!</v>
      </c>
      <c r="AT192" s="2" t="e">
        <f t="shared" ref="AT192:AT251" si="87">SUM(AQ192:AS192)-SUM(X192:Z192)</f>
        <v>#REF!</v>
      </c>
      <c r="AU192" s="2" t="e">
        <f>IF(AZ192="s",
IF(Q192=0,0,
IF(Q192=1,(14-2)*(#REF!+#REF!)/4*4,
IF(Q192=2,(14-2)*(#REF!+#REF!)/4*2,
IF(Q192=3,(14-2)*(#REF!+#REF!)/4*3,
IF(Q192=4,(14-2)*(#REF!+#REF!)/4,
IF(Q192=5,(14-2)*#REF!/4,
IF(Q192=6,0,
IF(Q192=7,(14)*#REF!)))))))),
IF(AZ192="t",
IF(Q192=0,0,
IF(Q192=1,(11-2)*(#REF!+#REF!)/4*4,
IF(Q192=2,(11-2)*(#REF!+#REF!)/4*2,
IF(Q192=3,(11-2)*(#REF!+#REF!)/4*3,
IF(Q192=4,(11-2)*(#REF!+#REF!)/4,
IF(Q192=5,(11-2)*#REF!/4,
IF(Q192=6,0,
IF(Q192=7,(11)*#REF!))))))))))</f>
        <v>#REF!</v>
      </c>
      <c r="AV192" s="2" t="e">
        <f t="shared" ref="AV192:AV251" si="88">AU192-AG192</f>
        <v>#REF!</v>
      </c>
      <c r="AW192" s="2">
        <f t="shared" ref="AW192:AW251" si="89">IF(AZ192="s",
IF(Q192=0,0,
IF(Q192=1,4*5,
IF(Q192=2,4*3,
IF(Q192=3,4*4,
IF(Q192=4,4*2,
IF(Q192=5,4,
IF(Q192=6,4/2,
IF(Q192=7,4*2,)))))))),
IF(AZ192="t",
IF(Q192=0,0,
IF(Q192=1,4*5,
IF(Q192=2,4*3,
IF(Q192=3,4*4,
IF(Q192=4,4*2,
IF(Q192=5,4,
IF(Q192=6,4/2,
IF(Q192=7,4*2))))))))))</f>
        <v>8</v>
      </c>
      <c r="AX192" s="2">
        <f t="shared" ref="AX192:AX251" si="90">AW192-AJ192</f>
        <v>4</v>
      </c>
      <c r="AY192" s="2" t="e">
        <f t="shared" ref="AY192:AY251" si="91">AQ192+AR192+AS192+(IF(BF192=1,(AU192)*2,AU192))+AW192</f>
        <v>#REF!</v>
      </c>
      <c r="AZ192" s="2" t="s">
        <v>63</v>
      </c>
      <c r="BA192" s="2" t="e">
        <f>IF(BG192="A",0,IF(AZ192="s",14*#REF!,IF(AZ192="T",11*#REF!,"HATA")))</f>
        <v>#REF!</v>
      </c>
      <c r="BB192" s="2" t="e">
        <f t="shared" ref="BB192:BB251" si="92">IF(BG192="Z",(BA192+AY192)*1.15,(BA192+AY192))</f>
        <v>#REF!</v>
      </c>
      <c r="BC192" s="2" t="e">
        <f t="shared" ref="BC192:BC251" si="93">IF(AZ192="s",ROUND(BB192/30,0),IF(AZ192="T",ROUND(BB192/25,0),"HATA"))</f>
        <v>#REF!</v>
      </c>
      <c r="BD192" s="2" t="e">
        <f>IF(BC192-#REF!=0,"DOĞRU","YANLIŞ")</f>
        <v>#REF!</v>
      </c>
      <c r="BE192" s="2" t="e">
        <f>#REF!-BC192</f>
        <v>#REF!</v>
      </c>
      <c r="BF192" s="2">
        <v>0</v>
      </c>
      <c r="BH192" s="2">
        <v>0</v>
      </c>
      <c r="BJ192" s="2">
        <v>7</v>
      </c>
      <c r="BL192" s="7" t="e">
        <f>#REF!*14</f>
        <v>#REF!</v>
      </c>
      <c r="BM192" s="9"/>
      <c r="BN192" s="8"/>
      <c r="BO192" s="13"/>
      <c r="BP192" s="13"/>
      <c r="BQ192" s="13"/>
      <c r="BR192" s="13"/>
      <c r="BS192" s="13"/>
      <c r="BT192" s="10"/>
      <c r="BU192" s="11"/>
      <c r="BV192" s="12"/>
      <c r="CC192" s="41"/>
      <c r="CD192" s="41"/>
      <c r="CE192" s="41"/>
      <c r="CF192" s="42"/>
      <c r="CG192" s="42"/>
      <c r="CH192" s="42"/>
      <c r="CI192" s="42"/>
      <c r="CJ192" s="42"/>
      <c r="CK192" s="42"/>
    </row>
    <row r="193" spans="1:89" hidden="1" x14ac:dyDescent="0.25">
      <c r="A193" s="2" t="s">
        <v>450</v>
      </c>
      <c r="B193" s="2" t="s">
        <v>451</v>
      </c>
      <c r="C193" s="2" t="s">
        <v>451</v>
      </c>
      <c r="D193" s="4" t="s">
        <v>171</v>
      </c>
      <c r="E193" s="4">
        <v>1</v>
      </c>
      <c r="F193" s="4" t="e">
        <f>IF(AZ193="S",
IF(#REF!+BH193=2012,
IF(#REF!=1,"12-13/1",
IF(#REF!=2,"12-13/2",
IF(#REF!=3,"13-14/1",
IF(#REF!=4,"13-14/2","Hata1")))),
IF(#REF!+BH193=2013,
IF(#REF!=1,"13-14/1",
IF(#REF!=2,"13-14/2",
IF(#REF!=3,"14-15/1",
IF(#REF!=4,"14-15/2","Hata2")))),
IF(#REF!+BH193=2014,
IF(#REF!=1,"14-15/1",
IF(#REF!=2,"14-15/2",
IF(#REF!=3,"15-16/1",
IF(#REF!=4,"15-16/2","Hata3")))),
IF(#REF!+BH193=2015,
IF(#REF!=1,"15-16/1",
IF(#REF!=2,"15-16/2",
IF(#REF!=3,"16-17/1",
IF(#REF!=4,"16-17/2","Hata4")))),
IF(#REF!+BH193=2016,
IF(#REF!=1,"16-17/1",
IF(#REF!=2,"16-17/2",
IF(#REF!=3,"17-18/1",
IF(#REF!=4,"17-18/2","Hata5")))),
IF(#REF!+BH193=2017,
IF(#REF!=1,"17-18/1",
IF(#REF!=2,"17-18/2",
IF(#REF!=3,"18-19/1",
IF(#REF!=4,"18-19/2","Hata6")))),
IF(#REF!+BH193=2018,
IF(#REF!=1,"18-19/1",
IF(#REF!=2,"18-19/2",
IF(#REF!=3,"19-20/1",
IF(#REF!=4,"19-20/2","Hata7")))),
IF(#REF!+BH193=2019,
IF(#REF!=1,"19-20/1",
IF(#REF!=2,"19-20/2",
IF(#REF!=3,"20-21/1",
IF(#REF!=4,"20-21/2","Hata8")))),
IF(#REF!+BH193=2020,
IF(#REF!=1,"20-21/1",
IF(#REF!=2,"20-21/2",
IF(#REF!=3,"21-22/1",
IF(#REF!=4,"21-22/2","Hata9")))),
IF(#REF!+BH193=2021,
IF(#REF!=1,"21-22/1",
IF(#REF!=2,"21-22/2",
IF(#REF!=3,"22-23/1",
IF(#REF!=4,"22-23/2","Hata10")))),
IF(#REF!+BH193=2022,
IF(#REF!=1,"22-23/1",
IF(#REF!=2,"22-23/2",
IF(#REF!=3,"23-24/1",
IF(#REF!=4,"23-24/2","Hata11")))),
IF(#REF!+BH193=2023,
IF(#REF!=1,"23-24/1",
IF(#REF!=2,"23-24/2",
IF(#REF!=3,"24-25/1",
IF(#REF!=4,"24-25/2","Hata12")))),
)))))))))))),
IF(AZ193="T",
IF(#REF!+BH193=2012,
IF(#REF!=1,"12-13/1",
IF(#REF!=2,"12-13/2",
IF(#REF!=3,"12-13/3",
IF(#REF!=4,"13-14/1",
IF(#REF!=5,"13-14/2",
IF(#REF!=6,"13-14/3","Hata1")))))),
IF(#REF!+BH193=2013,
IF(#REF!=1,"13-14/1",
IF(#REF!=2,"13-14/2",
IF(#REF!=3,"13-14/3",
IF(#REF!=4,"14-15/1",
IF(#REF!=5,"14-15/2",
IF(#REF!=6,"14-15/3","Hata2")))))),
IF(#REF!+BH193=2014,
IF(#REF!=1,"14-15/1",
IF(#REF!=2,"14-15/2",
IF(#REF!=3,"14-15/3",
IF(#REF!=4,"15-16/1",
IF(#REF!=5,"15-16/2",
IF(#REF!=6,"15-16/3","Hata3")))))),
IF(AND(#REF!+#REF!&gt;2014,#REF!+#REF!&lt;2015,BH193=1),
IF(#REF!=0.1,"14-15/0.1",
IF(#REF!=0.2,"14-15/0.2",
IF(#REF!=0.3,"14-15/0.3","Hata4"))),
IF(#REF!+BH193=2015,
IF(#REF!=1,"15-16/1",
IF(#REF!=2,"15-16/2",
IF(#REF!=3,"15-16/3",
IF(#REF!=4,"16-17/1",
IF(#REF!=5,"16-17/2",
IF(#REF!=6,"16-17/3","Hata5")))))),
IF(#REF!+BH193=2016,
IF(#REF!=1,"16-17/1",
IF(#REF!=2,"16-17/2",
IF(#REF!=3,"16-17/3",
IF(#REF!=4,"17-18/1",
IF(#REF!=5,"17-18/2",
IF(#REF!=6,"17-18/3","Hata6")))))),
IF(#REF!+BH193=2017,
IF(#REF!=1,"17-18/1",
IF(#REF!=2,"17-18/2",
IF(#REF!=3,"17-18/3",
IF(#REF!=4,"18-19/1",
IF(#REF!=5,"18-19/2",
IF(#REF!=6,"18-19/3","Hata7")))))),
IF(#REF!+BH193=2018,
IF(#REF!=1,"18-19/1",
IF(#REF!=2,"18-19/2",
IF(#REF!=3,"18-19/3",
IF(#REF!=4,"19-20/1",
IF(#REF!=5," 19-20/2",
IF(#REF!=6,"19-20/3","Hata8")))))),
IF(#REF!+BH193=2019,
IF(#REF!=1,"19-20/1",
IF(#REF!=2,"19-20/2",
IF(#REF!=3,"19-20/3",
IF(#REF!=4,"20-21/1",
IF(#REF!=5,"20-21/2",
IF(#REF!=6,"20-21/3","Hata9")))))),
IF(#REF!+BH193=2020,
IF(#REF!=1,"20-21/1",
IF(#REF!=2,"20-21/2",
IF(#REF!=3,"20-21/3",
IF(#REF!=4,"21-22/1",
IF(#REF!=5,"21-22/2",
IF(#REF!=6,"21-22/3","Hata10")))))),
IF(#REF!+BH193=2021,
IF(#REF!=1,"21-22/1",
IF(#REF!=2,"21-22/2",
IF(#REF!=3,"21-22/3",
IF(#REF!=4,"22-23/1",
IF(#REF!=5,"22-23/2",
IF(#REF!=6,"22-23/3","Hata11")))))),
IF(#REF!+BH193=2022,
IF(#REF!=1,"22-23/1",
IF(#REF!=2,"22-23/2",
IF(#REF!=3,"22-23/3",
IF(#REF!=4,"23-24/1",
IF(#REF!=5,"23-24/2",
IF(#REF!=6,"23-24/3","Hata12")))))),
IF(#REF!+BH193=2023,
IF(#REF!=1,"23-24/1",
IF(#REF!=2,"23-24/2",
IF(#REF!=3,"23-24/3",
IF(#REF!=4,"24-25/1",
IF(#REF!=5,"24-25/2",
IF(#REF!=6,"24-25/3","Hata13")))))),
))))))))))))))
)</f>
        <v>#REF!</v>
      </c>
      <c r="G193" s="4"/>
      <c r="H193" s="2" t="s">
        <v>146</v>
      </c>
      <c r="I193" s="2">
        <v>54777</v>
      </c>
      <c r="J193" s="2" t="s">
        <v>147</v>
      </c>
      <c r="L193" s="2">
        <v>3700</v>
      </c>
      <c r="O193" s="2" t="s">
        <v>452</v>
      </c>
      <c r="P193" s="2" t="s">
        <v>452</v>
      </c>
      <c r="Q193" s="5">
        <v>4</v>
      </c>
      <c r="R193" s="2">
        <f>VLOOKUP($Q193,[1]sistem!$I$3:$L$10,2,FALSE)</f>
        <v>0</v>
      </c>
      <c r="S193" s="2">
        <f>VLOOKUP($Q193,[1]sistem!$I$3:$L$10,3,FALSE)</f>
        <v>1</v>
      </c>
      <c r="T193" s="2">
        <f>VLOOKUP($Q193,[1]sistem!$I$3:$L$10,4,FALSE)</f>
        <v>1</v>
      </c>
      <c r="U193" s="2" t="e">
        <f>VLOOKUP($AZ193,[1]sistem!$I$13:$L$14,2,FALSE)*#REF!</f>
        <v>#REF!</v>
      </c>
      <c r="V193" s="2" t="e">
        <f>VLOOKUP($AZ193,[1]sistem!$I$13:$L$14,3,FALSE)*#REF!</f>
        <v>#REF!</v>
      </c>
      <c r="W193" s="2" t="e">
        <f>VLOOKUP($AZ193,[1]sistem!$I$13:$L$14,4,FALSE)*#REF!</f>
        <v>#REF!</v>
      </c>
      <c r="X193" s="2" t="e">
        <f t="shared" si="80"/>
        <v>#REF!</v>
      </c>
      <c r="Y193" s="2" t="e">
        <f t="shared" si="81"/>
        <v>#REF!</v>
      </c>
      <c r="Z193" s="2" t="e">
        <f t="shared" si="82"/>
        <v>#REF!</v>
      </c>
      <c r="AA193" s="2" t="e">
        <f t="shared" si="83"/>
        <v>#REF!</v>
      </c>
      <c r="AB193" s="2">
        <f>VLOOKUP(AZ193,[1]sistem!$I$18:$J$19,2,FALSE)</f>
        <v>14</v>
      </c>
      <c r="AC193" s="2">
        <v>0.25</v>
      </c>
      <c r="AD193" s="2">
        <f>VLOOKUP($Q193,[1]sistem!$I$3:$M$10,5,FALSE)</f>
        <v>1</v>
      </c>
      <c r="AE193" s="2">
        <v>4</v>
      </c>
      <c r="AG193" s="2">
        <f>AE193*AK193</f>
        <v>56</v>
      </c>
      <c r="AH193" s="2">
        <f>VLOOKUP($Q193,[1]sistem!$I$3:$N$10,6,FALSE)</f>
        <v>2</v>
      </c>
      <c r="AI193" s="2">
        <v>2</v>
      </c>
      <c r="AJ193" s="2">
        <f t="shared" si="84"/>
        <v>4</v>
      </c>
      <c r="AK193" s="2">
        <f>VLOOKUP($AZ193,[1]sistem!$I$18:$K$19,3,FALSE)</f>
        <v>14</v>
      </c>
      <c r="AL193" s="2" t="e">
        <f>AK193*#REF!</f>
        <v>#REF!</v>
      </c>
      <c r="AM193" s="2" t="e">
        <f t="shared" si="85"/>
        <v>#REF!</v>
      </c>
      <c r="AN193" s="2">
        <f t="shared" si="79"/>
        <v>25</v>
      </c>
      <c r="AO193" s="2" t="e">
        <f t="shared" si="86"/>
        <v>#REF!</v>
      </c>
      <c r="AP193" s="2" t="e">
        <f>ROUND(AO193-#REF!,0)</f>
        <v>#REF!</v>
      </c>
      <c r="AQ193" s="2">
        <f>IF(AZ193="s",IF(Q193=0,0,
IF(Q193=1,#REF!*4*4,
IF(Q193=2,0,
IF(Q193=3,#REF!*4*2,
IF(Q193=4,0,
IF(Q193=5,0,
IF(Q193=6,0,
IF(Q193=7,0)))))))),
IF(AZ193="t",
IF(Q193=0,0,
IF(Q193=1,#REF!*4*4*0.8,
IF(Q193=2,0,
IF(Q193=3,#REF!*4*2*0.8,
IF(Q193=4,0,
IF(Q193=5,0,
IF(Q193=6,0,
IF(Q193=7,0))))))))))</f>
        <v>0</v>
      </c>
      <c r="AR193" s="2" t="e">
        <f>IF(AZ193="s",
IF(Q193=0,0,
IF(Q193=1,0,
IF(Q193=2,#REF!*4*2,
IF(Q193=3,#REF!*4,
IF(Q193=4,#REF!*4,
IF(Q193=5,0,
IF(Q193=6,0,
IF(Q193=7,#REF!*4)))))))),
IF(AZ193="t",
IF(Q193=0,0,
IF(Q193=1,0,
IF(Q193=2,#REF!*4*2*0.8,
IF(Q193=3,#REF!*4*0.8,
IF(Q193=4,#REF!*4*0.8,
IF(Q193=5,0,
IF(Q193=6,0,
IF(Q193=7,#REF!*4))))))))))</f>
        <v>#REF!</v>
      </c>
      <c r="AS193" s="2" t="e">
        <f>IF(AZ193="s",
IF(Q193=0,0,
IF(Q193=1,#REF!*2,
IF(Q193=2,#REF!*2,
IF(Q193=3,#REF!*2,
IF(Q193=4,#REF!*2,
IF(Q193=5,#REF!*2,
IF(Q193=6,#REF!*2,
IF(Q193=7,#REF!*2)))))))),
IF(AZ193="t",
IF(Q193=0,#REF!*2*0.8,
IF(Q193=1,#REF!*2*0.8,
IF(Q193=2,#REF!*2*0.8,
IF(Q193=3,#REF!*2*0.8,
IF(Q193=4,#REF!*2*0.8,
IF(Q193=5,#REF!*2*0.8,
IF(Q193=6,#REF!*1*0.8,
IF(Q193=7,#REF!*2))))))))))</f>
        <v>#REF!</v>
      </c>
      <c r="AT193" s="2" t="e">
        <f t="shared" si="87"/>
        <v>#REF!</v>
      </c>
      <c r="AU193" s="2" t="e">
        <f>IF(AZ193="s",
IF(Q193=0,0,
IF(Q193=1,(14-2)*(#REF!+#REF!)/4*4,
IF(Q193=2,(14-2)*(#REF!+#REF!)/4*2,
IF(Q193=3,(14-2)*(#REF!+#REF!)/4*3,
IF(Q193=4,(14-2)*(#REF!+#REF!)/4,
IF(Q193=5,(14-2)*#REF!/4,
IF(Q193=6,0,
IF(Q193=7,(14)*#REF!)))))))),
IF(AZ193="t",
IF(Q193=0,0,
IF(Q193=1,(11-2)*(#REF!+#REF!)/4*4,
IF(Q193=2,(11-2)*(#REF!+#REF!)/4*2,
IF(Q193=3,(11-2)*(#REF!+#REF!)/4*3,
IF(Q193=4,(11-2)*(#REF!+#REF!)/4,
IF(Q193=5,(11-2)*#REF!/4,
IF(Q193=6,0,
IF(Q193=7,(11)*#REF!))))))))))</f>
        <v>#REF!</v>
      </c>
      <c r="AV193" s="2" t="e">
        <f t="shared" si="88"/>
        <v>#REF!</v>
      </c>
      <c r="AW193" s="2">
        <f t="shared" si="89"/>
        <v>8</v>
      </c>
      <c r="AX193" s="2">
        <f t="shared" si="90"/>
        <v>4</v>
      </c>
      <c r="AY193" s="2" t="e">
        <f t="shared" si="91"/>
        <v>#REF!</v>
      </c>
      <c r="AZ193" s="2" t="s">
        <v>63</v>
      </c>
      <c r="BA193" s="2" t="e">
        <f>IF(BG193="A",0,IF(AZ193="s",14*#REF!,IF(AZ193="T",11*#REF!,"HATA")))</f>
        <v>#REF!</v>
      </c>
      <c r="BB193" s="2" t="e">
        <f t="shared" si="92"/>
        <v>#REF!</v>
      </c>
      <c r="BC193" s="2" t="e">
        <f t="shared" si="93"/>
        <v>#REF!</v>
      </c>
      <c r="BD193" s="2" t="e">
        <f>IF(BC193-#REF!=0,"DOĞRU","YANLIŞ")</f>
        <v>#REF!</v>
      </c>
      <c r="BE193" s="2" t="e">
        <f>#REF!-BC193</f>
        <v>#REF!</v>
      </c>
      <c r="BF193" s="2">
        <v>0</v>
      </c>
      <c r="BH193" s="2">
        <v>0</v>
      </c>
      <c r="BJ193" s="2">
        <v>4</v>
      </c>
      <c r="BL193" s="7" t="e">
        <f>#REF!*14</f>
        <v>#REF!</v>
      </c>
      <c r="BM193" s="9"/>
      <c r="BN193" s="8"/>
      <c r="BO193" s="13"/>
      <c r="BP193" s="13"/>
      <c r="BQ193" s="13"/>
      <c r="BR193" s="13"/>
      <c r="BS193" s="13"/>
      <c r="BT193" s="10"/>
      <c r="BU193" s="11"/>
      <c r="BV193" s="12"/>
      <c r="CC193" s="41"/>
      <c r="CD193" s="41"/>
      <c r="CE193" s="41"/>
      <c r="CF193" s="42"/>
      <c r="CG193" s="42"/>
      <c r="CH193" s="42"/>
      <c r="CI193" s="42"/>
      <c r="CJ193" s="42"/>
      <c r="CK193" s="42"/>
    </row>
    <row r="194" spans="1:89" hidden="1" x14ac:dyDescent="0.25">
      <c r="A194" s="2" t="s">
        <v>571</v>
      </c>
      <c r="B194" s="2" t="s">
        <v>557</v>
      </c>
      <c r="C194" s="2" t="s">
        <v>557</v>
      </c>
      <c r="D194" s="4" t="s">
        <v>60</v>
      </c>
      <c r="E194" s="4" t="s">
        <v>60</v>
      </c>
      <c r="F194" s="4" t="e">
        <f>IF(AZ194="S",
IF(#REF!+BH194=2012,
IF(#REF!=1,"12-13/1",
IF(#REF!=2,"12-13/2",
IF(#REF!=3,"13-14/1",
IF(#REF!=4,"13-14/2","Hata1")))),
IF(#REF!+BH194=2013,
IF(#REF!=1,"13-14/1",
IF(#REF!=2,"13-14/2",
IF(#REF!=3,"14-15/1",
IF(#REF!=4,"14-15/2","Hata2")))),
IF(#REF!+BH194=2014,
IF(#REF!=1,"14-15/1",
IF(#REF!=2,"14-15/2",
IF(#REF!=3,"15-16/1",
IF(#REF!=4,"15-16/2","Hata3")))),
IF(#REF!+BH194=2015,
IF(#REF!=1,"15-16/1",
IF(#REF!=2,"15-16/2",
IF(#REF!=3,"16-17/1",
IF(#REF!=4,"16-17/2","Hata4")))),
IF(#REF!+BH194=2016,
IF(#REF!=1,"16-17/1",
IF(#REF!=2,"16-17/2",
IF(#REF!=3,"17-18/1",
IF(#REF!=4,"17-18/2","Hata5")))),
IF(#REF!+BH194=2017,
IF(#REF!=1,"17-18/1",
IF(#REF!=2,"17-18/2",
IF(#REF!=3,"18-19/1",
IF(#REF!=4,"18-19/2","Hata6")))),
IF(#REF!+BH194=2018,
IF(#REF!=1,"18-19/1",
IF(#REF!=2,"18-19/2",
IF(#REF!=3,"19-20/1",
IF(#REF!=4,"19-20/2","Hata7")))),
IF(#REF!+BH194=2019,
IF(#REF!=1,"19-20/1",
IF(#REF!=2,"19-20/2",
IF(#REF!=3,"20-21/1",
IF(#REF!=4,"20-21/2","Hata8")))),
IF(#REF!+BH194=2020,
IF(#REF!=1,"20-21/1",
IF(#REF!=2,"20-21/2",
IF(#REF!=3,"21-22/1",
IF(#REF!=4,"21-22/2","Hata9")))),
IF(#REF!+BH194=2021,
IF(#REF!=1,"21-22/1",
IF(#REF!=2,"21-22/2",
IF(#REF!=3,"22-23/1",
IF(#REF!=4,"22-23/2","Hata10")))),
IF(#REF!+BH194=2022,
IF(#REF!=1,"22-23/1",
IF(#REF!=2,"22-23/2",
IF(#REF!=3,"23-24/1",
IF(#REF!=4,"23-24/2","Hata11")))),
IF(#REF!+BH194=2023,
IF(#REF!=1,"23-24/1",
IF(#REF!=2,"23-24/2",
IF(#REF!=3,"24-25/1",
IF(#REF!=4,"24-25/2","Hata12")))),
)))))))))))),
IF(AZ194="T",
IF(#REF!+BH194=2012,
IF(#REF!=1,"12-13/1",
IF(#REF!=2,"12-13/2",
IF(#REF!=3,"12-13/3",
IF(#REF!=4,"13-14/1",
IF(#REF!=5,"13-14/2",
IF(#REF!=6,"13-14/3","Hata1")))))),
IF(#REF!+BH194=2013,
IF(#REF!=1,"13-14/1",
IF(#REF!=2,"13-14/2",
IF(#REF!=3,"13-14/3",
IF(#REF!=4,"14-15/1",
IF(#REF!=5,"14-15/2",
IF(#REF!=6,"14-15/3","Hata2")))))),
IF(#REF!+BH194=2014,
IF(#REF!=1,"14-15/1",
IF(#REF!=2,"14-15/2",
IF(#REF!=3,"14-15/3",
IF(#REF!=4,"15-16/1",
IF(#REF!=5,"15-16/2",
IF(#REF!=6,"15-16/3","Hata3")))))),
IF(AND(#REF!+#REF!&gt;2014,#REF!+#REF!&lt;2015,BH194=1),
IF(#REF!=0.1,"14-15/0.1",
IF(#REF!=0.2,"14-15/0.2",
IF(#REF!=0.3,"14-15/0.3","Hata4"))),
IF(#REF!+BH194=2015,
IF(#REF!=1,"15-16/1",
IF(#REF!=2,"15-16/2",
IF(#REF!=3,"15-16/3",
IF(#REF!=4,"16-17/1",
IF(#REF!=5,"16-17/2",
IF(#REF!=6,"16-17/3","Hata5")))))),
IF(#REF!+BH194=2016,
IF(#REF!=1,"16-17/1",
IF(#REF!=2,"16-17/2",
IF(#REF!=3,"16-17/3",
IF(#REF!=4,"17-18/1",
IF(#REF!=5,"17-18/2",
IF(#REF!=6,"17-18/3","Hata6")))))),
IF(#REF!+BH194=2017,
IF(#REF!=1,"17-18/1",
IF(#REF!=2,"17-18/2",
IF(#REF!=3,"17-18/3",
IF(#REF!=4,"18-19/1",
IF(#REF!=5,"18-19/2",
IF(#REF!=6,"18-19/3","Hata7")))))),
IF(#REF!+BH194=2018,
IF(#REF!=1,"18-19/1",
IF(#REF!=2,"18-19/2",
IF(#REF!=3,"18-19/3",
IF(#REF!=4,"19-20/1",
IF(#REF!=5," 19-20/2",
IF(#REF!=6,"19-20/3","Hata8")))))),
IF(#REF!+BH194=2019,
IF(#REF!=1,"19-20/1",
IF(#REF!=2,"19-20/2",
IF(#REF!=3,"19-20/3",
IF(#REF!=4,"20-21/1",
IF(#REF!=5,"20-21/2",
IF(#REF!=6,"20-21/3","Hata9")))))),
IF(#REF!+BH194=2020,
IF(#REF!=1,"20-21/1",
IF(#REF!=2,"20-21/2",
IF(#REF!=3,"20-21/3",
IF(#REF!=4,"21-22/1",
IF(#REF!=5,"21-22/2",
IF(#REF!=6,"21-22/3","Hata10")))))),
IF(#REF!+BH194=2021,
IF(#REF!=1,"21-22/1",
IF(#REF!=2,"21-22/2",
IF(#REF!=3,"21-22/3",
IF(#REF!=4,"22-23/1",
IF(#REF!=5,"22-23/2",
IF(#REF!=6,"22-23/3","Hata11")))))),
IF(#REF!+BH194=2022,
IF(#REF!=1,"22-23/1",
IF(#REF!=2,"22-23/2",
IF(#REF!=3,"22-23/3",
IF(#REF!=4,"23-24/1",
IF(#REF!=5,"23-24/2",
IF(#REF!=6,"23-24/3","Hata12")))))),
IF(#REF!+BH194=2023,
IF(#REF!=1,"23-24/1",
IF(#REF!=2,"23-24/2",
IF(#REF!=3,"23-24/3",
IF(#REF!=4,"24-25/1",
IF(#REF!=5,"24-25/2",
IF(#REF!=6,"24-25/3","Hata13")))))),
))))))))))))))
)</f>
        <v>#REF!</v>
      </c>
      <c r="G194" s="4"/>
      <c r="H194" s="2" t="s">
        <v>146</v>
      </c>
      <c r="I194" s="2">
        <v>54764</v>
      </c>
      <c r="J194" s="2" t="s">
        <v>147</v>
      </c>
      <c r="O194" s="2" t="s">
        <v>253</v>
      </c>
      <c r="P194" s="2" t="s">
        <v>253</v>
      </c>
      <c r="Q194" s="5">
        <v>0</v>
      </c>
      <c r="R194" s="2">
        <f>VLOOKUP($Q194,[1]sistem!$I$3:$L$10,2,FALSE)</f>
        <v>0</v>
      </c>
      <c r="S194" s="2">
        <f>VLOOKUP($Q194,[1]sistem!$I$3:$L$10,3,FALSE)</f>
        <v>0</v>
      </c>
      <c r="T194" s="2">
        <f>VLOOKUP($Q194,[1]sistem!$I$3:$L$10,4,FALSE)</f>
        <v>0</v>
      </c>
      <c r="U194" s="2" t="e">
        <f>VLOOKUP($AZ194,[1]sistem!$I$13:$L$14,2,FALSE)*#REF!</f>
        <v>#REF!</v>
      </c>
      <c r="V194" s="2" t="e">
        <f>VLOOKUP($AZ194,[1]sistem!$I$13:$L$14,3,FALSE)*#REF!</f>
        <v>#REF!</v>
      </c>
      <c r="W194" s="2" t="e">
        <f>VLOOKUP($AZ194,[1]sistem!$I$13:$L$14,4,FALSE)*#REF!</f>
        <v>#REF!</v>
      </c>
      <c r="X194" s="2" t="e">
        <f t="shared" si="80"/>
        <v>#REF!</v>
      </c>
      <c r="Y194" s="2" t="e">
        <f t="shared" si="81"/>
        <v>#REF!</v>
      </c>
      <c r="Z194" s="2" t="e">
        <f t="shared" si="82"/>
        <v>#REF!</v>
      </c>
      <c r="AA194" s="2" t="e">
        <f t="shared" si="83"/>
        <v>#REF!</v>
      </c>
      <c r="AB194" s="2">
        <f>VLOOKUP(AZ194,[1]sistem!$I$18:$J$19,2,FALSE)</f>
        <v>14</v>
      </c>
      <c r="AC194" s="2">
        <v>0.25</v>
      </c>
      <c r="AD194" s="2">
        <f>VLOOKUP($Q194,[1]sistem!$I$3:$M$10,5,FALSE)</f>
        <v>0</v>
      </c>
      <c r="AG194" s="2" t="e">
        <f>(#REF!+#REF!)*AB194</f>
        <v>#REF!</v>
      </c>
      <c r="AH194" s="2">
        <f>VLOOKUP($Q194,[1]sistem!$I$3:$N$10,6,FALSE)</f>
        <v>0</v>
      </c>
      <c r="AI194" s="2">
        <v>2</v>
      </c>
      <c r="AJ194" s="2">
        <f t="shared" si="84"/>
        <v>0</v>
      </c>
      <c r="AK194" s="2">
        <f>VLOOKUP($AZ194,[1]sistem!$I$18:$K$19,3,FALSE)</f>
        <v>14</v>
      </c>
      <c r="AL194" s="2" t="e">
        <f>AK194*#REF!</f>
        <v>#REF!</v>
      </c>
      <c r="AM194" s="2" t="e">
        <f t="shared" si="85"/>
        <v>#REF!</v>
      </c>
      <c r="AN194" s="2">
        <f t="shared" si="79"/>
        <v>25</v>
      </c>
      <c r="AO194" s="2" t="e">
        <f t="shared" si="86"/>
        <v>#REF!</v>
      </c>
      <c r="AP194" s="2" t="e">
        <f>ROUND(AO194-#REF!,0)</f>
        <v>#REF!</v>
      </c>
      <c r="AQ194" s="2">
        <f>IF(AZ194="s",IF(Q194=0,0,
IF(Q194=1,#REF!*4*4,
IF(Q194=2,0,
IF(Q194=3,#REF!*4*2,
IF(Q194=4,0,
IF(Q194=5,0,
IF(Q194=6,0,
IF(Q194=7,0)))))))),
IF(AZ194="t",
IF(Q194=0,0,
IF(Q194=1,#REF!*4*4*0.8,
IF(Q194=2,0,
IF(Q194=3,#REF!*4*2*0.8,
IF(Q194=4,0,
IF(Q194=5,0,
IF(Q194=6,0,
IF(Q194=7,0))))))))))</f>
        <v>0</v>
      </c>
      <c r="AR194" s="2">
        <f>IF(AZ194="s",
IF(Q194=0,0,
IF(Q194=1,0,
IF(Q194=2,#REF!*4*2,
IF(Q194=3,#REF!*4,
IF(Q194=4,#REF!*4,
IF(Q194=5,0,
IF(Q194=6,0,
IF(Q194=7,#REF!*4)))))))),
IF(AZ194="t",
IF(Q194=0,0,
IF(Q194=1,0,
IF(Q194=2,#REF!*4*2*0.8,
IF(Q194=3,#REF!*4*0.8,
IF(Q194=4,#REF!*4*0.8,
IF(Q194=5,0,
IF(Q194=6,0,
IF(Q194=7,#REF!*4))))))))))</f>
        <v>0</v>
      </c>
      <c r="AS194" s="2">
        <f>IF(AZ194="s",
IF(Q194=0,0,
IF(Q194=1,#REF!*2,
IF(Q194=2,#REF!*2,
IF(Q194=3,#REF!*2,
IF(Q194=4,#REF!*2,
IF(Q194=5,#REF!*2,
IF(Q194=6,#REF!*2,
IF(Q194=7,#REF!*2)))))))),
IF(AZ194="t",
IF(Q194=0,#REF!*2*0.8,
IF(Q194=1,#REF!*2*0.8,
IF(Q194=2,#REF!*2*0.8,
IF(Q194=3,#REF!*2*0.8,
IF(Q194=4,#REF!*2*0.8,
IF(Q194=5,#REF!*2*0.8,
IF(Q194=6,#REF!*1*0.8,
IF(Q194=7,#REF!*2))))))))))</f>
        <v>0</v>
      </c>
      <c r="AT194" s="2" t="e">
        <f t="shared" si="87"/>
        <v>#REF!</v>
      </c>
      <c r="AU194" s="2">
        <f>IF(AZ194="s",
IF(Q194=0,0,
IF(Q194=1,(14-2)*(#REF!+#REF!)/4*4,
IF(Q194=2,(14-2)*(#REF!+#REF!)/4*2,
IF(Q194=3,(14-2)*(#REF!+#REF!)/4*3,
IF(Q194=4,(14-2)*(#REF!+#REF!)/4,
IF(Q194=5,(14-2)*#REF!/4,
IF(Q194=6,0,
IF(Q194=7,(14)*#REF!)))))))),
IF(AZ194="t",
IF(Q194=0,0,
IF(Q194=1,(11-2)*(#REF!+#REF!)/4*4,
IF(Q194=2,(11-2)*(#REF!+#REF!)/4*2,
IF(Q194=3,(11-2)*(#REF!+#REF!)/4*3,
IF(Q194=4,(11-2)*(#REF!+#REF!)/4,
IF(Q194=5,(11-2)*#REF!/4,
IF(Q194=6,0,
IF(Q194=7,(11)*#REF!))))))))))</f>
        <v>0</v>
      </c>
      <c r="AV194" s="2" t="e">
        <f t="shared" si="88"/>
        <v>#REF!</v>
      </c>
      <c r="AW194" s="2">
        <f t="shared" si="89"/>
        <v>0</v>
      </c>
      <c r="AX194" s="2">
        <f t="shared" si="90"/>
        <v>0</v>
      </c>
      <c r="AY194" s="2">
        <f t="shared" si="91"/>
        <v>0</v>
      </c>
      <c r="AZ194" s="2" t="s">
        <v>63</v>
      </c>
      <c r="BA194" s="2" t="e">
        <f>IF(BG194="A",0,IF(AZ194="s",14*#REF!,IF(AZ194="T",11*#REF!,"HATA")))</f>
        <v>#REF!</v>
      </c>
      <c r="BB194" s="2" t="e">
        <f t="shared" si="92"/>
        <v>#REF!</v>
      </c>
      <c r="BC194" s="2" t="e">
        <f t="shared" si="93"/>
        <v>#REF!</v>
      </c>
      <c r="BD194" s="2" t="e">
        <f>IF(BC194-#REF!=0,"DOĞRU","YANLIŞ")</f>
        <v>#REF!</v>
      </c>
      <c r="BE194" s="2" t="e">
        <f>#REF!-BC194</f>
        <v>#REF!</v>
      </c>
      <c r="BF194" s="2">
        <v>0</v>
      </c>
      <c r="BH194" s="2">
        <v>0</v>
      </c>
      <c r="BJ194" s="2">
        <v>0</v>
      </c>
      <c r="BL194" s="14" t="e">
        <f>#REF!*14</f>
        <v>#REF!</v>
      </c>
      <c r="BM194" s="9"/>
      <c r="BN194" s="8"/>
      <c r="BO194" s="13"/>
      <c r="BP194" s="13"/>
      <c r="BQ194" s="13"/>
      <c r="BR194" s="13"/>
      <c r="BS194" s="13"/>
      <c r="BT194" s="10"/>
      <c r="BU194" s="11"/>
      <c r="BV194" s="12"/>
      <c r="CC194" s="41"/>
      <c r="CD194" s="41"/>
      <c r="CE194" s="41"/>
      <c r="CF194" s="42"/>
      <c r="CG194" s="42"/>
      <c r="CH194" s="42"/>
      <c r="CI194" s="42"/>
      <c r="CJ194" s="42"/>
      <c r="CK194" s="42"/>
    </row>
    <row r="195" spans="1:89" hidden="1" x14ac:dyDescent="0.25">
      <c r="A195" s="2" t="s">
        <v>544</v>
      </c>
      <c r="B195" s="2" t="s">
        <v>545</v>
      </c>
      <c r="C195" s="2" t="s">
        <v>545</v>
      </c>
      <c r="D195" s="4" t="s">
        <v>171</v>
      </c>
      <c r="E195" s="4">
        <v>1</v>
      </c>
      <c r="F195" s="4" t="e">
        <f>IF(AZ195="S",
IF(#REF!+BH195=2012,
IF(#REF!=1,"12-13/1",
IF(#REF!=2,"12-13/2",
IF(#REF!=3,"13-14/1",
IF(#REF!=4,"13-14/2","Hata1")))),
IF(#REF!+BH195=2013,
IF(#REF!=1,"13-14/1",
IF(#REF!=2,"13-14/2",
IF(#REF!=3,"14-15/1",
IF(#REF!=4,"14-15/2","Hata2")))),
IF(#REF!+BH195=2014,
IF(#REF!=1,"14-15/1",
IF(#REF!=2,"14-15/2",
IF(#REF!=3,"15-16/1",
IF(#REF!=4,"15-16/2","Hata3")))),
IF(#REF!+BH195=2015,
IF(#REF!=1,"15-16/1",
IF(#REF!=2,"15-16/2",
IF(#REF!=3,"16-17/1",
IF(#REF!=4,"16-17/2","Hata4")))),
IF(#REF!+BH195=2016,
IF(#REF!=1,"16-17/1",
IF(#REF!=2,"16-17/2",
IF(#REF!=3,"17-18/1",
IF(#REF!=4,"17-18/2","Hata5")))),
IF(#REF!+BH195=2017,
IF(#REF!=1,"17-18/1",
IF(#REF!=2,"17-18/2",
IF(#REF!=3,"18-19/1",
IF(#REF!=4,"18-19/2","Hata6")))),
IF(#REF!+BH195=2018,
IF(#REF!=1,"18-19/1",
IF(#REF!=2,"18-19/2",
IF(#REF!=3,"19-20/1",
IF(#REF!=4,"19-20/2","Hata7")))),
IF(#REF!+BH195=2019,
IF(#REF!=1,"19-20/1",
IF(#REF!=2,"19-20/2",
IF(#REF!=3,"20-21/1",
IF(#REF!=4,"20-21/2","Hata8")))),
IF(#REF!+BH195=2020,
IF(#REF!=1,"20-21/1",
IF(#REF!=2,"20-21/2",
IF(#REF!=3,"21-22/1",
IF(#REF!=4,"21-22/2","Hata9")))),
IF(#REF!+BH195=2021,
IF(#REF!=1,"21-22/1",
IF(#REF!=2,"21-22/2",
IF(#REF!=3,"22-23/1",
IF(#REF!=4,"22-23/2","Hata10")))),
IF(#REF!+BH195=2022,
IF(#REF!=1,"22-23/1",
IF(#REF!=2,"22-23/2",
IF(#REF!=3,"23-24/1",
IF(#REF!=4,"23-24/2","Hata11")))),
IF(#REF!+BH195=2023,
IF(#REF!=1,"23-24/1",
IF(#REF!=2,"23-24/2",
IF(#REF!=3,"24-25/1",
IF(#REF!=4,"24-25/2","Hata12")))),
)))))))))))),
IF(AZ195="T",
IF(#REF!+BH195=2012,
IF(#REF!=1,"12-13/1",
IF(#REF!=2,"12-13/2",
IF(#REF!=3,"12-13/3",
IF(#REF!=4,"13-14/1",
IF(#REF!=5,"13-14/2",
IF(#REF!=6,"13-14/3","Hata1")))))),
IF(#REF!+BH195=2013,
IF(#REF!=1,"13-14/1",
IF(#REF!=2,"13-14/2",
IF(#REF!=3,"13-14/3",
IF(#REF!=4,"14-15/1",
IF(#REF!=5,"14-15/2",
IF(#REF!=6,"14-15/3","Hata2")))))),
IF(#REF!+BH195=2014,
IF(#REF!=1,"14-15/1",
IF(#REF!=2,"14-15/2",
IF(#REF!=3,"14-15/3",
IF(#REF!=4,"15-16/1",
IF(#REF!=5,"15-16/2",
IF(#REF!=6,"15-16/3","Hata3")))))),
IF(AND(#REF!+#REF!&gt;2014,#REF!+#REF!&lt;2015,BH195=1),
IF(#REF!=0.1,"14-15/0.1",
IF(#REF!=0.2,"14-15/0.2",
IF(#REF!=0.3,"14-15/0.3","Hata4"))),
IF(#REF!+BH195=2015,
IF(#REF!=1,"15-16/1",
IF(#REF!=2,"15-16/2",
IF(#REF!=3,"15-16/3",
IF(#REF!=4,"16-17/1",
IF(#REF!=5,"16-17/2",
IF(#REF!=6,"16-17/3","Hata5")))))),
IF(#REF!+BH195=2016,
IF(#REF!=1,"16-17/1",
IF(#REF!=2,"16-17/2",
IF(#REF!=3,"16-17/3",
IF(#REF!=4,"17-18/1",
IF(#REF!=5,"17-18/2",
IF(#REF!=6,"17-18/3","Hata6")))))),
IF(#REF!+BH195=2017,
IF(#REF!=1,"17-18/1",
IF(#REF!=2,"17-18/2",
IF(#REF!=3,"17-18/3",
IF(#REF!=4,"18-19/1",
IF(#REF!=5,"18-19/2",
IF(#REF!=6,"18-19/3","Hata7")))))),
IF(#REF!+BH195=2018,
IF(#REF!=1,"18-19/1",
IF(#REF!=2,"18-19/2",
IF(#REF!=3,"18-19/3",
IF(#REF!=4,"19-20/1",
IF(#REF!=5," 19-20/2",
IF(#REF!=6,"19-20/3","Hata8")))))),
IF(#REF!+BH195=2019,
IF(#REF!=1,"19-20/1",
IF(#REF!=2,"19-20/2",
IF(#REF!=3,"19-20/3",
IF(#REF!=4,"20-21/1",
IF(#REF!=5,"20-21/2",
IF(#REF!=6,"20-21/3","Hata9")))))),
IF(#REF!+BH195=2020,
IF(#REF!=1,"20-21/1",
IF(#REF!=2,"20-21/2",
IF(#REF!=3,"20-21/3",
IF(#REF!=4,"21-22/1",
IF(#REF!=5,"21-22/2",
IF(#REF!=6,"21-22/3","Hata10")))))),
IF(#REF!+BH195=2021,
IF(#REF!=1,"21-22/1",
IF(#REF!=2,"21-22/2",
IF(#REF!=3,"21-22/3",
IF(#REF!=4,"22-23/1",
IF(#REF!=5,"22-23/2",
IF(#REF!=6,"22-23/3","Hata11")))))),
IF(#REF!+BH195=2022,
IF(#REF!=1,"22-23/1",
IF(#REF!=2,"22-23/2",
IF(#REF!=3,"22-23/3",
IF(#REF!=4,"23-24/1",
IF(#REF!=5,"23-24/2",
IF(#REF!=6,"23-24/3","Hata12")))))),
IF(#REF!+BH195=2023,
IF(#REF!=1,"23-24/1",
IF(#REF!=2,"23-24/2",
IF(#REF!=3,"23-24/3",
IF(#REF!=4,"24-25/1",
IF(#REF!=5,"24-25/2",
IF(#REF!=6,"24-25/3","Hata13")))))),
))))))))))))))
)</f>
        <v>#REF!</v>
      </c>
      <c r="G195" s="4"/>
      <c r="H195" s="2" t="s">
        <v>146</v>
      </c>
      <c r="I195" s="2">
        <v>54754</v>
      </c>
      <c r="J195" s="2" t="s">
        <v>147</v>
      </c>
      <c r="Q195" s="5">
        <v>4</v>
      </c>
      <c r="R195" s="2">
        <f>VLOOKUP($Q195,[1]sistem!$I$3:$L$10,2,FALSE)</f>
        <v>0</v>
      </c>
      <c r="S195" s="2">
        <f>VLOOKUP($Q195,[1]sistem!$I$3:$L$10,3,FALSE)</f>
        <v>1</v>
      </c>
      <c r="T195" s="2">
        <f>VLOOKUP($Q195,[1]sistem!$I$3:$L$10,4,FALSE)</f>
        <v>1</v>
      </c>
      <c r="U195" s="2" t="e">
        <f>VLOOKUP($AZ195,[1]sistem!$I$13:$L$14,2,FALSE)*#REF!</f>
        <v>#REF!</v>
      </c>
      <c r="V195" s="2" t="e">
        <f>VLOOKUP($AZ195,[1]sistem!$I$13:$L$14,3,FALSE)*#REF!</f>
        <v>#REF!</v>
      </c>
      <c r="W195" s="2" t="e">
        <f>VLOOKUP($AZ195,[1]sistem!$I$13:$L$14,4,FALSE)*#REF!</f>
        <v>#REF!</v>
      </c>
      <c r="X195" s="2" t="e">
        <f t="shared" si="80"/>
        <v>#REF!</v>
      </c>
      <c r="Y195" s="2" t="e">
        <f t="shared" si="81"/>
        <v>#REF!</v>
      </c>
      <c r="Z195" s="2" t="e">
        <f t="shared" si="82"/>
        <v>#REF!</v>
      </c>
      <c r="AA195" s="2" t="e">
        <f t="shared" si="83"/>
        <v>#REF!</v>
      </c>
      <c r="AB195" s="2">
        <f>VLOOKUP(AZ195,[1]sistem!$I$18:$J$19,2,FALSE)</f>
        <v>14</v>
      </c>
      <c r="AC195" s="2">
        <v>0.25</v>
      </c>
      <c r="AD195" s="2">
        <f>VLOOKUP($Q195,[1]sistem!$I$3:$M$10,5,FALSE)</f>
        <v>1</v>
      </c>
      <c r="AG195" s="2" t="e">
        <f>(#REF!+#REF!)*AB195</f>
        <v>#REF!</v>
      </c>
      <c r="AH195" s="2">
        <f>VLOOKUP($Q195,[1]sistem!$I$3:$N$10,6,FALSE)</f>
        <v>2</v>
      </c>
      <c r="AI195" s="2">
        <v>2</v>
      </c>
      <c r="AJ195" s="2">
        <f t="shared" si="84"/>
        <v>4</v>
      </c>
      <c r="AK195" s="2">
        <f>VLOOKUP($AZ195,[1]sistem!$I$18:$K$19,3,FALSE)</f>
        <v>14</v>
      </c>
      <c r="AL195" s="2" t="e">
        <f>AK195*#REF!</f>
        <v>#REF!</v>
      </c>
      <c r="AM195" s="2" t="e">
        <f t="shared" si="85"/>
        <v>#REF!</v>
      </c>
      <c r="AN195" s="2">
        <f t="shared" si="79"/>
        <v>25</v>
      </c>
      <c r="AO195" s="2" t="e">
        <f t="shared" si="86"/>
        <v>#REF!</v>
      </c>
      <c r="AP195" s="2" t="e">
        <f>ROUND(AO195-#REF!,0)</f>
        <v>#REF!</v>
      </c>
      <c r="AQ195" s="2">
        <f>IF(AZ195="s",IF(Q195=0,0,
IF(Q195=1,#REF!*4*4,
IF(Q195=2,0,
IF(Q195=3,#REF!*4*2,
IF(Q195=4,0,
IF(Q195=5,0,
IF(Q195=6,0,
IF(Q195=7,0)))))))),
IF(AZ195="t",
IF(Q195=0,0,
IF(Q195=1,#REF!*4*4*0.8,
IF(Q195=2,0,
IF(Q195=3,#REF!*4*2*0.8,
IF(Q195=4,0,
IF(Q195=5,0,
IF(Q195=6,0,
IF(Q195=7,0))))))))))</f>
        <v>0</v>
      </c>
      <c r="AR195" s="2" t="e">
        <f>IF(AZ195="s",
IF(Q195=0,0,
IF(Q195=1,0,
IF(Q195=2,#REF!*4*2,
IF(Q195=3,#REF!*4,
IF(Q195=4,#REF!*4,
IF(Q195=5,0,
IF(Q195=6,0,
IF(Q195=7,#REF!*4)))))))),
IF(AZ195="t",
IF(Q195=0,0,
IF(Q195=1,0,
IF(Q195=2,#REF!*4*2*0.8,
IF(Q195=3,#REF!*4*0.8,
IF(Q195=4,#REF!*4*0.8,
IF(Q195=5,0,
IF(Q195=6,0,
IF(Q195=7,#REF!*4))))))))))</f>
        <v>#REF!</v>
      </c>
      <c r="AS195" s="2" t="e">
        <f>IF(AZ195="s",
IF(Q195=0,0,
IF(Q195=1,#REF!*2,
IF(Q195=2,#REF!*2,
IF(Q195=3,#REF!*2,
IF(Q195=4,#REF!*2,
IF(Q195=5,#REF!*2,
IF(Q195=6,#REF!*2,
IF(Q195=7,#REF!*2)))))))),
IF(AZ195="t",
IF(Q195=0,#REF!*2*0.8,
IF(Q195=1,#REF!*2*0.8,
IF(Q195=2,#REF!*2*0.8,
IF(Q195=3,#REF!*2*0.8,
IF(Q195=4,#REF!*2*0.8,
IF(Q195=5,#REF!*2*0.8,
IF(Q195=6,#REF!*1*0.8,
IF(Q195=7,#REF!*2))))))))))</f>
        <v>#REF!</v>
      </c>
      <c r="AT195" s="2" t="e">
        <f t="shared" si="87"/>
        <v>#REF!</v>
      </c>
      <c r="AU195" s="2" t="e">
        <f>IF(AZ195="s",
IF(Q195=0,0,
IF(Q195=1,(14-2)*(#REF!+#REF!)/4*4,
IF(Q195=2,(14-2)*(#REF!+#REF!)/4*2,
IF(Q195=3,(14-2)*(#REF!+#REF!)/4*3,
IF(Q195=4,(14-2)*(#REF!+#REF!)/4,
IF(Q195=5,(14-2)*#REF!/4,
IF(Q195=6,0,
IF(Q195=7,(14)*#REF!)))))))),
IF(AZ195="t",
IF(Q195=0,0,
IF(Q195=1,(11-2)*(#REF!+#REF!)/4*4,
IF(Q195=2,(11-2)*(#REF!+#REF!)/4*2,
IF(Q195=3,(11-2)*(#REF!+#REF!)/4*3,
IF(Q195=4,(11-2)*(#REF!+#REF!)/4,
IF(Q195=5,(11-2)*#REF!/4,
IF(Q195=6,0,
IF(Q195=7,(11)*#REF!))))))))))</f>
        <v>#REF!</v>
      </c>
      <c r="AV195" s="2" t="e">
        <f t="shared" si="88"/>
        <v>#REF!</v>
      </c>
      <c r="AW195" s="2">
        <f t="shared" si="89"/>
        <v>8</v>
      </c>
      <c r="AX195" s="2">
        <f t="shared" si="90"/>
        <v>4</v>
      </c>
      <c r="AY195" s="2" t="e">
        <f t="shared" si="91"/>
        <v>#REF!</v>
      </c>
      <c r="AZ195" s="2" t="s">
        <v>63</v>
      </c>
      <c r="BA195" s="2" t="e">
        <f>IF(BG195="A",0,IF(AZ195="s",14*#REF!,IF(AZ195="T",11*#REF!,"HATA")))</f>
        <v>#REF!</v>
      </c>
      <c r="BB195" s="2" t="e">
        <f t="shared" si="92"/>
        <v>#REF!</v>
      </c>
      <c r="BC195" s="2" t="e">
        <f t="shared" si="93"/>
        <v>#REF!</v>
      </c>
      <c r="BD195" s="2" t="e">
        <f>IF(BC195-#REF!=0,"DOĞRU","YANLIŞ")</f>
        <v>#REF!</v>
      </c>
      <c r="BE195" s="2" t="e">
        <f>#REF!-BC195</f>
        <v>#REF!</v>
      </c>
      <c r="BF195" s="2">
        <v>0</v>
      </c>
      <c r="BH195" s="2">
        <v>0</v>
      </c>
      <c r="BJ195" s="2">
        <v>4</v>
      </c>
      <c r="BL195" s="7" t="e">
        <f>#REF!*14</f>
        <v>#REF!</v>
      </c>
      <c r="BM195" s="9"/>
      <c r="BN195" s="8"/>
      <c r="BO195" s="13"/>
      <c r="BP195" s="13"/>
      <c r="BQ195" s="13"/>
      <c r="BR195" s="13"/>
      <c r="BS195" s="13"/>
      <c r="BT195" s="10"/>
      <c r="BU195" s="11"/>
      <c r="BV195" s="12"/>
      <c r="CC195" s="41"/>
      <c r="CD195" s="41"/>
      <c r="CE195" s="41"/>
      <c r="CF195" s="42"/>
      <c r="CG195" s="42"/>
      <c r="CH195" s="42"/>
      <c r="CI195" s="42"/>
      <c r="CJ195" s="42"/>
      <c r="CK195" s="42"/>
    </row>
    <row r="196" spans="1:89" hidden="1" x14ac:dyDescent="0.25">
      <c r="A196" s="2" t="s">
        <v>569</v>
      </c>
      <c r="B196" s="2" t="s">
        <v>551</v>
      </c>
      <c r="C196" s="2" t="s">
        <v>551</v>
      </c>
      <c r="D196" s="4" t="s">
        <v>60</v>
      </c>
      <c r="E196" s="4" t="s">
        <v>60</v>
      </c>
      <c r="F196" s="4" t="e">
        <f>IF(AZ196="S",
IF(#REF!+BH196=2012,
IF(#REF!=1,"12-13/1",
IF(#REF!=2,"12-13/2",
IF(#REF!=3,"13-14/1",
IF(#REF!=4,"13-14/2","Hata1")))),
IF(#REF!+BH196=2013,
IF(#REF!=1,"13-14/1",
IF(#REF!=2,"13-14/2",
IF(#REF!=3,"14-15/1",
IF(#REF!=4,"14-15/2","Hata2")))),
IF(#REF!+BH196=2014,
IF(#REF!=1,"14-15/1",
IF(#REF!=2,"14-15/2",
IF(#REF!=3,"15-16/1",
IF(#REF!=4,"15-16/2","Hata3")))),
IF(#REF!+BH196=2015,
IF(#REF!=1,"15-16/1",
IF(#REF!=2,"15-16/2",
IF(#REF!=3,"16-17/1",
IF(#REF!=4,"16-17/2","Hata4")))),
IF(#REF!+BH196=2016,
IF(#REF!=1,"16-17/1",
IF(#REF!=2,"16-17/2",
IF(#REF!=3,"17-18/1",
IF(#REF!=4,"17-18/2","Hata5")))),
IF(#REF!+BH196=2017,
IF(#REF!=1,"17-18/1",
IF(#REF!=2,"17-18/2",
IF(#REF!=3,"18-19/1",
IF(#REF!=4,"18-19/2","Hata6")))),
IF(#REF!+BH196=2018,
IF(#REF!=1,"18-19/1",
IF(#REF!=2,"18-19/2",
IF(#REF!=3,"19-20/1",
IF(#REF!=4,"19-20/2","Hata7")))),
IF(#REF!+BH196=2019,
IF(#REF!=1,"19-20/1",
IF(#REF!=2,"19-20/2",
IF(#REF!=3,"20-21/1",
IF(#REF!=4,"20-21/2","Hata8")))),
IF(#REF!+BH196=2020,
IF(#REF!=1,"20-21/1",
IF(#REF!=2,"20-21/2",
IF(#REF!=3,"21-22/1",
IF(#REF!=4,"21-22/2","Hata9")))),
IF(#REF!+BH196=2021,
IF(#REF!=1,"21-22/1",
IF(#REF!=2,"21-22/2",
IF(#REF!=3,"22-23/1",
IF(#REF!=4,"22-23/2","Hata10")))),
IF(#REF!+BH196=2022,
IF(#REF!=1,"22-23/1",
IF(#REF!=2,"22-23/2",
IF(#REF!=3,"23-24/1",
IF(#REF!=4,"23-24/2","Hata11")))),
IF(#REF!+BH196=2023,
IF(#REF!=1,"23-24/1",
IF(#REF!=2,"23-24/2",
IF(#REF!=3,"24-25/1",
IF(#REF!=4,"24-25/2","Hata12")))),
)))))))))))),
IF(AZ196="T",
IF(#REF!+BH196=2012,
IF(#REF!=1,"12-13/1",
IF(#REF!=2,"12-13/2",
IF(#REF!=3,"12-13/3",
IF(#REF!=4,"13-14/1",
IF(#REF!=5,"13-14/2",
IF(#REF!=6,"13-14/3","Hata1")))))),
IF(#REF!+BH196=2013,
IF(#REF!=1,"13-14/1",
IF(#REF!=2,"13-14/2",
IF(#REF!=3,"13-14/3",
IF(#REF!=4,"14-15/1",
IF(#REF!=5,"14-15/2",
IF(#REF!=6,"14-15/3","Hata2")))))),
IF(#REF!+BH196=2014,
IF(#REF!=1,"14-15/1",
IF(#REF!=2,"14-15/2",
IF(#REF!=3,"14-15/3",
IF(#REF!=4,"15-16/1",
IF(#REF!=5,"15-16/2",
IF(#REF!=6,"15-16/3","Hata3")))))),
IF(AND(#REF!+#REF!&gt;2014,#REF!+#REF!&lt;2015,BH196=1),
IF(#REF!=0.1,"14-15/0.1",
IF(#REF!=0.2,"14-15/0.2",
IF(#REF!=0.3,"14-15/0.3","Hata4"))),
IF(#REF!+BH196=2015,
IF(#REF!=1,"15-16/1",
IF(#REF!=2,"15-16/2",
IF(#REF!=3,"15-16/3",
IF(#REF!=4,"16-17/1",
IF(#REF!=5,"16-17/2",
IF(#REF!=6,"16-17/3","Hata5")))))),
IF(#REF!+BH196=2016,
IF(#REF!=1,"16-17/1",
IF(#REF!=2,"16-17/2",
IF(#REF!=3,"16-17/3",
IF(#REF!=4,"17-18/1",
IF(#REF!=5,"17-18/2",
IF(#REF!=6,"17-18/3","Hata6")))))),
IF(#REF!+BH196=2017,
IF(#REF!=1,"17-18/1",
IF(#REF!=2,"17-18/2",
IF(#REF!=3,"17-18/3",
IF(#REF!=4,"18-19/1",
IF(#REF!=5,"18-19/2",
IF(#REF!=6,"18-19/3","Hata7")))))),
IF(#REF!+BH196=2018,
IF(#REF!=1,"18-19/1",
IF(#REF!=2,"18-19/2",
IF(#REF!=3,"18-19/3",
IF(#REF!=4,"19-20/1",
IF(#REF!=5," 19-20/2",
IF(#REF!=6,"19-20/3","Hata8")))))),
IF(#REF!+BH196=2019,
IF(#REF!=1,"19-20/1",
IF(#REF!=2,"19-20/2",
IF(#REF!=3,"19-20/3",
IF(#REF!=4,"20-21/1",
IF(#REF!=5,"20-21/2",
IF(#REF!=6,"20-21/3","Hata9")))))),
IF(#REF!+BH196=2020,
IF(#REF!=1,"20-21/1",
IF(#REF!=2,"20-21/2",
IF(#REF!=3,"20-21/3",
IF(#REF!=4,"21-22/1",
IF(#REF!=5,"21-22/2",
IF(#REF!=6,"21-22/3","Hata10")))))),
IF(#REF!+BH196=2021,
IF(#REF!=1,"21-22/1",
IF(#REF!=2,"21-22/2",
IF(#REF!=3,"21-22/3",
IF(#REF!=4,"22-23/1",
IF(#REF!=5,"22-23/2",
IF(#REF!=6,"22-23/3","Hata11")))))),
IF(#REF!+BH196=2022,
IF(#REF!=1,"22-23/1",
IF(#REF!=2,"22-23/2",
IF(#REF!=3,"22-23/3",
IF(#REF!=4,"23-24/1",
IF(#REF!=5,"23-24/2",
IF(#REF!=6,"23-24/3","Hata12")))))),
IF(#REF!+BH196=2023,
IF(#REF!=1,"23-24/1",
IF(#REF!=2,"23-24/2",
IF(#REF!=3,"23-24/3",
IF(#REF!=4,"24-25/1",
IF(#REF!=5,"24-25/2",
IF(#REF!=6,"24-25/3","Hata13")))))),
))))))))))))))
)</f>
        <v>#REF!</v>
      </c>
      <c r="G196" s="4"/>
      <c r="H196" s="2" t="s">
        <v>146</v>
      </c>
      <c r="I196" s="2">
        <v>54762</v>
      </c>
      <c r="J196" s="2" t="s">
        <v>147</v>
      </c>
      <c r="Q196" s="5">
        <v>4</v>
      </c>
      <c r="R196" s="2">
        <f>VLOOKUP($Q196,[1]sistem!$I$3:$L$10,2,FALSE)</f>
        <v>0</v>
      </c>
      <c r="S196" s="2">
        <f>VLOOKUP($Q196,[1]sistem!$I$3:$L$10,3,FALSE)</f>
        <v>1</v>
      </c>
      <c r="T196" s="2">
        <f>VLOOKUP($Q196,[1]sistem!$I$3:$L$10,4,FALSE)</f>
        <v>1</v>
      </c>
      <c r="U196" s="2" t="e">
        <f>VLOOKUP($AZ196,[1]sistem!$I$13:$L$14,2,FALSE)*#REF!</f>
        <v>#REF!</v>
      </c>
      <c r="V196" s="2" t="e">
        <f>VLOOKUP($AZ196,[1]sistem!$I$13:$L$14,3,FALSE)*#REF!</f>
        <v>#REF!</v>
      </c>
      <c r="W196" s="2" t="e">
        <f>VLOOKUP($AZ196,[1]sistem!$I$13:$L$14,4,FALSE)*#REF!</f>
        <v>#REF!</v>
      </c>
      <c r="X196" s="2" t="e">
        <f t="shared" si="80"/>
        <v>#REF!</v>
      </c>
      <c r="Y196" s="2" t="e">
        <f t="shared" si="81"/>
        <v>#REF!</v>
      </c>
      <c r="Z196" s="2" t="e">
        <f t="shared" si="82"/>
        <v>#REF!</v>
      </c>
      <c r="AA196" s="2" t="e">
        <f t="shared" si="83"/>
        <v>#REF!</v>
      </c>
      <c r="AB196" s="2">
        <f>VLOOKUP(AZ196,[1]sistem!$I$18:$J$19,2,FALSE)</f>
        <v>14</v>
      </c>
      <c r="AC196" s="2">
        <v>0.25</v>
      </c>
      <c r="AD196" s="2">
        <f>VLOOKUP($Q196,[1]sistem!$I$3:$M$10,5,FALSE)</f>
        <v>1</v>
      </c>
      <c r="AE196" s="2">
        <v>1</v>
      </c>
      <c r="AG196" s="2">
        <f>AE196*AK196</f>
        <v>14</v>
      </c>
      <c r="AH196" s="2">
        <f>VLOOKUP($Q196,[1]sistem!$I$3:$N$10,6,FALSE)</f>
        <v>2</v>
      </c>
      <c r="AI196" s="2">
        <v>2</v>
      </c>
      <c r="AJ196" s="2">
        <f t="shared" si="84"/>
        <v>4</v>
      </c>
      <c r="AK196" s="2">
        <f>VLOOKUP($AZ196,[1]sistem!$I$18:$K$19,3,FALSE)</f>
        <v>14</v>
      </c>
      <c r="AL196" s="2" t="e">
        <f>AK196*#REF!</f>
        <v>#REF!</v>
      </c>
      <c r="AM196" s="2" t="e">
        <f t="shared" si="85"/>
        <v>#REF!</v>
      </c>
      <c r="AN196" s="2">
        <f t="shared" si="79"/>
        <v>25</v>
      </c>
      <c r="AO196" s="2" t="e">
        <f t="shared" si="86"/>
        <v>#REF!</v>
      </c>
      <c r="AP196" s="2" t="e">
        <f>ROUND(AO196-#REF!,0)</f>
        <v>#REF!</v>
      </c>
      <c r="AQ196" s="2">
        <f>IF(AZ196="s",IF(Q196=0,0,
IF(Q196=1,#REF!*4*4,
IF(Q196=2,0,
IF(Q196=3,#REF!*4*2,
IF(Q196=4,0,
IF(Q196=5,0,
IF(Q196=6,0,
IF(Q196=7,0)))))))),
IF(AZ196="t",
IF(Q196=0,0,
IF(Q196=1,#REF!*4*4*0.8,
IF(Q196=2,0,
IF(Q196=3,#REF!*4*2*0.8,
IF(Q196=4,0,
IF(Q196=5,0,
IF(Q196=6,0,
IF(Q196=7,0))))))))))</f>
        <v>0</v>
      </c>
      <c r="AR196" s="2" t="e">
        <f>IF(AZ196="s",
IF(Q196=0,0,
IF(Q196=1,0,
IF(Q196=2,#REF!*4*2,
IF(Q196=3,#REF!*4,
IF(Q196=4,#REF!*4,
IF(Q196=5,0,
IF(Q196=6,0,
IF(Q196=7,#REF!*4)))))))),
IF(AZ196="t",
IF(Q196=0,0,
IF(Q196=1,0,
IF(Q196=2,#REF!*4*2*0.8,
IF(Q196=3,#REF!*4*0.8,
IF(Q196=4,#REF!*4*0.8,
IF(Q196=5,0,
IF(Q196=6,0,
IF(Q196=7,#REF!*4))))))))))</f>
        <v>#REF!</v>
      </c>
      <c r="AS196" s="2" t="e">
        <f>IF(AZ196="s",
IF(Q196=0,0,
IF(Q196=1,#REF!*2,
IF(Q196=2,#REF!*2,
IF(Q196=3,#REF!*2,
IF(Q196=4,#REF!*2,
IF(Q196=5,#REF!*2,
IF(Q196=6,#REF!*2,
IF(Q196=7,#REF!*2)))))))),
IF(AZ196="t",
IF(Q196=0,#REF!*2*0.8,
IF(Q196=1,#REF!*2*0.8,
IF(Q196=2,#REF!*2*0.8,
IF(Q196=3,#REF!*2*0.8,
IF(Q196=4,#REF!*2*0.8,
IF(Q196=5,#REF!*2*0.8,
IF(Q196=6,#REF!*1*0.8,
IF(Q196=7,#REF!*2))))))))))</f>
        <v>#REF!</v>
      </c>
      <c r="AT196" s="2" t="e">
        <f t="shared" si="87"/>
        <v>#REF!</v>
      </c>
      <c r="AU196" s="2" t="e">
        <f>IF(AZ196="s",
IF(Q196=0,0,
IF(Q196=1,(14-2)*(#REF!+#REF!)/4*4,
IF(Q196=2,(14-2)*(#REF!+#REF!)/4*2,
IF(Q196=3,(14-2)*(#REF!+#REF!)/4*3,
IF(Q196=4,(14-2)*(#REF!+#REF!)/4,
IF(Q196=5,(14-2)*#REF!/4,
IF(Q196=6,0,
IF(Q196=7,(14)*#REF!)))))))),
IF(AZ196="t",
IF(Q196=0,0,
IF(Q196=1,(11-2)*(#REF!+#REF!)/4*4,
IF(Q196=2,(11-2)*(#REF!+#REF!)/4*2,
IF(Q196=3,(11-2)*(#REF!+#REF!)/4*3,
IF(Q196=4,(11-2)*(#REF!+#REF!)/4,
IF(Q196=5,(11-2)*#REF!/4,
IF(Q196=6,0,
IF(Q196=7,(11)*#REF!))))))))))</f>
        <v>#REF!</v>
      </c>
      <c r="AV196" s="2" t="e">
        <f t="shared" si="88"/>
        <v>#REF!</v>
      </c>
      <c r="AW196" s="2">
        <f t="shared" si="89"/>
        <v>8</v>
      </c>
      <c r="AX196" s="2">
        <f t="shared" si="90"/>
        <v>4</v>
      </c>
      <c r="AY196" s="2" t="e">
        <f t="shared" si="91"/>
        <v>#REF!</v>
      </c>
      <c r="AZ196" s="2" t="s">
        <v>63</v>
      </c>
      <c r="BA196" s="2" t="e">
        <f>IF(BG196="A",0,IF(AZ196="s",14*#REF!,IF(AZ196="T",11*#REF!,"HATA")))</f>
        <v>#REF!</v>
      </c>
      <c r="BB196" s="2" t="e">
        <f t="shared" si="92"/>
        <v>#REF!</v>
      </c>
      <c r="BC196" s="2" t="e">
        <f t="shared" si="93"/>
        <v>#REF!</v>
      </c>
      <c r="BD196" s="2" t="e">
        <f>IF(BC196-#REF!=0,"DOĞRU","YANLIŞ")</f>
        <v>#REF!</v>
      </c>
      <c r="BE196" s="2" t="e">
        <f>#REF!-BC196</f>
        <v>#REF!</v>
      </c>
      <c r="BF196" s="2">
        <v>0</v>
      </c>
      <c r="BH196" s="2">
        <v>0</v>
      </c>
      <c r="BJ196" s="2">
        <v>4</v>
      </c>
      <c r="BL196" s="7" t="e">
        <f>#REF!*14</f>
        <v>#REF!</v>
      </c>
      <c r="BM196" s="9"/>
      <c r="BN196" s="8"/>
      <c r="BO196" s="13"/>
      <c r="BP196" s="13"/>
      <c r="BQ196" s="13"/>
      <c r="BR196" s="13"/>
      <c r="BS196" s="13"/>
      <c r="BT196" s="10"/>
      <c r="BU196" s="11"/>
      <c r="BV196" s="12"/>
      <c r="CC196" s="41"/>
      <c r="CD196" s="41"/>
      <c r="CE196" s="41"/>
      <c r="CF196" s="42"/>
      <c r="CG196" s="42"/>
      <c r="CH196" s="42"/>
      <c r="CI196" s="42"/>
      <c r="CJ196" s="42"/>
      <c r="CK196" s="42"/>
    </row>
    <row r="197" spans="1:89" hidden="1" x14ac:dyDescent="0.25">
      <c r="A197" s="2" t="s">
        <v>333</v>
      </c>
      <c r="B197" s="2" t="s">
        <v>330</v>
      </c>
      <c r="C197" s="2" t="s">
        <v>330</v>
      </c>
      <c r="D197" s="4" t="s">
        <v>171</v>
      </c>
      <c r="E197" s="4">
        <v>3</v>
      </c>
      <c r="F197" s="4" t="e">
        <f>IF(AZ197="S",
IF(#REF!+BH197=2012,
IF(#REF!=1,"12-13/1",
IF(#REF!=2,"12-13/2",
IF(#REF!=3,"13-14/1",
IF(#REF!=4,"13-14/2","Hata1")))),
IF(#REF!+BH197=2013,
IF(#REF!=1,"13-14/1",
IF(#REF!=2,"13-14/2",
IF(#REF!=3,"14-15/1",
IF(#REF!=4,"14-15/2","Hata2")))),
IF(#REF!+BH197=2014,
IF(#REF!=1,"14-15/1",
IF(#REF!=2,"14-15/2",
IF(#REF!=3,"15-16/1",
IF(#REF!=4,"15-16/2","Hata3")))),
IF(#REF!+BH197=2015,
IF(#REF!=1,"15-16/1",
IF(#REF!=2,"15-16/2",
IF(#REF!=3,"16-17/1",
IF(#REF!=4,"16-17/2","Hata4")))),
IF(#REF!+BH197=2016,
IF(#REF!=1,"16-17/1",
IF(#REF!=2,"16-17/2",
IF(#REF!=3,"17-18/1",
IF(#REF!=4,"17-18/2","Hata5")))),
IF(#REF!+BH197=2017,
IF(#REF!=1,"17-18/1",
IF(#REF!=2,"17-18/2",
IF(#REF!=3,"18-19/1",
IF(#REF!=4,"18-19/2","Hata6")))),
IF(#REF!+BH197=2018,
IF(#REF!=1,"18-19/1",
IF(#REF!=2,"18-19/2",
IF(#REF!=3,"19-20/1",
IF(#REF!=4,"19-20/2","Hata7")))),
IF(#REF!+BH197=2019,
IF(#REF!=1,"19-20/1",
IF(#REF!=2,"19-20/2",
IF(#REF!=3,"20-21/1",
IF(#REF!=4,"20-21/2","Hata8")))),
IF(#REF!+BH197=2020,
IF(#REF!=1,"20-21/1",
IF(#REF!=2,"20-21/2",
IF(#REF!=3,"21-22/1",
IF(#REF!=4,"21-22/2","Hata9")))),
IF(#REF!+BH197=2021,
IF(#REF!=1,"21-22/1",
IF(#REF!=2,"21-22/2",
IF(#REF!=3,"22-23/1",
IF(#REF!=4,"22-23/2","Hata10")))),
IF(#REF!+BH197=2022,
IF(#REF!=1,"22-23/1",
IF(#REF!=2,"22-23/2",
IF(#REF!=3,"23-24/1",
IF(#REF!=4,"23-24/2","Hata11")))),
IF(#REF!+BH197=2023,
IF(#REF!=1,"23-24/1",
IF(#REF!=2,"23-24/2",
IF(#REF!=3,"24-25/1",
IF(#REF!=4,"24-25/2","Hata12")))),
)))))))))))),
IF(AZ197="T",
IF(#REF!+BH197=2012,
IF(#REF!=1,"12-13/1",
IF(#REF!=2,"12-13/2",
IF(#REF!=3,"12-13/3",
IF(#REF!=4,"13-14/1",
IF(#REF!=5,"13-14/2",
IF(#REF!=6,"13-14/3","Hata1")))))),
IF(#REF!+BH197=2013,
IF(#REF!=1,"13-14/1",
IF(#REF!=2,"13-14/2",
IF(#REF!=3,"13-14/3",
IF(#REF!=4,"14-15/1",
IF(#REF!=5,"14-15/2",
IF(#REF!=6,"14-15/3","Hata2")))))),
IF(#REF!+BH197=2014,
IF(#REF!=1,"14-15/1",
IF(#REF!=2,"14-15/2",
IF(#REF!=3,"14-15/3",
IF(#REF!=4,"15-16/1",
IF(#REF!=5,"15-16/2",
IF(#REF!=6,"15-16/3","Hata3")))))),
IF(AND(#REF!+#REF!&gt;2014,#REF!+#REF!&lt;2015,BH197=1),
IF(#REF!=0.1,"14-15/0.1",
IF(#REF!=0.2,"14-15/0.2",
IF(#REF!=0.3,"14-15/0.3","Hata4"))),
IF(#REF!+BH197=2015,
IF(#REF!=1,"15-16/1",
IF(#REF!=2,"15-16/2",
IF(#REF!=3,"15-16/3",
IF(#REF!=4,"16-17/1",
IF(#REF!=5,"16-17/2",
IF(#REF!=6,"16-17/3","Hata5")))))),
IF(#REF!+BH197=2016,
IF(#REF!=1,"16-17/1",
IF(#REF!=2,"16-17/2",
IF(#REF!=3,"16-17/3",
IF(#REF!=4,"17-18/1",
IF(#REF!=5,"17-18/2",
IF(#REF!=6,"17-18/3","Hata6")))))),
IF(#REF!+BH197=2017,
IF(#REF!=1,"17-18/1",
IF(#REF!=2,"17-18/2",
IF(#REF!=3,"17-18/3",
IF(#REF!=4,"18-19/1",
IF(#REF!=5,"18-19/2",
IF(#REF!=6,"18-19/3","Hata7")))))),
IF(#REF!+BH197=2018,
IF(#REF!=1,"18-19/1",
IF(#REF!=2,"18-19/2",
IF(#REF!=3,"18-19/3",
IF(#REF!=4,"19-20/1",
IF(#REF!=5," 19-20/2",
IF(#REF!=6,"19-20/3","Hata8")))))),
IF(#REF!+BH197=2019,
IF(#REF!=1,"19-20/1",
IF(#REF!=2,"19-20/2",
IF(#REF!=3,"19-20/3",
IF(#REF!=4,"20-21/1",
IF(#REF!=5,"20-21/2",
IF(#REF!=6,"20-21/3","Hata9")))))),
IF(#REF!+BH197=2020,
IF(#REF!=1,"20-21/1",
IF(#REF!=2,"20-21/2",
IF(#REF!=3,"20-21/3",
IF(#REF!=4,"21-22/1",
IF(#REF!=5,"21-22/2",
IF(#REF!=6,"21-22/3","Hata10")))))),
IF(#REF!+BH197=2021,
IF(#REF!=1,"21-22/1",
IF(#REF!=2,"21-22/2",
IF(#REF!=3,"21-22/3",
IF(#REF!=4,"22-23/1",
IF(#REF!=5,"22-23/2",
IF(#REF!=6,"22-23/3","Hata11")))))),
IF(#REF!+BH197=2022,
IF(#REF!=1,"22-23/1",
IF(#REF!=2,"22-23/2",
IF(#REF!=3,"22-23/3",
IF(#REF!=4,"23-24/1",
IF(#REF!=5,"23-24/2",
IF(#REF!=6,"23-24/3","Hata12")))))),
IF(#REF!+BH197=2023,
IF(#REF!=1,"23-24/1",
IF(#REF!=2,"23-24/2",
IF(#REF!=3,"23-24/3",
IF(#REF!=4,"24-25/1",
IF(#REF!=5,"24-25/2",
IF(#REF!=6,"24-25/3","Hata13")))))),
))))))))))))))
)</f>
        <v>#REF!</v>
      </c>
      <c r="G197" s="4">
        <v>0</v>
      </c>
      <c r="H197" s="2" t="s">
        <v>146</v>
      </c>
      <c r="I197" s="2">
        <v>54709</v>
      </c>
      <c r="J197" s="2" t="s">
        <v>147</v>
      </c>
      <c r="Q197" s="5">
        <v>7</v>
      </c>
      <c r="R197" s="2">
        <f>VLOOKUP($Q197,[1]sistem!$I$3:$L$10,2,FALSE)</f>
        <v>0</v>
      </c>
      <c r="S197" s="2">
        <f>VLOOKUP($Q197,[1]sistem!$I$3:$L$10,3,FALSE)</f>
        <v>1</v>
      </c>
      <c r="T197" s="2">
        <f>VLOOKUP($Q197,[1]sistem!$I$3:$L$10,4,FALSE)</f>
        <v>1</v>
      </c>
      <c r="U197" s="2" t="e">
        <f>VLOOKUP($AZ197,[1]sistem!$I$13:$L$14,2,FALSE)*#REF!</f>
        <v>#REF!</v>
      </c>
      <c r="V197" s="2" t="e">
        <f>VLOOKUP($AZ197,[1]sistem!$I$13:$L$14,3,FALSE)*#REF!</f>
        <v>#REF!</v>
      </c>
      <c r="W197" s="2" t="e">
        <f>VLOOKUP($AZ197,[1]sistem!$I$13:$L$14,4,FALSE)*#REF!</f>
        <v>#REF!</v>
      </c>
      <c r="X197" s="2" t="e">
        <f t="shared" si="80"/>
        <v>#REF!</v>
      </c>
      <c r="Y197" s="2" t="e">
        <f t="shared" si="81"/>
        <v>#REF!</v>
      </c>
      <c r="Z197" s="2" t="e">
        <f t="shared" si="82"/>
        <v>#REF!</v>
      </c>
      <c r="AA197" s="2" t="e">
        <f t="shared" si="83"/>
        <v>#REF!</v>
      </c>
      <c r="AB197" s="2">
        <f>VLOOKUP(AZ197,[1]sistem!$I$18:$J$19,2,FALSE)</f>
        <v>14</v>
      </c>
      <c r="AC197" s="2">
        <v>0.25</v>
      </c>
      <c r="AD197" s="2">
        <f>VLOOKUP($Q197,[1]sistem!$I$3:$M$10,5,FALSE)</f>
        <v>1</v>
      </c>
      <c r="AE197" s="2">
        <v>4</v>
      </c>
      <c r="AG197" s="2">
        <f>AE197*AK197</f>
        <v>56</v>
      </c>
      <c r="AH197" s="2">
        <f>VLOOKUP($Q197,[1]sistem!$I$3:$N$10,6,FALSE)</f>
        <v>2</v>
      </c>
      <c r="AI197" s="2">
        <v>2</v>
      </c>
      <c r="AJ197" s="2">
        <f t="shared" si="84"/>
        <v>4</v>
      </c>
      <c r="AK197" s="2">
        <f>VLOOKUP($AZ197,[1]sistem!$I$18:$K$19,3,FALSE)</f>
        <v>14</v>
      </c>
      <c r="AL197" s="2" t="e">
        <f>AK197*#REF!</f>
        <v>#REF!</v>
      </c>
      <c r="AM197" s="2" t="e">
        <f t="shared" si="85"/>
        <v>#REF!</v>
      </c>
      <c r="AN197" s="2">
        <f t="shared" si="79"/>
        <v>25</v>
      </c>
      <c r="AO197" s="2" t="e">
        <f t="shared" si="86"/>
        <v>#REF!</v>
      </c>
      <c r="AP197" s="2" t="e">
        <f>ROUND(AO197-#REF!,0)</f>
        <v>#REF!</v>
      </c>
      <c r="AQ197" s="2">
        <f>IF(AZ197="s",IF(Q197=0,0,
IF(Q197=1,#REF!*4*4,
IF(Q197=2,0,
IF(Q197=3,#REF!*4*2,
IF(Q197=4,0,
IF(Q197=5,0,
IF(Q197=6,0,
IF(Q197=7,0)))))))),
IF(AZ197="t",
IF(Q197=0,0,
IF(Q197=1,#REF!*4*4*0.8,
IF(Q197=2,0,
IF(Q197=3,#REF!*4*2*0.8,
IF(Q197=4,0,
IF(Q197=5,0,
IF(Q197=6,0,
IF(Q197=7,0))))))))))</f>
        <v>0</v>
      </c>
      <c r="AR197" s="2" t="e">
        <f>IF(AZ197="s",
IF(Q197=0,0,
IF(Q197=1,0,
IF(Q197=2,#REF!*4*2,
IF(Q197=3,#REF!*4,
IF(Q197=4,#REF!*4,
IF(Q197=5,0,
IF(Q197=6,0,
IF(Q197=7,#REF!*4)))))))),
IF(AZ197="t",
IF(Q197=0,0,
IF(Q197=1,0,
IF(Q197=2,#REF!*4*2*0.8,
IF(Q197=3,#REF!*4*0.8,
IF(Q197=4,#REF!*4*0.8,
IF(Q197=5,0,
IF(Q197=6,0,
IF(Q197=7,#REF!*4))))))))))</f>
        <v>#REF!</v>
      </c>
      <c r="AS197" s="2" t="e">
        <f>IF(AZ197="s",
IF(Q197=0,0,
IF(Q197=1,#REF!*2,
IF(Q197=2,#REF!*2,
IF(Q197=3,#REF!*2,
IF(Q197=4,#REF!*2,
IF(Q197=5,#REF!*2,
IF(Q197=6,#REF!*2,
IF(Q197=7,#REF!*2)))))))),
IF(AZ197="t",
IF(Q197=0,#REF!*2*0.8,
IF(Q197=1,#REF!*2*0.8,
IF(Q197=2,#REF!*2*0.8,
IF(Q197=3,#REF!*2*0.8,
IF(Q197=4,#REF!*2*0.8,
IF(Q197=5,#REF!*2*0.8,
IF(Q197=6,#REF!*1*0.8,
IF(Q197=7,#REF!*2))))))))))</f>
        <v>#REF!</v>
      </c>
      <c r="AT197" s="2" t="e">
        <f t="shared" si="87"/>
        <v>#REF!</v>
      </c>
      <c r="AU197" s="2" t="e">
        <f>IF(AZ197="s",
IF(Q197=0,0,
IF(Q197=1,(14-2)*(#REF!+#REF!)/4*4,
IF(Q197=2,(14-2)*(#REF!+#REF!)/4*2,
IF(Q197=3,(14-2)*(#REF!+#REF!)/4*3,
IF(Q197=4,(14-2)*(#REF!+#REF!)/4,
IF(Q197=5,(14-2)*#REF!/4,
IF(Q197=6,0,
IF(Q197=7,(14)*#REF!)))))))),
IF(AZ197="t",
IF(Q197=0,0,
IF(Q197=1,(11-2)*(#REF!+#REF!)/4*4,
IF(Q197=2,(11-2)*(#REF!+#REF!)/4*2,
IF(Q197=3,(11-2)*(#REF!+#REF!)/4*3,
IF(Q197=4,(11-2)*(#REF!+#REF!)/4,
IF(Q197=5,(11-2)*#REF!/4,
IF(Q197=6,0,
IF(Q197=7,(11)*#REF!))))))))))</f>
        <v>#REF!</v>
      </c>
      <c r="AV197" s="2" t="e">
        <f t="shared" si="88"/>
        <v>#REF!</v>
      </c>
      <c r="AW197" s="2">
        <f t="shared" si="89"/>
        <v>8</v>
      </c>
      <c r="AX197" s="2">
        <f t="shared" si="90"/>
        <v>4</v>
      </c>
      <c r="AY197" s="2" t="e">
        <f t="shared" si="91"/>
        <v>#REF!</v>
      </c>
      <c r="AZ197" s="2" t="s">
        <v>63</v>
      </c>
      <c r="BA197" s="2" t="e">
        <f>IF(BG197="A",0,IF(AZ197="s",14*#REF!,IF(AZ197="T",11*#REF!,"HATA")))</f>
        <v>#REF!</v>
      </c>
      <c r="BB197" s="2" t="e">
        <f t="shared" si="92"/>
        <v>#REF!</v>
      </c>
      <c r="BC197" s="2" t="e">
        <f t="shared" si="93"/>
        <v>#REF!</v>
      </c>
      <c r="BD197" s="2" t="e">
        <f>IF(BC197-#REF!=0,"DOĞRU","YANLIŞ")</f>
        <v>#REF!</v>
      </c>
      <c r="BE197" s="2" t="e">
        <f>#REF!-BC197</f>
        <v>#REF!</v>
      </c>
      <c r="BF197" s="2">
        <v>0</v>
      </c>
      <c r="BH197" s="2">
        <v>0</v>
      </c>
      <c r="BJ197" s="2">
        <v>7</v>
      </c>
      <c r="BL197" s="7" t="e">
        <f>#REF!*14</f>
        <v>#REF!</v>
      </c>
      <c r="BM197" s="9"/>
      <c r="BN197" s="8"/>
      <c r="BO197" s="13"/>
      <c r="BP197" s="13"/>
      <c r="BQ197" s="13"/>
      <c r="BR197" s="13"/>
      <c r="BS197" s="13"/>
      <c r="BT197" s="10"/>
      <c r="BU197" s="11"/>
      <c r="BV197" s="12"/>
      <c r="CC197" s="41"/>
      <c r="CD197" s="41"/>
      <c r="CE197" s="41"/>
      <c r="CF197" s="42"/>
      <c r="CG197" s="42"/>
      <c r="CH197" s="42"/>
      <c r="CI197" s="42"/>
      <c r="CJ197" s="42"/>
      <c r="CK197" s="42"/>
    </row>
    <row r="198" spans="1:89" hidden="1" x14ac:dyDescent="0.25">
      <c r="A198" s="2" t="s">
        <v>568</v>
      </c>
      <c r="B198" s="2" t="s">
        <v>549</v>
      </c>
      <c r="C198" s="2" t="s">
        <v>549</v>
      </c>
      <c r="D198" s="4" t="s">
        <v>60</v>
      </c>
      <c r="E198" s="4" t="s">
        <v>60</v>
      </c>
      <c r="F198" s="5" t="e">
        <f>IF(AZ198="S",
IF(#REF!+BH198=2012,
IF(#REF!=1,"12-13/1",
IF(#REF!=2,"12-13/2",
IF(#REF!=3,"13-14/1",
IF(#REF!=4,"13-14/2","Hata1")))),
IF(#REF!+BH198=2013,
IF(#REF!=1,"13-14/1",
IF(#REF!=2,"13-14/2",
IF(#REF!=3,"14-15/1",
IF(#REF!=4,"14-15/2","Hata2")))),
IF(#REF!+BH198=2014,
IF(#REF!=1,"14-15/1",
IF(#REF!=2,"14-15/2",
IF(#REF!=3,"15-16/1",
IF(#REF!=4,"15-16/2","Hata3")))),
IF(#REF!+BH198=2015,
IF(#REF!=1,"15-16/1",
IF(#REF!=2,"15-16/2",
IF(#REF!=3,"16-17/1",
IF(#REF!=4,"16-17/2","Hata4")))),
IF(#REF!+BH198=2016,
IF(#REF!=1,"16-17/1",
IF(#REF!=2,"16-17/2",
IF(#REF!=3,"17-18/1",
IF(#REF!=4,"17-18/2","Hata5")))),
IF(#REF!+BH198=2017,
IF(#REF!=1,"17-18/1",
IF(#REF!=2,"17-18/2",
IF(#REF!=3,"18-19/1",
IF(#REF!=4,"18-19/2","Hata6")))),
IF(#REF!+BH198=2018,
IF(#REF!=1,"18-19/1",
IF(#REF!=2,"18-19/2",
IF(#REF!=3,"19-20/1",
IF(#REF!=4,"19-20/2","Hata7")))),
IF(#REF!+BH198=2019,
IF(#REF!=1,"19-20/1",
IF(#REF!=2,"19-20/2",
IF(#REF!=3,"20-21/1",
IF(#REF!=4,"20-21/2","Hata8")))),
IF(#REF!+BH198=2020,
IF(#REF!=1,"20-21/1",
IF(#REF!=2,"20-21/2",
IF(#REF!=3,"21-22/1",
IF(#REF!=4,"21-22/2","Hata9")))),
IF(#REF!+BH198=2021,
IF(#REF!=1,"21-22/1",
IF(#REF!=2,"21-22/2",
IF(#REF!=3,"22-23/1",
IF(#REF!=4,"22-23/2","Hata10")))),
IF(#REF!+BH198=2022,
IF(#REF!=1,"22-23/1",
IF(#REF!=2,"22-23/2",
IF(#REF!=3,"23-24/1",
IF(#REF!=4,"23-24/2","Hata11")))),
IF(#REF!+BH198=2023,
IF(#REF!=1,"23-24/1",
IF(#REF!=2,"23-24/2",
IF(#REF!=3,"24-25/1",
IF(#REF!=4,"24-25/2","Hata12")))),
)))))))))))),
IF(AZ198="T",
IF(#REF!+BH198=2012,
IF(#REF!=1,"12-13/1",
IF(#REF!=2,"12-13/2",
IF(#REF!=3,"12-13/3",
IF(#REF!=4,"13-14/1",
IF(#REF!=5,"13-14/2",
IF(#REF!=6,"13-14/3","Hata1")))))),
IF(#REF!+BH198=2013,
IF(#REF!=1,"13-14/1",
IF(#REF!=2,"13-14/2",
IF(#REF!=3,"13-14/3",
IF(#REF!=4,"14-15/1",
IF(#REF!=5,"14-15/2",
IF(#REF!=6,"14-15/3","Hata2")))))),
IF(#REF!+BH198=2014,
IF(#REF!=1,"14-15/1",
IF(#REF!=2,"14-15/2",
IF(#REF!=3,"14-15/3",
IF(#REF!=4,"15-16/1",
IF(#REF!=5,"15-16/2",
IF(#REF!=6,"15-16/3","Hata3")))))),
IF(AND(#REF!+#REF!&gt;2014,#REF!+#REF!&lt;2015,BH198=1),
IF(#REF!=0.1,"14-15/0.1",
IF(#REF!=0.2,"14-15/0.2",
IF(#REF!=0.3,"14-15/0.3","Hata4"))),
IF(#REF!+BH198=2015,
IF(#REF!=1,"15-16/1",
IF(#REF!=2,"15-16/2",
IF(#REF!=3,"15-16/3",
IF(#REF!=4,"16-17/1",
IF(#REF!=5,"16-17/2",
IF(#REF!=6,"16-17/3","Hata5")))))),
IF(#REF!+BH198=2016,
IF(#REF!=1,"16-17/1",
IF(#REF!=2,"16-17/2",
IF(#REF!=3,"16-17/3",
IF(#REF!=4,"17-18/1",
IF(#REF!=5,"17-18/2",
IF(#REF!=6,"17-18/3","Hata6")))))),
IF(#REF!+BH198=2017,
IF(#REF!=1,"17-18/1",
IF(#REF!=2,"17-18/2",
IF(#REF!=3,"17-18/3",
IF(#REF!=4,"18-19/1",
IF(#REF!=5,"18-19/2",
IF(#REF!=6,"18-19/3","Hata7")))))),
IF(#REF!+BH198=2018,
IF(#REF!=1,"18-19/1",
IF(#REF!=2,"18-19/2",
IF(#REF!=3,"18-19/3",
IF(#REF!=4,"19-20/1",
IF(#REF!=5," 19-20/2",
IF(#REF!=6,"19-20/3","Hata8")))))),
IF(#REF!+BH198=2019,
IF(#REF!=1,"19-20/1",
IF(#REF!=2,"19-20/2",
IF(#REF!=3,"19-20/3",
IF(#REF!=4,"20-21/1",
IF(#REF!=5,"20-21/2",
IF(#REF!=6,"20-21/3","Hata9")))))),
IF(#REF!+BH198=2020,
IF(#REF!=1,"20-21/1",
IF(#REF!=2,"20-21/2",
IF(#REF!=3,"20-21/3",
IF(#REF!=4,"21-22/1",
IF(#REF!=5,"21-22/2",
IF(#REF!=6,"21-22/3","Hata10")))))),
IF(#REF!+BH198=2021,
IF(#REF!=1,"21-22/1",
IF(#REF!=2,"21-22/2",
IF(#REF!=3,"21-22/3",
IF(#REF!=4,"22-23/1",
IF(#REF!=5,"22-23/2",
IF(#REF!=6,"22-23/3","Hata11")))))),
IF(#REF!+BH198=2022,
IF(#REF!=1,"22-23/1",
IF(#REF!=2,"22-23/2",
IF(#REF!=3,"22-23/3",
IF(#REF!=4,"23-24/1",
IF(#REF!=5,"23-24/2",
IF(#REF!=6,"23-24/3","Hata12")))))),
IF(#REF!+BH198=2023,
IF(#REF!=1,"23-24/1",
IF(#REF!=2,"23-24/2",
IF(#REF!=3,"23-24/3",
IF(#REF!=4,"24-25/1",
IF(#REF!=5,"24-25/2",
IF(#REF!=6,"24-25/3","Hata13")))))),
))))))))))))))
)</f>
        <v>#REF!</v>
      </c>
      <c r="G198" s="4"/>
      <c r="H198" s="2" t="s">
        <v>146</v>
      </c>
      <c r="I198" s="2">
        <v>54768</v>
      </c>
      <c r="J198" s="2" t="s">
        <v>147</v>
      </c>
      <c r="Q198" s="5">
        <v>4</v>
      </c>
      <c r="R198" s="2">
        <f>VLOOKUP($Q198,[1]sistem!$I$3:$L$10,2,FALSE)</f>
        <v>0</v>
      </c>
      <c r="S198" s="2">
        <f>VLOOKUP($Q198,[1]sistem!$I$3:$L$10,3,FALSE)</f>
        <v>1</v>
      </c>
      <c r="T198" s="2">
        <f>VLOOKUP($Q198,[1]sistem!$I$3:$L$10,4,FALSE)</f>
        <v>1</v>
      </c>
      <c r="U198" s="2" t="e">
        <f>VLOOKUP($AZ198,[1]sistem!$I$13:$L$14,2,FALSE)*#REF!</f>
        <v>#REF!</v>
      </c>
      <c r="V198" s="2" t="e">
        <f>VLOOKUP($AZ198,[1]sistem!$I$13:$L$14,3,FALSE)*#REF!</f>
        <v>#REF!</v>
      </c>
      <c r="W198" s="2" t="e">
        <f>VLOOKUP($AZ198,[1]sistem!$I$13:$L$14,4,FALSE)*#REF!</f>
        <v>#REF!</v>
      </c>
      <c r="X198" s="2" t="e">
        <f t="shared" si="80"/>
        <v>#REF!</v>
      </c>
      <c r="Y198" s="2" t="e">
        <f t="shared" si="81"/>
        <v>#REF!</v>
      </c>
      <c r="Z198" s="2" t="e">
        <f t="shared" si="82"/>
        <v>#REF!</v>
      </c>
      <c r="AA198" s="2" t="e">
        <f t="shared" si="83"/>
        <v>#REF!</v>
      </c>
      <c r="AB198" s="2">
        <f>VLOOKUP(AZ198,[1]sistem!$I$18:$J$19,2,FALSE)</f>
        <v>14</v>
      </c>
      <c r="AC198" s="2">
        <v>0.25</v>
      </c>
      <c r="AD198" s="2">
        <f>VLOOKUP($Q198,[1]sistem!$I$3:$M$10,5,FALSE)</f>
        <v>1</v>
      </c>
      <c r="AE198" s="2">
        <v>1</v>
      </c>
      <c r="AG198" s="2">
        <f>AE198*AK198</f>
        <v>14</v>
      </c>
      <c r="AH198" s="2">
        <f>VLOOKUP($Q198,[1]sistem!$I$3:$N$10,6,FALSE)</f>
        <v>2</v>
      </c>
      <c r="AI198" s="2">
        <v>2</v>
      </c>
      <c r="AJ198" s="2">
        <f t="shared" si="84"/>
        <v>4</v>
      </c>
      <c r="AK198" s="2">
        <f>VLOOKUP($AZ198,[1]sistem!$I$18:$K$19,3,FALSE)</f>
        <v>14</v>
      </c>
      <c r="AL198" s="2" t="e">
        <f>AK198*#REF!</f>
        <v>#REF!</v>
      </c>
      <c r="AM198" s="2" t="e">
        <f t="shared" si="85"/>
        <v>#REF!</v>
      </c>
      <c r="AN198" s="2">
        <f t="shared" si="79"/>
        <v>25</v>
      </c>
      <c r="AO198" s="2" t="e">
        <f t="shared" si="86"/>
        <v>#REF!</v>
      </c>
      <c r="AP198" s="2" t="e">
        <f>ROUND(AO198-#REF!,0)</f>
        <v>#REF!</v>
      </c>
      <c r="AQ198" s="2">
        <f>IF(AZ198="s",IF(Q198=0,0,
IF(Q198=1,#REF!*4*4,
IF(Q198=2,0,
IF(Q198=3,#REF!*4*2,
IF(Q198=4,0,
IF(Q198=5,0,
IF(Q198=6,0,
IF(Q198=7,0)))))))),
IF(AZ198="t",
IF(Q198=0,0,
IF(Q198=1,#REF!*4*4*0.8,
IF(Q198=2,0,
IF(Q198=3,#REF!*4*2*0.8,
IF(Q198=4,0,
IF(Q198=5,0,
IF(Q198=6,0,
IF(Q198=7,0))))))))))</f>
        <v>0</v>
      </c>
      <c r="AR198" s="2" t="e">
        <f>IF(AZ198="s",
IF(Q198=0,0,
IF(Q198=1,0,
IF(Q198=2,#REF!*4*2,
IF(Q198=3,#REF!*4,
IF(Q198=4,#REF!*4,
IF(Q198=5,0,
IF(Q198=6,0,
IF(Q198=7,#REF!*4)))))))),
IF(AZ198="t",
IF(Q198=0,0,
IF(Q198=1,0,
IF(Q198=2,#REF!*4*2*0.8,
IF(Q198=3,#REF!*4*0.8,
IF(Q198=4,#REF!*4*0.8,
IF(Q198=5,0,
IF(Q198=6,0,
IF(Q198=7,#REF!*4))))))))))</f>
        <v>#REF!</v>
      </c>
      <c r="AS198" s="2" t="e">
        <f>IF(AZ198="s",
IF(Q198=0,0,
IF(Q198=1,#REF!*2,
IF(Q198=2,#REF!*2,
IF(Q198=3,#REF!*2,
IF(Q198=4,#REF!*2,
IF(Q198=5,#REF!*2,
IF(Q198=6,#REF!*2,
IF(Q198=7,#REF!*2)))))))),
IF(AZ198="t",
IF(Q198=0,#REF!*2*0.8,
IF(Q198=1,#REF!*2*0.8,
IF(Q198=2,#REF!*2*0.8,
IF(Q198=3,#REF!*2*0.8,
IF(Q198=4,#REF!*2*0.8,
IF(Q198=5,#REF!*2*0.8,
IF(Q198=6,#REF!*1*0.8,
IF(Q198=7,#REF!*2))))))))))</f>
        <v>#REF!</v>
      </c>
      <c r="AT198" s="2" t="e">
        <f t="shared" si="87"/>
        <v>#REF!</v>
      </c>
      <c r="AU198" s="2" t="e">
        <f>IF(AZ198="s",
IF(Q198=0,0,
IF(Q198=1,(14-2)*(#REF!+#REF!)/4*4,
IF(Q198=2,(14-2)*(#REF!+#REF!)/4*2,
IF(Q198=3,(14-2)*(#REF!+#REF!)/4*3,
IF(Q198=4,(14-2)*(#REF!+#REF!)/4,
IF(Q198=5,(14-2)*#REF!/4,
IF(Q198=6,0,
IF(Q198=7,(14)*#REF!)))))))),
IF(AZ198="t",
IF(Q198=0,0,
IF(Q198=1,(11-2)*(#REF!+#REF!)/4*4,
IF(Q198=2,(11-2)*(#REF!+#REF!)/4*2,
IF(Q198=3,(11-2)*(#REF!+#REF!)/4*3,
IF(Q198=4,(11-2)*(#REF!+#REF!)/4,
IF(Q198=5,(11-2)*#REF!/4,
IF(Q198=6,0,
IF(Q198=7,(11)*#REF!))))))))))</f>
        <v>#REF!</v>
      </c>
      <c r="AV198" s="2" t="e">
        <f t="shared" si="88"/>
        <v>#REF!</v>
      </c>
      <c r="AW198" s="2">
        <f t="shared" si="89"/>
        <v>8</v>
      </c>
      <c r="AX198" s="2">
        <f t="shared" si="90"/>
        <v>4</v>
      </c>
      <c r="AY198" s="2" t="e">
        <f t="shared" si="91"/>
        <v>#REF!</v>
      </c>
      <c r="AZ198" s="2" t="s">
        <v>63</v>
      </c>
      <c r="BA198" s="2" t="e">
        <f>IF(BG198="A",0,IF(AZ198="s",14*#REF!,IF(AZ198="T",11*#REF!,"HATA")))</f>
        <v>#REF!</v>
      </c>
      <c r="BB198" s="2" t="e">
        <f t="shared" si="92"/>
        <v>#REF!</v>
      </c>
      <c r="BC198" s="2" t="e">
        <f t="shared" si="93"/>
        <v>#REF!</v>
      </c>
      <c r="BD198" s="2" t="e">
        <f>IF(BC198-#REF!=0,"DOĞRU","YANLIŞ")</f>
        <v>#REF!</v>
      </c>
      <c r="BE198" s="2" t="e">
        <f>#REF!-BC198</f>
        <v>#REF!</v>
      </c>
      <c r="BF198" s="2">
        <v>0</v>
      </c>
      <c r="BH198" s="2">
        <v>0</v>
      </c>
      <c r="BJ198" s="2">
        <v>4</v>
      </c>
      <c r="BL198" s="7" t="e">
        <f>#REF!*14</f>
        <v>#REF!</v>
      </c>
      <c r="BM198" s="9"/>
      <c r="BN198" s="8"/>
      <c r="BO198" s="13"/>
      <c r="BP198" s="13"/>
      <c r="BQ198" s="13"/>
      <c r="BR198" s="13"/>
      <c r="BS198" s="13"/>
      <c r="BT198" s="10"/>
      <c r="BU198" s="11"/>
      <c r="BV198" s="12"/>
      <c r="CC198" s="41"/>
      <c r="CD198" s="41"/>
      <c r="CE198" s="41"/>
      <c r="CF198" s="42"/>
      <c r="CG198" s="42"/>
      <c r="CH198" s="42"/>
      <c r="CI198" s="42"/>
      <c r="CJ198" s="42"/>
      <c r="CK198" s="42"/>
    </row>
    <row r="199" spans="1:89" hidden="1" x14ac:dyDescent="0.25">
      <c r="A199" s="2" t="s">
        <v>104</v>
      </c>
      <c r="B199" s="2" t="s">
        <v>105</v>
      </c>
      <c r="C199" s="2" t="s">
        <v>105</v>
      </c>
      <c r="D199" s="4" t="s">
        <v>60</v>
      </c>
      <c r="E199" s="4" t="s">
        <v>60</v>
      </c>
      <c r="F199" s="4" t="e">
        <f>IF(AZ199="S",
IF(#REF!+BH199=2012,
IF(#REF!=1,"12-13/1",
IF(#REF!=2,"12-13/2",
IF(#REF!=3,"13-14/1",
IF(#REF!=4,"13-14/2","Hata1")))),
IF(#REF!+BH199=2013,
IF(#REF!=1,"13-14/1",
IF(#REF!=2,"13-14/2",
IF(#REF!=3,"14-15/1",
IF(#REF!=4,"14-15/2","Hata2")))),
IF(#REF!+BH199=2014,
IF(#REF!=1,"14-15/1",
IF(#REF!=2,"14-15/2",
IF(#REF!=3,"15-16/1",
IF(#REF!=4,"15-16/2","Hata3")))),
IF(#REF!+BH199=2015,
IF(#REF!=1,"15-16/1",
IF(#REF!=2,"15-16/2",
IF(#REF!=3,"16-17/1",
IF(#REF!=4,"16-17/2","Hata4")))),
IF(#REF!+BH199=2016,
IF(#REF!=1,"16-17/1",
IF(#REF!=2,"16-17/2",
IF(#REF!=3,"17-18/1",
IF(#REF!=4,"17-18/2","Hata5")))),
IF(#REF!+BH199=2017,
IF(#REF!=1,"17-18/1",
IF(#REF!=2,"17-18/2",
IF(#REF!=3,"18-19/1",
IF(#REF!=4,"18-19/2","Hata6")))),
IF(#REF!+BH199=2018,
IF(#REF!=1,"18-19/1",
IF(#REF!=2,"18-19/2",
IF(#REF!=3,"19-20/1",
IF(#REF!=4,"19-20/2","Hata7")))),
IF(#REF!+BH199=2019,
IF(#REF!=1,"19-20/1",
IF(#REF!=2,"19-20/2",
IF(#REF!=3,"20-21/1",
IF(#REF!=4,"20-21/2","Hata8")))),
IF(#REF!+BH199=2020,
IF(#REF!=1,"20-21/1",
IF(#REF!=2,"20-21/2",
IF(#REF!=3,"21-22/1",
IF(#REF!=4,"21-22/2","Hata9")))),
IF(#REF!+BH199=2021,
IF(#REF!=1,"21-22/1",
IF(#REF!=2,"21-22/2",
IF(#REF!=3,"22-23/1",
IF(#REF!=4,"22-23/2","Hata10")))),
IF(#REF!+BH199=2022,
IF(#REF!=1,"22-23/1",
IF(#REF!=2,"22-23/2",
IF(#REF!=3,"23-24/1",
IF(#REF!=4,"23-24/2","Hata11")))),
IF(#REF!+BH199=2023,
IF(#REF!=1,"23-24/1",
IF(#REF!=2,"23-24/2",
IF(#REF!=3,"24-25/1",
IF(#REF!=4,"24-25/2","Hata12")))),
)))))))))))),
IF(AZ199="T",
IF(#REF!+BH199=2012,
IF(#REF!=1,"12-13/1",
IF(#REF!=2,"12-13/2",
IF(#REF!=3,"12-13/3",
IF(#REF!=4,"13-14/1",
IF(#REF!=5,"13-14/2",
IF(#REF!=6,"13-14/3","Hata1")))))),
IF(#REF!+BH199=2013,
IF(#REF!=1,"13-14/1",
IF(#REF!=2,"13-14/2",
IF(#REF!=3,"13-14/3",
IF(#REF!=4,"14-15/1",
IF(#REF!=5,"14-15/2",
IF(#REF!=6,"14-15/3","Hata2")))))),
IF(#REF!+BH199=2014,
IF(#REF!=1,"14-15/1",
IF(#REF!=2,"14-15/2",
IF(#REF!=3,"14-15/3",
IF(#REF!=4,"15-16/1",
IF(#REF!=5,"15-16/2",
IF(#REF!=6,"15-16/3","Hata3")))))),
IF(AND(#REF!+#REF!&gt;2014,#REF!+#REF!&lt;2015,BH199=1),
IF(#REF!=0.1,"14-15/0.1",
IF(#REF!=0.2,"14-15/0.2",
IF(#REF!=0.3,"14-15/0.3","Hata4"))),
IF(#REF!+BH199=2015,
IF(#REF!=1,"15-16/1",
IF(#REF!=2,"15-16/2",
IF(#REF!=3,"15-16/3",
IF(#REF!=4,"16-17/1",
IF(#REF!=5,"16-17/2",
IF(#REF!=6,"16-17/3","Hata5")))))),
IF(#REF!+BH199=2016,
IF(#REF!=1,"16-17/1",
IF(#REF!=2,"16-17/2",
IF(#REF!=3,"16-17/3",
IF(#REF!=4,"17-18/1",
IF(#REF!=5,"17-18/2",
IF(#REF!=6,"17-18/3","Hata6")))))),
IF(#REF!+BH199=2017,
IF(#REF!=1,"17-18/1",
IF(#REF!=2,"17-18/2",
IF(#REF!=3,"17-18/3",
IF(#REF!=4,"18-19/1",
IF(#REF!=5,"18-19/2",
IF(#REF!=6,"18-19/3","Hata7")))))),
IF(#REF!+BH199=2018,
IF(#REF!=1,"18-19/1",
IF(#REF!=2,"18-19/2",
IF(#REF!=3,"18-19/3",
IF(#REF!=4,"19-20/1",
IF(#REF!=5," 19-20/2",
IF(#REF!=6,"19-20/3","Hata8")))))),
IF(#REF!+BH199=2019,
IF(#REF!=1,"19-20/1",
IF(#REF!=2,"19-20/2",
IF(#REF!=3,"19-20/3",
IF(#REF!=4,"20-21/1",
IF(#REF!=5,"20-21/2",
IF(#REF!=6,"20-21/3","Hata9")))))),
IF(#REF!+BH199=2020,
IF(#REF!=1,"20-21/1",
IF(#REF!=2,"20-21/2",
IF(#REF!=3,"20-21/3",
IF(#REF!=4,"21-22/1",
IF(#REF!=5,"21-22/2",
IF(#REF!=6,"21-22/3","Hata10")))))),
IF(#REF!+BH199=2021,
IF(#REF!=1,"21-22/1",
IF(#REF!=2,"21-22/2",
IF(#REF!=3,"21-22/3",
IF(#REF!=4,"22-23/1",
IF(#REF!=5,"22-23/2",
IF(#REF!=6,"22-23/3","Hata11")))))),
IF(#REF!+BH199=2022,
IF(#REF!=1,"22-23/1",
IF(#REF!=2,"22-23/2",
IF(#REF!=3,"22-23/3",
IF(#REF!=4,"23-24/1",
IF(#REF!=5,"23-24/2",
IF(#REF!=6,"23-24/3","Hata12")))))),
IF(#REF!+BH199=2023,
IF(#REF!=1,"23-24/1",
IF(#REF!=2,"23-24/2",
IF(#REF!=3,"23-24/3",
IF(#REF!=4,"24-25/1",
IF(#REF!=5,"24-25/2",
IF(#REF!=6,"24-25/3","Hata13")))))),
))))))))))))))
)</f>
        <v>#REF!</v>
      </c>
      <c r="G199" s="4"/>
      <c r="H199" s="2" t="s">
        <v>148</v>
      </c>
      <c r="I199" s="2">
        <v>206093</v>
      </c>
      <c r="J199" s="2" t="s">
        <v>147</v>
      </c>
      <c r="O199" s="2" t="s">
        <v>108</v>
      </c>
      <c r="P199" s="2" t="s">
        <v>109</v>
      </c>
      <c r="Q199" s="5">
        <v>7</v>
      </c>
      <c r="R199" s="2">
        <f>VLOOKUP($Q199,[1]sistem!$I$3:$L$10,2,FALSE)</f>
        <v>0</v>
      </c>
      <c r="S199" s="2">
        <f>VLOOKUP($Q199,[1]sistem!$I$3:$L$10,3,FALSE)</f>
        <v>1</v>
      </c>
      <c r="T199" s="2">
        <f>VLOOKUP($Q199,[1]sistem!$I$3:$L$10,4,FALSE)</f>
        <v>1</v>
      </c>
      <c r="U199" s="2" t="e">
        <f>VLOOKUP($AZ199,[1]sistem!$I$13:$L$14,2,FALSE)*#REF!</f>
        <v>#REF!</v>
      </c>
      <c r="V199" s="2" t="e">
        <f>VLOOKUP($AZ199,[1]sistem!$I$13:$L$14,3,FALSE)*#REF!</f>
        <v>#REF!</v>
      </c>
      <c r="W199" s="2" t="e">
        <f>VLOOKUP($AZ199,[1]sistem!$I$13:$L$14,4,FALSE)*#REF!</f>
        <v>#REF!</v>
      </c>
      <c r="X199" s="2" t="e">
        <f t="shared" si="80"/>
        <v>#REF!</v>
      </c>
      <c r="Y199" s="2" t="e">
        <f t="shared" si="81"/>
        <v>#REF!</v>
      </c>
      <c r="Z199" s="2" t="e">
        <f t="shared" si="82"/>
        <v>#REF!</v>
      </c>
      <c r="AA199" s="2" t="e">
        <f t="shared" si="83"/>
        <v>#REF!</v>
      </c>
      <c r="AB199" s="2">
        <f>VLOOKUP(AZ199,[1]sistem!$I$18:$J$19,2,FALSE)</f>
        <v>14</v>
      </c>
      <c r="AC199" s="2">
        <v>0.25</v>
      </c>
      <c r="AD199" s="2">
        <f>VLOOKUP($Q199,[1]sistem!$I$3:$M$10,5,FALSE)</f>
        <v>1</v>
      </c>
      <c r="AG199" s="2" t="e">
        <f>(#REF!+#REF!)*AB199</f>
        <v>#REF!</v>
      </c>
      <c r="AH199" s="2">
        <f>VLOOKUP($Q199,[1]sistem!$I$3:$N$10,6,FALSE)</f>
        <v>2</v>
      </c>
      <c r="AI199" s="2">
        <v>2</v>
      </c>
      <c r="AJ199" s="2">
        <f t="shared" si="84"/>
        <v>4</v>
      </c>
      <c r="AK199" s="2">
        <f>VLOOKUP($AZ199,[1]sistem!$I$18:$K$19,3,FALSE)</f>
        <v>14</v>
      </c>
      <c r="AL199" s="2" t="e">
        <f>AK199*#REF!</f>
        <v>#REF!</v>
      </c>
      <c r="AM199" s="2" t="e">
        <f t="shared" si="85"/>
        <v>#REF!</v>
      </c>
      <c r="AN199" s="2">
        <f t="shared" si="79"/>
        <v>25</v>
      </c>
      <c r="AO199" s="2" t="e">
        <f t="shared" si="86"/>
        <v>#REF!</v>
      </c>
      <c r="AP199" s="2" t="e">
        <f>ROUND(AO199-#REF!,0)</f>
        <v>#REF!</v>
      </c>
      <c r="AQ199" s="2">
        <f>IF(AZ199="s",IF(Q199=0,0,
IF(Q199=1,#REF!*4*4,
IF(Q199=2,0,
IF(Q199=3,#REF!*4*2,
IF(Q199=4,0,
IF(Q199=5,0,
IF(Q199=6,0,
IF(Q199=7,0)))))))),
IF(AZ199="t",
IF(Q199=0,0,
IF(Q199=1,#REF!*4*4*0.8,
IF(Q199=2,0,
IF(Q199=3,#REF!*4*2*0.8,
IF(Q199=4,0,
IF(Q199=5,0,
IF(Q199=6,0,
IF(Q199=7,0))))))))))</f>
        <v>0</v>
      </c>
      <c r="AR199" s="2" t="e">
        <f>IF(AZ199="s",
IF(Q199=0,0,
IF(Q199=1,0,
IF(Q199=2,#REF!*4*2,
IF(Q199=3,#REF!*4,
IF(Q199=4,#REF!*4,
IF(Q199=5,0,
IF(Q199=6,0,
IF(Q199=7,#REF!*4)))))))),
IF(AZ199="t",
IF(Q199=0,0,
IF(Q199=1,0,
IF(Q199=2,#REF!*4*2*0.8,
IF(Q199=3,#REF!*4*0.8,
IF(Q199=4,#REF!*4*0.8,
IF(Q199=5,0,
IF(Q199=6,0,
IF(Q199=7,#REF!*4))))))))))</f>
        <v>#REF!</v>
      </c>
      <c r="AS199" s="2" t="e">
        <f>IF(AZ199="s",
IF(Q199=0,0,
IF(Q199=1,#REF!*2,
IF(Q199=2,#REF!*2,
IF(Q199=3,#REF!*2,
IF(Q199=4,#REF!*2,
IF(Q199=5,#REF!*2,
IF(Q199=6,#REF!*2,
IF(Q199=7,#REF!*2)))))))),
IF(AZ199="t",
IF(Q199=0,#REF!*2*0.8,
IF(Q199=1,#REF!*2*0.8,
IF(Q199=2,#REF!*2*0.8,
IF(Q199=3,#REF!*2*0.8,
IF(Q199=4,#REF!*2*0.8,
IF(Q199=5,#REF!*2*0.8,
IF(Q199=6,#REF!*1*0.8,
IF(Q199=7,#REF!*2))))))))))</f>
        <v>#REF!</v>
      </c>
      <c r="AT199" s="2" t="e">
        <f t="shared" si="87"/>
        <v>#REF!</v>
      </c>
      <c r="AU199" s="2" t="e">
        <f>IF(AZ199="s",
IF(Q199=0,0,
IF(Q199=1,(14-2)*(#REF!+#REF!)/4*4,
IF(Q199=2,(14-2)*(#REF!+#REF!)/4*2,
IF(Q199=3,(14-2)*(#REF!+#REF!)/4*3,
IF(Q199=4,(14-2)*(#REF!+#REF!)/4,
IF(Q199=5,(14-2)*#REF!/4,
IF(Q199=6,0,
IF(Q199=7,(14)*#REF!)))))))),
IF(AZ199="t",
IF(Q199=0,0,
IF(Q199=1,(11-2)*(#REF!+#REF!)/4*4,
IF(Q199=2,(11-2)*(#REF!+#REF!)/4*2,
IF(Q199=3,(11-2)*(#REF!+#REF!)/4*3,
IF(Q199=4,(11-2)*(#REF!+#REF!)/4,
IF(Q199=5,(11-2)*#REF!/4,
IF(Q199=6,0,
IF(Q199=7,(11)*#REF!))))))))))</f>
        <v>#REF!</v>
      </c>
      <c r="AV199" s="2" t="e">
        <f t="shared" si="88"/>
        <v>#REF!</v>
      </c>
      <c r="AW199" s="2">
        <f t="shared" si="89"/>
        <v>8</v>
      </c>
      <c r="AX199" s="2">
        <f t="shared" si="90"/>
        <v>4</v>
      </c>
      <c r="AY199" s="2" t="e">
        <f t="shared" si="91"/>
        <v>#REF!</v>
      </c>
      <c r="AZ199" s="2" t="s">
        <v>63</v>
      </c>
      <c r="BA199" s="2">
        <f>IF(BG199="A",0,IF(AZ199="s",14*#REF!,IF(AZ199="T",11*#REF!,"HATA")))</f>
        <v>0</v>
      </c>
      <c r="BB199" s="2" t="e">
        <f t="shared" si="92"/>
        <v>#REF!</v>
      </c>
      <c r="BC199" s="2" t="e">
        <f t="shared" si="93"/>
        <v>#REF!</v>
      </c>
      <c r="BD199" s="2" t="e">
        <f>IF(BC199-#REF!=0,"DOĞRU","YANLIŞ")</f>
        <v>#REF!</v>
      </c>
      <c r="BE199" s="2" t="e">
        <f>#REF!-BC199</f>
        <v>#REF!</v>
      </c>
      <c r="BF199" s="2">
        <v>0</v>
      </c>
      <c r="BG199" s="2" t="s">
        <v>110</v>
      </c>
      <c r="BH199" s="2">
        <v>0</v>
      </c>
      <c r="BJ199" s="2">
        <v>7</v>
      </c>
      <c r="BL199" s="7" t="e">
        <f>#REF!*14</f>
        <v>#REF!</v>
      </c>
      <c r="BM199" s="9"/>
      <c r="BN199" s="8"/>
      <c r="BO199" s="13"/>
      <c r="BP199" s="13"/>
      <c r="BQ199" s="13"/>
      <c r="BR199" s="13"/>
      <c r="BS199" s="13"/>
      <c r="BT199" s="10"/>
      <c r="BU199" s="11"/>
      <c r="BV199" s="12"/>
      <c r="CC199" s="41"/>
      <c r="CD199" s="41"/>
      <c r="CE199" s="41"/>
      <c r="CF199" s="42"/>
      <c r="CG199" s="42"/>
      <c r="CH199" s="42"/>
      <c r="CI199" s="42"/>
      <c r="CJ199" s="42"/>
      <c r="CK199" s="42"/>
    </row>
    <row r="200" spans="1:89" hidden="1" x14ac:dyDescent="0.25">
      <c r="A200" s="2" t="s">
        <v>562</v>
      </c>
      <c r="B200" s="2" t="s">
        <v>563</v>
      </c>
      <c r="C200" s="2" t="s">
        <v>563</v>
      </c>
      <c r="D200" s="4" t="s">
        <v>60</v>
      </c>
      <c r="E200" s="4" t="s">
        <v>60</v>
      </c>
      <c r="F200" s="4" t="e">
        <f>IF(AZ200="S",
IF(#REF!+BH200=2012,
IF(#REF!=1,"12-13/1",
IF(#REF!=2,"12-13/2",
IF(#REF!=3,"13-14/1",
IF(#REF!=4,"13-14/2","Hata1")))),
IF(#REF!+BH200=2013,
IF(#REF!=1,"13-14/1",
IF(#REF!=2,"13-14/2",
IF(#REF!=3,"14-15/1",
IF(#REF!=4,"14-15/2","Hata2")))),
IF(#REF!+BH200=2014,
IF(#REF!=1,"14-15/1",
IF(#REF!=2,"14-15/2",
IF(#REF!=3,"15-16/1",
IF(#REF!=4,"15-16/2","Hata3")))),
IF(#REF!+BH200=2015,
IF(#REF!=1,"15-16/1",
IF(#REF!=2,"15-16/2",
IF(#REF!=3,"16-17/1",
IF(#REF!=4,"16-17/2","Hata4")))),
IF(#REF!+BH200=2016,
IF(#REF!=1,"16-17/1",
IF(#REF!=2,"16-17/2",
IF(#REF!=3,"17-18/1",
IF(#REF!=4,"17-18/2","Hata5")))),
IF(#REF!+BH200=2017,
IF(#REF!=1,"17-18/1",
IF(#REF!=2,"17-18/2",
IF(#REF!=3,"18-19/1",
IF(#REF!=4,"18-19/2","Hata6")))),
IF(#REF!+BH200=2018,
IF(#REF!=1,"18-19/1",
IF(#REF!=2,"18-19/2",
IF(#REF!=3,"19-20/1",
IF(#REF!=4,"19-20/2","Hata7")))),
IF(#REF!+BH200=2019,
IF(#REF!=1,"19-20/1",
IF(#REF!=2,"19-20/2",
IF(#REF!=3,"20-21/1",
IF(#REF!=4,"20-21/2","Hata8")))),
IF(#REF!+BH200=2020,
IF(#REF!=1,"20-21/1",
IF(#REF!=2,"20-21/2",
IF(#REF!=3,"21-22/1",
IF(#REF!=4,"21-22/2","Hata9")))),
IF(#REF!+BH200=2021,
IF(#REF!=1,"21-22/1",
IF(#REF!=2,"21-22/2",
IF(#REF!=3,"22-23/1",
IF(#REF!=4,"22-23/2","Hata10")))),
IF(#REF!+BH200=2022,
IF(#REF!=1,"22-23/1",
IF(#REF!=2,"22-23/2",
IF(#REF!=3,"23-24/1",
IF(#REF!=4,"23-24/2","Hata11")))),
IF(#REF!+BH200=2023,
IF(#REF!=1,"23-24/1",
IF(#REF!=2,"23-24/2",
IF(#REF!=3,"24-25/1",
IF(#REF!=4,"24-25/2","Hata12")))),
)))))))))))),
IF(AZ200="T",
IF(#REF!+BH200=2012,
IF(#REF!=1,"12-13/1",
IF(#REF!=2,"12-13/2",
IF(#REF!=3,"12-13/3",
IF(#REF!=4,"13-14/1",
IF(#REF!=5,"13-14/2",
IF(#REF!=6,"13-14/3","Hata1")))))),
IF(#REF!+BH200=2013,
IF(#REF!=1,"13-14/1",
IF(#REF!=2,"13-14/2",
IF(#REF!=3,"13-14/3",
IF(#REF!=4,"14-15/1",
IF(#REF!=5,"14-15/2",
IF(#REF!=6,"14-15/3","Hata2")))))),
IF(#REF!+BH200=2014,
IF(#REF!=1,"14-15/1",
IF(#REF!=2,"14-15/2",
IF(#REF!=3,"14-15/3",
IF(#REF!=4,"15-16/1",
IF(#REF!=5,"15-16/2",
IF(#REF!=6,"15-16/3","Hata3")))))),
IF(AND(#REF!+#REF!&gt;2014,#REF!+#REF!&lt;2015,BH200=1),
IF(#REF!=0.1,"14-15/0.1",
IF(#REF!=0.2,"14-15/0.2",
IF(#REF!=0.3,"14-15/0.3","Hata4"))),
IF(#REF!+BH200=2015,
IF(#REF!=1,"15-16/1",
IF(#REF!=2,"15-16/2",
IF(#REF!=3,"15-16/3",
IF(#REF!=4,"16-17/1",
IF(#REF!=5,"16-17/2",
IF(#REF!=6,"16-17/3","Hata5")))))),
IF(#REF!+BH200=2016,
IF(#REF!=1,"16-17/1",
IF(#REF!=2,"16-17/2",
IF(#REF!=3,"16-17/3",
IF(#REF!=4,"17-18/1",
IF(#REF!=5,"17-18/2",
IF(#REF!=6,"17-18/3","Hata6")))))),
IF(#REF!+BH200=2017,
IF(#REF!=1,"17-18/1",
IF(#REF!=2,"17-18/2",
IF(#REF!=3,"17-18/3",
IF(#REF!=4,"18-19/1",
IF(#REF!=5,"18-19/2",
IF(#REF!=6,"18-19/3","Hata7")))))),
IF(#REF!+BH200=2018,
IF(#REF!=1,"18-19/1",
IF(#REF!=2,"18-19/2",
IF(#REF!=3,"18-19/3",
IF(#REF!=4,"19-20/1",
IF(#REF!=5," 19-20/2",
IF(#REF!=6,"19-20/3","Hata8")))))),
IF(#REF!+BH200=2019,
IF(#REF!=1,"19-20/1",
IF(#REF!=2,"19-20/2",
IF(#REF!=3,"19-20/3",
IF(#REF!=4,"20-21/1",
IF(#REF!=5,"20-21/2",
IF(#REF!=6,"20-21/3","Hata9")))))),
IF(#REF!+BH200=2020,
IF(#REF!=1,"20-21/1",
IF(#REF!=2,"20-21/2",
IF(#REF!=3,"20-21/3",
IF(#REF!=4,"21-22/1",
IF(#REF!=5,"21-22/2",
IF(#REF!=6,"21-22/3","Hata10")))))),
IF(#REF!+BH200=2021,
IF(#REF!=1,"21-22/1",
IF(#REF!=2,"21-22/2",
IF(#REF!=3,"21-22/3",
IF(#REF!=4,"22-23/1",
IF(#REF!=5,"22-23/2",
IF(#REF!=6,"22-23/3","Hata11")))))),
IF(#REF!+BH200=2022,
IF(#REF!=1,"22-23/1",
IF(#REF!=2,"22-23/2",
IF(#REF!=3,"22-23/3",
IF(#REF!=4,"23-24/1",
IF(#REF!=5,"23-24/2",
IF(#REF!=6,"23-24/3","Hata12")))))),
IF(#REF!+BH200=2023,
IF(#REF!=1,"23-24/1",
IF(#REF!=2,"23-24/2",
IF(#REF!=3,"23-24/3",
IF(#REF!=4,"24-25/1",
IF(#REF!=5,"24-25/2",
IF(#REF!=6,"24-25/3","Hata13")))))),
))))))))))))))
)</f>
        <v>#REF!</v>
      </c>
      <c r="G200" s="4"/>
      <c r="H200" s="2" t="s">
        <v>148</v>
      </c>
      <c r="I200" s="2">
        <v>206093</v>
      </c>
      <c r="J200" s="2" t="s">
        <v>147</v>
      </c>
      <c r="O200" s="2" t="s">
        <v>564</v>
      </c>
      <c r="P200" s="2" t="s">
        <v>564</v>
      </c>
      <c r="Q200" s="5">
        <v>4</v>
      </c>
      <c r="R200" s="2">
        <f>VLOOKUP($Q200,[1]sistem!$I$3:$L$10,2,FALSE)</f>
        <v>0</v>
      </c>
      <c r="S200" s="2">
        <f>VLOOKUP($Q200,[1]sistem!$I$3:$L$10,3,FALSE)</f>
        <v>1</v>
      </c>
      <c r="T200" s="2">
        <f>VLOOKUP($Q200,[1]sistem!$I$3:$L$10,4,FALSE)</f>
        <v>1</v>
      </c>
      <c r="U200" s="2" t="e">
        <f>VLOOKUP($AZ200,[1]sistem!$I$13:$L$14,2,FALSE)*#REF!</f>
        <v>#REF!</v>
      </c>
      <c r="V200" s="2" t="e">
        <f>VLOOKUP($AZ200,[1]sistem!$I$13:$L$14,3,FALSE)*#REF!</f>
        <v>#REF!</v>
      </c>
      <c r="W200" s="2" t="e">
        <f>VLOOKUP($AZ200,[1]sistem!$I$13:$L$14,4,FALSE)*#REF!</f>
        <v>#REF!</v>
      </c>
      <c r="X200" s="2" t="e">
        <f t="shared" si="80"/>
        <v>#REF!</v>
      </c>
      <c r="Y200" s="2" t="e">
        <f t="shared" si="81"/>
        <v>#REF!</v>
      </c>
      <c r="Z200" s="2" t="e">
        <f t="shared" si="82"/>
        <v>#REF!</v>
      </c>
      <c r="AA200" s="2" t="e">
        <f t="shared" si="83"/>
        <v>#REF!</v>
      </c>
      <c r="AB200" s="2">
        <f>VLOOKUP(AZ200,[1]sistem!$I$18:$J$19,2,FALSE)</f>
        <v>14</v>
      </c>
      <c r="AC200" s="2">
        <v>0.25</v>
      </c>
      <c r="AD200" s="2">
        <f>VLOOKUP($Q200,[1]sistem!$I$3:$M$10,5,FALSE)</f>
        <v>1</v>
      </c>
      <c r="AG200" s="2" t="e">
        <f>(#REF!+#REF!)*AB200</f>
        <v>#REF!</v>
      </c>
      <c r="AH200" s="2">
        <f>VLOOKUP($Q200,[1]sistem!$I$3:$N$10,6,FALSE)</f>
        <v>2</v>
      </c>
      <c r="AI200" s="2">
        <v>2</v>
      </c>
      <c r="AJ200" s="2">
        <f t="shared" si="84"/>
        <v>4</v>
      </c>
      <c r="AK200" s="2">
        <f>VLOOKUP($AZ200,[1]sistem!$I$18:$K$19,3,FALSE)</f>
        <v>14</v>
      </c>
      <c r="AL200" s="2" t="e">
        <f>AK200*#REF!</f>
        <v>#REF!</v>
      </c>
      <c r="AM200" s="2" t="e">
        <f t="shared" si="85"/>
        <v>#REF!</v>
      </c>
      <c r="AN200" s="2">
        <f t="shared" si="79"/>
        <v>25</v>
      </c>
      <c r="AO200" s="2" t="e">
        <f t="shared" si="86"/>
        <v>#REF!</v>
      </c>
      <c r="AP200" s="2" t="e">
        <f>ROUND(AO200-#REF!,0)</f>
        <v>#REF!</v>
      </c>
      <c r="AQ200" s="2">
        <f>IF(AZ200="s",IF(Q200=0,0,
IF(Q200=1,#REF!*4*4,
IF(Q200=2,0,
IF(Q200=3,#REF!*4*2,
IF(Q200=4,0,
IF(Q200=5,0,
IF(Q200=6,0,
IF(Q200=7,0)))))))),
IF(AZ200="t",
IF(Q200=0,0,
IF(Q200=1,#REF!*4*4*0.8,
IF(Q200=2,0,
IF(Q200=3,#REF!*4*2*0.8,
IF(Q200=4,0,
IF(Q200=5,0,
IF(Q200=6,0,
IF(Q200=7,0))))))))))</f>
        <v>0</v>
      </c>
      <c r="AR200" s="2" t="e">
        <f>IF(AZ200="s",
IF(Q200=0,0,
IF(Q200=1,0,
IF(Q200=2,#REF!*4*2,
IF(Q200=3,#REF!*4,
IF(Q200=4,#REF!*4,
IF(Q200=5,0,
IF(Q200=6,0,
IF(Q200=7,#REF!*4)))))))),
IF(AZ200="t",
IF(Q200=0,0,
IF(Q200=1,0,
IF(Q200=2,#REF!*4*2*0.8,
IF(Q200=3,#REF!*4*0.8,
IF(Q200=4,#REF!*4*0.8,
IF(Q200=5,0,
IF(Q200=6,0,
IF(Q200=7,#REF!*4))))))))))</f>
        <v>#REF!</v>
      </c>
      <c r="AS200" s="2" t="e">
        <f>IF(AZ200="s",
IF(Q200=0,0,
IF(Q200=1,#REF!*2,
IF(Q200=2,#REF!*2,
IF(Q200=3,#REF!*2,
IF(Q200=4,#REF!*2,
IF(Q200=5,#REF!*2,
IF(Q200=6,#REF!*2,
IF(Q200=7,#REF!*2)))))))),
IF(AZ200="t",
IF(Q200=0,#REF!*2*0.8,
IF(Q200=1,#REF!*2*0.8,
IF(Q200=2,#REF!*2*0.8,
IF(Q200=3,#REF!*2*0.8,
IF(Q200=4,#REF!*2*0.8,
IF(Q200=5,#REF!*2*0.8,
IF(Q200=6,#REF!*1*0.8,
IF(Q200=7,#REF!*2))))))))))</f>
        <v>#REF!</v>
      </c>
      <c r="AT200" s="2" t="e">
        <f t="shared" si="87"/>
        <v>#REF!</v>
      </c>
      <c r="AU200" s="2" t="e">
        <f>IF(AZ200="s",
IF(Q200=0,0,
IF(Q200=1,(14-2)*(#REF!+#REF!)/4*4,
IF(Q200=2,(14-2)*(#REF!+#REF!)/4*2,
IF(Q200=3,(14-2)*(#REF!+#REF!)/4*3,
IF(Q200=4,(14-2)*(#REF!+#REF!)/4,
IF(Q200=5,(14-2)*#REF!/4,
IF(Q200=6,0,
IF(Q200=7,(14)*#REF!)))))))),
IF(AZ200="t",
IF(Q200=0,0,
IF(Q200=1,(11-2)*(#REF!+#REF!)/4*4,
IF(Q200=2,(11-2)*(#REF!+#REF!)/4*2,
IF(Q200=3,(11-2)*(#REF!+#REF!)/4*3,
IF(Q200=4,(11-2)*(#REF!+#REF!)/4,
IF(Q200=5,(11-2)*#REF!/4,
IF(Q200=6,0,
IF(Q200=7,(11)*#REF!))))))))))</f>
        <v>#REF!</v>
      </c>
      <c r="AV200" s="2" t="e">
        <f t="shared" si="88"/>
        <v>#REF!</v>
      </c>
      <c r="AW200" s="2">
        <f t="shared" si="89"/>
        <v>8</v>
      </c>
      <c r="AX200" s="2">
        <f t="shared" si="90"/>
        <v>4</v>
      </c>
      <c r="AY200" s="2" t="e">
        <f t="shared" si="91"/>
        <v>#REF!</v>
      </c>
      <c r="AZ200" s="2" t="s">
        <v>63</v>
      </c>
      <c r="BA200" s="2" t="e">
        <f>IF(BG200="A",0,IF(AZ200="s",14*#REF!,IF(AZ200="T",11*#REF!,"HATA")))</f>
        <v>#REF!</v>
      </c>
      <c r="BB200" s="2" t="e">
        <f t="shared" si="92"/>
        <v>#REF!</v>
      </c>
      <c r="BC200" s="2" t="e">
        <f t="shared" si="93"/>
        <v>#REF!</v>
      </c>
      <c r="BD200" s="2" t="e">
        <f>IF(BC200-#REF!=0,"DOĞRU","YANLIŞ")</f>
        <v>#REF!</v>
      </c>
      <c r="BE200" s="2" t="e">
        <f>#REF!-BC200</f>
        <v>#REF!</v>
      </c>
      <c r="BF200" s="2">
        <v>0</v>
      </c>
      <c r="BH200" s="2">
        <v>0</v>
      </c>
      <c r="BJ200" s="2">
        <v>4</v>
      </c>
      <c r="BL200" s="7" t="e">
        <f>#REF!*14</f>
        <v>#REF!</v>
      </c>
      <c r="BM200" s="9"/>
      <c r="BN200" s="8"/>
      <c r="BO200" s="13"/>
      <c r="BP200" s="13"/>
      <c r="BQ200" s="13"/>
      <c r="BR200" s="13"/>
      <c r="BS200" s="13"/>
      <c r="BT200" s="10"/>
      <c r="BU200" s="11"/>
      <c r="BV200" s="12"/>
      <c r="CC200" s="41"/>
      <c r="CD200" s="41"/>
      <c r="CE200" s="41"/>
      <c r="CF200" s="42"/>
      <c r="CG200" s="42"/>
      <c r="CH200" s="42"/>
      <c r="CI200" s="42"/>
      <c r="CJ200" s="42"/>
      <c r="CK200" s="42"/>
    </row>
    <row r="201" spans="1:89" hidden="1" x14ac:dyDescent="0.25">
      <c r="A201" s="54" t="s">
        <v>245</v>
      </c>
      <c r="B201" s="54" t="s">
        <v>246</v>
      </c>
      <c r="C201" s="2" t="s">
        <v>246</v>
      </c>
      <c r="D201" s="4" t="s">
        <v>60</v>
      </c>
      <c r="E201" s="4" t="s">
        <v>60</v>
      </c>
      <c r="F201" s="4" t="e">
        <f>IF(AZ201="S",
IF(#REF!+BH201=2012,
IF(#REF!=1,"12-13/1",
IF(#REF!=2,"12-13/2",
IF(#REF!=3,"13-14/1",
IF(#REF!=4,"13-14/2","Hata1")))),
IF(#REF!+BH201=2013,
IF(#REF!=1,"13-14/1",
IF(#REF!=2,"13-14/2",
IF(#REF!=3,"14-15/1",
IF(#REF!=4,"14-15/2","Hata2")))),
IF(#REF!+BH201=2014,
IF(#REF!=1,"14-15/1",
IF(#REF!=2,"14-15/2",
IF(#REF!=3,"15-16/1",
IF(#REF!=4,"15-16/2","Hata3")))),
IF(#REF!+BH201=2015,
IF(#REF!=1,"15-16/1",
IF(#REF!=2,"15-16/2",
IF(#REF!=3,"16-17/1",
IF(#REF!=4,"16-17/2","Hata4")))),
IF(#REF!+BH201=2016,
IF(#REF!=1,"16-17/1",
IF(#REF!=2,"16-17/2",
IF(#REF!=3,"17-18/1",
IF(#REF!=4,"17-18/2","Hata5")))),
IF(#REF!+BH201=2017,
IF(#REF!=1,"17-18/1",
IF(#REF!=2,"17-18/2",
IF(#REF!=3,"18-19/1",
IF(#REF!=4,"18-19/2","Hata6")))),
IF(#REF!+BH201=2018,
IF(#REF!=1,"18-19/1",
IF(#REF!=2,"18-19/2",
IF(#REF!=3,"19-20/1",
IF(#REF!=4,"19-20/2","Hata7")))),
IF(#REF!+BH201=2019,
IF(#REF!=1,"19-20/1",
IF(#REF!=2,"19-20/2",
IF(#REF!=3,"20-21/1",
IF(#REF!=4,"20-21/2","Hata8")))),
IF(#REF!+BH201=2020,
IF(#REF!=1,"20-21/1",
IF(#REF!=2,"20-21/2",
IF(#REF!=3,"21-22/1",
IF(#REF!=4,"21-22/2","Hata9")))),
IF(#REF!+BH201=2021,
IF(#REF!=1,"21-22/1",
IF(#REF!=2,"21-22/2",
IF(#REF!=3,"22-23/1",
IF(#REF!=4,"22-23/2","Hata10")))),
IF(#REF!+BH201=2022,
IF(#REF!=1,"22-23/1",
IF(#REF!=2,"22-23/2",
IF(#REF!=3,"23-24/1",
IF(#REF!=4,"23-24/2","Hata11")))),
IF(#REF!+BH201=2023,
IF(#REF!=1,"23-24/1",
IF(#REF!=2,"23-24/2",
IF(#REF!=3,"24-25/1",
IF(#REF!=4,"24-25/2","Hata12")))),
)))))))))))),
IF(AZ201="T",
IF(#REF!+BH201=2012,
IF(#REF!=1,"12-13/1",
IF(#REF!=2,"12-13/2",
IF(#REF!=3,"12-13/3",
IF(#REF!=4,"13-14/1",
IF(#REF!=5,"13-14/2",
IF(#REF!=6,"13-14/3","Hata1")))))),
IF(#REF!+BH201=2013,
IF(#REF!=1,"13-14/1",
IF(#REF!=2,"13-14/2",
IF(#REF!=3,"13-14/3",
IF(#REF!=4,"14-15/1",
IF(#REF!=5,"14-15/2",
IF(#REF!=6,"14-15/3","Hata2")))))),
IF(#REF!+BH201=2014,
IF(#REF!=1,"14-15/1",
IF(#REF!=2,"14-15/2",
IF(#REF!=3,"14-15/3",
IF(#REF!=4,"15-16/1",
IF(#REF!=5,"15-16/2",
IF(#REF!=6,"15-16/3","Hata3")))))),
IF(AND(#REF!+#REF!&gt;2014,#REF!+#REF!&lt;2015,BH201=1),
IF(#REF!=0.1,"14-15/0.1",
IF(#REF!=0.2,"14-15/0.2",
IF(#REF!=0.3,"14-15/0.3","Hata4"))),
IF(#REF!+BH201=2015,
IF(#REF!=1,"15-16/1",
IF(#REF!=2,"15-16/2",
IF(#REF!=3,"15-16/3",
IF(#REF!=4,"16-17/1",
IF(#REF!=5,"16-17/2",
IF(#REF!=6,"16-17/3","Hata5")))))),
IF(#REF!+BH201=2016,
IF(#REF!=1,"16-17/1",
IF(#REF!=2,"16-17/2",
IF(#REF!=3,"16-17/3",
IF(#REF!=4,"17-18/1",
IF(#REF!=5,"17-18/2",
IF(#REF!=6,"17-18/3","Hata6")))))),
IF(#REF!+BH201=2017,
IF(#REF!=1,"17-18/1",
IF(#REF!=2,"17-18/2",
IF(#REF!=3,"17-18/3",
IF(#REF!=4,"18-19/1",
IF(#REF!=5,"18-19/2",
IF(#REF!=6,"18-19/3","Hata7")))))),
IF(#REF!+BH201=2018,
IF(#REF!=1,"18-19/1",
IF(#REF!=2,"18-19/2",
IF(#REF!=3,"18-19/3",
IF(#REF!=4,"19-20/1",
IF(#REF!=5," 19-20/2",
IF(#REF!=6,"19-20/3","Hata8")))))),
IF(#REF!+BH201=2019,
IF(#REF!=1,"19-20/1",
IF(#REF!=2,"19-20/2",
IF(#REF!=3,"19-20/3",
IF(#REF!=4,"20-21/1",
IF(#REF!=5,"20-21/2",
IF(#REF!=6,"20-21/3","Hata9")))))),
IF(#REF!+BH201=2020,
IF(#REF!=1,"20-21/1",
IF(#REF!=2,"20-21/2",
IF(#REF!=3,"20-21/3",
IF(#REF!=4,"21-22/1",
IF(#REF!=5,"21-22/2",
IF(#REF!=6,"21-22/3","Hata10")))))),
IF(#REF!+BH201=2021,
IF(#REF!=1,"21-22/1",
IF(#REF!=2,"21-22/2",
IF(#REF!=3,"21-22/3",
IF(#REF!=4,"22-23/1",
IF(#REF!=5,"22-23/2",
IF(#REF!=6,"22-23/3","Hata11")))))),
IF(#REF!+BH201=2022,
IF(#REF!=1,"22-23/1",
IF(#REF!=2,"22-23/2",
IF(#REF!=3,"22-23/3",
IF(#REF!=4,"23-24/1",
IF(#REF!=5,"23-24/2",
IF(#REF!=6,"23-24/3","Hata12")))))),
IF(#REF!+BH201=2023,
IF(#REF!=1,"23-24/1",
IF(#REF!=2,"23-24/2",
IF(#REF!=3,"23-24/3",
IF(#REF!=4,"24-25/1",
IF(#REF!=5,"24-25/2",
IF(#REF!=6,"24-25/3","Hata13")))))),
))))))))))))))
)</f>
        <v>#REF!</v>
      </c>
      <c r="G201" s="4"/>
      <c r="H201" s="54" t="s">
        <v>148</v>
      </c>
      <c r="I201" s="2">
        <v>206093</v>
      </c>
      <c r="J201" s="2" t="s">
        <v>147</v>
      </c>
      <c r="L201" s="2">
        <v>4358</v>
      </c>
      <c r="Q201" s="55">
        <v>0</v>
      </c>
      <c r="R201" s="2">
        <f>VLOOKUP($Q201,[1]sistem!$I$3:$L$10,2,FALSE)</f>
        <v>0</v>
      </c>
      <c r="S201" s="2">
        <f>VLOOKUP($Q201,[1]sistem!$I$3:$L$10,3,FALSE)</f>
        <v>0</v>
      </c>
      <c r="T201" s="2">
        <f>VLOOKUP($Q201,[1]sistem!$I$3:$L$10,4,FALSE)</f>
        <v>0</v>
      </c>
      <c r="U201" s="2" t="e">
        <f>VLOOKUP($AZ201,[1]sistem!$I$13:$L$14,2,FALSE)*#REF!</f>
        <v>#REF!</v>
      </c>
      <c r="V201" s="2" t="e">
        <f>VLOOKUP($AZ201,[1]sistem!$I$13:$L$14,3,FALSE)*#REF!</f>
        <v>#REF!</v>
      </c>
      <c r="W201" s="2" t="e">
        <f>VLOOKUP($AZ201,[1]sistem!$I$13:$L$14,4,FALSE)*#REF!</f>
        <v>#REF!</v>
      </c>
      <c r="X201" s="2" t="e">
        <f t="shared" si="80"/>
        <v>#REF!</v>
      </c>
      <c r="Y201" s="2" t="e">
        <f t="shared" si="81"/>
        <v>#REF!</v>
      </c>
      <c r="Z201" s="2" t="e">
        <f t="shared" si="82"/>
        <v>#REF!</v>
      </c>
      <c r="AA201" s="2" t="e">
        <f t="shared" si="83"/>
        <v>#REF!</v>
      </c>
      <c r="AB201" s="2">
        <f>VLOOKUP(AZ201,[1]sistem!$I$18:$J$19,2,FALSE)</f>
        <v>11</v>
      </c>
      <c r="AC201" s="2">
        <v>0.25</v>
      </c>
      <c r="AD201" s="2">
        <f>VLOOKUP($Q201,[1]sistem!$I$3:$M$10,5,FALSE)</f>
        <v>0</v>
      </c>
      <c r="AG201" s="2" t="e">
        <f>(#REF!+#REF!)*AB201</f>
        <v>#REF!</v>
      </c>
      <c r="AH201" s="2">
        <f>VLOOKUP($Q201,[1]sistem!$I$3:$N$10,6,FALSE)</f>
        <v>0</v>
      </c>
      <c r="AI201" s="2">
        <v>2</v>
      </c>
      <c r="AJ201" s="2">
        <f t="shared" si="84"/>
        <v>0</v>
      </c>
      <c r="AK201" s="2">
        <f>VLOOKUP($AZ201,[1]sistem!$I$18:$K$19,3,FALSE)</f>
        <v>11</v>
      </c>
      <c r="AL201" s="2" t="e">
        <f>AK201*#REF!</f>
        <v>#REF!</v>
      </c>
      <c r="AM201" s="2" t="e">
        <f t="shared" si="85"/>
        <v>#REF!</v>
      </c>
      <c r="AN201" s="2">
        <f t="shared" si="79"/>
        <v>25</v>
      </c>
      <c r="AO201" s="2" t="e">
        <f t="shared" si="86"/>
        <v>#REF!</v>
      </c>
      <c r="AP201" s="2" t="e">
        <f>ROUND(AO201-#REF!,0)</f>
        <v>#REF!</v>
      </c>
      <c r="AQ201" s="2">
        <f>IF(AZ201="s",IF(Q201=0,0,
IF(Q201=1,#REF!*4*4,
IF(Q201=2,0,
IF(Q201=3,#REF!*4*2,
IF(Q201=4,0,
IF(Q201=5,0,
IF(Q201=6,0,
IF(Q201=7,0)))))))),
IF(AZ201="t",
IF(Q201=0,0,
IF(Q201=1,#REF!*4*4*0.8,
IF(Q201=2,0,
IF(Q201=3,#REF!*4*2*0.8,
IF(Q201=4,0,
IF(Q201=5,0,
IF(Q201=6,0,
IF(Q201=7,0))))))))))</f>
        <v>0</v>
      </c>
      <c r="AR201" s="2">
        <f>IF(AZ201="s",
IF(Q201=0,0,
IF(Q201=1,0,
IF(Q201=2,#REF!*4*2,
IF(Q201=3,#REF!*4,
IF(Q201=4,#REF!*4,
IF(Q201=5,0,
IF(Q201=6,0,
IF(Q201=7,#REF!*4)))))))),
IF(AZ201="t",
IF(Q201=0,0,
IF(Q201=1,0,
IF(Q201=2,#REF!*4*2*0.8,
IF(Q201=3,#REF!*4*0.8,
IF(Q201=4,#REF!*4*0.8,
IF(Q201=5,0,
IF(Q201=6,0,
IF(Q201=7,#REF!*4))))))))))</f>
        <v>0</v>
      </c>
      <c r="AS201" s="2" t="e">
        <f>IF(AZ201="s",
IF(Q201=0,0,
IF(Q201=1,#REF!*2,
IF(Q201=2,#REF!*2,
IF(Q201=3,#REF!*2,
IF(Q201=4,#REF!*2,
IF(Q201=5,#REF!*2,
IF(Q201=6,#REF!*2,
IF(Q201=7,#REF!*2)))))))),
IF(AZ201="t",
IF(Q201=0,#REF!*2*0.8,
IF(Q201=1,#REF!*2*0.8,
IF(Q201=2,#REF!*2*0.8,
IF(Q201=3,#REF!*2*0.8,
IF(Q201=4,#REF!*2*0.8,
IF(Q201=5,#REF!*2*0.8,
IF(Q201=6,#REF!*1*0.8,
IF(Q201=7,#REF!*2))))))))))</f>
        <v>#REF!</v>
      </c>
      <c r="AT201" s="2" t="e">
        <f t="shared" si="87"/>
        <v>#REF!</v>
      </c>
      <c r="AU201" s="2">
        <f>IF(AZ201="s",
IF(Q201=0,0,
IF(Q201=1,(14-2)*(#REF!+#REF!)/4*4,
IF(Q201=2,(14-2)*(#REF!+#REF!)/4*2,
IF(Q201=3,(14-2)*(#REF!+#REF!)/4*3,
IF(Q201=4,(14-2)*(#REF!+#REF!)/4,
IF(Q201=5,(14-2)*#REF!/4,
IF(Q201=6,0,
IF(Q201=7,(14)*#REF!)))))))),
IF(AZ201="t",
IF(Q201=0,0,
IF(Q201=1,(11-2)*(#REF!+#REF!)/4*4,
IF(Q201=2,(11-2)*(#REF!+#REF!)/4*2,
IF(Q201=3,(11-2)*(#REF!+#REF!)/4*3,
IF(Q201=4,(11-2)*(#REF!+#REF!)/4,
IF(Q201=5,(11-2)*#REF!/4,
IF(Q201=6,0,
IF(Q201=7,(11)*#REF!))))))))))</f>
        <v>0</v>
      </c>
      <c r="AV201" s="2" t="e">
        <f t="shared" si="88"/>
        <v>#REF!</v>
      </c>
      <c r="AW201" s="2">
        <f t="shared" si="89"/>
        <v>0</v>
      </c>
      <c r="AX201" s="2">
        <f t="shared" si="90"/>
        <v>0</v>
      </c>
      <c r="AY201" s="2" t="e">
        <f t="shared" si="91"/>
        <v>#REF!</v>
      </c>
      <c r="AZ201" s="2" t="s">
        <v>81</v>
      </c>
      <c r="BA201" s="2" t="e">
        <f>IF(BG201="A",0,IF(AZ201="s",14*#REF!,IF(AZ201="T",11*#REF!,"HATA")))</f>
        <v>#REF!</v>
      </c>
      <c r="BB201" s="2" t="e">
        <f t="shared" si="92"/>
        <v>#REF!</v>
      </c>
      <c r="BC201" s="2" t="e">
        <f t="shared" si="93"/>
        <v>#REF!</v>
      </c>
      <c r="BD201" s="2" t="e">
        <f>IF(BC201-#REF!=0,"DOĞRU","YANLIŞ")</f>
        <v>#REF!</v>
      </c>
      <c r="BE201" s="2" t="e">
        <f>#REF!-BC201</f>
        <v>#REF!</v>
      </c>
      <c r="BF201" s="2">
        <v>0</v>
      </c>
      <c r="BH201" s="2">
        <v>0</v>
      </c>
      <c r="BJ201" s="2">
        <v>0</v>
      </c>
      <c r="BL201" s="7" t="e">
        <f>#REF!*14</f>
        <v>#REF!</v>
      </c>
      <c r="BM201" s="9"/>
      <c r="BN201" s="8"/>
      <c r="BO201" s="13"/>
      <c r="BP201" s="13"/>
      <c r="BQ201" s="13"/>
      <c r="BR201" s="13"/>
      <c r="BS201" s="13"/>
      <c r="BT201" s="10"/>
      <c r="BU201" s="11"/>
      <c r="BV201" s="12"/>
      <c r="CC201" s="51"/>
      <c r="CD201" s="51"/>
      <c r="CE201" s="51"/>
      <c r="CF201" s="52"/>
      <c r="CG201" s="52"/>
      <c r="CH201" s="52"/>
      <c r="CI201" s="52"/>
      <c r="CJ201" s="42"/>
      <c r="CK201" s="42"/>
    </row>
    <row r="202" spans="1:89" hidden="1" x14ac:dyDescent="0.25">
      <c r="A202" s="2" t="s">
        <v>560</v>
      </c>
      <c r="B202" s="2" t="s">
        <v>561</v>
      </c>
      <c r="C202" s="2" t="s">
        <v>561</v>
      </c>
      <c r="D202" s="4" t="s">
        <v>60</v>
      </c>
      <c r="E202" s="4" t="s">
        <v>60</v>
      </c>
      <c r="F202" s="4" t="e">
        <f>IF(AZ202="S",
IF(#REF!+BH202=2012,
IF(#REF!=1,"12-13/1",
IF(#REF!=2,"12-13/2",
IF(#REF!=3,"13-14/1",
IF(#REF!=4,"13-14/2","Hata1")))),
IF(#REF!+BH202=2013,
IF(#REF!=1,"13-14/1",
IF(#REF!=2,"13-14/2",
IF(#REF!=3,"14-15/1",
IF(#REF!=4,"14-15/2","Hata2")))),
IF(#REF!+BH202=2014,
IF(#REF!=1,"14-15/1",
IF(#REF!=2,"14-15/2",
IF(#REF!=3,"15-16/1",
IF(#REF!=4,"15-16/2","Hata3")))),
IF(#REF!+BH202=2015,
IF(#REF!=1,"15-16/1",
IF(#REF!=2,"15-16/2",
IF(#REF!=3,"16-17/1",
IF(#REF!=4,"16-17/2","Hata4")))),
IF(#REF!+BH202=2016,
IF(#REF!=1,"16-17/1",
IF(#REF!=2,"16-17/2",
IF(#REF!=3,"17-18/1",
IF(#REF!=4,"17-18/2","Hata5")))),
IF(#REF!+BH202=2017,
IF(#REF!=1,"17-18/1",
IF(#REF!=2,"17-18/2",
IF(#REF!=3,"18-19/1",
IF(#REF!=4,"18-19/2","Hata6")))),
IF(#REF!+BH202=2018,
IF(#REF!=1,"18-19/1",
IF(#REF!=2,"18-19/2",
IF(#REF!=3,"19-20/1",
IF(#REF!=4,"19-20/2","Hata7")))),
IF(#REF!+BH202=2019,
IF(#REF!=1,"19-20/1",
IF(#REF!=2,"19-20/2",
IF(#REF!=3,"20-21/1",
IF(#REF!=4,"20-21/2","Hata8")))),
IF(#REF!+BH202=2020,
IF(#REF!=1,"20-21/1",
IF(#REF!=2,"20-21/2",
IF(#REF!=3,"21-22/1",
IF(#REF!=4,"21-22/2","Hata9")))),
IF(#REF!+BH202=2021,
IF(#REF!=1,"21-22/1",
IF(#REF!=2,"21-22/2",
IF(#REF!=3,"22-23/1",
IF(#REF!=4,"22-23/2","Hata10")))),
IF(#REF!+BH202=2022,
IF(#REF!=1,"22-23/1",
IF(#REF!=2,"22-23/2",
IF(#REF!=3,"23-24/1",
IF(#REF!=4,"23-24/2","Hata11")))),
IF(#REF!+BH202=2023,
IF(#REF!=1,"23-24/1",
IF(#REF!=2,"23-24/2",
IF(#REF!=3,"24-25/1",
IF(#REF!=4,"24-25/2","Hata12")))),
)))))))))))),
IF(AZ202="T",
IF(#REF!+BH202=2012,
IF(#REF!=1,"12-13/1",
IF(#REF!=2,"12-13/2",
IF(#REF!=3,"12-13/3",
IF(#REF!=4,"13-14/1",
IF(#REF!=5,"13-14/2",
IF(#REF!=6,"13-14/3","Hata1")))))),
IF(#REF!+BH202=2013,
IF(#REF!=1,"13-14/1",
IF(#REF!=2,"13-14/2",
IF(#REF!=3,"13-14/3",
IF(#REF!=4,"14-15/1",
IF(#REF!=5,"14-15/2",
IF(#REF!=6,"14-15/3","Hata2")))))),
IF(#REF!+BH202=2014,
IF(#REF!=1,"14-15/1",
IF(#REF!=2,"14-15/2",
IF(#REF!=3,"14-15/3",
IF(#REF!=4,"15-16/1",
IF(#REF!=5,"15-16/2",
IF(#REF!=6,"15-16/3","Hata3")))))),
IF(AND(#REF!+#REF!&gt;2014,#REF!+#REF!&lt;2015,BH202=1),
IF(#REF!=0.1,"14-15/0.1",
IF(#REF!=0.2,"14-15/0.2",
IF(#REF!=0.3,"14-15/0.3","Hata4"))),
IF(#REF!+BH202=2015,
IF(#REF!=1,"15-16/1",
IF(#REF!=2,"15-16/2",
IF(#REF!=3,"15-16/3",
IF(#REF!=4,"16-17/1",
IF(#REF!=5,"16-17/2",
IF(#REF!=6,"16-17/3","Hata5")))))),
IF(#REF!+BH202=2016,
IF(#REF!=1,"16-17/1",
IF(#REF!=2,"16-17/2",
IF(#REF!=3,"16-17/3",
IF(#REF!=4,"17-18/1",
IF(#REF!=5,"17-18/2",
IF(#REF!=6,"17-18/3","Hata6")))))),
IF(#REF!+BH202=2017,
IF(#REF!=1,"17-18/1",
IF(#REF!=2,"17-18/2",
IF(#REF!=3,"17-18/3",
IF(#REF!=4,"18-19/1",
IF(#REF!=5,"18-19/2",
IF(#REF!=6,"18-19/3","Hata7")))))),
IF(#REF!+BH202=2018,
IF(#REF!=1,"18-19/1",
IF(#REF!=2,"18-19/2",
IF(#REF!=3,"18-19/3",
IF(#REF!=4,"19-20/1",
IF(#REF!=5," 19-20/2",
IF(#REF!=6,"19-20/3","Hata8")))))),
IF(#REF!+BH202=2019,
IF(#REF!=1,"19-20/1",
IF(#REF!=2,"19-20/2",
IF(#REF!=3,"19-20/3",
IF(#REF!=4,"20-21/1",
IF(#REF!=5,"20-21/2",
IF(#REF!=6,"20-21/3","Hata9")))))),
IF(#REF!+BH202=2020,
IF(#REF!=1,"20-21/1",
IF(#REF!=2,"20-21/2",
IF(#REF!=3,"20-21/3",
IF(#REF!=4,"21-22/1",
IF(#REF!=5,"21-22/2",
IF(#REF!=6,"21-22/3","Hata10")))))),
IF(#REF!+BH202=2021,
IF(#REF!=1,"21-22/1",
IF(#REF!=2,"21-22/2",
IF(#REF!=3,"21-22/3",
IF(#REF!=4,"22-23/1",
IF(#REF!=5,"22-23/2",
IF(#REF!=6,"22-23/3","Hata11")))))),
IF(#REF!+BH202=2022,
IF(#REF!=1,"22-23/1",
IF(#REF!=2,"22-23/2",
IF(#REF!=3,"22-23/3",
IF(#REF!=4,"23-24/1",
IF(#REF!=5,"23-24/2",
IF(#REF!=6,"23-24/3","Hata12")))))),
IF(#REF!+BH202=2023,
IF(#REF!=1,"23-24/1",
IF(#REF!=2,"23-24/2",
IF(#REF!=3,"23-24/3",
IF(#REF!=4,"24-25/1",
IF(#REF!=5,"24-25/2",
IF(#REF!=6,"24-25/3","Hata13")))))),
))))))))))))))
)</f>
        <v>#REF!</v>
      </c>
      <c r="G202" s="4"/>
      <c r="H202" s="2" t="s">
        <v>148</v>
      </c>
      <c r="I202" s="2">
        <v>206093</v>
      </c>
      <c r="J202" s="2" t="s">
        <v>147</v>
      </c>
      <c r="Q202" s="5">
        <v>2</v>
      </c>
      <c r="R202" s="2">
        <f>VLOOKUP($Q202,[1]sistem!$I$3:$L$10,2,FALSE)</f>
        <v>0</v>
      </c>
      <c r="S202" s="2">
        <f>VLOOKUP($Q202,[1]sistem!$I$3:$L$10,3,FALSE)</f>
        <v>2</v>
      </c>
      <c r="T202" s="2">
        <f>VLOOKUP($Q202,[1]sistem!$I$3:$L$10,4,FALSE)</f>
        <v>1</v>
      </c>
      <c r="U202" s="2" t="e">
        <f>VLOOKUP($AZ202,[1]sistem!$I$13:$L$14,2,FALSE)*#REF!</f>
        <v>#REF!</v>
      </c>
      <c r="V202" s="2" t="e">
        <f>VLOOKUP($AZ202,[1]sistem!$I$13:$L$14,3,FALSE)*#REF!</f>
        <v>#REF!</v>
      </c>
      <c r="W202" s="2" t="e">
        <f>VLOOKUP($AZ202,[1]sistem!$I$13:$L$14,4,FALSE)*#REF!</f>
        <v>#REF!</v>
      </c>
      <c r="X202" s="2" t="e">
        <f t="shared" si="80"/>
        <v>#REF!</v>
      </c>
      <c r="Y202" s="2" t="e">
        <f t="shared" si="81"/>
        <v>#REF!</v>
      </c>
      <c r="Z202" s="2" t="e">
        <f t="shared" si="82"/>
        <v>#REF!</v>
      </c>
      <c r="AA202" s="2" t="e">
        <f t="shared" si="83"/>
        <v>#REF!</v>
      </c>
      <c r="AB202" s="2">
        <f>VLOOKUP(AZ202,[1]sistem!$I$18:$J$19,2,FALSE)</f>
        <v>14</v>
      </c>
      <c r="AC202" s="2">
        <v>0.25</v>
      </c>
      <c r="AD202" s="2">
        <f>VLOOKUP($Q202,[1]sistem!$I$3:$M$10,5,FALSE)</f>
        <v>2</v>
      </c>
      <c r="AE202" s="2">
        <v>5</v>
      </c>
      <c r="AG202" s="2">
        <f>AE202*AK202</f>
        <v>70</v>
      </c>
      <c r="AH202" s="2">
        <f>VLOOKUP($Q202,[1]sistem!$I$3:$N$10,6,FALSE)</f>
        <v>3</v>
      </c>
      <c r="AI202" s="2">
        <v>2</v>
      </c>
      <c r="AJ202" s="2">
        <f t="shared" si="84"/>
        <v>6</v>
      </c>
      <c r="AK202" s="2">
        <f>VLOOKUP($AZ202,[1]sistem!$I$18:$K$19,3,FALSE)</f>
        <v>14</v>
      </c>
      <c r="AL202" s="2" t="e">
        <f>AK202*#REF!</f>
        <v>#REF!</v>
      </c>
      <c r="AM202" s="2" t="e">
        <f t="shared" si="85"/>
        <v>#REF!</v>
      </c>
      <c r="AN202" s="2">
        <f t="shared" si="79"/>
        <v>25</v>
      </c>
      <c r="AO202" s="2" t="e">
        <f t="shared" si="86"/>
        <v>#REF!</v>
      </c>
      <c r="AP202" s="2" t="e">
        <f>ROUND(AO202-#REF!,0)</f>
        <v>#REF!</v>
      </c>
      <c r="AQ202" s="2">
        <f>IF(AZ202="s",IF(Q202=0,0,
IF(Q202=1,#REF!*4*4,
IF(Q202=2,0,
IF(Q202=3,#REF!*4*2,
IF(Q202=4,0,
IF(Q202=5,0,
IF(Q202=6,0,
IF(Q202=7,0)))))))),
IF(AZ202="t",
IF(Q202=0,0,
IF(Q202=1,#REF!*4*4*0.8,
IF(Q202=2,0,
IF(Q202=3,#REF!*4*2*0.8,
IF(Q202=4,0,
IF(Q202=5,0,
IF(Q202=6,0,
IF(Q202=7,0))))))))))</f>
        <v>0</v>
      </c>
      <c r="AR202" s="2" t="e">
        <f>IF(AZ202="s",
IF(Q202=0,0,
IF(Q202=1,0,
IF(Q202=2,#REF!*4*2,
IF(Q202=3,#REF!*4,
IF(Q202=4,#REF!*4,
IF(Q202=5,0,
IF(Q202=6,0,
IF(Q202=7,#REF!*4)))))))),
IF(AZ202="t",
IF(Q202=0,0,
IF(Q202=1,0,
IF(Q202=2,#REF!*4*2*0.8,
IF(Q202=3,#REF!*4*0.8,
IF(Q202=4,#REF!*4*0.8,
IF(Q202=5,0,
IF(Q202=6,0,
IF(Q202=7,#REF!*4))))))))))</f>
        <v>#REF!</v>
      </c>
      <c r="AS202" s="2" t="e">
        <f>IF(AZ202="s",
IF(Q202=0,0,
IF(Q202=1,#REF!*2,
IF(Q202=2,#REF!*2,
IF(Q202=3,#REF!*2,
IF(Q202=4,#REF!*2,
IF(Q202=5,#REF!*2,
IF(Q202=6,#REF!*2,
IF(Q202=7,#REF!*2)))))))),
IF(AZ202="t",
IF(Q202=0,#REF!*2*0.8,
IF(Q202=1,#REF!*2*0.8,
IF(Q202=2,#REF!*2*0.8,
IF(Q202=3,#REF!*2*0.8,
IF(Q202=4,#REF!*2*0.8,
IF(Q202=5,#REF!*2*0.8,
IF(Q202=6,#REF!*1*0.8,
IF(Q202=7,#REF!*2))))))))))</f>
        <v>#REF!</v>
      </c>
      <c r="AT202" s="2" t="e">
        <f t="shared" si="87"/>
        <v>#REF!</v>
      </c>
      <c r="AU202" s="2" t="e">
        <f>IF(AZ202="s",
IF(Q202=0,0,
IF(Q202=1,(14-2)*(#REF!+#REF!)/4*4,
IF(Q202=2,(14-2)*(#REF!+#REF!)/4*2,
IF(Q202=3,(14-2)*(#REF!+#REF!)/4*3,
IF(Q202=4,(14-2)*(#REF!+#REF!)/4,
IF(Q202=5,(14-2)*#REF!/4,
IF(Q202=6,0,
IF(Q202=7,(14)*#REF!)))))))),
IF(AZ202="t",
IF(Q202=0,0,
IF(Q202=1,(11-2)*(#REF!+#REF!)/4*4,
IF(Q202=2,(11-2)*(#REF!+#REF!)/4*2,
IF(Q202=3,(11-2)*(#REF!+#REF!)/4*3,
IF(Q202=4,(11-2)*(#REF!+#REF!)/4,
IF(Q202=5,(11-2)*#REF!/4,
IF(Q202=6,0,
IF(Q202=7,(11)*#REF!))))))))))</f>
        <v>#REF!</v>
      </c>
      <c r="AV202" s="2" t="e">
        <f t="shared" si="88"/>
        <v>#REF!</v>
      </c>
      <c r="AW202" s="2">
        <f t="shared" si="89"/>
        <v>12</v>
      </c>
      <c r="AX202" s="2">
        <f t="shared" si="90"/>
        <v>6</v>
      </c>
      <c r="AY202" s="2" t="e">
        <f t="shared" si="91"/>
        <v>#REF!</v>
      </c>
      <c r="AZ202" s="2" t="s">
        <v>63</v>
      </c>
      <c r="BA202" s="2" t="e">
        <f>IF(BG202="A",0,IF(AZ202="s",14*#REF!,IF(AZ202="T",11*#REF!,"HATA")))</f>
        <v>#REF!</v>
      </c>
      <c r="BB202" s="2" t="e">
        <f t="shared" si="92"/>
        <v>#REF!</v>
      </c>
      <c r="BC202" s="2" t="e">
        <f t="shared" si="93"/>
        <v>#REF!</v>
      </c>
      <c r="BD202" s="2" t="e">
        <f>IF(BC202-#REF!=0,"DOĞRU","YANLIŞ")</f>
        <v>#REF!</v>
      </c>
      <c r="BE202" s="2" t="e">
        <f>#REF!-BC202</f>
        <v>#REF!</v>
      </c>
      <c r="BF202" s="2">
        <v>0</v>
      </c>
      <c r="BH202" s="2">
        <v>0</v>
      </c>
      <c r="BJ202" s="2">
        <v>2</v>
      </c>
      <c r="BL202" s="7" t="e">
        <f>#REF!*14</f>
        <v>#REF!</v>
      </c>
      <c r="BM202" s="9"/>
      <c r="BN202" s="8"/>
      <c r="BO202" s="13"/>
      <c r="BP202" s="13"/>
      <c r="BQ202" s="13"/>
      <c r="BR202" s="13"/>
      <c r="BS202" s="13"/>
      <c r="BT202" s="10"/>
      <c r="BU202" s="11"/>
      <c r="BV202" s="12"/>
      <c r="CC202" s="41"/>
      <c r="CD202" s="41"/>
      <c r="CE202" s="41"/>
      <c r="CF202" s="42"/>
      <c r="CG202" s="42"/>
      <c r="CH202" s="42"/>
      <c r="CI202" s="42"/>
      <c r="CJ202" s="42"/>
      <c r="CK202" s="42"/>
    </row>
    <row r="203" spans="1:89" hidden="1" x14ac:dyDescent="0.25">
      <c r="A203" s="2" t="s">
        <v>565</v>
      </c>
      <c r="B203" s="2" t="s">
        <v>566</v>
      </c>
      <c r="C203" s="2" t="s">
        <v>566</v>
      </c>
      <c r="D203" s="4" t="s">
        <v>60</v>
      </c>
      <c r="E203" s="4" t="s">
        <v>60</v>
      </c>
      <c r="F203" s="4" t="e">
        <f>IF(AZ203="S",
IF(#REF!+BH203=2012,
IF(#REF!=1,"12-13/1",
IF(#REF!=2,"12-13/2",
IF(#REF!=3,"13-14/1",
IF(#REF!=4,"13-14/2","Hata1")))),
IF(#REF!+BH203=2013,
IF(#REF!=1,"13-14/1",
IF(#REF!=2,"13-14/2",
IF(#REF!=3,"14-15/1",
IF(#REF!=4,"14-15/2","Hata2")))),
IF(#REF!+BH203=2014,
IF(#REF!=1,"14-15/1",
IF(#REF!=2,"14-15/2",
IF(#REF!=3,"15-16/1",
IF(#REF!=4,"15-16/2","Hata3")))),
IF(#REF!+BH203=2015,
IF(#REF!=1,"15-16/1",
IF(#REF!=2,"15-16/2",
IF(#REF!=3,"16-17/1",
IF(#REF!=4,"16-17/2","Hata4")))),
IF(#REF!+BH203=2016,
IF(#REF!=1,"16-17/1",
IF(#REF!=2,"16-17/2",
IF(#REF!=3,"17-18/1",
IF(#REF!=4,"17-18/2","Hata5")))),
IF(#REF!+BH203=2017,
IF(#REF!=1,"17-18/1",
IF(#REF!=2,"17-18/2",
IF(#REF!=3,"18-19/1",
IF(#REF!=4,"18-19/2","Hata6")))),
IF(#REF!+BH203=2018,
IF(#REF!=1,"18-19/1",
IF(#REF!=2,"18-19/2",
IF(#REF!=3,"19-20/1",
IF(#REF!=4,"19-20/2","Hata7")))),
IF(#REF!+BH203=2019,
IF(#REF!=1,"19-20/1",
IF(#REF!=2,"19-20/2",
IF(#REF!=3,"20-21/1",
IF(#REF!=4,"20-21/2","Hata8")))),
IF(#REF!+BH203=2020,
IF(#REF!=1,"20-21/1",
IF(#REF!=2,"20-21/2",
IF(#REF!=3,"21-22/1",
IF(#REF!=4,"21-22/2","Hata9")))),
IF(#REF!+BH203=2021,
IF(#REF!=1,"21-22/1",
IF(#REF!=2,"21-22/2",
IF(#REF!=3,"22-23/1",
IF(#REF!=4,"22-23/2","Hata10")))),
IF(#REF!+BH203=2022,
IF(#REF!=1,"22-23/1",
IF(#REF!=2,"22-23/2",
IF(#REF!=3,"23-24/1",
IF(#REF!=4,"23-24/2","Hata11")))),
IF(#REF!+BH203=2023,
IF(#REF!=1,"23-24/1",
IF(#REF!=2,"23-24/2",
IF(#REF!=3,"24-25/1",
IF(#REF!=4,"24-25/2","Hata12")))),
)))))))))))),
IF(AZ203="T",
IF(#REF!+BH203=2012,
IF(#REF!=1,"12-13/1",
IF(#REF!=2,"12-13/2",
IF(#REF!=3,"12-13/3",
IF(#REF!=4,"13-14/1",
IF(#REF!=5,"13-14/2",
IF(#REF!=6,"13-14/3","Hata1")))))),
IF(#REF!+BH203=2013,
IF(#REF!=1,"13-14/1",
IF(#REF!=2,"13-14/2",
IF(#REF!=3,"13-14/3",
IF(#REF!=4,"14-15/1",
IF(#REF!=5,"14-15/2",
IF(#REF!=6,"14-15/3","Hata2")))))),
IF(#REF!+BH203=2014,
IF(#REF!=1,"14-15/1",
IF(#REF!=2,"14-15/2",
IF(#REF!=3,"14-15/3",
IF(#REF!=4,"15-16/1",
IF(#REF!=5,"15-16/2",
IF(#REF!=6,"15-16/3","Hata3")))))),
IF(AND(#REF!+#REF!&gt;2014,#REF!+#REF!&lt;2015,BH203=1),
IF(#REF!=0.1,"14-15/0.1",
IF(#REF!=0.2,"14-15/0.2",
IF(#REF!=0.3,"14-15/0.3","Hata4"))),
IF(#REF!+BH203=2015,
IF(#REF!=1,"15-16/1",
IF(#REF!=2,"15-16/2",
IF(#REF!=3,"15-16/3",
IF(#REF!=4,"16-17/1",
IF(#REF!=5,"16-17/2",
IF(#REF!=6,"16-17/3","Hata5")))))),
IF(#REF!+BH203=2016,
IF(#REF!=1,"16-17/1",
IF(#REF!=2,"16-17/2",
IF(#REF!=3,"16-17/3",
IF(#REF!=4,"17-18/1",
IF(#REF!=5,"17-18/2",
IF(#REF!=6,"17-18/3","Hata6")))))),
IF(#REF!+BH203=2017,
IF(#REF!=1,"17-18/1",
IF(#REF!=2,"17-18/2",
IF(#REF!=3,"17-18/3",
IF(#REF!=4,"18-19/1",
IF(#REF!=5,"18-19/2",
IF(#REF!=6,"18-19/3","Hata7")))))),
IF(#REF!+BH203=2018,
IF(#REF!=1,"18-19/1",
IF(#REF!=2,"18-19/2",
IF(#REF!=3,"18-19/3",
IF(#REF!=4,"19-20/1",
IF(#REF!=5," 19-20/2",
IF(#REF!=6,"19-20/3","Hata8")))))),
IF(#REF!+BH203=2019,
IF(#REF!=1,"19-20/1",
IF(#REF!=2,"19-20/2",
IF(#REF!=3,"19-20/3",
IF(#REF!=4,"20-21/1",
IF(#REF!=5,"20-21/2",
IF(#REF!=6,"20-21/3","Hata9")))))),
IF(#REF!+BH203=2020,
IF(#REF!=1,"20-21/1",
IF(#REF!=2,"20-21/2",
IF(#REF!=3,"20-21/3",
IF(#REF!=4,"21-22/1",
IF(#REF!=5,"21-22/2",
IF(#REF!=6,"21-22/3","Hata10")))))),
IF(#REF!+BH203=2021,
IF(#REF!=1,"21-22/1",
IF(#REF!=2,"21-22/2",
IF(#REF!=3,"21-22/3",
IF(#REF!=4,"22-23/1",
IF(#REF!=5,"22-23/2",
IF(#REF!=6,"22-23/3","Hata11")))))),
IF(#REF!+BH203=2022,
IF(#REF!=1,"22-23/1",
IF(#REF!=2,"22-23/2",
IF(#REF!=3,"22-23/3",
IF(#REF!=4,"23-24/1",
IF(#REF!=5,"23-24/2",
IF(#REF!=6,"23-24/3","Hata12")))))),
IF(#REF!+BH203=2023,
IF(#REF!=1,"23-24/1",
IF(#REF!=2,"23-24/2",
IF(#REF!=3,"23-24/3",
IF(#REF!=4,"24-25/1",
IF(#REF!=5,"24-25/2",
IF(#REF!=6,"24-25/3","Hata13")))))),
))))))))))))))
)</f>
        <v>#REF!</v>
      </c>
      <c r="G203" s="4"/>
      <c r="H203" s="2" t="s">
        <v>148</v>
      </c>
      <c r="I203" s="2">
        <v>206093</v>
      </c>
      <c r="J203" s="2" t="s">
        <v>147</v>
      </c>
      <c r="O203" s="2" t="s">
        <v>567</v>
      </c>
      <c r="P203" s="2" t="s">
        <v>567</v>
      </c>
      <c r="Q203" s="5">
        <v>2</v>
      </c>
      <c r="R203" s="2">
        <f>VLOOKUP($Q203,[1]sistem!$I$3:$L$10,2,FALSE)</f>
        <v>0</v>
      </c>
      <c r="S203" s="2">
        <f>VLOOKUP($Q203,[1]sistem!$I$3:$L$10,3,FALSE)</f>
        <v>2</v>
      </c>
      <c r="T203" s="2">
        <f>VLOOKUP($Q203,[1]sistem!$I$3:$L$10,4,FALSE)</f>
        <v>1</v>
      </c>
      <c r="U203" s="2" t="e">
        <f>VLOOKUP($AZ203,[1]sistem!$I$13:$L$14,2,FALSE)*#REF!</f>
        <v>#REF!</v>
      </c>
      <c r="V203" s="2" t="e">
        <f>VLOOKUP($AZ203,[1]sistem!$I$13:$L$14,3,FALSE)*#REF!</f>
        <v>#REF!</v>
      </c>
      <c r="W203" s="2" t="e">
        <f>VLOOKUP($AZ203,[1]sistem!$I$13:$L$14,4,FALSE)*#REF!</f>
        <v>#REF!</v>
      </c>
      <c r="X203" s="2" t="e">
        <f t="shared" si="80"/>
        <v>#REF!</v>
      </c>
      <c r="Y203" s="2" t="e">
        <f t="shared" si="81"/>
        <v>#REF!</v>
      </c>
      <c r="Z203" s="2" t="e">
        <f t="shared" si="82"/>
        <v>#REF!</v>
      </c>
      <c r="AA203" s="2" t="e">
        <f t="shared" si="83"/>
        <v>#REF!</v>
      </c>
      <c r="AB203" s="2">
        <f>VLOOKUP(AZ203,[1]sistem!$I$18:$J$19,2,FALSE)</f>
        <v>14</v>
      </c>
      <c r="AC203" s="2">
        <v>0.25</v>
      </c>
      <c r="AD203" s="2">
        <f>VLOOKUP($Q203,[1]sistem!$I$3:$M$10,5,FALSE)</f>
        <v>2</v>
      </c>
      <c r="AE203" s="2">
        <v>4</v>
      </c>
      <c r="AG203" s="2">
        <f>AE203*AK203</f>
        <v>56</v>
      </c>
      <c r="AH203" s="2">
        <f>VLOOKUP($Q203,[1]sistem!$I$3:$N$10,6,FALSE)</f>
        <v>3</v>
      </c>
      <c r="AI203" s="2">
        <v>2</v>
      </c>
      <c r="AJ203" s="2">
        <f t="shared" si="84"/>
        <v>6</v>
      </c>
      <c r="AK203" s="2">
        <f>VLOOKUP($AZ203,[1]sistem!$I$18:$K$19,3,FALSE)</f>
        <v>14</v>
      </c>
      <c r="AL203" s="2" t="e">
        <f>AK203*#REF!</f>
        <v>#REF!</v>
      </c>
      <c r="AM203" s="2" t="e">
        <f t="shared" si="85"/>
        <v>#REF!</v>
      </c>
      <c r="AN203" s="2">
        <f t="shared" si="79"/>
        <v>25</v>
      </c>
      <c r="AO203" s="2" t="e">
        <f t="shared" si="86"/>
        <v>#REF!</v>
      </c>
      <c r="AP203" s="2" t="e">
        <f>ROUND(AO203-#REF!,0)</f>
        <v>#REF!</v>
      </c>
      <c r="AQ203" s="2">
        <f>IF(AZ203="s",IF(Q203=0,0,
IF(Q203=1,#REF!*4*4,
IF(Q203=2,0,
IF(Q203=3,#REF!*4*2,
IF(Q203=4,0,
IF(Q203=5,0,
IF(Q203=6,0,
IF(Q203=7,0)))))))),
IF(AZ203="t",
IF(Q203=0,0,
IF(Q203=1,#REF!*4*4*0.8,
IF(Q203=2,0,
IF(Q203=3,#REF!*4*2*0.8,
IF(Q203=4,0,
IF(Q203=5,0,
IF(Q203=6,0,
IF(Q203=7,0))))))))))</f>
        <v>0</v>
      </c>
      <c r="AR203" s="2" t="e">
        <f>IF(AZ203="s",
IF(Q203=0,0,
IF(Q203=1,0,
IF(Q203=2,#REF!*4*2,
IF(Q203=3,#REF!*4,
IF(Q203=4,#REF!*4,
IF(Q203=5,0,
IF(Q203=6,0,
IF(Q203=7,#REF!*4)))))))),
IF(AZ203="t",
IF(Q203=0,0,
IF(Q203=1,0,
IF(Q203=2,#REF!*4*2*0.8,
IF(Q203=3,#REF!*4*0.8,
IF(Q203=4,#REF!*4*0.8,
IF(Q203=5,0,
IF(Q203=6,0,
IF(Q203=7,#REF!*4))))))))))</f>
        <v>#REF!</v>
      </c>
      <c r="AS203" s="2" t="e">
        <f>IF(AZ203="s",
IF(Q203=0,0,
IF(Q203=1,#REF!*2,
IF(Q203=2,#REF!*2,
IF(Q203=3,#REF!*2,
IF(Q203=4,#REF!*2,
IF(Q203=5,#REF!*2,
IF(Q203=6,#REF!*2,
IF(Q203=7,#REF!*2)))))))),
IF(AZ203="t",
IF(Q203=0,#REF!*2*0.8,
IF(Q203=1,#REF!*2*0.8,
IF(Q203=2,#REF!*2*0.8,
IF(Q203=3,#REF!*2*0.8,
IF(Q203=4,#REF!*2*0.8,
IF(Q203=5,#REF!*2*0.8,
IF(Q203=6,#REF!*1*0.8,
IF(Q203=7,#REF!*2))))))))))</f>
        <v>#REF!</v>
      </c>
      <c r="AT203" s="2" t="e">
        <f t="shared" si="87"/>
        <v>#REF!</v>
      </c>
      <c r="AU203" s="2" t="e">
        <f>IF(AZ203="s",
IF(Q203=0,0,
IF(Q203=1,(14-2)*(#REF!+#REF!)/4*4,
IF(Q203=2,(14-2)*(#REF!+#REF!)/4*2,
IF(Q203=3,(14-2)*(#REF!+#REF!)/4*3,
IF(Q203=4,(14-2)*(#REF!+#REF!)/4,
IF(Q203=5,(14-2)*#REF!/4,
IF(Q203=6,0,
IF(Q203=7,(14)*#REF!)))))))),
IF(AZ203="t",
IF(Q203=0,0,
IF(Q203=1,(11-2)*(#REF!+#REF!)/4*4,
IF(Q203=2,(11-2)*(#REF!+#REF!)/4*2,
IF(Q203=3,(11-2)*(#REF!+#REF!)/4*3,
IF(Q203=4,(11-2)*(#REF!+#REF!)/4,
IF(Q203=5,(11-2)*#REF!/4,
IF(Q203=6,0,
IF(Q203=7,(11)*#REF!))))))))))</f>
        <v>#REF!</v>
      </c>
      <c r="AV203" s="2" t="e">
        <f t="shared" si="88"/>
        <v>#REF!</v>
      </c>
      <c r="AW203" s="2">
        <f t="shared" si="89"/>
        <v>12</v>
      </c>
      <c r="AX203" s="2">
        <f t="shared" si="90"/>
        <v>6</v>
      </c>
      <c r="AY203" s="2" t="e">
        <f t="shared" si="91"/>
        <v>#REF!</v>
      </c>
      <c r="AZ203" s="2" t="s">
        <v>63</v>
      </c>
      <c r="BA203" s="2" t="e">
        <f>IF(BG203="A",0,IF(AZ203="s",14*#REF!,IF(AZ203="T",11*#REF!,"HATA")))</f>
        <v>#REF!</v>
      </c>
      <c r="BB203" s="2" t="e">
        <f t="shared" si="92"/>
        <v>#REF!</v>
      </c>
      <c r="BC203" s="2" t="e">
        <f t="shared" si="93"/>
        <v>#REF!</v>
      </c>
      <c r="BD203" s="2" t="e">
        <f>IF(BC203-#REF!=0,"DOĞRU","YANLIŞ")</f>
        <v>#REF!</v>
      </c>
      <c r="BE203" s="2" t="e">
        <f>#REF!-BC203</f>
        <v>#REF!</v>
      </c>
      <c r="BF203" s="2">
        <v>0</v>
      </c>
      <c r="BH203" s="2">
        <v>0</v>
      </c>
      <c r="BJ203" s="2">
        <v>2</v>
      </c>
      <c r="BL203" s="7" t="e">
        <f>#REF!*14</f>
        <v>#REF!</v>
      </c>
      <c r="BM203" s="9"/>
      <c r="BN203" s="8"/>
      <c r="BO203" s="13"/>
      <c r="BP203" s="13"/>
      <c r="BQ203" s="13"/>
      <c r="BR203" s="13"/>
      <c r="BS203" s="13"/>
      <c r="BT203" s="10"/>
      <c r="BU203" s="11"/>
      <c r="BV203" s="12"/>
      <c r="CC203" s="41"/>
      <c r="CD203" s="41"/>
      <c r="CE203" s="41"/>
      <c r="CF203" s="42"/>
      <c r="CG203" s="42"/>
      <c r="CH203" s="42"/>
      <c r="CI203" s="42"/>
      <c r="CJ203" s="42"/>
      <c r="CK203" s="42"/>
    </row>
    <row r="204" spans="1:89" hidden="1" x14ac:dyDescent="0.25">
      <c r="A204" s="2" t="s">
        <v>558</v>
      </c>
      <c r="B204" s="2" t="s">
        <v>559</v>
      </c>
      <c r="C204" s="2" t="s">
        <v>559</v>
      </c>
      <c r="D204" s="4" t="s">
        <v>60</v>
      </c>
      <c r="E204" s="4" t="s">
        <v>60</v>
      </c>
      <c r="F204" s="4" t="e">
        <f>IF(AZ204="S",
IF(#REF!+BH204=2012,
IF(#REF!=1,"12-13/1",
IF(#REF!=2,"12-13/2",
IF(#REF!=3,"13-14/1",
IF(#REF!=4,"13-14/2","Hata1")))),
IF(#REF!+BH204=2013,
IF(#REF!=1,"13-14/1",
IF(#REF!=2,"13-14/2",
IF(#REF!=3,"14-15/1",
IF(#REF!=4,"14-15/2","Hata2")))),
IF(#REF!+BH204=2014,
IF(#REF!=1,"14-15/1",
IF(#REF!=2,"14-15/2",
IF(#REF!=3,"15-16/1",
IF(#REF!=4,"15-16/2","Hata3")))),
IF(#REF!+BH204=2015,
IF(#REF!=1,"15-16/1",
IF(#REF!=2,"15-16/2",
IF(#REF!=3,"16-17/1",
IF(#REF!=4,"16-17/2","Hata4")))),
IF(#REF!+BH204=2016,
IF(#REF!=1,"16-17/1",
IF(#REF!=2,"16-17/2",
IF(#REF!=3,"17-18/1",
IF(#REF!=4,"17-18/2","Hata5")))),
IF(#REF!+BH204=2017,
IF(#REF!=1,"17-18/1",
IF(#REF!=2,"17-18/2",
IF(#REF!=3,"18-19/1",
IF(#REF!=4,"18-19/2","Hata6")))),
IF(#REF!+BH204=2018,
IF(#REF!=1,"18-19/1",
IF(#REF!=2,"18-19/2",
IF(#REF!=3,"19-20/1",
IF(#REF!=4,"19-20/2","Hata7")))),
IF(#REF!+BH204=2019,
IF(#REF!=1,"19-20/1",
IF(#REF!=2,"19-20/2",
IF(#REF!=3,"20-21/1",
IF(#REF!=4,"20-21/2","Hata8")))),
IF(#REF!+BH204=2020,
IF(#REF!=1,"20-21/1",
IF(#REF!=2,"20-21/2",
IF(#REF!=3,"21-22/1",
IF(#REF!=4,"21-22/2","Hata9")))),
IF(#REF!+BH204=2021,
IF(#REF!=1,"21-22/1",
IF(#REF!=2,"21-22/2",
IF(#REF!=3,"22-23/1",
IF(#REF!=4,"22-23/2","Hata10")))),
IF(#REF!+BH204=2022,
IF(#REF!=1,"22-23/1",
IF(#REF!=2,"22-23/2",
IF(#REF!=3,"23-24/1",
IF(#REF!=4,"23-24/2","Hata11")))),
IF(#REF!+BH204=2023,
IF(#REF!=1,"23-24/1",
IF(#REF!=2,"23-24/2",
IF(#REF!=3,"24-25/1",
IF(#REF!=4,"24-25/2","Hata12")))),
)))))))))))),
IF(AZ204="T",
IF(#REF!+BH204=2012,
IF(#REF!=1,"12-13/1",
IF(#REF!=2,"12-13/2",
IF(#REF!=3,"12-13/3",
IF(#REF!=4,"13-14/1",
IF(#REF!=5,"13-14/2",
IF(#REF!=6,"13-14/3","Hata1")))))),
IF(#REF!+BH204=2013,
IF(#REF!=1,"13-14/1",
IF(#REF!=2,"13-14/2",
IF(#REF!=3,"13-14/3",
IF(#REF!=4,"14-15/1",
IF(#REF!=5,"14-15/2",
IF(#REF!=6,"14-15/3","Hata2")))))),
IF(#REF!+BH204=2014,
IF(#REF!=1,"14-15/1",
IF(#REF!=2,"14-15/2",
IF(#REF!=3,"14-15/3",
IF(#REF!=4,"15-16/1",
IF(#REF!=5,"15-16/2",
IF(#REF!=6,"15-16/3","Hata3")))))),
IF(AND(#REF!+#REF!&gt;2014,#REF!+#REF!&lt;2015,BH204=1),
IF(#REF!=0.1,"14-15/0.1",
IF(#REF!=0.2,"14-15/0.2",
IF(#REF!=0.3,"14-15/0.3","Hata4"))),
IF(#REF!+BH204=2015,
IF(#REF!=1,"15-16/1",
IF(#REF!=2,"15-16/2",
IF(#REF!=3,"15-16/3",
IF(#REF!=4,"16-17/1",
IF(#REF!=5,"16-17/2",
IF(#REF!=6,"16-17/3","Hata5")))))),
IF(#REF!+BH204=2016,
IF(#REF!=1,"16-17/1",
IF(#REF!=2,"16-17/2",
IF(#REF!=3,"16-17/3",
IF(#REF!=4,"17-18/1",
IF(#REF!=5,"17-18/2",
IF(#REF!=6,"17-18/3","Hata6")))))),
IF(#REF!+BH204=2017,
IF(#REF!=1,"17-18/1",
IF(#REF!=2,"17-18/2",
IF(#REF!=3,"17-18/3",
IF(#REF!=4,"18-19/1",
IF(#REF!=5,"18-19/2",
IF(#REF!=6,"18-19/3","Hata7")))))),
IF(#REF!+BH204=2018,
IF(#REF!=1,"18-19/1",
IF(#REF!=2,"18-19/2",
IF(#REF!=3,"18-19/3",
IF(#REF!=4,"19-20/1",
IF(#REF!=5," 19-20/2",
IF(#REF!=6,"19-20/3","Hata8")))))),
IF(#REF!+BH204=2019,
IF(#REF!=1,"19-20/1",
IF(#REF!=2,"19-20/2",
IF(#REF!=3,"19-20/3",
IF(#REF!=4,"20-21/1",
IF(#REF!=5,"20-21/2",
IF(#REF!=6,"20-21/3","Hata9")))))),
IF(#REF!+BH204=2020,
IF(#REF!=1,"20-21/1",
IF(#REF!=2,"20-21/2",
IF(#REF!=3,"20-21/3",
IF(#REF!=4,"21-22/1",
IF(#REF!=5,"21-22/2",
IF(#REF!=6,"21-22/3","Hata10")))))),
IF(#REF!+BH204=2021,
IF(#REF!=1,"21-22/1",
IF(#REF!=2,"21-22/2",
IF(#REF!=3,"21-22/3",
IF(#REF!=4,"22-23/1",
IF(#REF!=5,"22-23/2",
IF(#REF!=6,"22-23/3","Hata11")))))),
IF(#REF!+BH204=2022,
IF(#REF!=1,"22-23/1",
IF(#REF!=2,"22-23/2",
IF(#REF!=3,"22-23/3",
IF(#REF!=4,"23-24/1",
IF(#REF!=5,"23-24/2",
IF(#REF!=6,"23-24/3","Hata12")))))),
IF(#REF!+BH204=2023,
IF(#REF!=1,"23-24/1",
IF(#REF!=2,"23-24/2",
IF(#REF!=3,"23-24/3",
IF(#REF!=4,"24-25/1",
IF(#REF!=5,"24-25/2",
IF(#REF!=6,"24-25/3","Hata13")))))),
))))))))))))))
)</f>
        <v>#REF!</v>
      </c>
      <c r="G204" s="4"/>
      <c r="H204" s="2" t="s">
        <v>148</v>
      </c>
      <c r="I204" s="2">
        <v>206093</v>
      </c>
      <c r="J204" s="2" t="s">
        <v>147</v>
      </c>
      <c r="Q204" s="5">
        <v>2</v>
      </c>
      <c r="R204" s="2">
        <f>VLOOKUP($Q204,[1]sistem!$I$3:$L$10,2,FALSE)</f>
        <v>0</v>
      </c>
      <c r="S204" s="2">
        <f>VLOOKUP($Q204,[1]sistem!$I$3:$L$10,3,FALSE)</f>
        <v>2</v>
      </c>
      <c r="T204" s="2">
        <f>VLOOKUP($Q204,[1]sistem!$I$3:$L$10,4,FALSE)</f>
        <v>1</v>
      </c>
      <c r="U204" s="2" t="e">
        <f>VLOOKUP($AZ204,[1]sistem!$I$13:$L$14,2,FALSE)*#REF!</f>
        <v>#REF!</v>
      </c>
      <c r="V204" s="2" t="e">
        <f>VLOOKUP($AZ204,[1]sistem!$I$13:$L$14,3,FALSE)*#REF!</f>
        <v>#REF!</v>
      </c>
      <c r="W204" s="2" t="e">
        <f>VLOOKUP($AZ204,[1]sistem!$I$13:$L$14,4,FALSE)*#REF!</f>
        <v>#REF!</v>
      </c>
      <c r="X204" s="2" t="e">
        <f t="shared" si="80"/>
        <v>#REF!</v>
      </c>
      <c r="Y204" s="2" t="e">
        <f t="shared" si="81"/>
        <v>#REF!</v>
      </c>
      <c r="Z204" s="2" t="e">
        <f t="shared" si="82"/>
        <v>#REF!</v>
      </c>
      <c r="AA204" s="2" t="e">
        <f t="shared" si="83"/>
        <v>#REF!</v>
      </c>
      <c r="AB204" s="2">
        <f>VLOOKUP(AZ204,[1]sistem!$I$18:$J$19,2,FALSE)</f>
        <v>14</v>
      </c>
      <c r="AC204" s="2">
        <v>0.25</v>
      </c>
      <c r="AD204" s="2">
        <f>VLOOKUP($Q204,[1]sistem!$I$3:$M$10,5,FALSE)</f>
        <v>2</v>
      </c>
      <c r="AE204" s="2">
        <v>5</v>
      </c>
      <c r="AG204" s="2">
        <f>AE204*AK204</f>
        <v>70</v>
      </c>
      <c r="AH204" s="2">
        <f>VLOOKUP($Q204,[1]sistem!$I$3:$N$10,6,FALSE)</f>
        <v>3</v>
      </c>
      <c r="AI204" s="2">
        <v>2</v>
      </c>
      <c r="AJ204" s="2">
        <f t="shared" si="84"/>
        <v>6</v>
      </c>
      <c r="AK204" s="2">
        <f>VLOOKUP($AZ204,[1]sistem!$I$18:$K$19,3,FALSE)</f>
        <v>14</v>
      </c>
      <c r="AL204" s="2" t="e">
        <f>AK204*#REF!</f>
        <v>#REF!</v>
      </c>
      <c r="AM204" s="2" t="e">
        <f t="shared" si="85"/>
        <v>#REF!</v>
      </c>
      <c r="AN204" s="2">
        <f t="shared" si="79"/>
        <v>25</v>
      </c>
      <c r="AO204" s="2" t="e">
        <f t="shared" si="86"/>
        <v>#REF!</v>
      </c>
      <c r="AP204" s="2" t="e">
        <f>ROUND(AO204-#REF!,0)</f>
        <v>#REF!</v>
      </c>
      <c r="AQ204" s="2">
        <f>IF(AZ204="s",IF(Q204=0,0,
IF(Q204=1,#REF!*4*4,
IF(Q204=2,0,
IF(Q204=3,#REF!*4*2,
IF(Q204=4,0,
IF(Q204=5,0,
IF(Q204=6,0,
IF(Q204=7,0)))))))),
IF(AZ204="t",
IF(Q204=0,0,
IF(Q204=1,#REF!*4*4*0.8,
IF(Q204=2,0,
IF(Q204=3,#REF!*4*2*0.8,
IF(Q204=4,0,
IF(Q204=5,0,
IF(Q204=6,0,
IF(Q204=7,0))))))))))</f>
        <v>0</v>
      </c>
      <c r="AR204" s="2" t="e">
        <f>IF(AZ204="s",
IF(Q204=0,0,
IF(Q204=1,0,
IF(Q204=2,#REF!*4*2,
IF(Q204=3,#REF!*4,
IF(Q204=4,#REF!*4,
IF(Q204=5,0,
IF(Q204=6,0,
IF(Q204=7,#REF!*4)))))))),
IF(AZ204="t",
IF(Q204=0,0,
IF(Q204=1,0,
IF(Q204=2,#REF!*4*2*0.8,
IF(Q204=3,#REF!*4*0.8,
IF(Q204=4,#REF!*4*0.8,
IF(Q204=5,0,
IF(Q204=6,0,
IF(Q204=7,#REF!*4))))))))))</f>
        <v>#REF!</v>
      </c>
      <c r="AS204" s="2" t="e">
        <f>IF(AZ204="s",
IF(Q204=0,0,
IF(Q204=1,#REF!*2,
IF(Q204=2,#REF!*2,
IF(Q204=3,#REF!*2,
IF(Q204=4,#REF!*2,
IF(Q204=5,#REF!*2,
IF(Q204=6,#REF!*2,
IF(Q204=7,#REF!*2)))))))),
IF(AZ204="t",
IF(Q204=0,#REF!*2*0.8,
IF(Q204=1,#REF!*2*0.8,
IF(Q204=2,#REF!*2*0.8,
IF(Q204=3,#REF!*2*0.8,
IF(Q204=4,#REF!*2*0.8,
IF(Q204=5,#REF!*2*0.8,
IF(Q204=6,#REF!*1*0.8,
IF(Q204=7,#REF!*2))))))))))</f>
        <v>#REF!</v>
      </c>
      <c r="AT204" s="2" t="e">
        <f t="shared" si="87"/>
        <v>#REF!</v>
      </c>
      <c r="AU204" s="2" t="e">
        <f>IF(AZ204="s",
IF(Q204=0,0,
IF(Q204=1,(14-2)*(#REF!+#REF!)/4*4,
IF(Q204=2,(14-2)*(#REF!+#REF!)/4*2,
IF(Q204=3,(14-2)*(#REF!+#REF!)/4*3,
IF(Q204=4,(14-2)*(#REF!+#REF!)/4,
IF(Q204=5,(14-2)*#REF!/4,
IF(Q204=6,0,
IF(Q204=7,(14)*#REF!)))))))),
IF(AZ204="t",
IF(Q204=0,0,
IF(Q204=1,(11-2)*(#REF!+#REF!)/4*4,
IF(Q204=2,(11-2)*(#REF!+#REF!)/4*2,
IF(Q204=3,(11-2)*(#REF!+#REF!)/4*3,
IF(Q204=4,(11-2)*(#REF!+#REF!)/4,
IF(Q204=5,(11-2)*#REF!/4,
IF(Q204=6,0,
IF(Q204=7,(11)*#REF!))))))))))</f>
        <v>#REF!</v>
      </c>
      <c r="AV204" s="2" t="e">
        <f t="shared" si="88"/>
        <v>#REF!</v>
      </c>
      <c r="AW204" s="2">
        <f t="shared" si="89"/>
        <v>12</v>
      </c>
      <c r="AX204" s="2">
        <f t="shared" si="90"/>
        <v>6</v>
      </c>
      <c r="AY204" s="2" t="e">
        <f t="shared" si="91"/>
        <v>#REF!</v>
      </c>
      <c r="AZ204" s="2" t="s">
        <v>63</v>
      </c>
      <c r="BA204" s="2" t="e">
        <f>IF(BG204="A",0,IF(AZ204="s",14*#REF!,IF(AZ204="T",11*#REF!,"HATA")))</f>
        <v>#REF!</v>
      </c>
      <c r="BB204" s="2" t="e">
        <f t="shared" si="92"/>
        <v>#REF!</v>
      </c>
      <c r="BC204" s="2" t="e">
        <f t="shared" si="93"/>
        <v>#REF!</v>
      </c>
      <c r="BD204" s="2" t="e">
        <f>IF(BC204-#REF!=0,"DOĞRU","YANLIŞ")</f>
        <v>#REF!</v>
      </c>
      <c r="BE204" s="2" t="e">
        <f>#REF!-BC204</f>
        <v>#REF!</v>
      </c>
      <c r="BF204" s="2">
        <v>0</v>
      </c>
      <c r="BH204" s="2">
        <v>0</v>
      </c>
      <c r="BJ204" s="2">
        <v>2</v>
      </c>
      <c r="BL204" s="7" t="e">
        <f>#REF!*14</f>
        <v>#REF!</v>
      </c>
      <c r="BM204" s="9"/>
      <c r="BN204" s="8"/>
      <c r="BO204" s="13"/>
      <c r="BP204" s="13"/>
      <c r="BQ204" s="13"/>
      <c r="BR204" s="13"/>
      <c r="BS204" s="13"/>
      <c r="BT204" s="10"/>
      <c r="BU204" s="11"/>
      <c r="BV204" s="12"/>
      <c r="CC204" s="41"/>
      <c r="CD204" s="41"/>
      <c r="CE204" s="41"/>
      <c r="CF204" s="42"/>
      <c r="CG204" s="42"/>
      <c r="CH204" s="42"/>
      <c r="CI204" s="42"/>
      <c r="CJ204" s="42"/>
      <c r="CK204" s="42"/>
    </row>
    <row r="205" spans="1:89" hidden="1" x14ac:dyDescent="0.25">
      <c r="A205" s="2" t="s">
        <v>139</v>
      </c>
      <c r="B205" s="2" t="s">
        <v>132</v>
      </c>
      <c r="C205" s="2" t="s">
        <v>132</v>
      </c>
      <c r="D205" s="4" t="s">
        <v>60</v>
      </c>
      <c r="E205" s="4" t="s">
        <v>60</v>
      </c>
      <c r="F205" s="4" t="e">
        <f>IF(AZ205="S",
IF(#REF!+BH205=2012,
IF(#REF!=1,"12-13/1",
IF(#REF!=2,"12-13/2",
IF(#REF!=3,"13-14/1",
IF(#REF!=4,"13-14/2","Hata1")))),
IF(#REF!+BH205=2013,
IF(#REF!=1,"13-14/1",
IF(#REF!=2,"13-14/2",
IF(#REF!=3,"14-15/1",
IF(#REF!=4,"14-15/2","Hata2")))),
IF(#REF!+BH205=2014,
IF(#REF!=1,"14-15/1",
IF(#REF!=2,"14-15/2",
IF(#REF!=3,"15-16/1",
IF(#REF!=4,"15-16/2","Hata3")))),
IF(#REF!+BH205=2015,
IF(#REF!=1,"15-16/1",
IF(#REF!=2,"15-16/2",
IF(#REF!=3,"16-17/1",
IF(#REF!=4,"16-17/2","Hata4")))),
IF(#REF!+BH205=2016,
IF(#REF!=1,"16-17/1",
IF(#REF!=2,"16-17/2",
IF(#REF!=3,"17-18/1",
IF(#REF!=4,"17-18/2","Hata5")))),
IF(#REF!+BH205=2017,
IF(#REF!=1,"17-18/1",
IF(#REF!=2,"17-18/2",
IF(#REF!=3,"18-19/1",
IF(#REF!=4,"18-19/2","Hata6")))),
IF(#REF!+BH205=2018,
IF(#REF!=1,"18-19/1",
IF(#REF!=2,"18-19/2",
IF(#REF!=3,"19-20/1",
IF(#REF!=4,"19-20/2","Hata7")))),
IF(#REF!+BH205=2019,
IF(#REF!=1,"19-20/1",
IF(#REF!=2,"19-20/2",
IF(#REF!=3,"20-21/1",
IF(#REF!=4,"20-21/2","Hata8")))),
IF(#REF!+BH205=2020,
IF(#REF!=1,"20-21/1",
IF(#REF!=2,"20-21/2",
IF(#REF!=3,"21-22/1",
IF(#REF!=4,"21-22/2","Hata9")))),
IF(#REF!+BH205=2021,
IF(#REF!=1,"21-22/1",
IF(#REF!=2,"21-22/2",
IF(#REF!=3,"22-23/1",
IF(#REF!=4,"22-23/2","Hata10")))),
IF(#REF!+BH205=2022,
IF(#REF!=1,"22-23/1",
IF(#REF!=2,"22-23/2",
IF(#REF!=3,"23-24/1",
IF(#REF!=4,"23-24/2","Hata11")))),
IF(#REF!+BH205=2023,
IF(#REF!=1,"23-24/1",
IF(#REF!=2,"23-24/2",
IF(#REF!=3,"24-25/1",
IF(#REF!=4,"24-25/2","Hata12")))),
)))))))))))),
IF(AZ205="T",
IF(#REF!+BH205=2012,
IF(#REF!=1,"12-13/1",
IF(#REF!=2,"12-13/2",
IF(#REF!=3,"12-13/3",
IF(#REF!=4,"13-14/1",
IF(#REF!=5,"13-14/2",
IF(#REF!=6,"13-14/3","Hata1")))))),
IF(#REF!+BH205=2013,
IF(#REF!=1,"13-14/1",
IF(#REF!=2,"13-14/2",
IF(#REF!=3,"13-14/3",
IF(#REF!=4,"14-15/1",
IF(#REF!=5,"14-15/2",
IF(#REF!=6,"14-15/3","Hata2")))))),
IF(#REF!+BH205=2014,
IF(#REF!=1,"14-15/1",
IF(#REF!=2,"14-15/2",
IF(#REF!=3,"14-15/3",
IF(#REF!=4,"15-16/1",
IF(#REF!=5,"15-16/2",
IF(#REF!=6,"15-16/3","Hata3")))))),
IF(AND(#REF!+#REF!&gt;2014,#REF!+#REF!&lt;2015,BH205=1),
IF(#REF!=0.1,"14-15/0.1",
IF(#REF!=0.2,"14-15/0.2",
IF(#REF!=0.3,"14-15/0.3","Hata4"))),
IF(#REF!+BH205=2015,
IF(#REF!=1,"15-16/1",
IF(#REF!=2,"15-16/2",
IF(#REF!=3,"15-16/3",
IF(#REF!=4,"16-17/1",
IF(#REF!=5,"16-17/2",
IF(#REF!=6,"16-17/3","Hata5")))))),
IF(#REF!+BH205=2016,
IF(#REF!=1,"16-17/1",
IF(#REF!=2,"16-17/2",
IF(#REF!=3,"16-17/3",
IF(#REF!=4,"17-18/1",
IF(#REF!=5,"17-18/2",
IF(#REF!=6,"17-18/3","Hata6")))))),
IF(#REF!+BH205=2017,
IF(#REF!=1,"17-18/1",
IF(#REF!=2,"17-18/2",
IF(#REF!=3,"17-18/3",
IF(#REF!=4,"18-19/1",
IF(#REF!=5,"18-19/2",
IF(#REF!=6,"18-19/3","Hata7")))))),
IF(#REF!+BH205=2018,
IF(#REF!=1,"18-19/1",
IF(#REF!=2,"18-19/2",
IF(#REF!=3,"18-19/3",
IF(#REF!=4,"19-20/1",
IF(#REF!=5," 19-20/2",
IF(#REF!=6,"19-20/3","Hata8")))))),
IF(#REF!+BH205=2019,
IF(#REF!=1,"19-20/1",
IF(#REF!=2,"19-20/2",
IF(#REF!=3,"19-20/3",
IF(#REF!=4,"20-21/1",
IF(#REF!=5,"20-21/2",
IF(#REF!=6,"20-21/3","Hata9")))))),
IF(#REF!+BH205=2020,
IF(#REF!=1,"20-21/1",
IF(#REF!=2,"20-21/2",
IF(#REF!=3,"20-21/3",
IF(#REF!=4,"21-22/1",
IF(#REF!=5,"21-22/2",
IF(#REF!=6,"21-22/3","Hata10")))))),
IF(#REF!+BH205=2021,
IF(#REF!=1,"21-22/1",
IF(#REF!=2,"21-22/2",
IF(#REF!=3,"21-22/3",
IF(#REF!=4,"22-23/1",
IF(#REF!=5,"22-23/2",
IF(#REF!=6,"22-23/3","Hata11")))))),
IF(#REF!+BH205=2022,
IF(#REF!=1,"22-23/1",
IF(#REF!=2,"22-23/2",
IF(#REF!=3,"22-23/3",
IF(#REF!=4,"23-24/1",
IF(#REF!=5,"23-24/2",
IF(#REF!=6,"23-24/3","Hata12")))))),
IF(#REF!+BH205=2023,
IF(#REF!=1,"23-24/1",
IF(#REF!=2,"23-24/2",
IF(#REF!=3,"23-24/3",
IF(#REF!=4,"24-25/1",
IF(#REF!=5,"24-25/2",
IF(#REF!=6,"24-25/3","Hata13")))))),
))))))))))))))
)</f>
        <v>#REF!</v>
      </c>
      <c r="G205" s="4"/>
      <c r="H205" s="2" t="s">
        <v>148</v>
      </c>
      <c r="I205" s="2">
        <v>206093</v>
      </c>
      <c r="J205" s="2" t="s">
        <v>147</v>
      </c>
      <c r="O205" s="2" t="s">
        <v>135</v>
      </c>
      <c r="P205" s="2" t="s">
        <v>135</v>
      </c>
      <c r="Q205" s="5">
        <v>7</v>
      </c>
      <c r="R205" s="2">
        <f>VLOOKUP($Q205,[1]sistem!$I$3:$L$10,2,FALSE)</f>
        <v>0</v>
      </c>
      <c r="S205" s="2">
        <f>VLOOKUP($Q205,[1]sistem!$I$3:$L$10,3,FALSE)</f>
        <v>1</v>
      </c>
      <c r="T205" s="2">
        <f>VLOOKUP($Q205,[1]sistem!$I$3:$L$10,4,FALSE)</f>
        <v>1</v>
      </c>
      <c r="U205" s="2" t="e">
        <f>VLOOKUP($AZ205,[1]sistem!$I$13:$L$14,2,FALSE)*#REF!</f>
        <v>#REF!</v>
      </c>
      <c r="V205" s="2" t="e">
        <f>VLOOKUP($AZ205,[1]sistem!$I$13:$L$14,3,FALSE)*#REF!</f>
        <v>#REF!</v>
      </c>
      <c r="W205" s="2" t="e">
        <f>VLOOKUP($AZ205,[1]sistem!$I$13:$L$14,4,FALSE)*#REF!</f>
        <v>#REF!</v>
      </c>
      <c r="X205" s="2" t="e">
        <f t="shared" si="80"/>
        <v>#REF!</v>
      </c>
      <c r="Y205" s="2" t="e">
        <f t="shared" si="81"/>
        <v>#REF!</v>
      </c>
      <c r="Z205" s="2" t="e">
        <f t="shared" si="82"/>
        <v>#REF!</v>
      </c>
      <c r="AA205" s="2" t="e">
        <f t="shared" si="83"/>
        <v>#REF!</v>
      </c>
      <c r="AB205" s="2">
        <f>VLOOKUP(AZ205,[1]sistem!$I$18:$J$19,2,FALSE)</f>
        <v>14</v>
      </c>
      <c r="AC205" s="2">
        <v>0.25</v>
      </c>
      <c r="AD205" s="2">
        <f>VLOOKUP($Q205,[1]sistem!$I$3:$M$10,5,FALSE)</f>
        <v>1</v>
      </c>
      <c r="AG205" s="2" t="e">
        <f>(#REF!+#REF!)*AB205</f>
        <v>#REF!</v>
      </c>
      <c r="AH205" s="2">
        <f>VLOOKUP($Q205,[1]sistem!$I$3:$N$10,6,FALSE)</f>
        <v>2</v>
      </c>
      <c r="AI205" s="2">
        <v>2</v>
      </c>
      <c r="AJ205" s="2">
        <f t="shared" si="84"/>
        <v>4</v>
      </c>
      <c r="AK205" s="2">
        <f>VLOOKUP($AZ205,[1]sistem!$I$18:$K$19,3,FALSE)</f>
        <v>14</v>
      </c>
      <c r="AL205" s="2" t="e">
        <f>AK205*#REF!</f>
        <v>#REF!</v>
      </c>
      <c r="AM205" s="2" t="e">
        <f t="shared" si="85"/>
        <v>#REF!</v>
      </c>
      <c r="AN205" s="2">
        <f t="shared" si="79"/>
        <v>25</v>
      </c>
      <c r="AO205" s="2" t="e">
        <f t="shared" si="86"/>
        <v>#REF!</v>
      </c>
      <c r="AP205" s="2" t="e">
        <f>ROUND(AO205-#REF!,0)</f>
        <v>#REF!</v>
      </c>
      <c r="AQ205" s="2">
        <f>IF(AZ205="s",IF(Q205=0,0,
IF(Q205=1,#REF!*4*4,
IF(Q205=2,0,
IF(Q205=3,#REF!*4*2,
IF(Q205=4,0,
IF(Q205=5,0,
IF(Q205=6,0,
IF(Q205=7,0)))))))),
IF(AZ205="t",
IF(Q205=0,0,
IF(Q205=1,#REF!*4*4*0.8,
IF(Q205=2,0,
IF(Q205=3,#REF!*4*2*0.8,
IF(Q205=4,0,
IF(Q205=5,0,
IF(Q205=6,0,
IF(Q205=7,0))))))))))</f>
        <v>0</v>
      </c>
      <c r="AR205" s="2" t="e">
        <f>IF(AZ205="s",
IF(Q205=0,0,
IF(Q205=1,0,
IF(Q205=2,#REF!*4*2,
IF(Q205=3,#REF!*4,
IF(Q205=4,#REF!*4,
IF(Q205=5,0,
IF(Q205=6,0,
IF(Q205=7,#REF!*4)))))))),
IF(AZ205="t",
IF(Q205=0,0,
IF(Q205=1,0,
IF(Q205=2,#REF!*4*2*0.8,
IF(Q205=3,#REF!*4*0.8,
IF(Q205=4,#REF!*4*0.8,
IF(Q205=5,0,
IF(Q205=6,0,
IF(Q205=7,#REF!*4))))))))))</f>
        <v>#REF!</v>
      </c>
      <c r="AS205" s="2" t="e">
        <f>IF(AZ205="s",
IF(Q205=0,0,
IF(Q205=1,#REF!*2,
IF(Q205=2,#REF!*2,
IF(Q205=3,#REF!*2,
IF(Q205=4,#REF!*2,
IF(Q205=5,#REF!*2,
IF(Q205=6,#REF!*2,
IF(Q205=7,#REF!*2)))))))),
IF(AZ205="t",
IF(Q205=0,#REF!*2*0.8,
IF(Q205=1,#REF!*2*0.8,
IF(Q205=2,#REF!*2*0.8,
IF(Q205=3,#REF!*2*0.8,
IF(Q205=4,#REF!*2*0.8,
IF(Q205=5,#REF!*2*0.8,
IF(Q205=6,#REF!*1*0.8,
IF(Q205=7,#REF!*2))))))))))</f>
        <v>#REF!</v>
      </c>
      <c r="AT205" s="2" t="e">
        <f t="shared" si="87"/>
        <v>#REF!</v>
      </c>
      <c r="AU205" s="2" t="e">
        <f>IF(AZ205="s",
IF(Q205=0,0,
IF(Q205=1,(14-2)*(#REF!+#REF!)/4*4,
IF(Q205=2,(14-2)*(#REF!+#REF!)/4*2,
IF(Q205=3,(14-2)*(#REF!+#REF!)/4*3,
IF(Q205=4,(14-2)*(#REF!+#REF!)/4,
IF(Q205=5,(14-2)*#REF!/4,
IF(Q205=6,0,
IF(Q205=7,(14)*#REF!)))))))),
IF(AZ205="t",
IF(Q205=0,0,
IF(Q205=1,(11-2)*(#REF!+#REF!)/4*4,
IF(Q205=2,(11-2)*(#REF!+#REF!)/4*2,
IF(Q205=3,(11-2)*(#REF!+#REF!)/4*3,
IF(Q205=4,(11-2)*(#REF!+#REF!)/4,
IF(Q205=5,(11-2)*#REF!/4,
IF(Q205=6,0,
IF(Q205=7,(11)*#REF!))))))))))</f>
        <v>#REF!</v>
      </c>
      <c r="AV205" s="2" t="e">
        <f t="shared" si="88"/>
        <v>#REF!</v>
      </c>
      <c r="AW205" s="2">
        <f t="shared" si="89"/>
        <v>8</v>
      </c>
      <c r="AX205" s="2">
        <f t="shared" si="90"/>
        <v>4</v>
      </c>
      <c r="AY205" s="2" t="e">
        <f t="shared" si="91"/>
        <v>#REF!</v>
      </c>
      <c r="AZ205" s="2" t="s">
        <v>63</v>
      </c>
      <c r="BA205" s="2">
        <f>IF(BG205="A",0,IF(AZ205="s",14*#REF!,IF(AZ205="T",11*#REF!,"HATA")))</f>
        <v>0</v>
      </c>
      <c r="BB205" s="2" t="e">
        <f t="shared" si="92"/>
        <v>#REF!</v>
      </c>
      <c r="BC205" s="2" t="e">
        <f t="shared" si="93"/>
        <v>#REF!</v>
      </c>
      <c r="BD205" s="2" t="e">
        <f>IF(BC205-#REF!=0,"DOĞRU","YANLIŞ")</f>
        <v>#REF!</v>
      </c>
      <c r="BE205" s="2" t="e">
        <f>#REF!-BC205</f>
        <v>#REF!</v>
      </c>
      <c r="BF205" s="2">
        <v>0</v>
      </c>
      <c r="BG205" s="2" t="s">
        <v>110</v>
      </c>
      <c r="BH205" s="2">
        <v>0</v>
      </c>
      <c r="BJ205" s="2">
        <v>7</v>
      </c>
      <c r="BL205" s="7" t="e">
        <f>#REF!*14</f>
        <v>#REF!</v>
      </c>
      <c r="BM205" s="9"/>
      <c r="BN205" s="8"/>
      <c r="BO205" s="13"/>
      <c r="BP205" s="13"/>
      <c r="BQ205" s="13"/>
      <c r="BR205" s="13"/>
      <c r="BS205" s="13"/>
      <c r="BT205" s="10"/>
      <c r="BU205" s="11"/>
      <c r="BV205" s="12"/>
      <c r="CC205" s="41"/>
      <c r="CD205" s="41"/>
      <c r="CE205" s="41"/>
      <c r="CF205" s="42"/>
      <c r="CG205" s="42"/>
      <c r="CH205" s="42"/>
      <c r="CI205" s="42"/>
      <c r="CJ205" s="42"/>
      <c r="CK205" s="42"/>
    </row>
    <row r="206" spans="1:89" hidden="1" x14ac:dyDescent="0.25">
      <c r="A206" s="2" t="s">
        <v>552</v>
      </c>
      <c r="B206" s="2" t="s">
        <v>553</v>
      </c>
      <c r="C206" s="2" t="s">
        <v>553</v>
      </c>
      <c r="D206" s="4" t="s">
        <v>60</v>
      </c>
      <c r="E206" s="4" t="s">
        <v>60</v>
      </c>
      <c r="F206" s="4" t="e">
        <f>IF(AZ206="S",
IF(#REF!+BH206=2012,
IF(#REF!=1,"12-13/1",
IF(#REF!=2,"12-13/2",
IF(#REF!=3,"13-14/1",
IF(#REF!=4,"13-14/2","Hata1")))),
IF(#REF!+BH206=2013,
IF(#REF!=1,"13-14/1",
IF(#REF!=2,"13-14/2",
IF(#REF!=3,"14-15/1",
IF(#REF!=4,"14-15/2","Hata2")))),
IF(#REF!+BH206=2014,
IF(#REF!=1,"14-15/1",
IF(#REF!=2,"14-15/2",
IF(#REF!=3,"15-16/1",
IF(#REF!=4,"15-16/2","Hata3")))),
IF(#REF!+BH206=2015,
IF(#REF!=1,"15-16/1",
IF(#REF!=2,"15-16/2",
IF(#REF!=3,"16-17/1",
IF(#REF!=4,"16-17/2","Hata4")))),
IF(#REF!+BH206=2016,
IF(#REF!=1,"16-17/1",
IF(#REF!=2,"16-17/2",
IF(#REF!=3,"17-18/1",
IF(#REF!=4,"17-18/2","Hata5")))),
IF(#REF!+BH206=2017,
IF(#REF!=1,"17-18/1",
IF(#REF!=2,"17-18/2",
IF(#REF!=3,"18-19/1",
IF(#REF!=4,"18-19/2","Hata6")))),
IF(#REF!+BH206=2018,
IF(#REF!=1,"18-19/1",
IF(#REF!=2,"18-19/2",
IF(#REF!=3,"19-20/1",
IF(#REF!=4,"19-20/2","Hata7")))),
IF(#REF!+BH206=2019,
IF(#REF!=1,"19-20/1",
IF(#REF!=2,"19-20/2",
IF(#REF!=3,"20-21/1",
IF(#REF!=4,"20-21/2","Hata8")))),
IF(#REF!+BH206=2020,
IF(#REF!=1,"20-21/1",
IF(#REF!=2,"20-21/2",
IF(#REF!=3,"21-22/1",
IF(#REF!=4,"21-22/2","Hata9")))),
IF(#REF!+BH206=2021,
IF(#REF!=1,"21-22/1",
IF(#REF!=2,"21-22/2",
IF(#REF!=3,"22-23/1",
IF(#REF!=4,"22-23/2","Hata10")))),
IF(#REF!+BH206=2022,
IF(#REF!=1,"22-23/1",
IF(#REF!=2,"22-23/2",
IF(#REF!=3,"23-24/1",
IF(#REF!=4,"23-24/2","Hata11")))),
IF(#REF!+BH206=2023,
IF(#REF!=1,"23-24/1",
IF(#REF!=2,"23-24/2",
IF(#REF!=3,"24-25/1",
IF(#REF!=4,"24-25/2","Hata12")))),
)))))))))))),
IF(AZ206="T",
IF(#REF!+BH206=2012,
IF(#REF!=1,"12-13/1",
IF(#REF!=2,"12-13/2",
IF(#REF!=3,"12-13/3",
IF(#REF!=4,"13-14/1",
IF(#REF!=5,"13-14/2",
IF(#REF!=6,"13-14/3","Hata1")))))),
IF(#REF!+BH206=2013,
IF(#REF!=1,"13-14/1",
IF(#REF!=2,"13-14/2",
IF(#REF!=3,"13-14/3",
IF(#REF!=4,"14-15/1",
IF(#REF!=5,"14-15/2",
IF(#REF!=6,"14-15/3","Hata2")))))),
IF(#REF!+BH206=2014,
IF(#REF!=1,"14-15/1",
IF(#REF!=2,"14-15/2",
IF(#REF!=3,"14-15/3",
IF(#REF!=4,"15-16/1",
IF(#REF!=5,"15-16/2",
IF(#REF!=6,"15-16/3","Hata3")))))),
IF(AND(#REF!+#REF!&gt;2014,#REF!+#REF!&lt;2015,BH206=1),
IF(#REF!=0.1,"14-15/0.1",
IF(#REF!=0.2,"14-15/0.2",
IF(#REF!=0.3,"14-15/0.3","Hata4"))),
IF(#REF!+BH206=2015,
IF(#REF!=1,"15-16/1",
IF(#REF!=2,"15-16/2",
IF(#REF!=3,"15-16/3",
IF(#REF!=4,"16-17/1",
IF(#REF!=5,"16-17/2",
IF(#REF!=6,"16-17/3","Hata5")))))),
IF(#REF!+BH206=2016,
IF(#REF!=1,"16-17/1",
IF(#REF!=2,"16-17/2",
IF(#REF!=3,"16-17/3",
IF(#REF!=4,"17-18/1",
IF(#REF!=5,"17-18/2",
IF(#REF!=6,"17-18/3","Hata6")))))),
IF(#REF!+BH206=2017,
IF(#REF!=1,"17-18/1",
IF(#REF!=2,"17-18/2",
IF(#REF!=3,"17-18/3",
IF(#REF!=4,"18-19/1",
IF(#REF!=5,"18-19/2",
IF(#REF!=6,"18-19/3","Hata7")))))),
IF(#REF!+BH206=2018,
IF(#REF!=1,"18-19/1",
IF(#REF!=2,"18-19/2",
IF(#REF!=3,"18-19/3",
IF(#REF!=4,"19-20/1",
IF(#REF!=5," 19-20/2",
IF(#REF!=6,"19-20/3","Hata8")))))),
IF(#REF!+BH206=2019,
IF(#REF!=1,"19-20/1",
IF(#REF!=2,"19-20/2",
IF(#REF!=3,"19-20/3",
IF(#REF!=4,"20-21/1",
IF(#REF!=5,"20-21/2",
IF(#REF!=6,"20-21/3","Hata9")))))),
IF(#REF!+BH206=2020,
IF(#REF!=1,"20-21/1",
IF(#REF!=2,"20-21/2",
IF(#REF!=3,"20-21/3",
IF(#REF!=4,"21-22/1",
IF(#REF!=5,"21-22/2",
IF(#REF!=6,"21-22/3","Hata10")))))),
IF(#REF!+BH206=2021,
IF(#REF!=1,"21-22/1",
IF(#REF!=2,"21-22/2",
IF(#REF!=3,"21-22/3",
IF(#REF!=4,"22-23/1",
IF(#REF!=5,"22-23/2",
IF(#REF!=6,"22-23/3","Hata11")))))),
IF(#REF!+BH206=2022,
IF(#REF!=1,"22-23/1",
IF(#REF!=2,"22-23/2",
IF(#REF!=3,"22-23/3",
IF(#REF!=4,"23-24/1",
IF(#REF!=5,"23-24/2",
IF(#REF!=6,"23-24/3","Hata12")))))),
IF(#REF!+BH206=2023,
IF(#REF!=1,"23-24/1",
IF(#REF!=2,"23-24/2",
IF(#REF!=3,"23-24/3",
IF(#REF!=4,"24-25/1",
IF(#REF!=5,"24-25/2",
IF(#REF!=6,"24-25/3","Hata13")))))),
))))))))))))))
)</f>
        <v>#REF!</v>
      </c>
      <c r="G206" s="4"/>
      <c r="H206" s="2" t="s">
        <v>148</v>
      </c>
      <c r="I206" s="2">
        <v>206093</v>
      </c>
      <c r="J206" s="2" t="s">
        <v>147</v>
      </c>
      <c r="O206" s="2" t="s">
        <v>218</v>
      </c>
      <c r="P206" s="2" t="s">
        <v>218</v>
      </c>
      <c r="Q206" s="5">
        <v>0</v>
      </c>
      <c r="R206" s="2">
        <f>VLOOKUP($Q206,[1]sistem!$I$3:$L$10,2,FALSE)</f>
        <v>0</v>
      </c>
      <c r="S206" s="2">
        <f>VLOOKUP($Q206,[1]sistem!$I$3:$L$10,3,FALSE)</f>
        <v>0</v>
      </c>
      <c r="T206" s="2">
        <f>VLOOKUP($Q206,[1]sistem!$I$3:$L$10,4,FALSE)</f>
        <v>0</v>
      </c>
      <c r="U206" s="2" t="e">
        <f>VLOOKUP($AZ206,[1]sistem!$I$13:$L$14,2,FALSE)*#REF!</f>
        <v>#REF!</v>
      </c>
      <c r="V206" s="2" t="e">
        <f>VLOOKUP($AZ206,[1]sistem!$I$13:$L$14,3,FALSE)*#REF!</f>
        <v>#REF!</v>
      </c>
      <c r="W206" s="2" t="e">
        <f>VLOOKUP($AZ206,[1]sistem!$I$13:$L$14,4,FALSE)*#REF!</f>
        <v>#REF!</v>
      </c>
      <c r="X206" s="2" t="e">
        <f t="shared" si="80"/>
        <v>#REF!</v>
      </c>
      <c r="Y206" s="2" t="e">
        <f t="shared" si="81"/>
        <v>#REF!</v>
      </c>
      <c r="Z206" s="2" t="e">
        <f t="shared" si="82"/>
        <v>#REF!</v>
      </c>
      <c r="AA206" s="2" t="e">
        <f t="shared" si="83"/>
        <v>#REF!</v>
      </c>
      <c r="AB206" s="2">
        <f>VLOOKUP(AZ206,[1]sistem!$I$18:$J$19,2,FALSE)</f>
        <v>14</v>
      </c>
      <c r="AC206" s="2">
        <v>0.25</v>
      </c>
      <c r="AD206" s="2">
        <f>VLOOKUP($Q206,[1]sistem!$I$3:$M$10,5,FALSE)</f>
        <v>0</v>
      </c>
      <c r="AE206" s="2">
        <v>2</v>
      </c>
      <c r="AG206" s="2">
        <f>AE206*AK206</f>
        <v>28</v>
      </c>
      <c r="AH206" s="2">
        <f>VLOOKUP($Q206,[1]sistem!$I$3:$N$10,6,FALSE)</f>
        <v>0</v>
      </c>
      <c r="AI206" s="2">
        <v>2</v>
      </c>
      <c r="AJ206" s="2">
        <f t="shared" si="84"/>
        <v>0</v>
      </c>
      <c r="AK206" s="2">
        <f>VLOOKUP($AZ206,[1]sistem!$I$18:$K$19,3,FALSE)</f>
        <v>14</v>
      </c>
      <c r="AL206" s="2" t="e">
        <f>AK206*#REF!</f>
        <v>#REF!</v>
      </c>
      <c r="AM206" s="2" t="e">
        <f t="shared" si="85"/>
        <v>#REF!</v>
      </c>
      <c r="AN206" s="2">
        <f>IF(AN216="s",25,25)</f>
        <v>25</v>
      </c>
      <c r="AO206" s="2" t="e">
        <f t="shared" si="86"/>
        <v>#REF!</v>
      </c>
      <c r="AP206" s="2" t="e">
        <f>ROUND(AO206-#REF!,0)</f>
        <v>#REF!</v>
      </c>
      <c r="AQ206" s="2">
        <f>IF(AZ206="s",IF(Q206=0,0,
IF(Q206=1,#REF!*4*4,
IF(Q206=2,0,
IF(Q206=3,#REF!*4*2,
IF(Q206=4,0,
IF(Q206=5,0,
IF(Q206=6,0,
IF(Q206=7,0)))))))),
IF(AZ206="t",
IF(Q206=0,0,
IF(Q206=1,#REF!*4*4*0.8,
IF(Q206=2,0,
IF(Q206=3,#REF!*4*2*0.8,
IF(Q206=4,0,
IF(Q206=5,0,
IF(Q206=6,0,
IF(Q206=7,0))))))))))</f>
        <v>0</v>
      </c>
      <c r="AR206" s="2">
        <f>IF(AZ206="s",
IF(Q206=0,0,
IF(Q206=1,0,
IF(Q206=2,#REF!*4*2,
IF(Q206=3,#REF!*4,
IF(Q206=4,#REF!*4,
IF(Q206=5,0,
IF(Q206=6,0,
IF(Q206=7,#REF!*4)))))))),
IF(AZ206="t",
IF(Q206=0,0,
IF(Q206=1,0,
IF(Q206=2,#REF!*4*2*0.8,
IF(Q206=3,#REF!*4*0.8,
IF(Q206=4,#REF!*4*0.8,
IF(Q206=5,0,
IF(Q206=6,0,
IF(Q206=7,#REF!*4))))))))))</f>
        <v>0</v>
      </c>
      <c r="AS206" s="2">
        <f>IF(AZ206="s",
IF(Q206=0,0,
IF(Q206=1,#REF!*2,
IF(Q206=2,#REF!*2,
IF(Q206=3,#REF!*2,
IF(Q206=4,#REF!*2,
IF(Q206=5,#REF!*2,
IF(Q206=6,#REF!*2,
IF(Q206=7,#REF!*2)))))))),
IF(AZ206="t",
IF(Q206=0,#REF!*2*0.8,
IF(Q206=1,#REF!*2*0.8,
IF(Q206=2,#REF!*2*0.8,
IF(Q206=3,#REF!*2*0.8,
IF(Q206=4,#REF!*2*0.8,
IF(Q206=5,#REF!*2*0.8,
IF(Q206=6,#REF!*1*0.8,
IF(Q206=7,#REF!*2))))))))))</f>
        <v>0</v>
      </c>
      <c r="AT206" s="2" t="e">
        <f t="shared" si="87"/>
        <v>#REF!</v>
      </c>
      <c r="AU206" s="2">
        <f>IF(AZ206="s",
IF(Q206=0,0,
IF(Q206=1,(14-2)*(#REF!+#REF!)/4*4,
IF(Q206=2,(14-2)*(#REF!+#REF!)/4*2,
IF(Q206=3,(14-2)*(#REF!+#REF!)/4*3,
IF(Q206=4,(14-2)*(#REF!+#REF!)/4,
IF(Q206=5,(14-2)*#REF!/4,
IF(Q206=6,0,
IF(Q206=7,(14)*#REF!)))))))),
IF(AZ206="t",
IF(Q206=0,0,
IF(Q206=1,(11-2)*(#REF!+#REF!)/4*4,
IF(Q206=2,(11-2)*(#REF!+#REF!)/4*2,
IF(Q206=3,(11-2)*(#REF!+#REF!)/4*3,
IF(Q206=4,(11-2)*(#REF!+#REF!)/4,
IF(Q206=5,(11-2)*#REF!/4,
IF(Q206=6,0,
IF(Q206=7,(11)*#REF!))))))))))</f>
        <v>0</v>
      </c>
      <c r="AV206" s="2">
        <f t="shared" si="88"/>
        <v>-28</v>
      </c>
      <c r="AW206" s="2">
        <f t="shared" si="89"/>
        <v>0</v>
      </c>
      <c r="AX206" s="2">
        <f t="shared" si="90"/>
        <v>0</v>
      </c>
      <c r="AY206" s="2">
        <f t="shared" si="91"/>
        <v>0</v>
      </c>
      <c r="AZ206" s="2" t="s">
        <v>63</v>
      </c>
      <c r="BA206" s="2" t="e">
        <f>IF(BG206="A",0,IF(AZ206="s",14*#REF!,IF(AZ206="T",11*#REF!,"HATA")))</f>
        <v>#REF!</v>
      </c>
      <c r="BB206" s="2" t="e">
        <f t="shared" si="92"/>
        <v>#REF!</v>
      </c>
      <c r="BC206" s="2" t="e">
        <f t="shared" si="93"/>
        <v>#REF!</v>
      </c>
      <c r="BD206" s="2" t="e">
        <f>IF(BC206-#REF!=0,"DOĞRU","YANLIŞ")</f>
        <v>#REF!</v>
      </c>
      <c r="BE206" s="2" t="e">
        <f>#REF!-BC206</f>
        <v>#REF!</v>
      </c>
      <c r="BF206" s="2">
        <v>0</v>
      </c>
      <c r="BH206" s="2">
        <v>0</v>
      </c>
      <c r="BJ206" s="2">
        <v>0</v>
      </c>
      <c r="BL206" s="7" t="e">
        <f>#REF!*14</f>
        <v>#REF!</v>
      </c>
      <c r="BM206" s="9"/>
      <c r="BN206" s="8"/>
      <c r="BO206" s="13"/>
      <c r="BP206" s="13"/>
      <c r="BQ206" s="13"/>
      <c r="BR206" s="13"/>
      <c r="BS206" s="13"/>
      <c r="BT206" s="10"/>
      <c r="BU206" s="11"/>
      <c r="BV206" s="12"/>
      <c r="CC206" s="41"/>
      <c r="CD206" s="41"/>
      <c r="CE206" s="41"/>
      <c r="CF206" s="42"/>
      <c r="CG206" s="42"/>
      <c r="CH206" s="42"/>
      <c r="CI206" s="42"/>
      <c r="CJ206" s="42"/>
      <c r="CK206" s="42"/>
    </row>
    <row r="207" spans="1:89" hidden="1" x14ac:dyDescent="0.25">
      <c r="A207" s="2" t="s">
        <v>546</v>
      </c>
      <c r="B207" s="2" t="s">
        <v>547</v>
      </c>
      <c r="C207" s="2" t="s">
        <v>547</v>
      </c>
      <c r="D207" s="4" t="s">
        <v>171</v>
      </c>
      <c r="E207" s="4">
        <v>1</v>
      </c>
      <c r="F207" s="4" t="e">
        <f>IF(AZ207="S",
IF(#REF!+BH207=2012,
IF(#REF!=1,"12-13/1",
IF(#REF!=2,"12-13/2",
IF(#REF!=3,"13-14/1",
IF(#REF!=4,"13-14/2","Hata1")))),
IF(#REF!+BH207=2013,
IF(#REF!=1,"13-14/1",
IF(#REF!=2,"13-14/2",
IF(#REF!=3,"14-15/1",
IF(#REF!=4,"14-15/2","Hata2")))),
IF(#REF!+BH207=2014,
IF(#REF!=1,"14-15/1",
IF(#REF!=2,"14-15/2",
IF(#REF!=3,"15-16/1",
IF(#REF!=4,"15-16/2","Hata3")))),
IF(#REF!+BH207=2015,
IF(#REF!=1,"15-16/1",
IF(#REF!=2,"15-16/2",
IF(#REF!=3,"16-17/1",
IF(#REF!=4,"16-17/2","Hata4")))),
IF(#REF!+BH207=2016,
IF(#REF!=1,"16-17/1",
IF(#REF!=2,"16-17/2",
IF(#REF!=3,"17-18/1",
IF(#REF!=4,"17-18/2","Hata5")))),
IF(#REF!+BH207=2017,
IF(#REF!=1,"17-18/1",
IF(#REF!=2,"17-18/2",
IF(#REF!=3,"18-19/1",
IF(#REF!=4,"18-19/2","Hata6")))),
IF(#REF!+BH207=2018,
IF(#REF!=1,"18-19/1",
IF(#REF!=2,"18-19/2",
IF(#REF!=3,"19-20/1",
IF(#REF!=4,"19-20/2","Hata7")))),
IF(#REF!+BH207=2019,
IF(#REF!=1,"19-20/1",
IF(#REF!=2,"19-20/2",
IF(#REF!=3,"20-21/1",
IF(#REF!=4,"20-21/2","Hata8")))),
IF(#REF!+BH207=2020,
IF(#REF!=1,"20-21/1",
IF(#REF!=2,"20-21/2",
IF(#REF!=3,"21-22/1",
IF(#REF!=4,"21-22/2","Hata9")))),
IF(#REF!+BH207=2021,
IF(#REF!=1,"21-22/1",
IF(#REF!=2,"21-22/2",
IF(#REF!=3,"22-23/1",
IF(#REF!=4,"22-23/2","Hata10")))),
IF(#REF!+BH207=2022,
IF(#REF!=1,"22-23/1",
IF(#REF!=2,"22-23/2",
IF(#REF!=3,"23-24/1",
IF(#REF!=4,"23-24/2","Hata11")))),
IF(#REF!+BH207=2023,
IF(#REF!=1,"23-24/1",
IF(#REF!=2,"23-24/2",
IF(#REF!=3,"24-25/1",
IF(#REF!=4,"24-25/2","Hata12")))),
)))))))))))),
IF(AZ207="T",
IF(#REF!+BH207=2012,
IF(#REF!=1,"12-13/1",
IF(#REF!=2,"12-13/2",
IF(#REF!=3,"12-13/3",
IF(#REF!=4,"13-14/1",
IF(#REF!=5,"13-14/2",
IF(#REF!=6,"13-14/3","Hata1")))))),
IF(#REF!+BH207=2013,
IF(#REF!=1,"13-14/1",
IF(#REF!=2,"13-14/2",
IF(#REF!=3,"13-14/3",
IF(#REF!=4,"14-15/1",
IF(#REF!=5,"14-15/2",
IF(#REF!=6,"14-15/3","Hata2")))))),
IF(#REF!+BH207=2014,
IF(#REF!=1,"14-15/1",
IF(#REF!=2,"14-15/2",
IF(#REF!=3,"14-15/3",
IF(#REF!=4,"15-16/1",
IF(#REF!=5,"15-16/2",
IF(#REF!=6,"15-16/3","Hata3")))))),
IF(AND(#REF!+#REF!&gt;2014,#REF!+#REF!&lt;2015,BH207=1),
IF(#REF!=0.1,"14-15/0.1",
IF(#REF!=0.2,"14-15/0.2",
IF(#REF!=0.3,"14-15/0.3","Hata4"))),
IF(#REF!+BH207=2015,
IF(#REF!=1,"15-16/1",
IF(#REF!=2,"15-16/2",
IF(#REF!=3,"15-16/3",
IF(#REF!=4,"16-17/1",
IF(#REF!=5,"16-17/2",
IF(#REF!=6,"16-17/3","Hata5")))))),
IF(#REF!+BH207=2016,
IF(#REF!=1,"16-17/1",
IF(#REF!=2,"16-17/2",
IF(#REF!=3,"16-17/3",
IF(#REF!=4,"17-18/1",
IF(#REF!=5,"17-18/2",
IF(#REF!=6,"17-18/3","Hata6")))))),
IF(#REF!+BH207=2017,
IF(#REF!=1,"17-18/1",
IF(#REF!=2,"17-18/2",
IF(#REF!=3,"17-18/3",
IF(#REF!=4,"18-19/1",
IF(#REF!=5,"18-19/2",
IF(#REF!=6,"18-19/3","Hata7")))))),
IF(#REF!+BH207=2018,
IF(#REF!=1,"18-19/1",
IF(#REF!=2,"18-19/2",
IF(#REF!=3,"18-19/3",
IF(#REF!=4,"19-20/1",
IF(#REF!=5," 19-20/2",
IF(#REF!=6,"19-20/3","Hata8")))))),
IF(#REF!+BH207=2019,
IF(#REF!=1,"19-20/1",
IF(#REF!=2,"19-20/2",
IF(#REF!=3,"19-20/3",
IF(#REF!=4,"20-21/1",
IF(#REF!=5,"20-21/2",
IF(#REF!=6,"20-21/3","Hata9")))))),
IF(#REF!+BH207=2020,
IF(#REF!=1,"20-21/1",
IF(#REF!=2,"20-21/2",
IF(#REF!=3,"20-21/3",
IF(#REF!=4,"21-22/1",
IF(#REF!=5,"21-22/2",
IF(#REF!=6,"21-22/3","Hata10")))))),
IF(#REF!+BH207=2021,
IF(#REF!=1,"21-22/1",
IF(#REF!=2,"21-22/2",
IF(#REF!=3,"21-22/3",
IF(#REF!=4,"22-23/1",
IF(#REF!=5,"22-23/2",
IF(#REF!=6,"22-23/3","Hata11")))))),
IF(#REF!+BH207=2022,
IF(#REF!=1,"22-23/1",
IF(#REF!=2,"22-23/2",
IF(#REF!=3,"22-23/3",
IF(#REF!=4,"23-24/1",
IF(#REF!=5,"23-24/2",
IF(#REF!=6,"23-24/3","Hata12")))))),
IF(#REF!+BH207=2023,
IF(#REF!=1,"23-24/1",
IF(#REF!=2,"23-24/2",
IF(#REF!=3,"23-24/3",
IF(#REF!=4,"24-25/1",
IF(#REF!=5,"24-25/2",
IF(#REF!=6,"24-25/3","Hata13")))))),
))))))))))))))
)</f>
        <v>#REF!</v>
      </c>
      <c r="G207" s="4"/>
      <c r="H207" s="2" t="s">
        <v>148</v>
      </c>
      <c r="I207" s="2">
        <v>206093</v>
      </c>
      <c r="J207" s="2" t="s">
        <v>147</v>
      </c>
      <c r="Q207" s="5">
        <v>4</v>
      </c>
      <c r="R207" s="2">
        <f>VLOOKUP($Q207,[1]sistem!$I$3:$L$10,2,FALSE)</f>
        <v>0</v>
      </c>
      <c r="S207" s="2">
        <f>VLOOKUP($Q207,[1]sistem!$I$3:$L$10,3,FALSE)</f>
        <v>1</v>
      </c>
      <c r="T207" s="2">
        <f>VLOOKUP($Q207,[1]sistem!$I$3:$L$10,4,FALSE)</f>
        <v>1</v>
      </c>
      <c r="U207" s="2" t="e">
        <f>VLOOKUP($AZ207,[1]sistem!$I$13:$L$14,2,FALSE)*#REF!</f>
        <v>#REF!</v>
      </c>
      <c r="V207" s="2" t="e">
        <f>VLOOKUP($AZ207,[1]sistem!$I$13:$L$14,3,FALSE)*#REF!</f>
        <v>#REF!</v>
      </c>
      <c r="W207" s="2" t="e">
        <f>VLOOKUP($AZ207,[1]sistem!$I$13:$L$14,4,FALSE)*#REF!</f>
        <v>#REF!</v>
      </c>
      <c r="X207" s="2" t="e">
        <f t="shared" si="80"/>
        <v>#REF!</v>
      </c>
      <c r="Y207" s="2" t="e">
        <f t="shared" si="81"/>
        <v>#REF!</v>
      </c>
      <c r="Z207" s="2" t="e">
        <f t="shared" si="82"/>
        <v>#REF!</v>
      </c>
      <c r="AA207" s="2" t="e">
        <f t="shared" si="83"/>
        <v>#REF!</v>
      </c>
      <c r="AB207" s="2">
        <f>VLOOKUP(AZ207,[1]sistem!$I$18:$J$19,2,FALSE)</f>
        <v>14</v>
      </c>
      <c r="AC207" s="2">
        <v>0.25</v>
      </c>
      <c r="AD207" s="2">
        <f>VLOOKUP($Q207,[1]sistem!$I$3:$M$10,5,FALSE)</f>
        <v>1</v>
      </c>
      <c r="AE207" s="2">
        <v>4</v>
      </c>
      <c r="AG207" s="2">
        <f>AE207*AK207</f>
        <v>56</v>
      </c>
      <c r="AH207" s="2">
        <f>VLOOKUP($Q207,[1]sistem!$I$3:$N$10,6,FALSE)</f>
        <v>2</v>
      </c>
      <c r="AI207" s="2">
        <v>2</v>
      </c>
      <c r="AJ207" s="2">
        <f t="shared" si="84"/>
        <v>4</v>
      </c>
      <c r="AK207" s="2">
        <f>VLOOKUP($AZ207,[1]sistem!$I$18:$K$19,3,FALSE)</f>
        <v>14</v>
      </c>
      <c r="AL207" s="2" t="e">
        <f>AK207*#REF!</f>
        <v>#REF!</v>
      </c>
      <c r="AM207" s="2" t="e">
        <f t="shared" si="85"/>
        <v>#REF!</v>
      </c>
      <c r="AN207" s="2">
        <f>IF(AN215="s",25,25)</f>
        <v>25</v>
      </c>
      <c r="AO207" s="2" t="e">
        <f t="shared" si="86"/>
        <v>#REF!</v>
      </c>
      <c r="AP207" s="2" t="e">
        <f>ROUND(AO207-#REF!,0)</f>
        <v>#REF!</v>
      </c>
      <c r="AQ207" s="2">
        <f>IF(AZ207="s",IF(Q207=0,0,
IF(Q207=1,#REF!*4*4,
IF(Q207=2,0,
IF(Q207=3,#REF!*4*2,
IF(Q207=4,0,
IF(Q207=5,0,
IF(Q207=6,0,
IF(Q207=7,0)))))))),
IF(AZ207="t",
IF(Q207=0,0,
IF(Q207=1,#REF!*4*4*0.8,
IF(Q207=2,0,
IF(Q207=3,#REF!*4*2*0.8,
IF(Q207=4,0,
IF(Q207=5,0,
IF(Q207=6,0,
IF(Q207=7,0))))))))))</f>
        <v>0</v>
      </c>
      <c r="AR207" s="2" t="e">
        <f>IF(AZ207="s",
IF(Q207=0,0,
IF(Q207=1,0,
IF(Q207=2,#REF!*4*2,
IF(Q207=3,#REF!*4,
IF(Q207=4,#REF!*4,
IF(Q207=5,0,
IF(Q207=6,0,
IF(Q207=7,#REF!*4)))))))),
IF(AZ207="t",
IF(Q207=0,0,
IF(Q207=1,0,
IF(Q207=2,#REF!*4*2*0.8,
IF(Q207=3,#REF!*4*0.8,
IF(Q207=4,#REF!*4*0.8,
IF(Q207=5,0,
IF(Q207=6,0,
IF(Q207=7,#REF!*4))))))))))</f>
        <v>#REF!</v>
      </c>
      <c r="AS207" s="2" t="e">
        <f>IF(AZ207="s",
IF(Q207=0,0,
IF(Q207=1,#REF!*2,
IF(Q207=2,#REF!*2,
IF(Q207=3,#REF!*2,
IF(Q207=4,#REF!*2,
IF(Q207=5,#REF!*2,
IF(Q207=6,#REF!*2,
IF(Q207=7,#REF!*2)))))))),
IF(AZ207="t",
IF(Q207=0,#REF!*2*0.8,
IF(Q207=1,#REF!*2*0.8,
IF(Q207=2,#REF!*2*0.8,
IF(Q207=3,#REF!*2*0.8,
IF(Q207=4,#REF!*2*0.8,
IF(Q207=5,#REF!*2*0.8,
IF(Q207=6,#REF!*1*0.8,
IF(Q207=7,#REF!*2))))))))))</f>
        <v>#REF!</v>
      </c>
      <c r="AT207" s="2" t="e">
        <f t="shared" si="87"/>
        <v>#REF!</v>
      </c>
      <c r="AU207" s="2" t="e">
        <f>IF(AZ207="s",
IF(Q207=0,0,
IF(Q207=1,(14-2)*(#REF!+#REF!)/4*4,
IF(Q207=2,(14-2)*(#REF!+#REF!)/4*2,
IF(Q207=3,(14-2)*(#REF!+#REF!)/4*3,
IF(Q207=4,(14-2)*(#REF!+#REF!)/4,
IF(Q207=5,(14-2)*#REF!/4,
IF(Q207=6,0,
IF(Q207=7,(14)*#REF!)))))))),
IF(AZ207="t",
IF(Q207=0,0,
IF(Q207=1,(11-2)*(#REF!+#REF!)/4*4,
IF(Q207=2,(11-2)*(#REF!+#REF!)/4*2,
IF(Q207=3,(11-2)*(#REF!+#REF!)/4*3,
IF(Q207=4,(11-2)*(#REF!+#REF!)/4,
IF(Q207=5,(11-2)*#REF!/4,
IF(Q207=6,0,
IF(Q207=7,(11)*#REF!))))))))))</f>
        <v>#REF!</v>
      </c>
      <c r="AV207" s="2" t="e">
        <f t="shared" si="88"/>
        <v>#REF!</v>
      </c>
      <c r="AW207" s="2">
        <f t="shared" si="89"/>
        <v>8</v>
      </c>
      <c r="AX207" s="2">
        <f t="shared" si="90"/>
        <v>4</v>
      </c>
      <c r="AY207" s="2" t="e">
        <f t="shared" si="91"/>
        <v>#REF!</v>
      </c>
      <c r="AZ207" s="2" t="s">
        <v>63</v>
      </c>
      <c r="BA207" s="2" t="e">
        <f>IF(BG207="A",0,IF(AZ207="s",14*#REF!,IF(AZ207="T",11*#REF!,"HATA")))</f>
        <v>#REF!</v>
      </c>
      <c r="BB207" s="2" t="e">
        <f t="shared" si="92"/>
        <v>#REF!</v>
      </c>
      <c r="BC207" s="2" t="e">
        <f t="shared" si="93"/>
        <v>#REF!</v>
      </c>
      <c r="BD207" s="2" t="e">
        <f>IF(BC207-#REF!=0,"DOĞRU","YANLIŞ")</f>
        <v>#REF!</v>
      </c>
      <c r="BE207" s="2" t="e">
        <f>#REF!-BC207</f>
        <v>#REF!</v>
      </c>
      <c r="BF207" s="2">
        <v>0</v>
      </c>
      <c r="BH207" s="2">
        <v>0</v>
      </c>
      <c r="BJ207" s="2">
        <v>4</v>
      </c>
      <c r="BL207" s="7" t="e">
        <f>#REF!*14</f>
        <v>#REF!</v>
      </c>
      <c r="BM207" s="9"/>
      <c r="BN207" s="8"/>
      <c r="BO207" s="13"/>
      <c r="BP207" s="13"/>
      <c r="BQ207" s="13"/>
      <c r="BR207" s="13"/>
      <c r="BS207" s="13"/>
      <c r="BT207" s="10"/>
      <c r="BU207" s="11"/>
      <c r="BV207" s="12"/>
      <c r="CC207" s="41"/>
      <c r="CD207" s="41"/>
      <c r="CE207" s="41"/>
      <c r="CF207" s="42"/>
      <c r="CG207" s="42"/>
      <c r="CH207" s="42"/>
      <c r="CI207" s="42"/>
      <c r="CJ207" s="42"/>
      <c r="CK207" s="42"/>
    </row>
    <row r="208" spans="1:89" hidden="1" x14ac:dyDescent="0.25">
      <c r="A208" s="2" t="s">
        <v>245</v>
      </c>
      <c r="B208" s="2" t="s">
        <v>246</v>
      </c>
      <c r="C208" s="2" t="s">
        <v>246</v>
      </c>
      <c r="D208" s="4" t="s">
        <v>60</v>
      </c>
      <c r="E208" s="4" t="s">
        <v>60</v>
      </c>
      <c r="F208" s="5" t="e">
        <f>IF(AZ208="S",
IF(#REF!+BH208=2012,
IF(#REF!=1,"12-13/1",
IF(#REF!=2,"12-13/2",
IF(#REF!=3,"13-14/1",
IF(#REF!=4,"13-14/2","Hata1")))),
IF(#REF!+BH208=2013,
IF(#REF!=1,"13-14/1",
IF(#REF!=2,"13-14/2",
IF(#REF!=3,"14-15/1",
IF(#REF!=4,"14-15/2","Hata2")))),
IF(#REF!+BH208=2014,
IF(#REF!=1,"14-15/1",
IF(#REF!=2,"14-15/2",
IF(#REF!=3,"15-16/1",
IF(#REF!=4,"15-16/2","Hata3")))),
IF(#REF!+BH208=2015,
IF(#REF!=1,"15-16/1",
IF(#REF!=2,"15-16/2",
IF(#REF!=3,"16-17/1",
IF(#REF!=4,"16-17/2","Hata4")))),
IF(#REF!+BH208=2016,
IF(#REF!=1,"16-17/1",
IF(#REF!=2,"16-17/2",
IF(#REF!=3,"17-18/1",
IF(#REF!=4,"17-18/2","Hata5")))),
IF(#REF!+BH208=2017,
IF(#REF!=1,"17-18/1",
IF(#REF!=2,"17-18/2",
IF(#REF!=3,"18-19/1",
IF(#REF!=4,"18-19/2","Hata6")))),
IF(#REF!+BH208=2018,
IF(#REF!=1,"18-19/1",
IF(#REF!=2,"18-19/2",
IF(#REF!=3,"19-20/1",
IF(#REF!=4,"19-20/2","Hata7")))),
IF(#REF!+BH208=2019,
IF(#REF!=1,"19-20/1",
IF(#REF!=2,"19-20/2",
IF(#REF!=3,"20-21/1",
IF(#REF!=4,"20-21/2","Hata8")))),
IF(#REF!+BH208=2020,
IF(#REF!=1,"20-21/1",
IF(#REF!=2,"20-21/2",
IF(#REF!=3,"21-22/1",
IF(#REF!=4,"21-22/2","Hata9")))),
IF(#REF!+BH208=2021,
IF(#REF!=1,"21-22/1",
IF(#REF!=2,"21-22/2",
IF(#REF!=3,"22-23/1",
IF(#REF!=4,"22-23/2","Hata10")))),
IF(#REF!+BH208=2022,
IF(#REF!=1,"22-23/1",
IF(#REF!=2,"22-23/2",
IF(#REF!=3,"23-24/1",
IF(#REF!=4,"23-24/2","Hata11")))),
IF(#REF!+BH208=2023,
IF(#REF!=1,"23-24/1",
IF(#REF!=2,"23-24/2",
IF(#REF!=3,"24-25/1",
IF(#REF!=4,"24-25/2","Hata12")))),
)))))))))))),
IF(AZ208="T",
IF(#REF!+BH208=2012,
IF(#REF!=1,"12-13/1",
IF(#REF!=2,"12-13/2",
IF(#REF!=3,"12-13/3",
IF(#REF!=4,"13-14/1",
IF(#REF!=5,"13-14/2",
IF(#REF!=6,"13-14/3","Hata1")))))),
IF(#REF!+BH208=2013,
IF(#REF!=1,"13-14/1",
IF(#REF!=2,"13-14/2",
IF(#REF!=3,"13-14/3",
IF(#REF!=4,"14-15/1",
IF(#REF!=5,"14-15/2",
IF(#REF!=6,"14-15/3","Hata2")))))),
IF(#REF!+BH208=2014,
IF(#REF!=1,"14-15/1",
IF(#REF!=2,"14-15/2",
IF(#REF!=3,"14-15/3",
IF(#REF!=4,"15-16/1",
IF(#REF!=5,"15-16/2",
IF(#REF!=6,"15-16/3","Hata3")))))),
IF(AND(#REF!+#REF!&gt;2014,#REF!+#REF!&lt;2015,BH208=1),
IF(#REF!=0.1,"14-15/0.1",
IF(#REF!=0.2,"14-15/0.2",
IF(#REF!=0.3,"14-15/0.3","Hata4"))),
IF(#REF!+BH208=2015,
IF(#REF!=1,"15-16/1",
IF(#REF!=2,"15-16/2",
IF(#REF!=3,"15-16/3",
IF(#REF!=4,"16-17/1",
IF(#REF!=5,"16-17/2",
IF(#REF!=6,"16-17/3","Hata5")))))),
IF(#REF!+BH208=2016,
IF(#REF!=1,"16-17/1",
IF(#REF!=2,"16-17/2",
IF(#REF!=3,"16-17/3",
IF(#REF!=4,"17-18/1",
IF(#REF!=5,"17-18/2",
IF(#REF!=6,"17-18/3","Hata6")))))),
IF(#REF!+BH208=2017,
IF(#REF!=1,"17-18/1",
IF(#REF!=2,"17-18/2",
IF(#REF!=3,"17-18/3",
IF(#REF!=4,"18-19/1",
IF(#REF!=5,"18-19/2",
IF(#REF!=6,"18-19/3","Hata7")))))),
IF(#REF!+BH208=2018,
IF(#REF!=1,"18-19/1",
IF(#REF!=2,"18-19/2",
IF(#REF!=3,"18-19/3",
IF(#REF!=4,"19-20/1",
IF(#REF!=5," 19-20/2",
IF(#REF!=6,"19-20/3","Hata8")))))),
IF(#REF!+BH208=2019,
IF(#REF!=1,"19-20/1",
IF(#REF!=2,"19-20/2",
IF(#REF!=3,"19-20/3",
IF(#REF!=4,"20-21/1",
IF(#REF!=5,"20-21/2",
IF(#REF!=6,"20-21/3","Hata9")))))),
IF(#REF!+BH208=2020,
IF(#REF!=1,"20-21/1",
IF(#REF!=2,"20-21/2",
IF(#REF!=3,"20-21/3",
IF(#REF!=4,"21-22/1",
IF(#REF!=5,"21-22/2",
IF(#REF!=6,"21-22/3","Hata10")))))),
IF(#REF!+BH208=2021,
IF(#REF!=1,"21-22/1",
IF(#REF!=2,"21-22/2",
IF(#REF!=3,"21-22/3",
IF(#REF!=4,"22-23/1",
IF(#REF!=5,"22-23/2",
IF(#REF!=6,"22-23/3","Hata11")))))),
IF(#REF!+BH208=2022,
IF(#REF!=1,"22-23/1",
IF(#REF!=2,"22-23/2",
IF(#REF!=3,"22-23/3",
IF(#REF!=4,"23-24/1",
IF(#REF!=5,"23-24/2",
IF(#REF!=6,"23-24/3","Hata12")))))),
IF(#REF!+BH208=2023,
IF(#REF!=1,"23-24/1",
IF(#REF!=2,"23-24/2",
IF(#REF!=3,"23-24/3",
IF(#REF!=4,"24-25/1",
IF(#REF!=5,"24-25/2",
IF(#REF!=6,"24-25/3","Hata13")))))),
))))))))))))))
)</f>
        <v>#REF!</v>
      </c>
      <c r="G208" s="4"/>
      <c r="H208" s="2" t="s">
        <v>148</v>
      </c>
      <c r="I208" s="2">
        <v>206093</v>
      </c>
      <c r="J208" s="2" t="s">
        <v>147</v>
      </c>
      <c r="L208" s="2">
        <v>4358</v>
      </c>
      <c r="Q208" s="5">
        <v>0</v>
      </c>
      <c r="R208" s="2">
        <f>VLOOKUP($Q208,[1]sistem!$I$3:$L$10,2,FALSE)</f>
        <v>0</v>
      </c>
      <c r="S208" s="2">
        <f>VLOOKUP($Q208,[1]sistem!$I$3:$L$10,3,FALSE)</f>
        <v>0</v>
      </c>
      <c r="T208" s="2">
        <f>VLOOKUP($Q208,[1]sistem!$I$3:$L$10,4,FALSE)</f>
        <v>0</v>
      </c>
      <c r="U208" s="2" t="e">
        <f>VLOOKUP($AZ208,[1]sistem!$I$13:$L$14,2,FALSE)*#REF!</f>
        <v>#REF!</v>
      </c>
      <c r="V208" s="2" t="e">
        <f>VLOOKUP($AZ208,[1]sistem!$I$13:$L$14,3,FALSE)*#REF!</f>
        <v>#REF!</v>
      </c>
      <c r="W208" s="2" t="e">
        <f>VLOOKUP($AZ208,[1]sistem!$I$13:$L$14,4,FALSE)*#REF!</f>
        <v>#REF!</v>
      </c>
      <c r="X208" s="2" t="e">
        <f t="shared" si="80"/>
        <v>#REF!</v>
      </c>
      <c r="Y208" s="2" t="e">
        <f t="shared" si="81"/>
        <v>#REF!</v>
      </c>
      <c r="Z208" s="2" t="e">
        <f t="shared" si="82"/>
        <v>#REF!</v>
      </c>
      <c r="AA208" s="2" t="e">
        <f t="shared" si="83"/>
        <v>#REF!</v>
      </c>
      <c r="AB208" s="2">
        <f>VLOOKUP(AZ208,[1]sistem!$I$18:$J$19,2,FALSE)</f>
        <v>11</v>
      </c>
      <c r="AC208" s="2">
        <v>0.25</v>
      </c>
      <c r="AD208" s="2">
        <f>VLOOKUP($Q208,[1]sistem!$I$3:$M$10,5,FALSE)</f>
        <v>0</v>
      </c>
      <c r="AG208" s="2" t="e">
        <f>(#REF!+#REF!)*AB208</f>
        <v>#REF!</v>
      </c>
      <c r="AH208" s="2">
        <f>VLOOKUP($Q208,[1]sistem!$I$3:$N$10,6,FALSE)</f>
        <v>0</v>
      </c>
      <c r="AI208" s="2">
        <v>2</v>
      </c>
      <c r="AJ208" s="2">
        <f t="shared" si="84"/>
        <v>0</v>
      </c>
      <c r="AK208" s="2">
        <f>VLOOKUP($AZ208,[1]sistem!$I$18:$K$19,3,FALSE)</f>
        <v>11</v>
      </c>
      <c r="AL208" s="2" t="e">
        <f>AK208*#REF!</f>
        <v>#REF!</v>
      </c>
      <c r="AM208" s="2" t="e">
        <f t="shared" si="85"/>
        <v>#REF!</v>
      </c>
      <c r="AN208" s="2">
        <f>IF(AZ208="s",25,25)</f>
        <v>25</v>
      </c>
      <c r="AO208" s="2" t="e">
        <f t="shared" si="86"/>
        <v>#REF!</v>
      </c>
      <c r="AP208" s="2" t="e">
        <f>ROUND(AO208-#REF!,0)</f>
        <v>#REF!</v>
      </c>
      <c r="AQ208" s="2">
        <f>IF(AZ208="s",IF(Q208=0,0,
IF(Q208=1,#REF!*4*4,
IF(Q208=2,0,
IF(Q208=3,#REF!*4*2,
IF(Q208=4,0,
IF(Q208=5,0,
IF(Q208=6,0,
IF(Q208=7,0)))))))),
IF(AZ208="t",
IF(Q208=0,0,
IF(Q208=1,#REF!*4*4*0.8,
IF(Q208=2,0,
IF(Q208=3,#REF!*4*2*0.8,
IF(Q208=4,0,
IF(Q208=5,0,
IF(Q208=6,0,
IF(Q208=7,0))))))))))</f>
        <v>0</v>
      </c>
      <c r="AR208" s="2">
        <f>IF(AZ208="s",
IF(Q208=0,0,
IF(Q208=1,0,
IF(Q208=2,#REF!*4*2,
IF(Q208=3,#REF!*4,
IF(Q208=4,#REF!*4,
IF(Q208=5,0,
IF(Q208=6,0,
IF(Q208=7,#REF!*4)))))))),
IF(AZ208="t",
IF(Q208=0,0,
IF(Q208=1,0,
IF(Q208=2,#REF!*4*2*0.8,
IF(Q208=3,#REF!*4*0.8,
IF(Q208=4,#REF!*4*0.8,
IF(Q208=5,0,
IF(Q208=6,0,
IF(Q208=7,#REF!*4))))))))))</f>
        <v>0</v>
      </c>
      <c r="AS208" s="2" t="e">
        <f>IF(AZ208="s",
IF(Q208=0,0,
IF(Q208=1,#REF!*2,
IF(Q208=2,#REF!*2,
IF(Q208=3,#REF!*2,
IF(Q208=4,#REF!*2,
IF(Q208=5,#REF!*2,
IF(Q208=6,#REF!*2,
IF(Q208=7,#REF!*2)))))))),
IF(AZ208="t",
IF(Q208=0,#REF!*2*0.8,
IF(Q208=1,#REF!*2*0.8,
IF(Q208=2,#REF!*2*0.8,
IF(Q208=3,#REF!*2*0.8,
IF(Q208=4,#REF!*2*0.8,
IF(Q208=5,#REF!*2*0.8,
IF(Q208=6,#REF!*1*0.8,
IF(Q208=7,#REF!*2))))))))))</f>
        <v>#REF!</v>
      </c>
      <c r="AT208" s="2" t="e">
        <f t="shared" si="87"/>
        <v>#REF!</v>
      </c>
      <c r="AU208" s="2">
        <f>IF(AZ208="s",
IF(Q208=0,0,
IF(Q208=1,(14-2)*(#REF!+#REF!)/4*4,
IF(Q208=2,(14-2)*(#REF!+#REF!)/4*2,
IF(Q208=3,(14-2)*(#REF!+#REF!)/4*3,
IF(Q208=4,(14-2)*(#REF!+#REF!)/4,
IF(Q208=5,(14-2)*#REF!/4,
IF(Q208=6,0,
IF(Q208=7,(14)*#REF!)))))))),
IF(AZ208="t",
IF(Q208=0,0,
IF(Q208=1,(11-2)*(#REF!+#REF!)/4*4,
IF(Q208=2,(11-2)*(#REF!+#REF!)/4*2,
IF(Q208=3,(11-2)*(#REF!+#REF!)/4*3,
IF(Q208=4,(11-2)*(#REF!+#REF!)/4,
IF(Q208=5,(11-2)*#REF!/4,
IF(Q208=6,0,
IF(Q208=7,(11)*#REF!))))))))))</f>
        <v>0</v>
      </c>
      <c r="AV208" s="2" t="e">
        <f t="shared" si="88"/>
        <v>#REF!</v>
      </c>
      <c r="AW208" s="2">
        <f t="shared" si="89"/>
        <v>0</v>
      </c>
      <c r="AX208" s="2">
        <f t="shared" si="90"/>
        <v>0</v>
      </c>
      <c r="AY208" s="2" t="e">
        <f t="shared" si="91"/>
        <v>#REF!</v>
      </c>
      <c r="AZ208" s="2" t="s">
        <v>81</v>
      </c>
      <c r="BA208" s="2" t="e">
        <f>IF(BG208="A",0,IF(AZ208="s",14*#REF!,IF(AZ208="T",11*#REF!,"HATA")))</f>
        <v>#REF!</v>
      </c>
      <c r="BB208" s="2" t="e">
        <f t="shared" si="92"/>
        <v>#REF!</v>
      </c>
      <c r="BC208" s="2" t="e">
        <f t="shared" si="93"/>
        <v>#REF!</v>
      </c>
      <c r="BD208" s="2" t="e">
        <f>IF(BC208-#REF!=0,"DOĞRU","YANLIŞ")</f>
        <v>#REF!</v>
      </c>
      <c r="BE208" s="2" t="e">
        <f>#REF!-BC208</f>
        <v>#REF!</v>
      </c>
      <c r="BF208" s="2">
        <v>0</v>
      </c>
      <c r="BH208" s="2">
        <v>0</v>
      </c>
      <c r="BJ208" s="2">
        <v>0</v>
      </c>
      <c r="BL208" s="7" t="e">
        <f>#REF!*14</f>
        <v>#REF!</v>
      </c>
      <c r="BM208" s="9"/>
      <c r="BN208" s="8"/>
      <c r="BO208" s="13"/>
      <c r="BP208" s="13"/>
      <c r="BQ208" s="13"/>
      <c r="BR208" s="13"/>
      <c r="BS208" s="13"/>
      <c r="BT208" s="10"/>
      <c r="BU208" s="11"/>
      <c r="BV208" s="12"/>
      <c r="CC208" s="41"/>
      <c r="CD208" s="41"/>
      <c r="CE208" s="41"/>
      <c r="CF208" s="42"/>
      <c r="CG208" s="42"/>
      <c r="CH208" s="42"/>
      <c r="CI208" s="42"/>
      <c r="CJ208" s="42"/>
      <c r="CK208" s="42"/>
    </row>
    <row r="209" spans="1:89" hidden="1" x14ac:dyDescent="0.25">
      <c r="A209" s="2" t="s">
        <v>554</v>
      </c>
      <c r="B209" s="2" t="s">
        <v>555</v>
      </c>
      <c r="C209" s="2" t="s">
        <v>555</v>
      </c>
      <c r="D209" s="4" t="s">
        <v>60</v>
      </c>
      <c r="E209" s="4" t="s">
        <v>60</v>
      </c>
      <c r="F209" s="4" t="e">
        <f>IF(AZ209="S",
IF(#REF!+BH209=2012,
IF(#REF!=1,"12-13/1",
IF(#REF!=2,"12-13/2",
IF(#REF!=3,"13-14/1",
IF(#REF!=4,"13-14/2","Hata1")))),
IF(#REF!+BH209=2013,
IF(#REF!=1,"13-14/1",
IF(#REF!=2,"13-14/2",
IF(#REF!=3,"14-15/1",
IF(#REF!=4,"14-15/2","Hata2")))),
IF(#REF!+BH209=2014,
IF(#REF!=1,"14-15/1",
IF(#REF!=2,"14-15/2",
IF(#REF!=3,"15-16/1",
IF(#REF!=4,"15-16/2","Hata3")))),
IF(#REF!+BH209=2015,
IF(#REF!=1,"15-16/1",
IF(#REF!=2,"15-16/2",
IF(#REF!=3,"16-17/1",
IF(#REF!=4,"16-17/2","Hata4")))),
IF(#REF!+BH209=2016,
IF(#REF!=1,"16-17/1",
IF(#REF!=2,"16-17/2",
IF(#REF!=3,"17-18/1",
IF(#REF!=4,"17-18/2","Hata5")))),
IF(#REF!+BH209=2017,
IF(#REF!=1,"17-18/1",
IF(#REF!=2,"17-18/2",
IF(#REF!=3,"18-19/1",
IF(#REF!=4,"18-19/2","Hata6")))),
IF(#REF!+BH209=2018,
IF(#REF!=1,"18-19/1",
IF(#REF!=2,"18-19/2",
IF(#REF!=3,"19-20/1",
IF(#REF!=4,"19-20/2","Hata7")))),
IF(#REF!+BH209=2019,
IF(#REF!=1,"19-20/1",
IF(#REF!=2,"19-20/2",
IF(#REF!=3,"20-21/1",
IF(#REF!=4,"20-21/2","Hata8")))),
IF(#REF!+BH209=2020,
IF(#REF!=1,"20-21/1",
IF(#REF!=2,"20-21/2",
IF(#REF!=3,"21-22/1",
IF(#REF!=4,"21-22/2","Hata9")))),
IF(#REF!+BH209=2021,
IF(#REF!=1,"21-22/1",
IF(#REF!=2,"21-22/2",
IF(#REF!=3,"22-23/1",
IF(#REF!=4,"22-23/2","Hata10")))),
IF(#REF!+BH209=2022,
IF(#REF!=1,"22-23/1",
IF(#REF!=2,"22-23/2",
IF(#REF!=3,"23-24/1",
IF(#REF!=4,"23-24/2","Hata11")))),
IF(#REF!+BH209=2023,
IF(#REF!=1,"23-24/1",
IF(#REF!=2,"23-24/2",
IF(#REF!=3,"24-25/1",
IF(#REF!=4,"24-25/2","Hata12")))),
)))))))))))),
IF(AZ209="T",
IF(#REF!+BH209=2012,
IF(#REF!=1,"12-13/1",
IF(#REF!=2,"12-13/2",
IF(#REF!=3,"12-13/3",
IF(#REF!=4,"13-14/1",
IF(#REF!=5,"13-14/2",
IF(#REF!=6,"13-14/3","Hata1")))))),
IF(#REF!+BH209=2013,
IF(#REF!=1,"13-14/1",
IF(#REF!=2,"13-14/2",
IF(#REF!=3,"13-14/3",
IF(#REF!=4,"14-15/1",
IF(#REF!=5,"14-15/2",
IF(#REF!=6,"14-15/3","Hata2")))))),
IF(#REF!+BH209=2014,
IF(#REF!=1,"14-15/1",
IF(#REF!=2,"14-15/2",
IF(#REF!=3,"14-15/3",
IF(#REF!=4,"15-16/1",
IF(#REF!=5,"15-16/2",
IF(#REF!=6,"15-16/3","Hata3")))))),
IF(AND(#REF!+#REF!&gt;2014,#REF!+#REF!&lt;2015,BH209=1),
IF(#REF!=0.1,"14-15/0.1",
IF(#REF!=0.2,"14-15/0.2",
IF(#REF!=0.3,"14-15/0.3","Hata4"))),
IF(#REF!+BH209=2015,
IF(#REF!=1,"15-16/1",
IF(#REF!=2,"15-16/2",
IF(#REF!=3,"15-16/3",
IF(#REF!=4,"16-17/1",
IF(#REF!=5,"16-17/2",
IF(#REF!=6,"16-17/3","Hata5")))))),
IF(#REF!+BH209=2016,
IF(#REF!=1,"16-17/1",
IF(#REF!=2,"16-17/2",
IF(#REF!=3,"16-17/3",
IF(#REF!=4,"17-18/1",
IF(#REF!=5,"17-18/2",
IF(#REF!=6,"17-18/3","Hata6")))))),
IF(#REF!+BH209=2017,
IF(#REF!=1,"17-18/1",
IF(#REF!=2,"17-18/2",
IF(#REF!=3,"17-18/3",
IF(#REF!=4,"18-19/1",
IF(#REF!=5,"18-19/2",
IF(#REF!=6,"18-19/3","Hata7")))))),
IF(#REF!+BH209=2018,
IF(#REF!=1,"18-19/1",
IF(#REF!=2,"18-19/2",
IF(#REF!=3,"18-19/3",
IF(#REF!=4,"19-20/1",
IF(#REF!=5," 19-20/2",
IF(#REF!=6,"19-20/3","Hata8")))))),
IF(#REF!+BH209=2019,
IF(#REF!=1,"19-20/1",
IF(#REF!=2,"19-20/2",
IF(#REF!=3,"19-20/3",
IF(#REF!=4,"20-21/1",
IF(#REF!=5,"20-21/2",
IF(#REF!=6,"20-21/3","Hata9")))))),
IF(#REF!+BH209=2020,
IF(#REF!=1,"20-21/1",
IF(#REF!=2,"20-21/2",
IF(#REF!=3,"20-21/3",
IF(#REF!=4,"21-22/1",
IF(#REF!=5,"21-22/2",
IF(#REF!=6,"21-22/3","Hata10")))))),
IF(#REF!+BH209=2021,
IF(#REF!=1,"21-22/1",
IF(#REF!=2,"21-22/2",
IF(#REF!=3,"21-22/3",
IF(#REF!=4,"22-23/1",
IF(#REF!=5,"22-23/2",
IF(#REF!=6,"22-23/3","Hata11")))))),
IF(#REF!+BH209=2022,
IF(#REF!=1,"22-23/1",
IF(#REF!=2,"22-23/2",
IF(#REF!=3,"22-23/3",
IF(#REF!=4,"23-24/1",
IF(#REF!=5,"23-24/2",
IF(#REF!=6,"23-24/3","Hata12")))))),
IF(#REF!+BH209=2023,
IF(#REF!=1,"23-24/1",
IF(#REF!=2,"23-24/2",
IF(#REF!=3,"23-24/3",
IF(#REF!=4,"24-25/1",
IF(#REF!=5,"24-25/2",
IF(#REF!=6,"24-25/3","Hata13")))))),
))))))))))))))
)</f>
        <v>#REF!</v>
      </c>
      <c r="G209" s="4"/>
      <c r="H209" s="2" t="s">
        <v>148</v>
      </c>
      <c r="I209" s="2">
        <v>206093</v>
      </c>
      <c r="J209" s="2" t="s">
        <v>147</v>
      </c>
      <c r="Q209" s="5">
        <v>4</v>
      </c>
      <c r="R209" s="2">
        <f>VLOOKUP($Q209,[1]sistem!$I$3:$L$10,2,FALSE)</f>
        <v>0</v>
      </c>
      <c r="S209" s="2">
        <f>VLOOKUP($Q209,[1]sistem!$I$3:$L$10,3,FALSE)</f>
        <v>1</v>
      </c>
      <c r="T209" s="2">
        <f>VLOOKUP($Q209,[1]sistem!$I$3:$L$10,4,FALSE)</f>
        <v>1</v>
      </c>
      <c r="U209" s="2" t="e">
        <f>VLOOKUP($AZ209,[1]sistem!$I$13:$L$14,2,FALSE)*#REF!</f>
        <v>#REF!</v>
      </c>
      <c r="V209" s="2" t="e">
        <f>VLOOKUP($AZ209,[1]sistem!$I$13:$L$14,3,FALSE)*#REF!</f>
        <v>#REF!</v>
      </c>
      <c r="W209" s="2" t="e">
        <f>VLOOKUP($AZ209,[1]sistem!$I$13:$L$14,4,FALSE)*#REF!</f>
        <v>#REF!</v>
      </c>
      <c r="X209" s="2" t="e">
        <f t="shared" si="80"/>
        <v>#REF!</v>
      </c>
      <c r="Y209" s="2" t="e">
        <f t="shared" si="81"/>
        <v>#REF!</v>
      </c>
      <c r="Z209" s="2" t="e">
        <f t="shared" si="82"/>
        <v>#REF!</v>
      </c>
      <c r="AA209" s="2" t="e">
        <f t="shared" si="83"/>
        <v>#REF!</v>
      </c>
      <c r="AB209" s="2">
        <f>VLOOKUP(AZ209,[1]sistem!$I$18:$J$19,2,FALSE)</f>
        <v>14</v>
      </c>
      <c r="AC209" s="2">
        <v>0.25</v>
      </c>
      <c r="AD209" s="2">
        <f>VLOOKUP($Q209,[1]sistem!$I$3:$M$10,5,FALSE)</f>
        <v>1</v>
      </c>
      <c r="AE209" s="2">
        <v>1</v>
      </c>
      <c r="AG209" s="2">
        <f>AE209*AK209</f>
        <v>14</v>
      </c>
      <c r="AH209" s="2">
        <f>VLOOKUP($Q209,[1]sistem!$I$3:$N$10,6,FALSE)</f>
        <v>2</v>
      </c>
      <c r="AI209" s="2">
        <v>2</v>
      </c>
      <c r="AJ209" s="2">
        <f t="shared" si="84"/>
        <v>4</v>
      </c>
      <c r="AK209" s="2">
        <f>VLOOKUP($AZ209,[1]sistem!$I$18:$K$19,3,FALSE)</f>
        <v>14</v>
      </c>
      <c r="AL209" s="2" t="e">
        <f>AK209*#REF!</f>
        <v>#REF!</v>
      </c>
      <c r="AM209" s="2" t="e">
        <f t="shared" si="85"/>
        <v>#REF!</v>
      </c>
      <c r="AN209" s="2">
        <f>IF(AN219="s",25,25)</f>
        <v>25</v>
      </c>
      <c r="AO209" s="2" t="e">
        <f t="shared" si="86"/>
        <v>#REF!</v>
      </c>
      <c r="AP209" s="2" t="e">
        <f>ROUND(AO209-#REF!,0)</f>
        <v>#REF!</v>
      </c>
      <c r="AQ209" s="2">
        <f>IF(AZ209="s",IF(Q209=0,0,
IF(Q209=1,#REF!*4*4,
IF(Q209=2,0,
IF(Q209=3,#REF!*4*2,
IF(Q209=4,0,
IF(Q209=5,0,
IF(Q209=6,0,
IF(Q209=7,0)))))))),
IF(AZ209="t",
IF(Q209=0,0,
IF(Q209=1,#REF!*4*4*0.8,
IF(Q209=2,0,
IF(Q209=3,#REF!*4*2*0.8,
IF(Q209=4,0,
IF(Q209=5,0,
IF(Q209=6,0,
IF(Q209=7,0))))))))))</f>
        <v>0</v>
      </c>
      <c r="AR209" s="2" t="e">
        <f>IF(AZ209="s",
IF(Q209=0,0,
IF(Q209=1,0,
IF(Q209=2,#REF!*4*2,
IF(Q209=3,#REF!*4,
IF(Q209=4,#REF!*4,
IF(Q209=5,0,
IF(Q209=6,0,
IF(Q209=7,#REF!*4)))))))),
IF(AZ209="t",
IF(Q209=0,0,
IF(Q209=1,0,
IF(Q209=2,#REF!*4*2*0.8,
IF(Q209=3,#REF!*4*0.8,
IF(Q209=4,#REF!*4*0.8,
IF(Q209=5,0,
IF(Q209=6,0,
IF(Q209=7,#REF!*4))))))))))</f>
        <v>#REF!</v>
      </c>
      <c r="AS209" s="2" t="e">
        <f>IF(AZ209="s",
IF(Q209=0,0,
IF(Q209=1,#REF!*2,
IF(Q209=2,#REF!*2,
IF(Q209=3,#REF!*2,
IF(Q209=4,#REF!*2,
IF(Q209=5,#REF!*2,
IF(Q209=6,#REF!*2,
IF(Q209=7,#REF!*2)))))))),
IF(AZ209="t",
IF(Q209=0,#REF!*2*0.8,
IF(Q209=1,#REF!*2*0.8,
IF(Q209=2,#REF!*2*0.8,
IF(Q209=3,#REF!*2*0.8,
IF(Q209=4,#REF!*2*0.8,
IF(Q209=5,#REF!*2*0.8,
IF(Q209=6,#REF!*1*0.8,
IF(Q209=7,#REF!*2))))))))))</f>
        <v>#REF!</v>
      </c>
      <c r="AT209" s="2" t="e">
        <f t="shared" si="87"/>
        <v>#REF!</v>
      </c>
      <c r="AU209" s="2" t="e">
        <f>IF(AZ209="s",
IF(Q209=0,0,
IF(Q209=1,(14-2)*(#REF!+#REF!)/4*4,
IF(Q209=2,(14-2)*(#REF!+#REF!)/4*2,
IF(Q209=3,(14-2)*(#REF!+#REF!)/4*3,
IF(Q209=4,(14-2)*(#REF!+#REF!)/4,
IF(Q209=5,(14-2)*#REF!/4,
IF(Q209=6,0,
IF(Q209=7,(14)*#REF!)))))))),
IF(AZ209="t",
IF(Q209=0,0,
IF(Q209=1,(11-2)*(#REF!+#REF!)/4*4,
IF(Q209=2,(11-2)*(#REF!+#REF!)/4*2,
IF(Q209=3,(11-2)*(#REF!+#REF!)/4*3,
IF(Q209=4,(11-2)*(#REF!+#REF!)/4,
IF(Q209=5,(11-2)*#REF!/4,
IF(Q209=6,0,
IF(Q209=7,(11)*#REF!))))))))))</f>
        <v>#REF!</v>
      </c>
      <c r="AV209" s="2" t="e">
        <f t="shared" si="88"/>
        <v>#REF!</v>
      </c>
      <c r="AW209" s="2">
        <f t="shared" si="89"/>
        <v>8</v>
      </c>
      <c r="AX209" s="2">
        <f t="shared" si="90"/>
        <v>4</v>
      </c>
      <c r="AY209" s="2" t="e">
        <f t="shared" si="91"/>
        <v>#REF!</v>
      </c>
      <c r="AZ209" s="2" t="s">
        <v>63</v>
      </c>
      <c r="BA209" s="2" t="e">
        <f>IF(BG209="A",0,IF(AZ209="s",14*#REF!,IF(AZ209="T",11*#REF!,"HATA")))</f>
        <v>#REF!</v>
      </c>
      <c r="BB209" s="2" t="e">
        <f t="shared" si="92"/>
        <v>#REF!</v>
      </c>
      <c r="BC209" s="2" t="e">
        <f t="shared" si="93"/>
        <v>#REF!</v>
      </c>
      <c r="BD209" s="2" t="e">
        <f>IF(BC209-#REF!=0,"DOĞRU","YANLIŞ")</f>
        <v>#REF!</v>
      </c>
      <c r="BE209" s="2" t="e">
        <f>#REF!-BC209</f>
        <v>#REF!</v>
      </c>
      <c r="BF209" s="2">
        <v>0</v>
      </c>
      <c r="BH209" s="2">
        <v>0</v>
      </c>
      <c r="BJ209" s="2">
        <v>4</v>
      </c>
      <c r="BL209" s="7" t="e">
        <f>#REF!*14</f>
        <v>#REF!</v>
      </c>
      <c r="BM209" s="9"/>
      <c r="BN209" s="8"/>
      <c r="BO209" s="13"/>
      <c r="BP209" s="13"/>
      <c r="BQ209" s="13"/>
      <c r="BR209" s="13"/>
      <c r="BS209" s="13"/>
      <c r="BT209" s="10"/>
      <c r="BU209" s="11"/>
      <c r="BV209" s="12"/>
      <c r="CC209" s="41"/>
      <c r="CD209" s="41"/>
      <c r="CE209" s="41"/>
      <c r="CF209" s="42"/>
      <c r="CG209" s="42"/>
      <c r="CH209" s="42"/>
      <c r="CI209" s="42"/>
      <c r="CJ209" s="42"/>
      <c r="CK209" s="42"/>
    </row>
    <row r="210" spans="1:89" hidden="1" x14ac:dyDescent="0.25">
      <c r="A210" s="54" t="s">
        <v>444</v>
      </c>
      <c r="B210" s="54" t="s">
        <v>445</v>
      </c>
      <c r="C210" s="2" t="s">
        <v>445</v>
      </c>
      <c r="D210" s="4" t="s">
        <v>171</v>
      </c>
      <c r="E210" s="4">
        <v>1</v>
      </c>
      <c r="F210" s="4" t="e">
        <f>IF(AZ210="S",
IF(#REF!+BH210=2012,
IF(#REF!=1,"12-13/1",
IF(#REF!=2,"12-13/2",
IF(#REF!=3,"13-14/1",
IF(#REF!=4,"13-14/2","Hata1")))),
IF(#REF!+BH210=2013,
IF(#REF!=1,"13-14/1",
IF(#REF!=2,"13-14/2",
IF(#REF!=3,"14-15/1",
IF(#REF!=4,"14-15/2","Hata2")))),
IF(#REF!+BH210=2014,
IF(#REF!=1,"14-15/1",
IF(#REF!=2,"14-15/2",
IF(#REF!=3,"15-16/1",
IF(#REF!=4,"15-16/2","Hata3")))),
IF(#REF!+BH210=2015,
IF(#REF!=1,"15-16/1",
IF(#REF!=2,"15-16/2",
IF(#REF!=3,"16-17/1",
IF(#REF!=4,"16-17/2","Hata4")))),
IF(#REF!+BH210=2016,
IF(#REF!=1,"16-17/1",
IF(#REF!=2,"16-17/2",
IF(#REF!=3,"17-18/1",
IF(#REF!=4,"17-18/2","Hata5")))),
IF(#REF!+BH210=2017,
IF(#REF!=1,"17-18/1",
IF(#REF!=2,"17-18/2",
IF(#REF!=3,"18-19/1",
IF(#REF!=4,"18-19/2","Hata6")))),
IF(#REF!+BH210=2018,
IF(#REF!=1,"18-19/1",
IF(#REF!=2,"18-19/2",
IF(#REF!=3,"19-20/1",
IF(#REF!=4,"19-20/2","Hata7")))),
IF(#REF!+BH210=2019,
IF(#REF!=1,"19-20/1",
IF(#REF!=2,"19-20/2",
IF(#REF!=3,"20-21/1",
IF(#REF!=4,"20-21/2","Hata8")))),
IF(#REF!+BH210=2020,
IF(#REF!=1,"20-21/1",
IF(#REF!=2,"20-21/2",
IF(#REF!=3,"21-22/1",
IF(#REF!=4,"21-22/2","Hata9")))),
IF(#REF!+BH210=2021,
IF(#REF!=1,"21-22/1",
IF(#REF!=2,"21-22/2",
IF(#REF!=3,"22-23/1",
IF(#REF!=4,"22-23/2","Hata10")))),
IF(#REF!+BH210=2022,
IF(#REF!=1,"22-23/1",
IF(#REF!=2,"22-23/2",
IF(#REF!=3,"23-24/1",
IF(#REF!=4,"23-24/2","Hata11")))),
IF(#REF!+BH210=2023,
IF(#REF!=1,"23-24/1",
IF(#REF!=2,"23-24/2",
IF(#REF!=3,"24-25/1",
IF(#REF!=4,"24-25/2","Hata12")))),
)))))))))))),
IF(AZ210="T",
IF(#REF!+BH210=2012,
IF(#REF!=1,"12-13/1",
IF(#REF!=2,"12-13/2",
IF(#REF!=3,"12-13/3",
IF(#REF!=4,"13-14/1",
IF(#REF!=5,"13-14/2",
IF(#REF!=6,"13-14/3","Hata1")))))),
IF(#REF!+BH210=2013,
IF(#REF!=1,"13-14/1",
IF(#REF!=2,"13-14/2",
IF(#REF!=3,"13-14/3",
IF(#REF!=4,"14-15/1",
IF(#REF!=5,"14-15/2",
IF(#REF!=6,"14-15/3","Hata2")))))),
IF(#REF!+BH210=2014,
IF(#REF!=1,"14-15/1",
IF(#REF!=2,"14-15/2",
IF(#REF!=3,"14-15/3",
IF(#REF!=4,"15-16/1",
IF(#REF!=5,"15-16/2",
IF(#REF!=6,"15-16/3","Hata3")))))),
IF(AND(#REF!+#REF!&gt;2014,#REF!+#REF!&lt;2015,BH210=1),
IF(#REF!=0.1,"14-15/0.1",
IF(#REF!=0.2,"14-15/0.2",
IF(#REF!=0.3,"14-15/0.3","Hata4"))),
IF(#REF!+BH210=2015,
IF(#REF!=1,"15-16/1",
IF(#REF!=2,"15-16/2",
IF(#REF!=3,"15-16/3",
IF(#REF!=4,"16-17/1",
IF(#REF!=5,"16-17/2",
IF(#REF!=6,"16-17/3","Hata5")))))),
IF(#REF!+BH210=2016,
IF(#REF!=1,"16-17/1",
IF(#REF!=2,"16-17/2",
IF(#REF!=3,"16-17/3",
IF(#REF!=4,"17-18/1",
IF(#REF!=5,"17-18/2",
IF(#REF!=6,"17-18/3","Hata6")))))),
IF(#REF!+BH210=2017,
IF(#REF!=1,"17-18/1",
IF(#REF!=2,"17-18/2",
IF(#REF!=3,"17-18/3",
IF(#REF!=4,"18-19/1",
IF(#REF!=5,"18-19/2",
IF(#REF!=6,"18-19/3","Hata7")))))),
IF(#REF!+BH210=2018,
IF(#REF!=1,"18-19/1",
IF(#REF!=2,"18-19/2",
IF(#REF!=3,"18-19/3",
IF(#REF!=4,"19-20/1",
IF(#REF!=5," 19-20/2",
IF(#REF!=6,"19-20/3","Hata8")))))),
IF(#REF!+BH210=2019,
IF(#REF!=1,"19-20/1",
IF(#REF!=2,"19-20/2",
IF(#REF!=3,"19-20/3",
IF(#REF!=4,"20-21/1",
IF(#REF!=5,"20-21/2",
IF(#REF!=6,"20-21/3","Hata9")))))),
IF(#REF!+BH210=2020,
IF(#REF!=1,"20-21/1",
IF(#REF!=2,"20-21/2",
IF(#REF!=3,"20-21/3",
IF(#REF!=4,"21-22/1",
IF(#REF!=5,"21-22/2",
IF(#REF!=6,"21-22/3","Hata10")))))),
IF(#REF!+BH210=2021,
IF(#REF!=1,"21-22/1",
IF(#REF!=2,"21-22/2",
IF(#REF!=3,"21-22/3",
IF(#REF!=4,"22-23/1",
IF(#REF!=5,"22-23/2",
IF(#REF!=6,"22-23/3","Hata11")))))),
IF(#REF!+BH210=2022,
IF(#REF!=1,"22-23/1",
IF(#REF!=2,"22-23/2",
IF(#REF!=3,"22-23/3",
IF(#REF!=4,"23-24/1",
IF(#REF!=5,"23-24/2",
IF(#REF!=6,"23-24/3","Hata12")))))),
IF(#REF!+BH210=2023,
IF(#REF!=1,"23-24/1",
IF(#REF!=2,"23-24/2",
IF(#REF!=3,"23-24/3",
IF(#REF!=4,"24-25/1",
IF(#REF!=5,"24-25/2",
IF(#REF!=6,"24-25/3","Hata13")))))),
))))))))))))))
)</f>
        <v>#REF!</v>
      </c>
      <c r="G210" s="4"/>
      <c r="H210" s="54" t="s">
        <v>148</v>
      </c>
      <c r="I210" s="2">
        <v>206093</v>
      </c>
      <c r="J210" s="2" t="s">
        <v>147</v>
      </c>
      <c r="Q210" s="55">
        <v>4</v>
      </c>
      <c r="R210" s="2">
        <f>VLOOKUP($Q210,[1]sistem!$I$3:$L$10,2,FALSE)</f>
        <v>0</v>
      </c>
      <c r="S210" s="2">
        <f>VLOOKUP($Q210,[1]sistem!$I$3:$L$10,3,FALSE)</f>
        <v>1</v>
      </c>
      <c r="T210" s="2">
        <f>VLOOKUP($Q210,[1]sistem!$I$3:$L$10,4,FALSE)</f>
        <v>1</v>
      </c>
      <c r="U210" s="2" t="e">
        <f>VLOOKUP($AZ210,[1]sistem!$I$13:$L$14,2,FALSE)*#REF!</f>
        <v>#REF!</v>
      </c>
      <c r="V210" s="2" t="e">
        <f>VLOOKUP($AZ210,[1]sistem!$I$13:$L$14,3,FALSE)*#REF!</f>
        <v>#REF!</v>
      </c>
      <c r="W210" s="2" t="e">
        <f>VLOOKUP($AZ210,[1]sistem!$I$13:$L$14,4,FALSE)*#REF!</f>
        <v>#REF!</v>
      </c>
      <c r="X210" s="2" t="e">
        <f t="shared" si="80"/>
        <v>#REF!</v>
      </c>
      <c r="Y210" s="2" t="e">
        <f t="shared" si="81"/>
        <v>#REF!</v>
      </c>
      <c r="Z210" s="2" t="e">
        <f t="shared" si="82"/>
        <v>#REF!</v>
      </c>
      <c r="AA210" s="2" t="e">
        <f t="shared" si="83"/>
        <v>#REF!</v>
      </c>
      <c r="AB210" s="2">
        <f>VLOOKUP(AZ210,[1]sistem!$I$18:$J$19,2,FALSE)</f>
        <v>14</v>
      </c>
      <c r="AC210" s="2">
        <v>0.25</v>
      </c>
      <c r="AD210" s="2">
        <f>VLOOKUP($Q210,[1]sistem!$I$3:$M$10,5,FALSE)</f>
        <v>1</v>
      </c>
      <c r="AE210" s="2">
        <v>4</v>
      </c>
      <c r="AG210" s="2">
        <f>AE210*AK210</f>
        <v>56</v>
      </c>
      <c r="AH210" s="2">
        <f>VLOOKUP($Q210,[1]sistem!$I$3:$N$10,6,FALSE)</f>
        <v>2</v>
      </c>
      <c r="AI210" s="2">
        <v>2</v>
      </c>
      <c r="AJ210" s="2">
        <f t="shared" si="84"/>
        <v>4</v>
      </c>
      <c r="AK210" s="2">
        <f>VLOOKUP($AZ210,[1]sistem!$I$18:$K$19,3,FALSE)</f>
        <v>14</v>
      </c>
      <c r="AL210" s="2" t="e">
        <f>AK210*#REF!</f>
        <v>#REF!</v>
      </c>
      <c r="AM210" s="2" t="e">
        <f t="shared" si="85"/>
        <v>#REF!</v>
      </c>
      <c r="AN210" s="2">
        <f>IF(AN218="s",25,25)</f>
        <v>25</v>
      </c>
      <c r="AO210" s="2" t="e">
        <f t="shared" si="86"/>
        <v>#REF!</v>
      </c>
      <c r="AP210" s="2" t="e">
        <f>ROUND(AO210-#REF!,0)</f>
        <v>#REF!</v>
      </c>
      <c r="AQ210" s="2">
        <f>IF(AZ210="s",IF(Q210=0,0,
IF(Q210=1,#REF!*4*4,
IF(Q210=2,0,
IF(Q210=3,#REF!*4*2,
IF(Q210=4,0,
IF(Q210=5,0,
IF(Q210=6,0,
IF(Q210=7,0)))))))),
IF(AZ210="t",
IF(Q210=0,0,
IF(Q210=1,#REF!*4*4*0.8,
IF(Q210=2,0,
IF(Q210=3,#REF!*4*2*0.8,
IF(Q210=4,0,
IF(Q210=5,0,
IF(Q210=6,0,
IF(Q210=7,0))))))))))</f>
        <v>0</v>
      </c>
      <c r="AR210" s="2" t="e">
        <f>IF(AZ210="s",
IF(Q210=0,0,
IF(Q210=1,0,
IF(Q210=2,#REF!*4*2,
IF(Q210=3,#REF!*4,
IF(Q210=4,#REF!*4,
IF(Q210=5,0,
IF(Q210=6,0,
IF(Q210=7,#REF!*4)))))))),
IF(AZ210="t",
IF(Q210=0,0,
IF(Q210=1,0,
IF(Q210=2,#REF!*4*2*0.8,
IF(Q210=3,#REF!*4*0.8,
IF(Q210=4,#REF!*4*0.8,
IF(Q210=5,0,
IF(Q210=6,0,
IF(Q210=7,#REF!*4))))))))))</f>
        <v>#REF!</v>
      </c>
      <c r="AS210" s="2" t="e">
        <f>IF(AZ210="s",
IF(Q210=0,0,
IF(Q210=1,#REF!*2,
IF(Q210=2,#REF!*2,
IF(Q210=3,#REF!*2,
IF(Q210=4,#REF!*2,
IF(Q210=5,#REF!*2,
IF(Q210=6,#REF!*2,
IF(Q210=7,#REF!*2)))))))),
IF(AZ210="t",
IF(Q210=0,#REF!*2*0.8,
IF(Q210=1,#REF!*2*0.8,
IF(Q210=2,#REF!*2*0.8,
IF(Q210=3,#REF!*2*0.8,
IF(Q210=4,#REF!*2*0.8,
IF(Q210=5,#REF!*2*0.8,
IF(Q210=6,#REF!*1*0.8,
IF(Q210=7,#REF!*2))))))))))</f>
        <v>#REF!</v>
      </c>
      <c r="AT210" s="2" t="e">
        <f t="shared" si="87"/>
        <v>#REF!</v>
      </c>
      <c r="AU210" s="2" t="e">
        <f>IF(AZ210="s",
IF(Q210=0,0,
IF(Q210=1,(14-2)*(#REF!+#REF!)/4*4,
IF(Q210=2,(14-2)*(#REF!+#REF!)/4*2,
IF(Q210=3,(14-2)*(#REF!+#REF!)/4*3,
IF(Q210=4,(14-2)*(#REF!+#REF!)/4,
IF(Q210=5,(14-2)*#REF!/4,
IF(Q210=6,0,
IF(Q210=7,(14)*#REF!)))))))),
IF(AZ210="t",
IF(Q210=0,0,
IF(Q210=1,(11-2)*(#REF!+#REF!)/4*4,
IF(Q210=2,(11-2)*(#REF!+#REF!)/4*2,
IF(Q210=3,(11-2)*(#REF!+#REF!)/4*3,
IF(Q210=4,(11-2)*(#REF!+#REF!)/4,
IF(Q210=5,(11-2)*#REF!/4,
IF(Q210=6,0,
IF(Q210=7,(11)*#REF!))))))))))</f>
        <v>#REF!</v>
      </c>
      <c r="AV210" s="2" t="e">
        <f t="shared" si="88"/>
        <v>#REF!</v>
      </c>
      <c r="AW210" s="2">
        <f t="shared" si="89"/>
        <v>8</v>
      </c>
      <c r="AX210" s="2">
        <f t="shared" si="90"/>
        <v>4</v>
      </c>
      <c r="AY210" s="2" t="e">
        <f t="shared" si="91"/>
        <v>#REF!</v>
      </c>
      <c r="AZ210" s="2" t="s">
        <v>63</v>
      </c>
      <c r="BA210" s="2" t="e">
        <f>IF(BG210="A",0,IF(AZ210="s",14*#REF!,IF(AZ210="T",11*#REF!,"HATA")))</f>
        <v>#REF!</v>
      </c>
      <c r="BB210" s="2" t="e">
        <f t="shared" si="92"/>
        <v>#REF!</v>
      </c>
      <c r="BC210" s="2" t="e">
        <f t="shared" si="93"/>
        <v>#REF!</v>
      </c>
      <c r="BD210" s="2" t="e">
        <f>IF(BC210-#REF!=0,"DOĞRU","YANLIŞ")</f>
        <v>#REF!</v>
      </c>
      <c r="BE210" s="2" t="e">
        <f>#REF!-BC210</f>
        <v>#REF!</v>
      </c>
      <c r="BF210" s="2">
        <v>0</v>
      </c>
      <c r="BH210" s="2">
        <v>0</v>
      </c>
      <c r="BJ210" s="2">
        <v>4</v>
      </c>
      <c r="BL210" s="7" t="e">
        <f>#REF!*14</f>
        <v>#REF!</v>
      </c>
      <c r="BM210" s="9"/>
      <c r="BN210" s="8"/>
      <c r="BO210" s="13"/>
      <c r="BP210" s="13"/>
      <c r="BQ210" s="13"/>
      <c r="BR210" s="13"/>
      <c r="BS210" s="13"/>
      <c r="BT210" s="10"/>
      <c r="BU210" s="11"/>
      <c r="BV210" s="12"/>
      <c r="CC210" s="51"/>
      <c r="CD210" s="51"/>
      <c r="CE210" s="51"/>
      <c r="CF210" s="52"/>
      <c r="CG210" s="52"/>
      <c r="CH210" s="52"/>
      <c r="CI210" s="52"/>
      <c r="CJ210" s="42"/>
      <c r="CK210" s="42"/>
    </row>
    <row r="211" spans="1:89" hidden="1" x14ac:dyDescent="0.25">
      <c r="A211" s="2" t="s">
        <v>440</v>
      </c>
      <c r="B211" s="2" t="s">
        <v>438</v>
      </c>
      <c r="C211" s="2" t="s">
        <v>438</v>
      </c>
      <c r="D211" s="4" t="s">
        <v>171</v>
      </c>
      <c r="E211" s="4">
        <v>3</v>
      </c>
      <c r="F211" s="4" t="e">
        <f>IF(AZ211="S",
IF(#REF!+BH211=2012,
IF(#REF!=1,"12-13/1",
IF(#REF!=2,"12-13/2",
IF(#REF!=3,"13-14/1",
IF(#REF!=4,"13-14/2","Hata1")))),
IF(#REF!+BH211=2013,
IF(#REF!=1,"13-14/1",
IF(#REF!=2,"13-14/2",
IF(#REF!=3,"14-15/1",
IF(#REF!=4,"14-15/2","Hata2")))),
IF(#REF!+BH211=2014,
IF(#REF!=1,"14-15/1",
IF(#REF!=2,"14-15/2",
IF(#REF!=3,"15-16/1",
IF(#REF!=4,"15-16/2","Hata3")))),
IF(#REF!+BH211=2015,
IF(#REF!=1,"15-16/1",
IF(#REF!=2,"15-16/2",
IF(#REF!=3,"16-17/1",
IF(#REF!=4,"16-17/2","Hata4")))),
IF(#REF!+BH211=2016,
IF(#REF!=1,"16-17/1",
IF(#REF!=2,"16-17/2",
IF(#REF!=3,"17-18/1",
IF(#REF!=4,"17-18/2","Hata5")))),
IF(#REF!+BH211=2017,
IF(#REF!=1,"17-18/1",
IF(#REF!=2,"17-18/2",
IF(#REF!=3,"18-19/1",
IF(#REF!=4,"18-19/2","Hata6")))),
IF(#REF!+BH211=2018,
IF(#REF!=1,"18-19/1",
IF(#REF!=2,"18-19/2",
IF(#REF!=3,"19-20/1",
IF(#REF!=4,"19-20/2","Hata7")))),
IF(#REF!+BH211=2019,
IF(#REF!=1,"19-20/1",
IF(#REF!=2,"19-20/2",
IF(#REF!=3,"20-21/1",
IF(#REF!=4,"20-21/2","Hata8")))),
IF(#REF!+BH211=2020,
IF(#REF!=1,"20-21/1",
IF(#REF!=2,"20-21/2",
IF(#REF!=3,"21-22/1",
IF(#REF!=4,"21-22/2","Hata9")))),
IF(#REF!+BH211=2021,
IF(#REF!=1,"21-22/1",
IF(#REF!=2,"21-22/2",
IF(#REF!=3,"22-23/1",
IF(#REF!=4,"22-23/2","Hata10")))),
IF(#REF!+BH211=2022,
IF(#REF!=1,"22-23/1",
IF(#REF!=2,"22-23/2",
IF(#REF!=3,"23-24/1",
IF(#REF!=4,"23-24/2","Hata11")))),
IF(#REF!+BH211=2023,
IF(#REF!=1,"23-24/1",
IF(#REF!=2,"23-24/2",
IF(#REF!=3,"24-25/1",
IF(#REF!=4,"24-25/2","Hata12")))),
)))))))))))),
IF(AZ211="T",
IF(#REF!+BH211=2012,
IF(#REF!=1,"12-13/1",
IF(#REF!=2,"12-13/2",
IF(#REF!=3,"12-13/3",
IF(#REF!=4,"13-14/1",
IF(#REF!=5,"13-14/2",
IF(#REF!=6,"13-14/3","Hata1")))))),
IF(#REF!+BH211=2013,
IF(#REF!=1,"13-14/1",
IF(#REF!=2,"13-14/2",
IF(#REF!=3,"13-14/3",
IF(#REF!=4,"14-15/1",
IF(#REF!=5,"14-15/2",
IF(#REF!=6,"14-15/3","Hata2")))))),
IF(#REF!+BH211=2014,
IF(#REF!=1,"14-15/1",
IF(#REF!=2,"14-15/2",
IF(#REF!=3,"14-15/3",
IF(#REF!=4,"15-16/1",
IF(#REF!=5,"15-16/2",
IF(#REF!=6,"15-16/3","Hata3")))))),
IF(AND(#REF!+#REF!&gt;2014,#REF!+#REF!&lt;2015,BH211=1),
IF(#REF!=0.1,"14-15/0.1",
IF(#REF!=0.2,"14-15/0.2",
IF(#REF!=0.3,"14-15/0.3","Hata4"))),
IF(#REF!+BH211=2015,
IF(#REF!=1,"15-16/1",
IF(#REF!=2,"15-16/2",
IF(#REF!=3,"15-16/3",
IF(#REF!=4,"16-17/1",
IF(#REF!=5,"16-17/2",
IF(#REF!=6,"16-17/3","Hata5")))))),
IF(#REF!+BH211=2016,
IF(#REF!=1,"16-17/1",
IF(#REF!=2,"16-17/2",
IF(#REF!=3,"16-17/3",
IF(#REF!=4,"17-18/1",
IF(#REF!=5,"17-18/2",
IF(#REF!=6,"17-18/3","Hata6")))))),
IF(#REF!+BH211=2017,
IF(#REF!=1,"17-18/1",
IF(#REF!=2,"17-18/2",
IF(#REF!=3,"17-18/3",
IF(#REF!=4,"18-19/1",
IF(#REF!=5,"18-19/2",
IF(#REF!=6,"18-19/3","Hata7")))))),
IF(#REF!+BH211=2018,
IF(#REF!=1,"18-19/1",
IF(#REF!=2,"18-19/2",
IF(#REF!=3,"18-19/3",
IF(#REF!=4,"19-20/1",
IF(#REF!=5," 19-20/2",
IF(#REF!=6,"19-20/3","Hata8")))))),
IF(#REF!+BH211=2019,
IF(#REF!=1,"19-20/1",
IF(#REF!=2,"19-20/2",
IF(#REF!=3,"19-20/3",
IF(#REF!=4,"20-21/1",
IF(#REF!=5,"20-21/2",
IF(#REF!=6,"20-21/3","Hata9")))))),
IF(#REF!+BH211=2020,
IF(#REF!=1,"20-21/1",
IF(#REF!=2,"20-21/2",
IF(#REF!=3,"20-21/3",
IF(#REF!=4,"21-22/1",
IF(#REF!=5,"21-22/2",
IF(#REF!=6,"21-22/3","Hata10")))))),
IF(#REF!+BH211=2021,
IF(#REF!=1,"21-22/1",
IF(#REF!=2,"21-22/2",
IF(#REF!=3,"21-22/3",
IF(#REF!=4,"22-23/1",
IF(#REF!=5,"22-23/2",
IF(#REF!=6,"22-23/3","Hata11")))))),
IF(#REF!+BH211=2022,
IF(#REF!=1,"22-23/1",
IF(#REF!=2,"22-23/2",
IF(#REF!=3,"22-23/3",
IF(#REF!=4,"23-24/1",
IF(#REF!=5,"23-24/2",
IF(#REF!=6,"23-24/3","Hata12")))))),
IF(#REF!+BH211=2023,
IF(#REF!=1,"23-24/1",
IF(#REF!=2,"23-24/2",
IF(#REF!=3,"23-24/3",
IF(#REF!=4,"24-25/1",
IF(#REF!=5,"24-25/2",
IF(#REF!=6,"24-25/3","Hata13")))))),
))))))))))))))
)</f>
        <v>#REF!</v>
      </c>
      <c r="G211" s="4"/>
      <c r="H211" s="2" t="s">
        <v>148</v>
      </c>
      <c r="I211" s="2">
        <v>206093</v>
      </c>
      <c r="J211" s="2" t="s">
        <v>147</v>
      </c>
      <c r="O211" s="2" t="s">
        <v>332</v>
      </c>
      <c r="P211" s="2" t="s">
        <v>332</v>
      </c>
      <c r="Q211" s="5">
        <v>7</v>
      </c>
      <c r="R211" s="2">
        <f>VLOOKUP($Q211,[1]sistem!$I$3:$L$10,2,FALSE)</f>
        <v>0</v>
      </c>
      <c r="S211" s="2">
        <f>VLOOKUP($Q211,[1]sistem!$I$3:$L$10,3,FALSE)</f>
        <v>1</v>
      </c>
      <c r="T211" s="2">
        <f>VLOOKUP($Q211,[1]sistem!$I$3:$L$10,4,FALSE)</f>
        <v>1</v>
      </c>
      <c r="U211" s="2" t="e">
        <f>VLOOKUP($AZ211,[1]sistem!$I$13:$L$14,2,FALSE)*#REF!</f>
        <v>#REF!</v>
      </c>
      <c r="V211" s="2" t="e">
        <f>VLOOKUP($AZ211,[1]sistem!$I$13:$L$14,3,FALSE)*#REF!</f>
        <v>#REF!</v>
      </c>
      <c r="W211" s="2" t="e">
        <f>VLOOKUP($AZ211,[1]sistem!$I$13:$L$14,4,FALSE)*#REF!</f>
        <v>#REF!</v>
      </c>
      <c r="X211" s="2" t="e">
        <f t="shared" si="80"/>
        <v>#REF!</v>
      </c>
      <c r="Y211" s="2" t="e">
        <f t="shared" si="81"/>
        <v>#REF!</v>
      </c>
      <c r="Z211" s="2" t="e">
        <f t="shared" si="82"/>
        <v>#REF!</v>
      </c>
      <c r="AA211" s="2" t="e">
        <f t="shared" si="83"/>
        <v>#REF!</v>
      </c>
      <c r="AB211" s="2">
        <f>VLOOKUP(AZ211,[1]sistem!$I$18:$J$19,2,FALSE)</f>
        <v>14</v>
      </c>
      <c r="AC211" s="2">
        <v>0.25</v>
      </c>
      <c r="AD211" s="2">
        <f>VLOOKUP($Q211,[1]sistem!$I$3:$M$10,5,FALSE)</f>
        <v>1</v>
      </c>
      <c r="AE211" s="2">
        <v>4</v>
      </c>
      <c r="AG211" s="2">
        <f>AE211*AK211</f>
        <v>56</v>
      </c>
      <c r="AH211" s="2">
        <f>VLOOKUP($Q211,[1]sistem!$I$3:$N$10,6,FALSE)</f>
        <v>2</v>
      </c>
      <c r="AI211" s="2">
        <v>2</v>
      </c>
      <c r="AJ211" s="2">
        <f t="shared" si="84"/>
        <v>4</v>
      </c>
      <c r="AK211" s="2">
        <f>VLOOKUP($AZ211,[1]sistem!$I$18:$K$19,3,FALSE)</f>
        <v>14</v>
      </c>
      <c r="AL211" s="2" t="e">
        <f>AK211*#REF!</f>
        <v>#REF!</v>
      </c>
      <c r="AM211" s="2" t="e">
        <f t="shared" si="85"/>
        <v>#REF!</v>
      </c>
      <c r="AN211" s="2">
        <f>IF(AN219="s",25,25)</f>
        <v>25</v>
      </c>
      <c r="AO211" s="2" t="e">
        <f t="shared" si="86"/>
        <v>#REF!</v>
      </c>
      <c r="AP211" s="2" t="e">
        <f>ROUND(AO211-#REF!,0)</f>
        <v>#REF!</v>
      </c>
      <c r="AQ211" s="2">
        <f>IF(AZ211="s",IF(Q211=0,0,
IF(Q211=1,#REF!*4*4,
IF(Q211=2,0,
IF(Q211=3,#REF!*4*2,
IF(Q211=4,0,
IF(Q211=5,0,
IF(Q211=6,0,
IF(Q211=7,0)))))))),
IF(AZ211="t",
IF(Q211=0,0,
IF(Q211=1,#REF!*4*4*0.8,
IF(Q211=2,0,
IF(Q211=3,#REF!*4*2*0.8,
IF(Q211=4,0,
IF(Q211=5,0,
IF(Q211=6,0,
IF(Q211=7,0))))))))))</f>
        <v>0</v>
      </c>
      <c r="AR211" s="2" t="e">
        <f>IF(AZ211="s",
IF(Q211=0,0,
IF(Q211=1,0,
IF(Q211=2,#REF!*4*2,
IF(Q211=3,#REF!*4,
IF(Q211=4,#REF!*4,
IF(Q211=5,0,
IF(Q211=6,0,
IF(Q211=7,#REF!*4)))))))),
IF(AZ211="t",
IF(Q211=0,0,
IF(Q211=1,0,
IF(Q211=2,#REF!*4*2*0.8,
IF(Q211=3,#REF!*4*0.8,
IF(Q211=4,#REF!*4*0.8,
IF(Q211=5,0,
IF(Q211=6,0,
IF(Q211=7,#REF!*4))))))))))</f>
        <v>#REF!</v>
      </c>
      <c r="AS211" s="2" t="e">
        <f>IF(AZ211="s",
IF(Q211=0,0,
IF(Q211=1,#REF!*2,
IF(Q211=2,#REF!*2,
IF(Q211=3,#REF!*2,
IF(Q211=4,#REF!*2,
IF(Q211=5,#REF!*2,
IF(Q211=6,#REF!*2,
IF(Q211=7,#REF!*2)))))))),
IF(AZ211="t",
IF(Q211=0,#REF!*2*0.8,
IF(Q211=1,#REF!*2*0.8,
IF(Q211=2,#REF!*2*0.8,
IF(Q211=3,#REF!*2*0.8,
IF(Q211=4,#REF!*2*0.8,
IF(Q211=5,#REF!*2*0.8,
IF(Q211=6,#REF!*1*0.8,
IF(Q211=7,#REF!*2))))))))))</f>
        <v>#REF!</v>
      </c>
      <c r="AT211" s="2" t="e">
        <f t="shared" si="87"/>
        <v>#REF!</v>
      </c>
      <c r="AU211" s="2" t="e">
        <f>IF(AZ211="s",
IF(Q211=0,0,
IF(Q211=1,(14-2)*(#REF!+#REF!)/4*4,
IF(Q211=2,(14-2)*(#REF!+#REF!)/4*2,
IF(Q211=3,(14-2)*(#REF!+#REF!)/4*3,
IF(Q211=4,(14-2)*(#REF!+#REF!)/4,
IF(Q211=5,(14-2)*#REF!/4,
IF(Q211=6,0,
IF(Q211=7,(14)*#REF!)))))))),
IF(AZ211="t",
IF(Q211=0,0,
IF(Q211=1,(11-2)*(#REF!+#REF!)/4*4,
IF(Q211=2,(11-2)*(#REF!+#REF!)/4*2,
IF(Q211=3,(11-2)*(#REF!+#REF!)/4*3,
IF(Q211=4,(11-2)*(#REF!+#REF!)/4,
IF(Q211=5,(11-2)*#REF!/4,
IF(Q211=6,0,
IF(Q211=7,(11)*#REF!))))))))))</f>
        <v>#REF!</v>
      </c>
      <c r="AV211" s="2" t="e">
        <f t="shared" si="88"/>
        <v>#REF!</v>
      </c>
      <c r="AW211" s="2">
        <f t="shared" si="89"/>
        <v>8</v>
      </c>
      <c r="AX211" s="2">
        <f t="shared" si="90"/>
        <v>4</v>
      </c>
      <c r="AY211" s="2" t="e">
        <f t="shared" si="91"/>
        <v>#REF!</v>
      </c>
      <c r="AZ211" s="2" t="s">
        <v>63</v>
      </c>
      <c r="BA211" s="2" t="e">
        <f>IF(BG211="A",0,IF(AZ211="s",14*#REF!,IF(AZ211="T",11*#REF!,"HATA")))</f>
        <v>#REF!</v>
      </c>
      <c r="BB211" s="2" t="e">
        <f t="shared" si="92"/>
        <v>#REF!</v>
      </c>
      <c r="BC211" s="2" t="e">
        <f t="shared" si="93"/>
        <v>#REF!</v>
      </c>
      <c r="BD211" s="2" t="e">
        <f>IF(BC211-#REF!=0,"DOĞRU","YANLIŞ")</f>
        <v>#REF!</v>
      </c>
      <c r="BE211" s="2" t="e">
        <f>#REF!-BC211</f>
        <v>#REF!</v>
      </c>
      <c r="BF211" s="2">
        <v>0</v>
      </c>
      <c r="BH211" s="2">
        <v>0</v>
      </c>
      <c r="BJ211" s="2">
        <v>7</v>
      </c>
      <c r="BL211" s="7" t="e">
        <f>#REF!*14</f>
        <v>#REF!</v>
      </c>
      <c r="BM211" s="9"/>
      <c r="BN211" s="8"/>
      <c r="BO211" s="13"/>
      <c r="BP211" s="13"/>
      <c r="BQ211" s="13"/>
      <c r="BR211" s="13"/>
      <c r="BS211" s="13"/>
      <c r="BT211" s="10"/>
      <c r="BU211" s="11"/>
      <c r="BV211" s="12"/>
      <c r="CC211" s="41"/>
      <c r="CD211" s="41"/>
      <c r="CE211" s="41"/>
      <c r="CF211" s="42"/>
      <c r="CG211" s="42"/>
      <c r="CH211" s="42"/>
      <c r="CI211" s="42"/>
      <c r="CJ211" s="42"/>
      <c r="CK211" s="42"/>
    </row>
    <row r="212" spans="1:89" hidden="1" x14ac:dyDescent="0.25">
      <c r="A212" s="2" t="s">
        <v>450</v>
      </c>
      <c r="B212" s="2" t="s">
        <v>451</v>
      </c>
      <c r="C212" s="2" t="s">
        <v>451</v>
      </c>
      <c r="D212" s="4" t="s">
        <v>171</v>
      </c>
      <c r="E212" s="4">
        <v>1</v>
      </c>
      <c r="F212" s="4" t="e">
        <f>IF(AZ212="S",
IF(#REF!+BH212=2012,
IF(#REF!=1,"12-13/1",
IF(#REF!=2,"12-13/2",
IF(#REF!=3,"13-14/1",
IF(#REF!=4,"13-14/2","Hata1")))),
IF(#REF!+BH212=2013,
IF(#REF!=1,"13-14/1",
IF(#REF!=2,"13-14/2",
IF(#REF!=3,"14-15/1",
IF(#REF!=4,"14-15/2","Hata2")))),
IF(#REF!+BH212=2014,
IF(#REF!=1,"14-15/1",
IF(#REF!=2,"14-15/2",
IF(#REF!=3,"15-16/1",
IF(#REF!=4,"15-16/2","Hata3")))),
IF(#REF!+BH212=2015,
IF(#REF!=1,"15-16/1",
IF(#REF!=2,"15-16/2",
IF(#REF!=3,"16-17/1",
IF(#REF!=4,"16-17/2","Hata4")))),
IF(#REF!+BH212=2016,
IF(#REF!=1,"16-17/1",
IF(#REF!=2,"16-17/2",
IF(#REF!=3,"17-18/1",
IF(#REF!=4,"17-18/2","Hata5")))),
IF(#REF!+BH212=2017,
IF(#REF!=1,"17-18/1",
IF(#REF!=2,"17-18/2",
IF(#REF!=3,"18-19/1",
IF(#REF!=4,"18-19/2","Hata6")))),
IF(#REF!+BH212=2018,
IF(#REF!=1,"18-19/1",
IF(#REF!=2,"18-19/2",
IF(#REF!=3,"19-20/1",
IF(#REF!=4,"19-20/2","Hata7")))),
IF(#REF!+BH212=2019,
IF(#REF!=1,"19-20/1",
IF(#REF!=2,"19-20/2",
IF(#REF!=3,"20-21/1",
IF(#REF!=4,"20-21/2","Hata8")))),
IF(#REF!+BH212=2020,
IF(#REF!=1,"20-21/1",
IF(#REF!=2,"20-21/2",
IF(#REF!=3,"21-22/1",
IF(#REF!=4,"21-22/2","Hata9")))),
IF(#REF!+BH212=2021,
IF(#REF!=1,"21-22/1",
IF(#REF!=2,"21-22/2",
IF(#REF!=3,"22-23/1",
IF(#REF!=4,"22-23/2","Hata10")))),
IF(#REF!+BH212=2022,
IF(#REF!=1,"22-23/1",
IF(#REF!=2,"22-23/2",
IF(#REF!=3,"23-24/1",
IF(#REF!=4,"23-24/2","Hata11")))),
IF(#REF!+BH212=2023,
IF(#REF!=1,"23-24/1",
IF(#REF!=2,"23-24/2",
IF(#REF!=3,"24-25/1",
IF(#REF!=4,"24-25/2","Hata12")))),
)))))))))))),
IF(AZ212="T",
IF(#REF!+BH212=2012,
IF(#REF!=1,"12-13/1",
IF(#REF!=2,"12-13/2",
IF(#REF!=3,"12-13/3",
IF(#REF!=4,"13-14/1",
IF(#REF!=5,"13-14/2",
IF(#REF!=6,"13-14/3","Hata1")))))),
IF(#REF!+BH212=2013,
IF(#REF!=1,"13-14/1",
IF(#REF!=2,"13-14/2",
IF(#REF!=3,"13-14/3",
IF(#REF!=4,"14-15/1",
IF(#REF!=5,"14-15/2",
IF(#REF!=6,"14-15/3","Hata2")))))),
IF(#REF!+BH212=2014,
IF(#REF!=1,"14-15/1",
IF(#REF!=2,"14-15/2",
IF(#REF!=3,"14-15/3",
IF(#REF!=4,"15-16/1",
IF(#REF!=5,"15-16/2",
IF(#REF!=6,"15-16/3","Hata3")))))),
IF(AND(#REF!+#REF!&gt;2014,#REF!+#REF!&lt;2015,BH212=1),
IF(#REF!=0.1,"14-15/0.1",
IF(#REF!=0.2,"14-15/0.2",
IF(#REF!=0.3,"14-15/0.3","Hata4"))),
IF(#REF!+BH212=2015,
IF(#REF!=1,"15-16/1",
IF(#REF!=2,"15-16/2",
IF(#REF!=3,"15-16/3",
IF(#REF!=4,"16-17/1",
IF(#REF!=5,"16-17/2",
IF(#REF!=6,"16-17/3","Hata5")))))),
IF(#REF!+BH212=2016,
IF(#REF!=1,"16-17/1",
IF(#REF!=2,"16-17/2",
IF(#REF!=3,"16-17/3",
IF(#REF!=4,"17-18/1",
IF(#REF!=5,"17-18/2",
IF(#REF!=6,"17-18/3","Hata6")))))),
IF(#REF!+BH212=2017,
IF(#REF!=1,"17-18/1",
IF(#REF!=2,"17-18/2",
IF(#REF!=3,"17-18/3",
IF(#REF!=4,"18-19/1",
IF(#REF!=5,"18-19/2",
IF(#REF!=6,"18-19/3","Hata7")))))),
IF(#REF!+BH212=2018,
IF(#REF!=1,"18-19/1",
IF(#REF!=2,"18-19/2",
IF(#REF!=3,"18-19/3",
IF(#REF!=4,"19-20/1",
IF(#REF!=5," 19-20/2",
IF(#REF!=6,"19-20/3","Hata8")))))),
IF(#REF!+BH212=2019,
IF(#REF!=1,"19-20/1",
IF(#REF!=2,"19-20/2",
IF(#REF!=3,"19-20/3",
IF(#REF!=4,"20-21/1",
IF(#REF!=5,"20-21/2",
IF(#REF!=6,"20-21/3","Hata9")))))),
IF(#REF!+BH212=2020,
IF(#REF!=1,"20-21/1",
IF(#REF!=2,"20-21/2",
IF(#REF!=3,"20-21/3",
IF(#REF!=4,"21-22/1",
IF(#REF!=5,"21-22/2",
IF(#REF!=6,"21-22/3","Hata10")))))),
IF(#REF!+BH212=2021,
IF(#REF!=1,"21-22/1",
IF(#REF!=2,"21-22/2",
IF(#REF!=3,"21-22/3",
IF(#REF!=4,"22-23/1",
IF(#REF!=5,"22-23/2",
IF(#REF!=6,"22-23/3","Hata11")))))),
IF(#REF!+BH212=2022,
IF(#REF!=1,"22-23/1",
IF(#REF!=2,"22-23/2",
IF(#REF!=3,"22-23/3",
IF(#REF!=4,"23-24/1",
IF(#REF!=5,"23-24/2",
IF(#REF!=6,"23-24/3","Hata12")))))),
IF(#REF!+BH212=2023,
IF(#REF!=1,"23-24/1",
IF(#REF!=2,"23-24/2",
IF(#REF!=3,"23-24/3",
IF(#REF!=4,"24-25/1",
IF(#REF!=5,"24-25/2",
IF(#REF!=6,"24-25/3","Hata13")))))),
))))))))))))))
)</f>
        <v>#REF!</v>
      </c>
      <c r="G212" s="4">
        <v>0</v>
      </c>
      <c r="H212" s="2" t="s">
        <v>148</v>
      </c>
      <c r="I212" s="2">
        <v>206093</v>
      </c>
      <c r="J212" s="2" t="s">
        <v>147</v>
      </c>
      <c r="L212" s="2">
        <v>3700</v>
      </c>
      <c r="O212" s="2" t="s">
        <v>452</v>
      </c>
      <c r="P212" s="2" t="s">
        <v>452</v>
      </c>
      <c r="Q212" s="5">
        <v>4</v>
      </c>
      <c r="R212" s="2">
        <f>VLOOKUP($Q212,[1]sistem!$I$3:$L$10,2,FALSE)</f>
        <v>0</v>
      </c>
      <c r="S212" s="2">
        <f>VLOOKUP($Q212,[1]sistem!$I$3:$L$10,3,FALSE)</f>
        <v>1</v>
      </c>
      <c r="T212" s="2">
        <f>VLOOKUP($Q212,[1]sistem!$I$3:$L$10,4,FALSE)</f>
        <v>1</v>
      </c>
      <c r="U212" s="2" t="e">
        <f>VLOOKUP($AZ212,[1]sistem!$I$13:$L$14,2,FALSE)*#REF!</f>
        <v>#REF!</v>
      </c>
      <c r="V212" s="2" t="e">
        <f>VLOOKUP($AZ212,[1]sistem!$I$13:$L$14,3,FALSE)*#REF!</f>
        <v>#REF!</v>
      </c>
      <c r="W212" s="2" t="e">
        <f>VLOOKUP($AZ212,[1]sistem!$I$13:$L$14,4,FALSE)*#REF!</f>
        <v>#REF!</v>
      </c>
      <c r="X212" s="2" t="e">
        <f t="shared" si="80"/>
        <v>#REF!</v>
      </c>
      <c r="Y212" s="2" t="e">
        <f t="shared" si="81"/>
        <v>#REF!</v>
      </c>
      <c r="Z212" s="2" t="e">
        <f t="shared" si="82"/>
        <v>#REF!</v>
      </c>
      <c r="AA212" s="2" t="e">
        <f t="shared" si="83"/>
        <v>#REF!</v>
      </c>
      <c r="AB212" s="2">
        <f>VLOOKUP(AZ212,[1]sistem!$I$18:$J$19,2,FALSE)</f>
        <v>14</v>
      </c>
      <c r="AC212" s="2">
        <v>0.25</v>
      </c>
      <c r="AD212" s="2">
        <f>VLOOKUP($Q212,[1]sistem!$I$3:$M$10,5,FALSE)</f>
        <v>1</v>
      </c>
      <c r="AE212" s="2">
        <v>4</v>
      </c>
      <c r="AG212" s="2">
        <f>AE212*AK212</f>
        <v>56</v>
      </c>
      <c r="AH212" s="2">
        <f>VLOOKUP($Q212,[1]sistem!$I$3:$N$10,6,FALSE)</f>
        <v>2</v>
      </c>
      <c r="AI212" s="2">
        <v>2</v>
      </c>
      <c r="AJ212" s="2">
        <f t="shared" si="84"/>
        <v>4</v>
      </c>
      <c r="AK212" s="2">
        <f>VLOOKUP($AZ212,[1]sistem!$I$18:$K$19,3,FALSE)</f>
        <v>14</v>
      </c>
      <c r="AL212" s="2" t="e">
        <f>AK212*#REF!</f>
        <v>#REF!</v>
      </c>
      <c r="AM212" s="2" t="e">
        <f t="shared" si="85"/>
        <v>#REF!</v>
      </c>
      <c r="AN212" s="2">
        <f>IF(AN220="s",25,25)</f>
        <v>25</v>
      </c>
      <c r="AO212" s="2" t="e">
        <f t="shared" si="86"/>
        <v>#REF!</v>
      </c>
      <c r="AP212" s="2" t="e">
        <f>ROUND(AO212-#REF!,0)</f>
        <v>#REF!</v>
      </c>
      <c r="AQ212" s="2">
        <f>IF(AZ212="s",IF(Q212=0,0,
IF(Q212=1,#REF!*4*4,
IF(Q212=2,0,
IF(Q212=3,#REF!*4*2,
IF(Q212=4,0,
IF(Q212=5,0,
IF(Q212=6,0,
IF(Q212=7,0)))))))),
IF(AZ212="t",
IF(Q212=0,0,
IF(Q212=1,#REF!*4*4*0.8,
IF(Q212=2,0,
IF(Q212=3,#REF!*4*2*0.8,
IF(Q212=4,0,
IF(Q212=5,0,
IF(Q212=6,0,
IF(Q212=7,0))))))))))</f>
        <v>0</v>
      </c>
      <c r="AR212" s="2" t="e">
        <f>IF(AZ212="s",
IF(Q212=0,0,
IF(Q212=1,0,
IF(Q212=2,#REF!*4*2,
IF(Q212=3,#REF!*4,
IF(Q212=4,#REF!*4,
IF(Q212=5,0,
IF(Q212=6,0,
IF(Q212=7,#REF!*4)))))))),
IF(AZ212="t",
IF(Q212=0,0,
IF(Q212=1,0,
IF(Q212=2,#REF!*4*2*0.8,
IF(Q212=3,#REF!*4*0.8,
IF(Q212=4,#REF!*4*0.8,
IF(Q212=5,0,
IF(Q212=6,0,
IF(Q212=7,#REF!*4))))))))))</f>
        <v>#REF!</v>
      </c>
      <c r="AS212" s="2" t="e">
        <f>IF(AZ212="s",
IF(Q212=0,0,
IF(Q212=1,#REF!*2,
IF(Q212=2,#REF!*2,
IF(Q212=3,#REF!*2,
IF(Q212=4,#REF!*2,
IF(Q212=5,#REF!*2,
IF(Q212=6,#REF!*2,
IF(Q212=7,#REF!*2)))))))),
IF(AZ212="t",
IF(Q212=0,#REF!*2*0.8,
IF(Q212=1,#REF!*2*0.8,
IF(Q212=2,#REF!*2*0.8,
IF(Q212=3,#REF!*2*0.8,
IF(Q212=4,#REF!*2*0.8,
IF(Q212=5,#REF!*2*0.8,
IF(Q212=6,#REF!*1*0.8,
IF(Q212=7,#REF!*2))))))))))</f>
        <v>#REF!</v>
      </c>
      <c r="AT212" s="2" t="e">
        <f t="shared" si="87"/>
        <v>#REF!</v>
      </c>
      <c r="AU212" s="2" t="e">
        <f>IF(AZ212="s",
IF(Q212=0,0,
IF(Q212=1,(14-2)*(#REF!+#REF!)/4*4,
IF(Q212=2,(14-2)*(#REF!+#REF!)/4*2,
IF(Q212=3,(14-2)*(#REF!+#REF!)/4*3,
IF(Q212=4,(14-2)*(#REF!+#REF!)/4,
IF(Q212=5,(14-2)*#REF!/4,
IF(Q212=6,0,
IF(Q212=7,(14)*#REF!)))))))),
IF(AZ212="t",
IF(Q212=0,0,
IF(Q212=1,(11-2)*(#REF!+#REF!)/4*4,
IF(Q212=2,(11-2)*(#REF!+#REF!)/4*2,
IF(Q212=3,(11-2)*(#REF!+#REF!)/4*3,
IF(Q212=4,(11-2)*(#REF!+#REF!)/4,
IF(Q212=5,(11-2)*#REF!/4,
IF(Q212=6,0,
IF(Q212=7,(11)*#REF!))))))))))</f>
        <v>#REF!</v>
      </c>
      <c r="AV212" s="2" t="e">
        <f t="shared" si="88"/>
        <v>#REF!</v>
      </c>
      <c r="AW212" s="2">
        <f t="shared" si="89"/>
        <v>8</v>
      </c>
      <c r="AX212" s="2">
        <f t="shared" si="90"/>
        <v>4</v>
      </c>
      <c r="AY212" s="2" t="e">
        <f t="shared" si="91"/>
        <v>#REF!</v>
      </c>
      <c r="AZ212" s="2" t="s">
        <v>63</v>
      </c>
      <c r="BA212" s="2" t="e">
        <f>IF(BG212="A",0,IF(AZ212="s",14*#REF!,IF(AZ212="T",11*#REF!,"HATA")))</f>
        <v>#REF!</v>
      </c>
      <c r="BB212" s="2" t="e">
        <f t="shared" si="92"/>
        <v>#REF!</v>
      </c>
      <c r="BC212" s="2" t="e">
        <f t="shared" si="93"/>
        <v>#REF!</v>
      </c>
      <c r="BD212" s="2" t="e">
        <f>IF(BC212-#REF!=0,"DOĞRU","YANLIŞ")</f>
        <v>#REF!</v>
      </c>
      <c r="BE212" s="2" t="e">
        <f>#REF!-BC212</f>
        <v>#REF!</v>
      </c>
      <c r="BF212" s="2">
        <v>0</v>
      </c>
      <c r="BH212" s="2">
        <v>0</v>
      </c>
      <c r="BJ212" s="2">
        <v>4</v>
      </c>
      <c r="BL212" s="7" t="e">
        <f>#REF!*14</f>
        <v>#REF!</v>
      </c>
      <c r="BM212" s="9"/>
      <c r="BN212" s="8"/>
      <c r="BO212" s="13"/>
      <c r="BP212" s="13"/>
      <c r="BQ212" s="13"/>
      <c r="BR212" s="13"/>
      <c r="BS212" s="13"/>
      <c r="BT212" s="10"/>
      <c r="BU212" s="11"/>
      <c r="BV212" s="12"/>
      <c r="CC212" s="41"/>
      <c r="CD212" s="41"/>
      <c r="CE212" s="41"/>
      <c r="CF212" s="42"/>
      <c r="CG212" s="42"/>
      <c r="CH212" s="42"/>
      <c r="CI212" s="42"/>
      <c r="CJ212" s="42"/>
      <c r="CK212" s="42"/>
    </row>
    <row r="213" spans="1:89" hidden="1" x14ac:dyDescent="0.25">
      <c r="A213" s="2" t="s">
        <v>556</v>
      </c>
      <c r="B213" s="2" t="s">
        <v>557</v>
      </c>
      <c r="C213" s="2" t="s">
        <v>557</v>
      </c>
      <c r="D213" s="4" t="s">
        <v>60</v>
      </c>
      <c r="E213" s="4" t="s">
        <v>60</v>
      </c>
      <c r="F213" s="4" t="e">
        <f>IF(AZ213="S",
IF(#REF!+BH213=2012,
IF(#REF!=1,"12-13/1",
IF(#REF!=2,"12-13/2",
IF(#REF!=3,"13-14/1",
IF(#REF!=4,"13-14/2","Hata1")))),
IF(#REF!+BH213=2013,
IF(#REF!=1,"13-14/1",
IF(#REF!=2,"13-14/2",
IF(#REF!=3,"14-15/1",
IF(#REF!=4,"14-15/2","Hata2")))),
IF(#REF!+BH213=2014,
IF(#REF!=1,"14-15/1",
IF(#REF!=2,"14-15/2",
IF(#REF!=3,"15-16/1",
IF(#REF!=4,"15-16/2","Hata3")))),
IF(#REF!+BH213=2015,
IF(#REF!=1,"15-16/1",
IF(#REF!=2,"15-16/2",
IF(#REF!=3,"16-17/1",
IF(#REF!=4,"16-17/2","Hata4")))),
IF(#REF!+BH213=2016,
IF(#REF!=1,"16-17/1",
IF(#REF!=2,"16-17/2",
IF(#REF!=3,"17-18/1",
IF(#REF!=4,"17-18/2","Hata5")))),
IF(#REF!+BH213=2017,
IF(#REF!=1,"17-18/1",
IF(#REF!=2,"17-18/2",
IF(#REF!=3,"18-19/1",
IF(#REF!=4,"18-19/2","Hata6")))),
IF(#REF!+BH213=2018,
IF(#REF!=1,"18-19/1",
IF(#REF!=2,"18-19/2",
IF(#REF!=3,"19-20/1",
IF(#REF!=4,"19-20/2","Hata7")))),
IF(#REF!+BH213=2019,
IF(#REF!=1,"19-20/1",
IF(#REF!=2,"19-20/2",
IF(#REF!=3,"20-21/1",
IF(#REF!=4,"20-21/2","Hata8")))),
IF(#REF!+BH213=2020,
IF(#REF!=1,"20-21/1",
IF(#REF!=2,"20-21/2",
IF(#REF!=3,"21-22/1",
IF(#REF!=4,"21-22/2","Hata9")))),
IF(#REF!+BH213=2021,
IF(#REF!=1,"21-22/1",
IF(#REF!=2,"21-22/2",
IF(#REF!=3,"22-23/1",
IF(#REF!=4,"22-23/2","Hata10")))),
IF(#REF!+BH213=2022,
IF(#REF!=1,"22-23/1",
IF(#REF!=2,"22-23/2",
IF(#REF!=3,"23-24/1",
IF(#REF!=4,"23-24/2","Hata11")))),
IF(#REF!+BH213=2023,
IF(#REF!=1,"23-24/1",
IF(#REF!=2,"23-24/2",
IF(#REF!=3,"24-25/1",
IF(#REF!=4,"24-25/2","Hata12")))),
)))))))))))),
IF(AZ213="T",
IF(#REF!+BH213=2012,
IF(#REF!=1,"12-13/1",
IF(#REF!=2,"12-13/2",
IF(#REF!=3,"12-13/3",
IF(#REF!=4,"13-14/1",
IF(#REF!=5,"13-14/2",
IF(#REF!=6,"13-14/3","Hata1")))))),
IF(#REF!+BH213=2013,
IF(#REF!=1,"13-14/1",
IF(#REF!=2,"13-14/2",
IF(#REF!=3,"13-14/3",
IF(#REF!=4,"14-15/1",
IF(#REF!=5,"14-15/2",
IF(#REF!=6,"14-15/3","Hata2")))))),
IF(#REF!+BH213=2014,
IF(#REF!=1,"14-15/1",
IF(#REF!=2,"14-15/2",
IF(#REF!=3,"14-15/3",
IF(#REF!=4,"15-16/1",
IF(#REF!=5,"15-16/2",
IF(#REF!=6,"15-16/3","Hata3")))))),
IF(AND(#REF!+#REF!&gt;2014,#REF!+#REF!&lt;2015,BH213=1),
IF(#REF!=0.1,"14-15/0.1",
IF(#REF!=0.2,"14-15/0.2",
IF(#REF!=0.3,"14-15/0.3","Hata4"))),
IF(#REF!+BH213=2015,
IF(#REF!=1,"15-16/1",
IF(#REF!=2,"15-16/2",
IF(#REF!=3,"15-16/3",
IF(#REF!=4,"16-17/1",
IF(#REF!=5,"16-17/2",
IF(#REF!=6,"16-17/3","Hata5")))))),
IF(#REF!+BH213=2016,
IF(#REF!=1,"16-17/1",
IF(#REF!=2,"16-17/2",
IF(#REF!=3,"16-17/3",
IF(#REF!=4,"17-18/1",
IF(#REF!=5,"17-18/2",
IF(#REF!=6,"17-18/3","Hata6")))))),
IF(#REF!+BH213=2017,
IF(#REF!=1,"17-18/1",
IF(#REF!=2,"17-18/2",
IF(#REF!=3,"17-18/3",
IF(#REF!=4,"18-19/1",
IF(#REF!=5,"18-19/2",
IF(#REF!=6,"18-19/3","Hata7")))))),
IF(#REF!+BH213=2018,
IF(#REF!=1,"18-19/1",
IF(#REF!=2,"18-19/2",
IF(#REF!=3,"18-19/3",
IF(#REF!=4,"19-20/1",
IF(#REF!=5," 19-20/2",
IF(#REF!=6,"19-20/3","Hata8")))))),
IF(#REF!+BH213=2019,
IF(#REF!=1,"19-20/1",
IF(#REF!=2,"19-20/2",
IF(#REF!=3,"19-20/3",
IF(#REF!=4,"20-21/1",
IF(#REF!=5,"20-21/2",
IF(#REF!=6,"20-21/3","Hata9")))))),
IF(#REF!+BH213=2020,
IF(#REF!=1,"20-21/1",
IF(#REF!=2,"20-21/2",
IF(#REF!=3,"20-21/3",
IF(#REF!=4,"21-22/1",
IF(#REF!=5,"21-22/2",
IF(#REF!=6,"21-22/3","Hata10")))))),
IF(#REF!+BH213=2021,
IF(#REF!=1,"21-22/1",
IF(#REF!=2,"21-22/2",
IF(#REF!=3,"21-22/3",
IF(#REF!=4,"22-23/1",
IF(#REF!=5,"22-23/2",
IF(#REF!=6,"22-23/3","Hata11")))))),
IF(#REF!+BH213=2022,
IF(#REF!=1,"22-23/1",
IF(#REF!=2,"22-23/2",
IF(#REF!=3,"22-23/3",
IF(#REF!=4,"23-24/1",
IF(#REF!=5,"23-24/2",
IF(#REF!=6,"23-24/3","Hata12")))))),
IF(#REF!+BH213=2023,
IF(#REF!=1,"23-24/1",
IF(#REF!=2,"23-24/2",
IF(#REF!=3,"23-24/3",
IF(#REF!=4,"24-25/1",
IF(#REF!=5,"24-25/2",
IF(#REF!=6,"24-25/3","Hata13")))))),
))))))))))))))
)</f>
        <v>#REF!</v>
      </c>
      <c r="G213" s="4"/>
      <c r="H213" s="2" t="s">
        <v>148</v>
      </c>
      <c r="I213" s="2">
        <v>206093</v>
      </c>
      <c r="J213" s="2" t="s">
        <v>147</v>
      </c>
      <c r="O213" s="2" t="s">
        <v>253</v>
      </c>
      <c r="P213" s="2" t="s">
        <v>253</v>
      </c>
      <c r="Q213" s="5">
        <v>0</v>
      </c>
      <c r="R213" s="2">
        <f>VLOOKUP($Q213,[1]sistem!$I$3:$L$10,2,FALSE)</f>
        <v>0</v>
      </c>
      <c r="S213" s="2">
        <f>VLOOKUP($Q213,[1]sistem!$I$3:$L$10,3,FALSE)</f>
        <v>0</v>
      </c>
      <c r="T213" s="2">
        <f>VLOOKUP($Q213,[1]sistem!$I$3:$L$10,4,FALSE)</f>
        <v>0</v>
      </c>
      <c r="U213" s="2" t="e">
        <f>VLOOKUP($AZ213,[1]sistem!$I$13:$L$14,2,FALSE)*#REF!</f>
        <v>#REF!</v>
      </c>
      <c r="V213" s="2" t="e">
        <f>VLOOKUP($AZ213,[1]sistem!$I$13:$L$14,3,FALSE)*#REF!</f>
        <v>#REF!</v>
      </c>
      <c r="W213" s="2" t="e">
        <f>VLOOKUP($AZ213,[1]sistem!$I$13:$L$14,4,FALSE)*#REF!</f>
        <v>#REF!</v>
      </c>
      <c r="X213" s="2" t="e">
        <f t="shared" si="80"/>
        <v>#REF!</v>
      </c>
      <c r="Y213" s="2" t="e">
        <f t="shared" si="81"/>
        <v>#REF!</v>
      </c>
      <c r="Z213" s="2" t="e">
        <f t="shared" si="82"/>
        <v>#REF!</v>
      </c>
      <c r="AA213" s="2" t="e">
        <f t="shared" si="83"/>
        <v>#REF!</v>
      </c>
      <c r="AB213" s="2">
        <f>VLOOKUP(AZ213,[1]sistem!$I$18:$J$19,2,FALSE)</f>
        <v>14</v>
      </c>
      <c r="AC213" s="2">
        <v>0.25</v>
      </c>
      <c r="AD213" s="2">
        <f>VLOOKUP($Q213,[1]sistem!$I$3:$M$10,5,FALSE)</f>
        <v>0</v>
      </c>
      <c r="AG213" s="2" t="e">
        <f>(#REF!+#REF!)*AB213</f>
        <v>#REF!</v>
      </c>
      <c r="AH213" s="2">
        <f>VLOOKUP($Q213,[1]sistem!$I$3:$N$10,6,FALSE)</f>
        <v>0</v>
      </c>
      <c r="AI213" s="2">
        <v>2</v>
      </c>
      <c r="AJ213" s="2">
        <f t="shared" si="84"/>
        <v>0</v>
      </c>
      <c r="AK213" s="2">
        <f>VLOOKUP($AZ213,[1]sistem!$I$18:$K$19,3,FALSE)</f>
        <v>14</v>
      </c>
      <c r="AL213" s="2" t="e">
        <f>AK213*#REF!</f>
        <v>#REF!</v>
      </c>
      <c r="AM213" s="2" t="e">
        <f t="shared" si="85"/>
        <v>#REF!</v>
      </c>
      <c r="AN213" s="2">
        <f>IF(AN224="s",25,25)</f>
        <v>25</v>
      </c>
      <c r="AO213" s="2" t="e">
        <f t="shared" si="86"/>
        <v>#REF!</v>
      </c>
      <c r="AP213" s="2" t="e">
        <f>ROUND(AO213-#REF!,0)</f>
        <v>#REF!</v>
      </c>
      <c r="AQ213" s="2">
        <f>IF(AZ213="s",IF(Q213=0,0,
IF(Q213=1,#REF!*4*4,
IF(Q213=2,0,
IF(Q213=3,#REF!*4*2,
IF(Q213=4,0,
IF(Q213=5,0,
IF(Q213=6,0,
IF(Q213=7,0)))))))),
IF(AZ213="t",
IF(Q213=0,0,
IF(Q213=1,#REF!*4*4*0.8,
IF(Q213=2,0,
IF(Q213=3,#REF!*4*2*0.8,
IF(Q213=4,0,
IF(Q213=5,0,
IF(Q213=6,0,
IF(Q213=7,0))))))))))</f>
        <v>0</v>
      </c>
      <c r="AR213" s="2">
        <f>IF(AZ213="s",
IF(Q213=0,0,
IF(Q213=1,0,
IF(Q213=2,#REF!*4*2,
IF(Q213=3,#REF!*4,
IF(Q213=4,#REF!*4,
IF(Q213=5,0,
IF(Q213=6,0,
IF(Q213=7,#REF!*4)))))))),
IF(AZ213="t",
IF(Q213=0,0,
IF(Q213=1,0,
IF(Q213=2,#REF!*4*2*0.8,
IF(Q213=3,#REF!*4*0.8,
IF(Q213=4,#REF!*4*0.8,
IF(Q213=5,0,
IF(Q213=6,0,
IF(Q213=7,#REF!*4))))))))))</f>
        <v>0</v>
      </c>
      <c r="AS213" s="2">
        <f>IF(AZ213="s",
IF(Q213=0,0,
IF(Q213=1,#REF!*2,
IF(Q213=2,#REF!*2,
IF(Q213=3,#REF!*2,
IF(Q213=4,#REF!*2,
IF(Q213=5,#REF!*2,
IF(Q213=6,#REF!*2,
IF(Q213=7,#REF!*2)))))))),
IF(AZ213="t",
IF(Q213=0,#REF!*2*0.8,
IF(Q213=1,#REF!*2*0.8,
IF(Q213=2,#REF!*2*0.8,
IF(Q213=3,#REF!*2*0.8,
IF(Q213=4,#REF!*2*0.8,
IF(Q213=5,#REF!*2*0.8,
IF(Q213=6,#REF!*1*0.8,
IF(Q213=7,#REF!*2))))))))))</f>
        <v>0</v>
      </c>
      <c r="AT213" s="2" t="e">
        <f t="shared" si="87"/>
        <v>#REF!</v>
      </c>
      <c r="AU213" s="2">
        <f>IF(AZ213="s",
IF(Q213=0,0,
IF(Q213=1,(14-2)*(#REF!+#REF!)/4*4,
IF(Q213=2,(14-2)*(#REF!+#REF!)/4*2,
IF(Q213=3,(14-2)*(#REF!+#REF!)/4*3,
IF(Q213=4,(14-2)*(#REF!+#REF!)/4,
IF(Q213=5,(14-2)*#REF!/4,
IF(Q213=6,0,
IF(Q213=7,(14)*#REF!)))))))),
IF(AZ213="t",
IF(Q213=0,0,
IF(Q213=1,(11-2)*(#REF!+#REF!)/4*4,
IF(Q213=2,(11-2)*(#REF!+#REF!)/4*2,
IF(Q213=3,(11-2)*(#REF!+#REF!)/4*3,
IF(Q213=4,(11-2)*(#REF!+#REF!)/4,
IF(Q213=5,(11-2)*#REF!/4,
IF(Q213=6,0,
IF(Q213=7,(11)*#REF!))))))))))</f>
        <v>0</v>
      </c>
      <c r="AV213" s="2" t="e">
        <f t="shared" si="88"/>
        <v>#REF!</v>
      </c>
      <c r="AW213" s="2">
        <f t="shared" si="89"/>
        <v>0</v>
      </c>
      <c r="AX213" s="2">
        <f t="shared" si="90"/>
        <v>0</v>
      </c>
      <c r="AY213" s="2">
        <f t="shared" si="91"/>
        <v>0</v>
      </c>
      <c r="AZ213" s="2" t="s">
        <v>63</v>
      </c>
      <c r="BA213" s="2" t="e">
        <f>IF(BG213="A",0,IF(AZ213="s",14*#REF!,IF(AZ213="T",11*#REF!,"HATA")))</f>
        <v>#REF!</v>
      </c>
      <c r="BB213" s="2" t="e">
        <f t="shared" si="92"/>
        <v>#REF!</v>
      </c>
      <c r="BC213" s="2" t="e">
        <f t="shared" si="93"/>
        <v>#REF!</v>
      </c>
      <c r="BD213" s="2" t="e">
        <f>IF(BC213-#REF!=0,"DOĞRU","YANLIŞ")</f>
        <v>#REF!</v>
      </c>
      <c r="BE213" s="2" t="e">
        <f>#REF!-BC213</f>
        <v>#REF!</v>
      </c>
      <c r="BF213" s="2">
        <v>0</v>
      </c>
      <c r="BH213" s="2">
        <v>0</v>
      </c>
      <c r="BJ213" s="2">
        <v>0</v>
      </c>
      <c r="BL213" s="14" t="e">
        <f>#REF!*14</f>
        <v>#REF!</v>
      </c>
      <c r="BM213" s="9"/>
      <c r="BN213" s="8"/>
      <c r="BO213" s="13"/>
      <c r="BP213" s="13"/>
      <c r="BQ213" s="13"/>
      <c r="BR213" s="13"/>
      <c r="BS213" s="13"/>
      <c r="BT213" s="10"/>
      <c r="BU213" s="11"/>
      <c r="BV213" s="12"/>
      <c r="CC213" s="41"/>
      <c r="CD213" s="41"/>
      <c r="CE213" s="41"/>
      <c r="CF213" s="42"/>
      <c r="CG213" s="42"/>
      <c r="CH213" s="42"/>
      <c r="CI213" s="42"/>
      <c r="CJ213" s="42"/>
      <c r="CK213" s="42"/>
    </row>
    <row r="214" spans="1:89" hidden="1" x14ac:dyDescent="0.25">
      <c r="A214" s="2" t="s">
        <v>544</v>
      </c>
      <c r="B214" s="2" t="s">
        <v>545</v>
      </c>
      <c r="C214" s="2" t="s">
        <v>545</v>
      </c>
      <c r="D214" s="4" t="s">
        <v>171</v>
      </c>
      <c r="E214" s="4">
        <v>1</v>
      </c>
      <c r="F214" s="4" t="e">
        <f>IF(AZ214="S",
IF(#REF!+BH214=2012,
IF(#REF!=1,"12-13/1",
IF(#REF!=2,"12-13/2",
IF(#REF!=3,"13-14/1",
IF(#REF!=4,"13-14/2","Hata1")))),
IF(#REF!+BH214=2013,
IF(#REF!=1,"13-14/1",
IF(#REF!=2,"13-14/2",
IF(#REF!=3,"14-15/1",
IF(#REF!=4,"14-15/2","Hata2")))),
IF(#REF!+BH214=2014,
IF(#REF!=1,"14-15/1",
IF(#REF!=2,"14-15/2",
IF(#REF!=3,"15-16/1",
IF(#REF!=4,"15-16/2","Hata3")))),
IF(#REF!+BH214=2015,
IF(#REF!=1,"15-16/1",
IF(#REF!=2,"15-16/2",
IF(#REF!=3,"16-17/1",
IF(#REF!=4,"16-17/2","Hata4")))),
IF(#REF!+BH214=2016,
IF(#REF!=1,"16-17/1",
IF(#REF!=2,"16-17/2",
IF(#REF!=3,"17-18/1",
IF(#REF!=4,"17-18/2","Hata5")))),
IF(#REF!+BH214=2017,
IF(#REF!=1,"17-18/1",
IF(#REF!=2,"17-18/2",
IF(#REF!=3,"18-19/1",
IF(#REF!=4,"18-19/2","Hata6")))),
IF(#REF!+BH214=2018,
IF(#REF!=1,"18-19/1",
IF(#REF!=2,"18-19/2",
IF(#REF!=3,"19-20/1",
IF(#REF!=4,"19-20/2","Hata7")))),
IF(#REF!+BH214=2019,
IF(#REF!=1,"19-20/1",
IF(#REF!=2,"19-20/2",
IF(#REF!=3,"20-21/1",
IF(#REF!=4,"20-21/2","Hata8")))),
IF(#REF!+BH214=2020,
IF(#REF!=1,"20-21/1",
IF(#REF!=2,"20-21/2",
IF(#REF!=3,"21-22/1",
IF(#REF!=4,"21-22/2","Hata9")))),
IF(#REF!+BH214=2021,
IF(#REF!=1,"21-22/1",
IF(#REF!=2,"21-22/2",
IF(#REF!=3,"22-23/1",
IF(#REF!=4,"22-23/2","Hata10")))),
IF(#REF!+BH214=2022,
IF(#REF!=1,"22-23/1",
IF(#REF!=2,"22-23/2",
IF(#REF!=3,"23-24/1",
IF(#REF!=4,"23-24/2","Hata11")))),
IF(#REF!+BH214=2023,
IF(#REF!=1,"23-24/1",
IF(#REF!=2,"23-24/2",
IF(#REF!=3,"24-25/1",
IF(#REF!=4,"24-25/2","Hata12")))),
)))))))))))),
IF(AZ214="T",
IF(#REF!+BH214=2012,
IF(#REF!=1,"12-13/1",
IF(#REF!=2,"12-13/2",
IF(#REF!=3,"12-13/3",
IF(#REF!=4,"13-14/1",
IF(#REF!=5,"13-14/2",
IF(#REF!=6,"13-14/3","Hata1")))))),
IF(#REF!+BH214=2013,
IF(#REF!=1,"13-14/1",
IF(#REF!=2,"13-14/2",
IF(#REF!=3,"13-14/3",
IF(#REF!=4,"14-15/1",
IF(#REF!=5,"14-15/2",
IF(#REF!=6,"14-15/3","Hata2")))))),
IF(#REF!+BH214=2014,
IF(#REF!=1,"14-15/1",
IF(#REF!=2,"14-15/2",
IF(#REF!=3,"14-15/3",
IF(#REF!=4,"15-16/1",
IF(#REF!=5,"15-16/2",
IF(#REF!=6,"15-16/3","Hata3")))))),
IF(AND(#REF!+#REF!&gt;2014,#REF!+#REF!&lt;2015,BH214=1),
IF(#REF!=0.1,"14-15/0.1",
IF(#REF!=0.2,"14-15/0.2",
IF(#REF!=0.3,"14-15/0.3","Hata4"))),
IF(#REF!+BH214=2015,
IF(#REF!=1,"15-16/1",
IF(#REF!=2,"15-16/2",
IF(#REF!=3,"15-16/3",
IF(#REF!=4,"16-17/1",
IF(#REF!=5,"16-17/2",
IF(#REF!=6,"16-17/3","Hata5")))))),
IF(#REF!+BH214=2016,
IF(#REF!=1,"16-17/1",
IF(#REF!=2,"16-17/2",
IF(#REF!=3,"16-17/3",
IF(#REF!=4,"17-18/1",
IF(#REF!=5,"17-18/2",
IF(#REF!=6,"17-18/3","Hata6")))))),
IF(#REF!+BH214=2017,
IF(#REF!=1,"17-18/1",
IF(#REF!=2,"17-18/2",
IF(#REF!=3,"17-18/3",
IF(#REF!=4,"18-19/1",
IF(#REF!=5,"18-19/2",
IF(#REF!=6,"18-19/3","Hata7")))))),
IF(#REF!+BH214=2018,
IF(#REF!=1,"18-19/1",
IF(#REF!=2,"18-19/2",
IF(#REF!=3,"18-19/3",
IF(#REF!=4,"19-20/1",
IF(#REF!=5," 19-20/2",
IF(#REF!=6,"19-20/3","Hata8")))))),
IF(#REF!+BH214=2019,
IF(#REF!=1,"19-20/1",
IF(#REF!=2,"19-20/2",
IF(#REF!=3,"19-20/3",
IF(#REF!=4,"20-21/1",
IF(#REF!=5,"20-21/2",
IF(#REF!=6,"20-21/3","Hata9")))))),
IF(#REF!+BH214=2020,
IF(#REF!=1,"20-21/1",
IF(#REF!=2,"20-21/2",
IF(#REF!=3,"20-21/3",
IF(#REF!=4,"21-22/1",
IF(#REF!=5,"21-22/2",
IF(#REF!=6,"21-22/3","Hata10")))))),
IF(#REF!+BH214=2021,
IF(#REF!=1,"21-22/1",
IF(#REF!=2,"21-22/2",
IF(#REF!=3,"21-22/3",
IF(#REF!=4,"22-23/1",
IF(#REF!=5,"22-23/2",
IF(#REF!=6,"22-23/3","Hata11")))))),
IF(#REF!+BH214=2022,
IF(#REF!=1,"22-23/1",
IF(#REF!=2,"22-23/2",
IF(#REF!=3,"22-23/3",
IF(#REF!=4,"23-24/1",
IF(#REF!=5,"23-24/2",
IF(#REF!=6,"23-24/3","Hata12")))))),
IF(#REF!+BH214=2023,
IF(#REF!=1,"23-24/1",
IF(#REF!=2,"23-24/2",
IF(#REF!=3,"23-24/3",
IF(#REF!=4,"24-25/1",
IF(#REF!=5,"24-25/2",
IF(#REF!=6,"24-25/3","Hata13")))))),
))))))))))))))
)</f>
        <v>#REF!</v>
      </c>
      <c r="G214" s="4"/>
      <c r="H214" s="2" t="s">
        <v>148</v>
      </c>
      <c r="I214" s="2">
        <v>206093</v>
      </c>
      <c r="J214" s="2" t="s">
        <v>147</v>
      </c>
      <c r="Q214" s="5">
        <v>4</v>
      </c>
      <c r="R214" s="2">
        <f>VLOOKUP($Q214,[1]sistem!$I$3:$L$10,2,FALSE)</f>
        <v>0</v>
      </c>
      <c r="S214" s="2">
        <f>VLOOKUP($Q214,[1]sistem!$I$3:$L$10,3,FALSE)</f>
        <v>1</v>
      </c>
      <c r="T214" s="2">
        <f>VLOOKUP($Q214,[1]sistem!$I$3:$L$10,4,FALSE)</f>
        <v>1</v>
      </c>
      <c r="U214" s="2" t="e">
        <f>VLOOKUP($AZ214,[1]sistem!$I$13:$L$14,2,FALSE)*#REF!</f>
        <v>#REF!</v>
      </c>
      <c r="V214" s="2" t="e">
        <f>VLOOKUP($AZ214,[1]sistem!$I$13:$L$14,3,FALSE)*#REF!</f>
        <v>#REF!</v>
      </c>
      <c r="W214" s="2" t="e">
        <f>VLOOKUP($AZ214,[1]sistem!$I$13:$L$14,4,FALSE)*#REF!</f>
        <v>#REF!</v>
      </c>
      <c r="X214" s="2" t="e">
        <f t="shared" si="80"/>
        <v>#REF!</v>
      </c>
      <c r="Y214" s="2" t="e">
        <f t="shared" si="81"/>
        <v>#REF!</v>
      </c>
      <c r="Z214" s="2" t="e">
        <f t="shared" si="82"/>
        <v>#REF!</v>
      </c>
      <c r="AA214" s="2" t="e">
        <f t="shared" si="83"/>
        <v>#REF!</v>
      </c>
      <c r="AB214" s="2">
        <f>VLOOKUP(AZ214,[1]sistem!$I$18:$J$19,2,FALSE)</f>
        <v>14</v>
      </c>
      <c r="AC214" s="2">
        <v>0.25</v>
      </c>
      <c r="AD214" s="2">
        <f>VLOOKUP($Q214,[1]sistem!$I$3:$M$10,5,FALSE)</f>
        <v>1</v>
      </c>
      <c r="AG214" s="2" t="e">
        <f>(#REF!+#REF!)*AB214</f>
        <v>#REF!</v>
      </c>
      <c r="AH214" s="2">
        <f>VLOOKUP($Q214,[1]sistem!$I$3:$N$10,6,FALSE)</f>
        <v>2</v>
      </c>
      <c r="AI214" s="2">
        <v>2</v>
      </c>
      <c r="AJ214" s="2">
        <f t="shared" si="84"/>
        <v>4</v>
      </c>
      <c r="AK214" s="2">
        <f>VLOOKUP($AZ214,[1]sistem!$I$18:$K$19,3,FALSE)</f>
        <v>14</v>
      </c>
      <c r="AL214" s="2" t="e">
        <f>AK214*#REF!</f>
        <v>#REF!</v>
      </c>
      <c r="AM214" s="2" t="e">
        <f t="shared" si="85"/>
        <v>#REF!</v>
      </c>
      <c r="AN214" s="2">
        <f>IF(AN223="s",25,25)</f>
        <v>25</v>
      </c>
      <c r="AO214" s="2" t="e">
        <f t="shared" si="86"/>
        <v>#REF!</v>
      </c>
      <c r="AP214" s="2" t="e">
        <f>ROUND(AO214-#REF!,0)</f>
        <v>#REF!</v>
      </c>
      <c r="AQ214" s="2">
        <f>IF(AZ214="s",IF(Q214=0,0,
IF(Q214=1,#REF!*4*4,
IF(Q214=2,0,
IF(Q214=3,#REF!*4*2,
IF(Q214=4,0,
IF(Q214=5,0,
IF(Q214=6,0,
IF(Q214=7,0)))))))),
IF(AZ214="t",
IF(Q214=0,0,
IF(Q214=1,#REF!*4*4*0.8,
IF(Q214=2,0,
IF(Q214=3,#REF!*4*2*0.8,
IF(Q214=4,0,
IF(Q214=5,0,
IF(Q214=6,0,
IF(Q214=7,0))))))))))</f>
        <v>0</v>
      </c>
      <c r="AR214" s="2" t="e">
        <f>IF(AZ214="s",
IF(Q214=0,0,
IF(Q214=1,0,
IF(Q214=2,#REF!*4*2,
IF(Q214=3,#REF!*4,
IF(Q214=4,#REF!*4,
IF(Q214=5,0,
IF(Q214=6,0,
IF(Q214=7,#REF!*4)))))))),
IF(AZ214="t",
IF(Q214=0,0,
IF(Q214=1,0,
IF(Q214=2,#REF!*4*2*0.8,
IF(Q214=3,#REF!*4*0.8,
IF(Q214=4,#REF!*4*0.8,
IF(Q214=5,0,
IF(Q214=6,0,
IF(Q214=7,#REF!*4))))))))))</f>
        <v>#REF!</v>
      </c>
      <c r="AS214" s="2" t="e">
        <f>IF(AZ214="s",
IF(Q214=0,0,
IF(Q214=1,#REF!*2,
IF(Q214=2,#REF!*2,
IF(Q214=3,#REF!*2,
IF(Q214=4,#REF!*2,
IF(Q214=5,#REF!*2,
IF(Q214=6,#REF!*2,
IF(Q214=7,#REF!*2)))))))),
IF(AZ214="t",
IF(Q214=0,#REF!*2*0.8,
IF(Q214=1,#REF!*2*0.8,
IF(Q214=2,#REF!*2*0.8,
IF(Q214=3,#REF!*2*0.8,
IF(Q214=4,#REF!*2*0.8,
IF(Q214=5,#REF!*2*0.8,
IF(Q214=6,#REF!*1*0.8,
IF(Q214=7,#REF!*2))))))))))</f>
        <v>#REF!</v>
      </c>
      <c r="AT214" s="2" t="e">
        <f t="shared" si="87"/>
        <v>#REF!</v>
      </c>
      <c r="AU214" s="2" t="e">
        <f>IF(AZ214="s",
IF(Q214=0,0,
IF(Q214=1,(14-2)*(#REF!+#REF!)/4*4,
IF(Q214=2,(14-2)*(#REF!+#REF!)/4*2,
IF(Q214=3,(14-2)*(#REF!+#REF!)/4*3,
IF(Q214=4,(14-2)*(#REF!+#REF!)/4,
IF(Q214=5,(14-2)*#REF!/4,
IF(Q214=6,0,
IF(Q214=7,(14)*#REF!)))))))),
IF(AZ214="t",
IF(Q214=0,0,
IF(Q214=1,(11-2)*(#REF!+#REF!)/4*4,
IF(Q214=2,(11-2)*(#REF!+#REF!)/4*2,
IF(Q214=3,(11-2)*(#REF!+#REF!)/4*3,
IF(Q214=4,(11-2)*(#REF!+#REF!)/4,
IF(Q214=5,(11-2)*#REF!/4,
IF(Q214=6,0,
IF(Q214=7,(11)*#REF!))))))))))</f>
        <v>#REF!</v>
      </c>
      <c r="AV214" s="2" t="e">
        <f t="shared" si="88"/>
        <v>#REF!</v>
      </c>
      <c r="AW214" s="2">
        <f t="shared" si="89"/>
        <v>8</v>
      </c>
      <c r="AX214" s="2">
        <f t="shared" si="90"/>
        <v>4</v>
      </c>
      <c r="AY214" s="2" t="e">
        <f t="shared" si="91"/>
        <v>#REF!</v>
      </c>
      <c r="AZ214" s="2" t="s">
        <v>63</v>
      </c>
      <c r="BA214" s="2" t="e">
        <f>IF(BG214="A",0,IF(AZ214="s",14*#REF!,IF(AZ214="T",11*#REF!,"HATA")))</f>
        <v>#REF!</v>
      </c>
      <c r="BB214" s="2" t="e">
        <f t="shared" si="92"/>
        <v>#REF!</v>
      </c>
      <c r="BC214" s="2" t="e">
        <f t="shared" si="93"/>
        <v>#REF!</v>
      </c>
      <c r="BD214" s="2" t="e">
        <f>IF(BC214-#REF!=0,"DOĞRU","YANLIŞ")</f>
        <v>#REF!</v>
      </c>
      <c r="BE214" s="2" t="e">
        <f>#REF!-BC214</f>
        <v>#REF!</v>
      </c>
      <c r="BF214" s="2">
        <v>0</v>
      </c>
      <c r="BH214" s="2">
        <v>0</v>
      </c>
      <c r="BJ214" s="2">
        <v>4</v>
      </c>
      <c r="BL214" s="7" t="e">
        <f>#REF!*14</f>
        <v>#REF!</v>
      </c>
      <c r="BM214" s="9"/>
      <c r="BN214" s="8"/>
      <c r="BO214" s="13"/>
      <c r="BP214" s="13"/>
      <c r="BQ214" s="13"/>
      <c r="BR214" s="13"/>
      <c r="BS214" s="13"/>
      <c r="BT214" s="10"/>
      <c r="BU214" s="11"/>
      <c r="BV214" s="12"/>
      <c r="CC214" s="41"/>
      <c r="CD214" s="41"/>
      <c r="CE214" s="41"/>
      <c r="CF214" s="42"/>
      <c r="CG214" s="42"/>
      <c r="CH214" s="42"/>
      <c r="CI214" s="42"/>
      <c r="CJ214" s="42"/>
      <c r="CK214" s="42"/>
    </row>
    <row r="215" spans="1:89" hidden="1" x14ac:dyDescent="0.25">
      <c r="A215" s="2" t="s">
        <v>550</v>
      </c>
      <c r="B215" s="2" t="s">
        <v>551</v>
      </c>
      <c r="C215" s="2" t="s">
        <v>551</v>
      </c>
      <c r="D215" s="4" t="s">
        <v>60</v>
      </c>
      <c r="E215" s="4" t="s">
        <v>60</v>
      </c>
      <c r="F215" s="4" t="e">
        <f>IF(AZ215="S",
IF(#REF!+BH215=2012,
IF(#REF!=1,"12-13/1",
IF(#REF!=2,"12-13/2",
IF(#REF!=3,"13-14/1",
IF(#REF!=4,"13-14/2","Hata1")))),
IF(#REF!+BH215=2013,
IF(#REF!=1,"13-14/1",
IF(#REF!=2,"13-14/2",
IF(#REF!=3,"14-15/1",
IF(#REF!=4,"14-15/2","Hata2")))),
IF(#REF!+BH215=2014,
IF(#REF!=1,"14-15/1",
IF(#REF!=2,"14-15/2",
IF(#REF!=3,"15-16/1",
IF(#REF!=4,"15-16/2","Hata3")))),
IF(#REF!+BH215=2015,
IF(#REF!=1,"15-16/1",
IF(#REF!=2,"15-16/2",
IF(#REF!=3,"16-17/1",
IF(#REF!=4,"16-17/2","Hata4")))),
IF(#REF!+BH215=2016,
IF(#REF!=1,"16-17/1",
IF(#REF!=2,"16-17/2",
IF(#REF!=3,"17-18/1",
IF(#REF!=4,"17-18/2","Hata5")))),
IF(#REF!+BH215=2017,
IF(#REF!=1,"17-18/1",
IF(#REF!=2,"17-18/2",
IF(#REF!=3,"18-19/1",
IF(#REF!=4,"18-19/2","Hata6")))),
IF(#REF!+BH215=2018,
IF(#REF!=1,"18-19/1",
IF(#REF!=2,"18-19/2",
IF(#REF!=3,"19-20/1",
IF(#REF!=4,"19-20/2","Hata7")))),
IF(#REF!+BH215=2019,
IF(#REF!=1,"19-20/1",
IF(#REF!=2,"19-20/2",
IF(#REF!=3,"20-21/1",
IF(#REF!=4,"20-21/2","Hata8")))),
IF(#REF!+BH215=2020,
IF(#REF!=1,"20-21/1",
IF(#REF!=2,"20-21/2",
IF(#REF!=3,"21-22/1",
IF(#REF!=4,"21-22/2","Hata9")))),
IF(#REF!+BH215=2021,
IF(#REF!=1,"21-22/1",
IF(#REF!=2,"21-22/2",
IF(#REF!=3,"22-23/1",
IF(#REF!=4,"22-23/2","Hata10")))),
IF(#REF!+BH215=2022,
IF(#REF!=1,"22-23/1",
IF(#REF!=2,"22-23/2",
IF(#REF!=3,"23-24/1",
IF(#REF!=4,"23-24/2","Hata11")))),
IF(#REF!+BH215=2023,
IF(#REF!=1,"23-24/1",
IF(#REF!=2,"23-24/2",
IF(#REF!=3,"24-25/1",
IF(#REF!=4,"24-25/2","Hata12")))),
)))))))))))),
IF(AZ215="T",
IF(#REF!+BH215=2012,
IF(#REF!=1,"12-13/1",
IF(#REF!=2,"12-13/2",
IF(#REF!=3,"12-13/3",
IF(#REF!=4,"13-14/1",
IF(#REF!=5,"13-14/2",
IF(#REF!=6,"13-14/3","Hata1")))))),
IF(#REF!+BH215=2013,
IF(#REF!=1,"13-14/1",
IF(#REF!=2,"13-14/2",
IF(#REF!=3,"13-14/3",
IF(#REF!=4,"14-15/1",
IF(#REF!=5,"14-15/2",
IF(#REF!=6,"14-15/3","Hata2")))))),
IF(#REF!+BH215=2014,
IF(#REF!=1,"14-15/1",
IF(#REF!=2,"14-15/2",
IF(#REF!=3,"14-15/3",
IF(#REF!=4,"15-16/1",
IF(#REF!=5,"15-16/2",
IF(#REF!=6,"15-16/3","Hata3")))))),
IF(AND(#REF!+#REF!&gt;2014,#REF!+#REF!&lt;2015,BH215=1),
IF(#REF!=0.1,"14-15/0.1",
IF(#REF!=0.2,"14-15/0.2",
IF(#REF!=0.3,"14-15/0.3","Hata4"))),
IF(#REF!+BH215=2015,
IF(#REF!=1,"15-16/1",
IF(#REF!=2,"15-16/2",
IF(#REF!=3,"15-16/3",
IF(#REF!=4,"16-17/1",
IF(#REF!=5,"16-17/2",
IF(#REF!=6,"16-17/3","Hata5")))))),
IF(#REF!+BH215=2016,
IF(#REF!=1,"16-17/1",
IF(#REF!=2,"16-17/2",
IF(#REF!=3,"16-17/3",
IF(#REF!=4,"17-18/1",
IF(#REF!=5,"17-18/2",
IF(#REF!=6,"17-18/3","Hata6")))))),
IF(#REF!+BH215=2017,
IF(#REF!=1,"17-18/1",
IF(#REF!=2,"17-18/2",
IF(#REF!=3,"17-18/3",
IF(#REF!=4,"18-19/1",
IF(#REF!=5,"18-19/2",
IF(#REF!=6,"18-19/3","Hata7")))))),
IF(#REF!+BH215=2018,
IF(#REF!=1,"18-19/1",
IF(#REF!=2,"18-19/2",
IF(#REF!=3,"18-19/3",
IF(#REF!=4,"19-20/1",
IF(#REF!=5," 19-20/2",
IF(#REF!=6,"19-20/3","Hata8")))))),
IF(#REF!+BH215=2019,
IF(#REF!=1,"19-20/1",
IF(#REF!=2,"19-20/2",
IF(#REF!=3,"19-20/3",
IF(#REF!=4,"20-21/1",
IF(#REF!=5,"20-21/2",
IF(#REF!=6,"20-21/3","Hata9")))))),
IF(#REF!+BH215=2020,
IF(#REF!=1,"20-21/1",
IF(#REF!=2,"20-21/2",
IF(#REF!=3,"20-21/3",
IF(#REF!=4,"21-22/1",
IF(#REF!=5,"21-22/2",
IF(#REF!=6,"21-22/3","Hata10")))))),
IF(#REF!+BH215=2021,
IF(#REF!=1,"21-22/1",
IF(#REF!=2,"21-22/2",
IF(#REF!=3,"21-22/3",
IF(#REF!=4,"22-23/1",
IF(#REF!=5,"22-23/2",
IF(#REF!=6,"22-23/3","Hata11")))))),
IF(#REF!+BH215=2022,
IF(#REF!=1,"22-23/1",
IF(#REF!=2,"22-23/2",
IF(#REF!=3,"22-23/3",
IF(#REF!=4,"23-24/1",
IF(#REF!=5,"23-24/2",
IF(#REF!=6,"23-24/3","Hata12")))))),
IF(#REF!+BH215=2023,
IF(#REF!=1,"23-24/1",
IF(#REF!=2,"23-24/2",
IF(#REF!=3,"23-24/3",
IF(#REF!=4,"24-25/1",
IF(#REF!=5,"24-25/2",
IF(#REF!=6,"24-25/3","Hata13")))))),
))))))))))))))
)</f>
        <v>#REF!</v>
      </c>
      <c r="G215" s="4"/>
      <c r="H215" s="2" t="s">
        <v>148</v>
      </c>
      <c r="I215" s="2">
        <v>206093</v>
      </c>
      <c r="J215" s="2" t="s">
        <v>147</v>
      </c>
      <c r="Q215" s="5">
        <v>4</v>
      </c>
      <c r="R215" s="2">
        <f>VLOOKUP($Q215,[1]sistem!$I$3:$L$10,2,FALSE)</f>
        <v>0</v>
      </c>
      <c r="S215" s="2">
        <f>VLOOKUP($Q215,[1]sistem!$I$3:$L$10,3,FALSE)</f>
        <v>1</v>
      </c>
      <c r="T215" s="2">
        <f>VLOOKUP($Q215,[1]sistem!$I$3:$L$10,4,FALSE)</f>
        <v>1</v>
      </c>
      <c r="U215" s="2" t="e">
        <f>VLOOKUP($AZ215,[1]sistem!$I$13:$L$14,2,FALSE)*#REF!</f>
        <v>#REF!</v>
      </c>
      <c r="V215" s="2" t="e">
        <f>VLOOKUP($AZ215,[1]sistem!$I$13:$L$14,3,FALSE)*#REF!</f>
        <v>#REF!</v>
      </c>
      <c r="W215" s="2" t="e">
        <f>VLOOKUP($AZ215,[1]sistem!$I$13:$L$14,4,FALSE)*#REF!</f>
        <v>#REF!</v>
      </c>
      <c r="X215" s="2" t="e">
        <f t="shared" si="80"/>
        <v>#REF!</v>
      </c>
      <c r="Y215" s="2" t="e">
        <f t="shared" si="81"/>
        <v>#REF!</v>
      </c>
      <c r="Z215" s="2" t="e">
        <f t="shared" si="82"/>
        <v>#REF!</v>
      </c>
      <c r="AA215" s="2" t="e">
        <f t="shared" si="83"/>
        <v>#REF!</v>
      </c>
      <c r="AB215" s="2">
        <f>VLOOKUP(AZ215,[1]sistem!$I$18:$J$19,2,FALSE)</f>
        <v>14</v>
      </c>
      <c r="AC215" s="2">
        <v>0.25</v>
      </c>
      <c r="AD215" s="2">
        <f>VLOOKUP($Q215,[1]sistem!$I$3:$M$10,5,FALSE)</f>
        <v>1</v>
      </c>
      <c r="AE215" s="2">
        <v>1</v>
      </c>
      <c r="AG215" s="2">
        <f>AE215*AK215</f>
        <v>14</v>
      </c>
      <c r="AH215" s="2">
        <f>VLOOKUP($Q215,[1]sistem!$I$3:$N$10,6,FALSE)</f>
        <v>2</v>
      </c>
      <c r="AI215" s="2">
        <v>2</v>
      </c>
      <c r="AJ215" s="2">
        <f t="shared" si="84"/>
        <v>4</v>
      </c>
      <c r="AK215" s="2">
        <f>VLOOKUP($AZ215,[1]sistem!$I$18:$K$19,3,FALSE)</f>
        <v>14</v>
      </c>
      <c r="AL215" s="2" t="e">
        <f>AK215*#REF!</f>
        <v>#REF!</v>
      </c>
      <c r="AM215" s="2" t="e">
        <f t="shared" si="85"/>
        <v>#REF!</v>
      </c>
      <c r="AN215" s="2">
        <f>IF(AN224="s",25,25)</f>
        <v>25</v>
      </c>
      <c r="AO215" s="2" t="e">
        <f t="shared" si="86"/>
        <v>#REF!</v>
      </c>
      <c r="AP215" s="2" t="e">
        <f>ROUND(AO215-#REF!,0)</f>
        <v>#REF!</v>
      </c>
      <c r="AQ215" s="2">
        <f>IF(AZ215="s",IF(Q215=0,0,
IF(Q215=1,#REF!*4*4,
IF(Q215=2,0,
IF(Q215=3,#REF!*4*2,
IF(Q215=4,0,
IF(Q215=5,0,
IF(Q215=6,0,
IF(Q215=7,0)))))))),
IF(AZ215="t",
IF(Q215=0,0,
IF(Q215=1,#REF!*4*4*0.8,
IF(Q215=2,0,
IF(Q215=3,#REF!*4*2*0.8,
IF(Q215=4,0,
IF(Q215=5,0,
IF(Q215=6,0,
IF(Q215=7,0))))))))))</f>
        <v>0</v>
      </c>
      <c r="AR215" s="2" t="e">
        <f>IF(AZ215="s",
IF(Q215=0,0,
IF(Q215=1,0,
IF(Q215=2,#REF!*4*2,
IF(Q215=3,#REF!*4,
IF(Q215=4,#REF!*4,
IF(Q215=5,0,
IF(Q215=6,0,
IF(Q215=7,#REF!*4)))))))),
IF(AZ215="t",
IF(Q215=0,0,
IF(Q215=1,0,
IF(Q215=2,#REF!*4*2*0.8,
IF(Q215=3,#REF!*4*0.8,
IF(Q215=4,#REF!*4*0.8,
IF(Q215=5,0,
IF(Q215=6,0,
IF(Q215=7,#REF!*4))))))))))</f>
        <v>#REF!</v>
      </c>
      <c r="AS215" s="2" t="e">
        <f>IF(AZ215="s",
IF(Q215=0,0,
IF(Q215=1,#REF!*2,
IF(Q215=2,#REF!*2,
IF(Q215=3,#REF!*2,
IF(Q215=4,#REF!*2,
IF(Q215=5,#REF!*2,
IF(Q215=6,#REF!*2,
IF(Q215=7,#REF!*2)))))))),
IF(AZ215="t",
IF(Q215=0,#REF!*2*0.8,
IF(Q215=1,#REF!*2*0.8,
IF(Q215=2,#REF!*2*0.8,
IF(Q215=3,#REF!*2*0.8,
IF(Q215=4,#REF!*2*0.8,
IF(Q215=5,#REF!*2*0.8,
IF(Q215=6,#REF!*1*0.8,
IF(Q215=7,#REF!*2))))))))))</f>
        <v>#REF!</v>
      </c>
      <c r="AT215" s="2" t="e">
        <f t="shared" si="87"/>
        <v>#REF!</v>
      </c>
      <c r="AU215" s="2" t="e">
        <f>IF(AZ215="s",
IF(Q215=0,0,
IF(Q215=1,(14-2)*(#REF!+#REF!)/4*4,
IF(Q215=2,(14-2)*(#REF!+#REF!)/4*2,
IF(Q215=3,(14-2)*(#REF!+#REF!)/4*3,
IF(Q215=4,(14-2)*(#REF!+#REF!)/4,
IF(Q215=5,(14-2)*#REF!/4,
IF(Q215=6,0,
IF(Q215=7,(14)*#REF!)))))))),
IF(AZ215="t",
IF(Q215=0,0,
IF(Q215=1,(11-2)*(#REF!+#REF!)/4*4,
IF(Q215=2,(11-2)*(#REF!+#REF!)/4*2,
IF(Q215=3,(11-2)*(#REF!+#REF!)/4*3,
IF(Q215=4,(11-2)*(#REF!+#REF!)/4,
IF(Q215=5,(11-2)*#REF!/4,
IF(Q215=6,0,
IF(Q215=7,(11)*#REF!))))))))))</f>
        <v>#REF!</v>
      </c>
      <c r="AV215" s="2" t="e">
        <f t="shared" si="88"/>
        <v>#REF!</v>
      </c>
      <c r="AW215" s="2">
        <f t="shared" si="89"/>
        <v>8</v>
      </c>
      <c r="AX215" s="2">
        <f t="shared" si="90"/>
        <v>4</v>
      </c>
      <c r="AY215" s="2" t="e">
        <f t="shared" si="91"/>
        <v>#REF!</v>
      </c>
      <c r="AZ215" s="2" t="s">
        <v>63</v>
      </c>
      <c r="BA215" s="2" t="e">
        <f>IF(BG215="A",0,IF(AZ215="s",14*#REF!,IF(AZ215="T",11*#REF!,"HATA")))</f>
        <v>#REF!</v>
      </c>
      <c r="BB215" s="2" t="e">
        <f t="shared" si="92"/>
        <v>#REF!</v>
      </c>
      <c r="BC215" s="2" t="e">
        <f t="shared" si="93"/>
        <v>#REF!</v>
      </c>
      <c r="BD215" s="2" t="e">
        <f>IF(BC215-#REF!=0,"DOĞRU","YANLIŞ")</f>
        <v>#REF!</v>
      </c>
      <c r="BE215" s="2" t="e">
        <f>#REF!-BC215</f>
        <v>#REF!</v>
      </c>
      <c r="BF215" s="2">
        <v>0</v>
      </c>
      <c r="BH215" s="2">
        <v>0</v>
      </c>
      <c r="BJ215" s="2">
        <v>4</v>
      </c>
      <c r="BL215" s="7" t="e">
        <f>#REF!*14</f>
        <v>#REF!</v>
      </c>
      <c r="BM215" s="9"/>
      <c r="BN215" s="8"/>
      <c r="BO215" s="13"/>
      <c r="BP215" s="13"/>
      <c r="BQ215" s="13"/>
      <c r="BR215" s="13"/>
      <c r="BS215" s="13"/>
      <c r="BT215" s="10"/>
      <c r="BU215" s="11"/>
      <c r="BV215" s="12"/>
      <c r="CC215" s="41"/>
      <c r="CD215" s="41"/>
      <c r="CE215" s="41"/>
      <c r="CF215" s="42"/>
      <c r="CG215" s="42"/>
      <c r="CH215" s="42"/>
      <c r="CI215" s="42"/>
      <c r="CJ215" s="42"/>
      <c r="CK215" s="42"/>
    </row>
    <row r="216" spans="1:89" hidden="1" x14ac:dyDescent="0.25">
      <c r="A216" s="2" t="s">
        <v>333</v>
      </c>
      <c r="B216" s="2" t="s">
        <v>330</v>
      </c>
      <c r="C216" s="2" t="s">
        <v>330</v>
      </c>
      <c r="D216" s="4" t="s">
        <v>171</v>
      </c>
      <c r="E216" s="4">
        <v>3</v>
      </c>
      <c r="F216" s="4" t="e">
        <f>IF(AZ216="S",
IF(#REF!+BH216=2012,
IF(#REF!=1,"12-13/1",
IF(#REF!=2,"12-13/2",
IF(#REF!=3,"13-14/1",
IF(#REF!=4,"13-14/2","Hata1")))),
IF(#REF!+BH216=2013,
IF(#REF!=1,"13-14/1",
IF(#REF!=2,"13-14/2",
IF(#REF!=3,"14-15/1",
IF(#REF!=4,"14-15/2","Hata2")))),
IF(#REF!+BH216=2014,
IF(#REF!=1,"14-15/1",
IF(#REF!=2,"14-15/2",
IF(#REF!=3,"15-16/1",
IF(#REF!=4,"15-16/2","Hata3")))),
IF(#REF!+BH216=2015,
IF(#REF!=1,"15-16/1",
IF(#REF!=2,"15-16/2",
IF(#REF!=3,"16-17/1",
IF(#REF!=4,"16-17/2","Hata4")))),
IF(#REF!+BH216=2016,
IF(#REF!=1,"16-17/1",
IF(#REF!=2,"16-17/2",
IF(#REF!=3,"17-18/1",
IF(#REF!=4,"17-18/2","Hata5")))),
IF(#REF!+BH216=2017,
IF(#REF!=1,"17-18/1",
IF(#REF!=2,"17-18/2",
IF(#REF!=3,"18-19/1",
IF(#REF!=4,"18-19/2","Hata6")))),
IF(#REF!+BH216=2018,
IF(#REF!=1,"18-19/1",
IF(#REF!=2,"18-19/2",
IF(#REF!=3,"19-20/1",
IF(#REF!=4,"19-20/2","Hata7")))),
IF(#REF!+BH216=2019,
IF(#REF!=1,"19-20/1",
IF(#REF!=2,"19-20/2",
IF(#REF!=3,"20-21/1",
IF(#REF!=4,"20-21/2","Hata8")))),
IF(#REF!+BH216=2020,
IF(#REF!=1,"20-21/1",
IF(#REF!=2,"20-21/2",
IF(#REF!=3,"21-22/1",
IF(#REF!=4,"21-22/2","Hata9")))),
IF(#REF!+BH216=2021,
IF(#REF!=1,"21-22/1",
IF(#REF!=2,"21-22/2",
IF(#REF!=3,"22-23/1",
IF(#REF!=4,"22-23/2","Hata10")))),
IF(#REF!+BH216=2022,
IF(#REF!=1,"22-23/1",
IF(#REF!=2,"22-23/2",
IF(#REF!=3,"23-24/1",
IF(#REF!=4,"23-24/2","Hata11")))),
IF(#REF!+BH216=2023,
IF(#REF!=1,"23-24/1",
IF(#REF!=2,"23-24/2",
IF(#REF!=3,"24-25/1",
IF(#REF!=4,"24-25/2","Hata12")))),
)))))))))))),
IF(AZ216="T",
IF(#REF!+BH216=2012,
IF(#REF!=1,"12-13/1",
IF(#REF!=2,"12-13/2",
IF(#REF!=3,"12-13/3",
IF(#REF!=4,"13-14/1",
IF(#REF!=5,"13-14/2",
IF(#REF!=6,"13-14/3","Hata1")))))),
IF(#REF!+BH216=2013,
IF(#REF!=1,"13-14/1",
IF(#REF!=2,"13-14/2",
IF(#REF!=3,"13-14/3",
IF(#REF!=4,"14-15/1",
IF(#REF!=5,"14-15/2",
IF(#REF!=6,"14-15/3","Hata2")))))),
IF(#REF!+BH216=2014,
IF(#REF!=1,"14-15/1",
IF(#REF!=2,"14-15/2",
IF(#REF!=3,"14-15/3",
IF(#REF!=4,"15-16/1",
IF(#REF!=5,"15-16/2",
IF(#REF!=6,"15-16/3","Hata3")))))),
IF(AND(#REF!+#REF!&gt;2014,#REF!+#REF!&lt;2015,BH216=1),
IF(#REF!=0.1,"14-15/0.1",
IF(#REF!=0.2,"14-15/0.2",
IF(#REF!=0.3,"14-15/0.3","Hata4"))),
IF(#REF!+BH216=2015,
IF(#REF!=1,"15-16/1",
IF(#REF!=2,"15-16/2",
IF(#REF!=3,"15-16/3",
IF(#REF!=4,"16-17/1",
IF(#REF!=5,"16-17/2",
IF(#REF!=6,"16-17/3","Hata5")))))),
IF(#REF!+BH216=2016,
IF(#REF!=1,"16-17/1",
IF(#REF!=2,"16-17/2",
IF(#REF!=3,"16-17/3",
IF(#REF!=4,"17-18/1",
IF(#REF!=5,"17-18/2",
IF(#REF!=6,"17-18/3","Hata6")))))),
IF(#REF!+BH216=2017,
IF(#REF!=1,"17-18/1",
IF(#REF!=2,"17-18/2",
IF(#REF!=3,"17-18/3",
IF(#REF!=4,"18-19/1",
IF(#REF!=5,"18-19/2",
IF(#REF!=6,"18-19/3","Hata7")))))),
IF(#REF!+BH216=2018,
IF(#REF!=1,"18-19/1",
IF(#REF!=2,"18-19/2",
IF(#REF!=3,"18-19/3",
IF(#REF!=4,"19-20/1",
IF(#REF!=5," 19-20/2",
IF(#REF!=6,"19-20/3","Hata8")))))),
IF(#REF!+BH216=2019,
IF(#REF!=1,"19-20/1",
IF(#REF!=2,"19-20/2",
IF(#REF!=3,"19-20/3",
IF(#REF!=4,"20-21/1",
IF(#REF!=5,"20-21/2",
IF(#REF!=6,"20-21/3","Hata9")))))),
IF(#REF!+BH216=2020,
IF(#REF!=1,"20-21/1",
IF(#REF!=2,"20-21/2",
IF(#REF!=3,"20-21/3",
IF(#REF!=4,"21-22/1",
IF(#REF!=5,"21-22/2",
IF(#REF!=6,"21-22/3","Hata10")))))),
IF(#REF!+BH216=2021,
IF(#REF!=1,"21-22/1",
IF(#REF!=2,"21-22/2",
IF(#REF!=3,"21-22/3",
IF(#REF!=4,"22-23/1",
IF(#REF!=5,"22-23/2",
IF(#REF!=6,"22-23/3","Hata11")))))),
IF(#REF!+BH216=2022,
IF(#REF!=1,"22-23/1",
IF(#REF!=2,"22-23/2",
IF(#REF!=3,"22-23/3",
IF(#REF!=4,"23-24/1",
IF(#REF!=5,"23-24/2",
IF(#REF!=6,"23-24/3","Hata12")))))),
IF(#REF!+BH216=2023,
IF(#REF!=1,"23-24/1",
IF(#REF!=2,"23-24/2",
IF(#REF!=3,"23-24/3",
IF(#REF!=4,"24-25/1",
IF(#REF!=5,"24-25/2",
IF(#REF!=6,"24-25/3","Hata13")))))),
))))))))))))))
)</f>
        <v>#REF!</v>
      </c>
      <c r="G216" s="4"/>
      <c r="H216" s="2" t="s">
        <v>148</v>
      </c>
      <c r="I216" s="2">
        <v>206093</v>
      </c>
      <c r="J216" s="2" t="s">
        <v>147</v>
      </c>
      <c r="Q216" s="5">
        <v>7</v>
      </c>
      <c r="R216" s="2">
        <f>VLOOKUP($Q216,[1]sistem!$I$3:$L$10,2,FALSE)</f>
        <v>0</v>
      </c>
      <c r="S216" s="2">
        <f>VLOOKUP($Q216,[1]sistem!$I$3:$L$10,3,FALSE)</f>
        <v>1</v>
      </c>
      <c r="T216" s="2">
        <f>VLOOKUP($Q216,[1]sistem!$I$3:$L$10,4,FALSE)</f>
        <v>1</v>
      </c>
      <c r="U216" s="2" t="e">
        <f>VLOOKUP($AZ216,[1]sistem!$I$13:$L$14,2,FALSE)*#REF!</f>
        <v>#REF!</v>
      </c>
      <c r="V216" s="2" t="e">
        <f>VLOOKUP($AZ216,[1]sistem!$I$13:$L$14,3,FALSE)*#REF!</f>
        <v>#REF!</v>
      </c>
      <c r="W216" s="2" t="e">
        <f>VLOOKUP($AZ216,[1]sistem!$I$13:$L$14,4,FALSE)*#REF!</f>
        <v>#REF!</v>
      </c>
      <c r="X216" s="2" t="e">
        <f t="shared" si="80"/>
        <v>#REF!</v>
      </c>
      <c r="Y216" s="2" t="e">
        <f t="shared" si="81"/>
        <v>#REF!</v>
      </c>
      <c r="Z216" s="2" t="e">
        <f t="shared" si="82"/>
        <v>#REF!</v>
      </c>
      <c r="AA216" s="2" t="e">
        <f t="shared" si="83"/>
        <v>#REF!</v>
      </c>
      <c r="AB216" s="2">
        <f>VLOOKUP(AZ216,[1]sistem!$I$18:$J$19,2,FALSE)</f>
        <v>14</v>
      </c>
      <c r="AC216" s="2">
        <v>0.25</v>
      </c>
      <c r="AD216" s="2">
        <f>VLOOKUP($Q216,[1]sistem!$I$3:$M$10,5,FALSE)</f>
        <v>1</v>
      </c>
      <c r="AE216" s="2">
        <v>4</v>
      </c>
      <c r="AG216" s="2">
        <f>AE216*AK216</f>
        <v>56</v>
      </c>
      <c r="AH216" s="2">
        <f>VLOOKUP($Q216,[1]sistem!$I$3:$N$10,6,FALSE)</f>
        <v>2</v>
      </c>
      <c r="AI216" s="2">
        <v>2</v>
      </c>
      <c r="AJ216" s="2">
        <f t="shared" si="84"/>
        <v>4</v>
      </c>
      <c r="AK216" s="2">
        <f>VLOOKUP($AZ216,[1]sistem!$I$18:$K$19,3,FALSE)</f>
        <v>14</v>
      </c>
      <c r="AL216" s="2" t="e">
        <f>AK216*#REF!</f>
        <v>#REF!</v>
      </c>
      <c r="AM216" s="2" t="e">
        <f t="shared" si="85"/>
        <v>#REF!</v>
      </c>
      <c r="AN216" s="2">
        <f>IF(AN225="s",25,25)</f>
        <v>25</v>
      </c>
      <c r="AO216" s="2" t="e">
        <f t="shared" si="86"/>
        <v>#REF!</v>
      </c>
      <c r="AP216" s="2" t="e">
        <f>ROUND(AO216-#REF!,0)</f>
        <v>#REF!</v>
      </c>
      <c r="AQ216" s="2">
        <f>IF(AZ216="s",IF(Q216=0,0,
IF(Q216=1,#REF!*4*4,
IF(Q216=2,0,
IF(Q216=3,#REF!*4*2,
IF(Q216=4,0,
IF(Q216=5,0,
IF(Q216=6,0,
IF(Q216=7,0)))))))),
IF(AZ216="t",
IF(Q216=0,0,
IF(Q216=1,#REF!*4*4*0.8,
IF(Q216=2,0,
IF(Q216=3,#REF!*4*2*0.8,
IF(Q216=4,0,
IF(Q216=5,0,
IF(Q216=6,0,
IF(Q216=7,0))))))))))</f>
        <v>0</v>
      </c>
      <c r="AR216" s="2" t="e">
        <f>IF(AZ216="s",
IF(Q216=0,0,
IF(Q216=1,0,
IF(Q216=2,#REF!*4*2,
IF(Q216=3,#REF!*4,
IF(Q216=4,#REF!*4,
IF(Q216=5,0,
IF(Q216=6,0,
IF(Q216=7,#REF!*4)))))))),
IF(AZ216="t",
IF(Q216=0,0,
IF(Q216=1,0,
IF(Q216=2,#REF!*4*2*0.8,
IF(Q216=3,#REF!*4*0.8,
IF(Q216=4,#REF!*4*0.8,
IF(Q216=5,0,
IF(Q216=6,0,
IF(Q216=7,#REF!*4))))))))))</f>
        <v>#REF!</v>
      </c>
      <c r="AS216" s="2" t="e">
        <f>IF(AZ216="s",
IF(Q216=0,0,
IF(Q216=1,#REF!*2,
IF(Q216=2,#REF!*2,
IF(Q216=3,#REF!*2,
IF(Q216=4,#REF!*2,
IF(Q216=5,#REF!*2,
IF(Q216=6,#REF!*2,
IF(Q216=7,#REF!*2)))))))),
IF(AZ216="t",
IF(Q216=0,#REF!*2*0.8,
IF(Q216=1,#REF!*2*0.8,
IF(Q216=2,#REF!*2*0.8,
IF(Q216=3,#REF!*2*0.8,
IF(Q216=4,#REF!*2*0.8,
IF(Q216=5,#REF!*2*0.8,
IF(Q216=6,#REF!*1*0.8,
IF(Q216=7,#REF!*2))))))))))</f>
        <v>#REF!</v>
      </c>
      <c r="AT216" s="2" t="e">
        <f t="shared" si="87"/>
        <v>#REF!</v>
      </c>
      <c r="AU216" s="2" t="e">
        <f>IF(AZ216="s",
IF(Q216=0,0,
IF(Q216=1,(14-2)*(#REF!+#REF!)/4*4,
IF(Q216=2,(14-2)*(#REF!+#REF!)/4*2,
IF(Q216=3,(14-2)*(#REF!+#REF!)/4*3,
IF(Q216=4,(14-2)*(#REF!+#REF!)/4,
IF(Q216=5,(14-2)*#REF!/4,
IF(Q216=6,0,
IF(Q216=7,(14)*#REF!)))))))),
IF(AZ216="t",
IF(Q216=0,0,
IF(Q216=1,(11-2)*(#REF!+#REF!)/4*4,
IF(Q216=2,(11-2)*(#REF!+#REF!)/4*2,
IF(Q216=3,(11-2)*(#REF!+#REF!)/4*3,
IF(Q216=4,(11-2)*(#REF!+#REF!)/4,
IF(Q216=5,(11-2)*#REF!/4,
IF(Q216=6,0,
IF(Q216=7,(11)*#REF!))))))))))</f>
        <v>#REF!</v>
      </c>
      <c r="AV216" s="2" t="e">
        <f t="shared" si="88"/>
        <v>#REF!</v>
      </c>
      <c r="AW216" s="2">
        <f t="shared" si="89"/>
        <v>8</v>
      </c>
      <c r="AX216" s="2">
        <f t="shared" si="90"/>
        <v>4</v>
      </c>
      <c r="AY216" s="2" t="e">
        <f t="shared" si="91"/>
        <v>#REF!</v>
      </c>
      <c r="AZ216" s="2" t="s">
        <v>63</v>
      </c>
      <c r="BA216" s="2" t="e">
        <f>IF(BG216="A",0,IF(AZ216="s",14*#REF!,IF(AZ216="T",11*#REF!,"HATA")))</f>
        <v>#REF!</v>
      </c>
      <c r="BB216" s="2" t="e">
        <f t="shared" si="92"/>
        <v>#REF!</v>
      </c>
      <c r="BC216" s="2" t="e">
        <f t="shared" si="93"/>
        <v>#REF!</v>
      </c>
      <c r="BD216" s="2" t="e">
        <f>IF(BC216-#REF!=0,"DOĞRU","YANLIŞ")</f>
        <v>#REF!</v>
      </c>
      <c r="BE216" s="2" t="e">
        <f>#REF!-BC216</f>
        <v>#REF!</v>
      </c>
      <c r="BF216" s="2">
        <v>0</v>
      </c>
      <c r="BH216" s="2">
        <v>0</v>
      </c>
      <c r="BJ216" s="2">
        <v>7</v>
      </c>
      <c r="BL216" s="7" t="e">
        <f>#REF!*14</f>
        <v>#REF!</v>
      </c>
      <c r="BM216" s="9"/>
      <c r="BN216" s="8"/>
      <c r="BO216" s="13"/>
      <c r="BP216" s="13"/>
      <c r="BQ216" s="13"/>
      <c r="BR216" s="13"/>
      <c r="BS216" s="13"/>
      <c r="BT216" s="10"/>
      <c r="BU216" s="11"/>
      <c r="BV216" s="12"/>
      <c r="CC216" s="41"/>
      <c r="CD216" s="41"/>
      <c r="CE216" s="41"/>
      <c r="CF216" s="42"/>
      <c r="CG216" s="42"/>
      <c r="CH216" s="42"/>
      <c r="CI216" s="42"/>
      <c r="CJ216" s="42"/>
      <c r="CK216" s="42"/>
    </row>
    <row r="217" spans="1:89" hidden="1" x14ac:dyDescent="0.25">
      <c r="A217" s="2" t="s">
        <v>548</v>
      </c>
      <c r="B217" s="2" t="s">
        <v>549</v>
      </c>
      <c r="C217" s="2" t="s">
        <v>549</v>
      </c>
      <c r="D217" s="4" t="s">
        <v>60</v>
      </c>
      <c r="E217" s="4" t="s">
        <v>60</v>
      </c>
      <c r="F217" s="4" t="e">
        <f>IF(AZ217="S",
IF(#REF!+BH217=2012,
IF(#REF!=1,"12-13/1",
IF(#REF!=2,"12-13/2",
IF(#REF!=3,"13-14/1",
IF(#REF!=4,"13-14/2","Hata1")))),
IF(#REF!+BH217=2013,
IF(#REF!=1,"13-14/1",
IF(#REF!=2,"13-14/2",
IF(#REF!=3,"14-15/1",
IF(#REF!=4,"14-15/2","Hata2")))),
IF(#REF!+BH217=2014,
IF(#REF!=1,"14-15/1",
IF(#REF!=2,"14-15/2",
IF(#REF!=3,"15-16/1",
IF(#REF!=4,"15-16/2","Hata3")))),
IF(#REF!+BH217=2015,
IF(#REF!=1,"15-16/1",
IF(#REF!=2,"15-16/2",
IF(#REF!=3,"16-17/1",
IF(#REF!=4,"16-17/2","Hata4")))),
IF(#REF!+BH217=2016,
IF(#REF!=1,"16-17/1",
IF(#REF!=2,"16-17/2",
IF(#REF!=3,"17-18/1",
IF(#REF!=4,"17-18/2","Hata5")))),
IF(#REF!+BH217=2017,
IF(#REF!=1,"17-18/1",
IF(#REF!=2,"17-18/2",
IF(#REF!=3,"18-19/1",
IF(#REF!=4,"18-19/2","Hata6")))),
IF(#REF!+BH217=2018,
IF(#REF!=1,"18-19/1",
IF(#REF!=2,"18-19/2",
IF(#REF!=3,"19-20/1",
IF(#REF!=4,"19-20/2","Hata7")))),
IF(#REF!+BH217=2019,
IF(#REF!=1,"19-20/1",
IF(#REF!=2,"19-20/2",
IF(#REF!=3,"20-21/1",
IF(#REF!=4,"20-21/2","Hata8")))),
IF(#REF!+BH217=2020,
IF(#REF!=1,"20-21/1",
IF(#REF!=2,"20-21/2",
IF(#REF!=3,"21-22/1",
IF(#REF!=4,"21-22/2","Hata9")))),
IF(#REF!+BH217=2021,
IF(#REF!=1,"21-22/1",
IF(#REF!=2,"21-22/2",
IF(#REF!=3,"22-23/1",
IF(#REF!=4,"22-23/2","Hata10")))),
IF(#REF!+BH217=2022,
IF(#REF!=1,"22-23/1",
IF(#REF!=2,"22-23/2",
IF(#REF!=3,"23-24/1",
IF(#REF!=4,"23-24/2","Hata11")))),
IF(#REF!+BH217=2023,
IF(#REF!=1,"23-24/1",
IF(#REF!=2,"23-24/2",
IF(#REF!=3,"24-25/1",
IF(#REF!=4,"24-25/2","Hata12")))),
)))))))))))),
IF(AZ217="T",
IF(#REF!+BH217=2012,
IF(#REF!=1,"12-13/1",
IF(#REF!=2,"12-13/2",
IF(#REF!=3,"12-13/3",
IF(#REF!=4,"13-14/1",
IF(#REF!=5,"13-14/2",
IF(#REF!=6,"13-14/3","Hata1")))))),
IF(#REF!+BH217=2013,
IF(#REF!=1,"13-14/1",
IF(#REF!=2,"13-14/2",
IF(#REF!=3,"13-14/3",
IF(#REF!=4,"14-15/1",
IF(#REF!=5,"14-15/2",
IF(#REF!=6,"14-15/3","Hata2")))))),
IF(#REF!+BH217=2014,
IF(#REF!=1,"14-15/1",
IF(#REF!=2,"14-15/2",
IF(#REF!=3,"14-15/3",
IF(#REF!=4,"15-16/1",
IF(#REF!=5,"15-16/2",
IF(#REF!=6,"15-16/3","Hata3")))))),
IF(AND(#REF!+#REF!&gt;2014,#REF!+#REF!&lt;2015,BH217=1),
IF(#REF!=0.1,"14-15/0.1",
IF(#REF!=0.2,"14-15/0.2",
IF(#REF!=0.3,"14-15/0.3","Hata4"))),
IF(#REF!+BH217=2015,
IF(#REF!=1,"15-16/1",
IF(#REF!=2,"15-16/2",
IF(#REF!=3,"15-16/3",
IF(#REF!=4,"16-17/1",
IF(#REF!=5,"16-17/2",
IF(#REF!=6,"16-17/3","Hata5")))))),
IF(#REF!+BH217=2016,
IF(#REF!=1,"16-17/1",
IF(#REF!=2,"16-17/2",
IF(#REF!=3,"16-17/3",
IF(#REF!=4,"17-18/1",
IF(#REF!=5,"17-18/2",
IF(#REF!=6,"17-18/3","Hata6")))))),
IF(#REF!+BH217=2017,
IF(#REF!=1,"17-18/1",
IF(#REF!=2,"17-18/2",
IF(#REF!=3,"17-18/3",
IF(#REF!=4,"18-19/1",
IF(#REF!=5,"18-19/2",
IF(#REF!=6,"18-19/3","Hata7")))))),
IF(#REF!+BH217=2018,
IF(#REF!=1,"18-19/1",
IF(#REF!=2,"18-19/2",
IF(#REF!=3,"18-19/3",
IF(#REF!=4,"19-20/1",
IF(#REF!=5," 19-20/2",
IF(#REF!=6,"19-20/3","Hata8")))))),
IF(#REF!+BH217=2019,
IF(#REF!=1,"19-20/1",
IF(#REF!=2,"19-20/2",
IF(#REF!=3,"19-20/3",
IF(#REF!=4,"20-21/1",
IF(#REF!=5,"20-21/2",
IF(#REF!=6,"20-21/3","Hata9")))))),
IF(#REF!+BH217=2020,
IF(#REF!=1,"20-21/1",
IF(#REF!=2,"20-21/2",
IF(#REF!=3,"20-21/3",
IF(#REF!=4,"21-22/1",
IF(#REF!=5,"21-22/2",
IF(#REF!=6,"21-22/3","Hata10")))))),
IF(#REF!+BH217=2021,
IF(#REF!=1,"21-22/1",
IF(#REF!=2,"21-22/2",
IF(#REF!=3,"21-22/3",
IF(#REF!=4,"22-23/1",
IF(#REF!=5,"22-23/2",
IF(#REF!=6,"22-23/3","Hata11")))))),
IF(#REF!+BH217=2022,
IF(#REF!=1,"22-23/1",
IF(#REF!=2,"22-23/2",
IF(#REF!=3,"22-23/3",
IF(#REF!=4,"23-24/1",
IF(#REF!=5,"23-24/2",
IF(#REF!=6,"23-24/3","Hata12")))))),
IF(#REF!+BH217=2023,
IF(#REF!=1,"23-24/1",
IF(#REF!=2,"23-24/2",
IF(#REF!=3,"23-24/3",
IF(#REF!=4,"24-25/1",
IF(#REF!=5,"24-25/2",
IF(#REF!=6,"24-25/3","Hata13")))))),
))))))))))))))
)</f>
        <v>#REF!</v>
      </c>
      <c r="G217" s="4"/>
      <c r="H217" s="2" t="s">
        <v>148</v>
      </c>
      <c r="I217" s="2">
        <v>206093</v>
      </c>
      <c r="J217" s="2" t="s">
        <v>147</v>
      </c>
      <c r="Q217" s="5">
        <v>4</v>
      </c>
      <c r="R217" s="2">
        <f>VLOOKUP($Q217,[1]sistem!$I$3:$L$10,2,FALSE)</f>
        <v>0</v>
      </c>
      <c r="S217" s="2">
        <f>VLOOKUP($Q217,[1]sistem!$I$3:$L$10,3,FALSE)</f>
        <v>1</v>
      </c>
      <c r="T217" s="2">
        <f>VLOOKUP($Q217,[1]sistem!$I$3:$L$10,4,FALSE)</f>
        <v>1</v>
      </c>
      <c r="U217" s="2" t="e">
        <f>VLOOKUP($AZ217,[1]sistem!$I$13:$L$14,2,FALSE)*#REF!</f>
        <v>#REF!</v>
      </c>
      <c r="V217" s="2" t="e">
        <f>VLOOKUP($AZ217,[1]sistem!$I$13:$L$14,3,FALSE)*#REF!</f>
        <v>#REF!</v>
      </c>
      <c r="W217" s="2" t="e">
        <f>VLOOKUP($AZ217,[1]sistem!$I$13:$L$14,4,FALSE)*#REF!</f>
        <v>#REF!</v>
      </c>
      <c r="X217" s="2" t="e">
        <f t="shared" si="80"/>
        <v>#REF!</v>
      </c>
      <c r="Y217" s="2" t="e">
        <f t="shared" si="81"/>
        <v>#REF!</v>
      </c>
      <c r="Z217" s="2" t="e">
        <f t="shared" si="82"/>
        <v>#REF!</v>
      </c>
      <c r="AA217" s="2" t="e">
        <f t="shared" si="83"/>
        <v>#REF!</v>
      </c>
      <c r="AB217" s="2">
        <f>VLOOKUP(AZ217,[1]sistem!$I$18:$J$19,2,FALSE)</f>
        <v>14</v>
      </c>
      <c r="AC217" s="2">
        <v>0.25</v>
      </c>
      <c r="AD217" s="2">
        <f>VLOOKUP($Q217,[1]sistem!$I$3:$M$10,5,FALSE)</f>
        <v>1</v>
      </c>
      <c r="AE217" s="2">
        <v>1</v>
      </c>
      <c r="AG217" s="2">
        <f>AE217*AK217</f>
        <v>14</v>
      </c>
      <c r="AH217" s="2">
        <f>VLOOKUP($Q217,[1]sistem!$I$3:$N$10,6,FALSE)</f>
        <v>2</v>
      </c>
      <c r="AI217" s="2">
        <v>2</v>
      </c>
      <c r="AJ217" s="2">
        <f t="shared" si="84"/>
        <v>4</v>
      </c>
      <c r="AK217" s="2">
        <f>VLOOKUP($AZ217,[1]sistem!$I$18:$K$19,3,FALSE)</f>
        <v>14</v>
      </c>
      <c r="AL217" s="2" t="e">
        <f>AK217*#REF!</f>
        <v>#REF!</v>
      </c>
      <c r="AM217" s="2" t="e">
        <f t="shared" si="85"/>
        <v>#REF!</v>
      </c>
      <c r="AN217" s="2">
        <f>IF(AN226="s",25,25)</f>
        <v>25</v>
      </c>
      <c r="AO217" s="2" t="e">
        <f t="shared" si="86"/>
        <v>#REF!</v>
      </c>
      <c r="AP217" s="2" t="e">
        <f>ROUND(AO217-#REF!,0)</f>
        <v>#REF!</v>
      </c>
      <c r="AQ217" s="2">
        <f>IF(AZ217="s",IF(Q217=0,0,
IF(Q217=1,#REF!*4*4,
IF(Q217=2,0,
IF(Q217=3,#REF!*4*2,
IF(Q217=4,0,
IF(Q217=5,0,
IF(Q217=6,0,
IF(Q217=7,0)))))))),
IF(AZ217="t",
IF(Q217=0,0,
IF(Q217=1,#REF!*4*4*0.8,
IF(Q217=2,0,
IF(Q217=3,#REF!*4*2*0.8,
IF(Q217=4,0,
IF(Q217=5,0,
IF(Q217=6,0,
IF(Q217=7,0))))))))))</f>
        <v>0</v>
      </c>
      <c r="AR217" s="2" t="e">
        <f>IF(AZ217="s",
IF(Q217=0,0,
IF(Q217=1,0,
IF(Q217=2,#REF!*4*2,
IF(Q217=3,#REF!*4,
IF(Q217=4,#REF!*4,
IF(Q217=5,0,
IF(Q217=6,0,
IF(Q217=7,#REF!*4)))))))),
IF(AZ217="t",
IF(Q217=0,0,
IF(Q217=1,0,
IF(Q217=2,#REF!*4*2*0.8,
IF(Q217=3,#REF!*4*0.8,
IF(Q217=4,#REF!*4*0.8,
IF(Q217=5,0,
IF(Q217=6,0,
IF(Q217=7,#REF!*4))))))))))</f>
        <v>#REF!</v>
      </c>
      <c r="AS217" s="2" t="e">
        <f>IF(AZ217="s",
IF(Q217=0,0,
IF(Q217=1,#REF!*2,
IF(Q217=2,#REF!*2,
IF(Q217=3,#REF!*2,
IF(Q217=4,#REF!*2,
IF(Q217=5,#REF!*2,
IF(Q217=6,#REF!*2,
IF(Q217=7,#REF!*2)))))))),
IF(AZ217="t",
IF(Q217=0,#REF!*2*0.8,
IF(Q217=1,#REF!*2*0.8,
IF(Q217=2,#REF!*2*0.8,
IF(Q217=3,#REF!*2*0.8,
IF(Q217=4,#REF!*2*0.8,
IF(Q217=5,#REF!*2*0.8,
IF(Q217=6,#REF!*1*0.8,
IF(Q217=7,#REF!*2))))))))))</f>
        <v>#REF!</v>
      </c>
      <c r="AT217" s="2" t="e">
        <f t="shared" si="87"/>
        <v>#REF!</v>
      </c>
      <c r="AU217" s="2" t="e">
        <f>IF(AZ217="s",
IF(Q217=0,0,
IF(Q217=1,(14-2)*(#REF!+#REF!)/4*4,
IF(Q217=2,(14-2)*(#REF!+#REF!)/4*2,
IF(Q217=3,(14-2)*(#REF!+#REF!)/4*3,
IF(Q217=4,(14-2)*(#REF!+#REF!)/4,
IF(Q217=5,(14-2)*#REF!/4,
IF(Q217=6,0,
IF(Q217=7,(14)*#REF!)))))))),
IF(AZ217="t",
IF(Q217=0,0,
IF(Q217=1,(11-2)*(#REF!+#REF!)/4*4,
IF(Q217=2,(11-2)*(#REF!+#REF!)/4*2,
IF(Q217=3,(11-2)*(#REF!+#REF!)/4*3,
IF(Q217=4,(11-2)*(#REF!+#REF!)/4,
IF(Q217=5,(11-2)*#REF!/4,
IF(Q217=6,0,
IF(Q217=7,(11)*#REF!))))))))))</f>
        <v>#REF!</v>
      </c>
      <c r="AV217" s="2" t="e">
        <f t="shared" si="88"/>
        <v>#REF!</v>
      </c>
      <c r="AW217" s="2">
        <f t="shared" si="89"/>
        <v>8</v>
      </c>
      <c r="AX217" s="2">
        <f t="shared" si="90"/>
        <v>4</v>
      </c>
      <c r="AY217" s="2" t="e">
        <f t="shared" si="91"/>
        <v>#REF!</v>
      </c>
      <c r="AZ217" s="2" t="s">
        <v>63</v>
      </c>
      <c r="BA217" s="2" t="e">
        <f>IF(BG217="A",0,IF(AZ217="s",14*#REF!,IF(AZ217="T",11*#REF!,"HATA")))</f>
        <v>#REF!</v>
      </c>
      <c r="BB217" s="2" t="e">
        <f t="shared" si="92"/>
        <v>#REF!</v>
      </c>
      <c r="BC217" s="2" t="e">
        <f t="shared" si="93"/>
        <v>#REF!</v>
      </c>
      <c r="BD217" s="2" t="e">
        <f>IF(BC217-#REF!=0,"DOĞRU","YANLIŞ")</f>
        <v>#REF!</v>
      </c>
      <c r="BE217" s="2" t="e">
        <f>#REF!-BC217</f>
        <v>#REF!</v>
      </c>
      <c r="BF217" s="2">
        <v>0</v>
      </c>
      <c r="BH217" s="2">
        <v>0</v>
      </c>
      <c r="BJ217" s="2">
        <v>4</v>
      </c>
      <c r="BL217" s="7" t="e">
        <f>#REF!*14</f>
        <v>#REF!</v>
      </c>
      <c r="BM217" s="9"/>
      <c r="BN217" s="8"/>
      <c r="BO217" s="13"/>
      <c r="BP217" s="13"/>
      <c r="BQ217" s="13"/>
      <c r="BR217" s="13"/>
      <c r="BS217" s="13"/>
      <c r="BT217" s="10"/>
      <c r="BU217" s="11"/>
      <c r="BV217" s="12"/>
      <c r="CC217" s="41"/>
      <c r="CD217" s="41"/>
      <c r="CE217" s="41"/>
      <c r="CF217" s="42"/>
      <c r="CG217" s="42"/>
      <c r="CH217" s="42"/>
      <c r="CI217" s="42"/>
      <c r="CJ217" s="42"/>
      <c r="CK217" s="42"/>
    </row>
    <row r="218" spans="1:89" hidden="1" x14ac:dyDescent="0.25">
      <c r="A218" s="2" t="s">
        <v>104</v>
      </c>
      <c r="B218" s="2" t="s">
        <v>105</v>
      </c>
      <c r="C218" s="2" t="s">
        <v>105</v>
      </c>
      <c r="D218" s="4" t="s">
        <v>60</v>
      </c>
      <c r="E218" s="4" t="s">
        <v>60</v>
      </c>
      <c r="F218" s="4" t="e">
        <f>IF(AZ218="S",
IF(#REF!+BH218=2012,
IF(#REF!=1,"12-13/1",
IF(#REF!=2,"12-13/2",
IF(#REF!=3,"13-14/1",
IF(#REF!=4,"13-14/2","Hata1")))),
IF(#REF!+BH218=2013,
IF(#REF!=1,"13-14/1",
IF(#REF!=2,"13-14/2",
IF(#REF!=3,"14-15/1",
IF(#REF!=4,"14-15/2","Hata2")))),
IF(#REF!+BH218=2014,
IF(#REF!=1,"14-15/1",
IF(#REF!=2,"14-15/2",
IF(#REF!=3,"15-16/1",
IF(#REF!=4,"15-16/2","Hata3")))),
IF(#REF!+BH218=2015,
IF(#REF!=1,"15-16/1",
IF(#REF!=2,"15-16/2",
IF(#REF!=3,"16-17/1",
IF(#REF!=4,"16-17/2","Hata4")))),
IF(#REF!+BH218=2016,
IF(#REF!=1,"16-17/1",
IF(#REF!=2,"16-17/2",
IF(#REF!=3,"17-18/1",
IF(#REF!=4,"17-18/2","Hata5")))),
IF(#REF!+BH218=2017,
IF(#REF!=1,"17-18/1",
IF(#REF!=2,"17-18/2",
IF(#REF!=3,"18-19/1",
IF(#REF!=4,"18-19/2","Hata6")))),
IF(#REF!+BH218=2018,
IF(#REF!=1,"18-19/1",
IF(#REF!=2,"18-19/2",
IF(#REF!=3,"19-20/1",
IF(#REF!=4,"19-20/2","Hata7")))),
IF(#REF!+BH218=2019,
IF(#REF!=1,"19-20/1",
IF(#REF!=2,"19-20/2",
IF(#REF!=3,"20-21/1",
IF(#REF!=4,"20-21/2","Hata8")))),
IF(#REF!+BH218=2020,
IF(#REF!=1,"20-21/1",
IF(#REF!=2,"20-21/2",
IF(#REF!=3,"21-22/1",
IF(#REF!=4,"21-22/2","Hata9")))),
IF(#REF!+BH218=2021,
IF(#REF!=1,"21-22/1",
IF(#REF!=2,"21-22/2",
IF(#REF!=3,"22-23/1",
IF(#REF!=4,"22-23/2","Hata10")))),
IF(#REF!+BH218=2022,
IF(#REF!=1,"22-23/1",
IF(#REF!=2,"22-23/2",
IF(#REF!=3,"23-24/1",
IF(#REF!=4,"23-24/2","Hata11")))),
IF(#REF!+BH218=2023,
IF(#REF!=1,"23-24/1",
IF(#REF!=2,"23-24/2",
IF(#REF!=3,"24-25/1",
IF(#REF!=4,"24-25/2","Hata12")))),
)))))))))))),
IF(AZ218="T",
IF(#REF!+BH218=2012,
IF(#REF!=1,"12-13/1",
IF(#REF!=2,"12-13/2",
IF(#REF!=3,"12-13/3",
IF(#REF!=4,"13-14/1",
IF(#REF!=5,"13-14/2",
IF(#REF!=6,"13-14/3","Hata1")))))),
IF(#REF!+BH218=2013,
IF(#REF!=1,"13-14/1",
IF(#REF!=2,"13-14/2",
IF(#REF!=3,"13-14/3",
IF(#REF!=4,"14-15/1",
IF(#REF!=5,"14-15/2",
IF(#REF!=6,"14-15/3","Hata2")))))),
IF(#REF!+BH218=2014,
IF(#REF!=1,"14-15/1",
IF(#REF!=2,"14-15/2",
IF(#REF!=3,"14-15/3",
IF(#REF!=4,"15-16/1",
IF(#REF!=5,"15-16/2",
IF(#REF!=6,"15-16/3","Hata3")))))),
IF(AND(#REF!+#REF!&gt;2014,#REF!+#REF!&lt;2015,BH218=1),
IF(#REF!=0.1,"14-15/0.1",
IF(#REF!=0.2,"14-15/0.2",
IF(#REF!=0.3,"14-15/0.3","Hata4"))),
IF(#REF!+BH218=2015,
IF(#REF!=1,"15-16/1",
IF(#REF!=2,"15-16/2",
IF(#REF!=3,"15-16/3",
IF(#REF!=4,"16-17/1",
IF(#REF!=5,"16-17/2",
IF(#REF!=6,"16-17/3","Hata5")))))),
IF(#REF!+BH218=2016,
IF(#REF!=1,"16-17/1",
IF(#REF!=2,"16-17/2",
IF(#REF!=3,"16-17/3",
IF(#REF!=4,"17-18/1",
IF(#REF!=5,"17-18/2",
IF(#REF!=6,"17-18/3","Hata6")))))),
IF(#REF!+BH218=2017,
IF(#REF!=1,"17-18/1",
IF(#REF!=2,"17-18/2",
IF(#REF!=3,"17-18/3",
IF(#REF!=4,"18-19/1",
IF(#REF!=5,"18-19/2",
IF(#REF!=6,"18-19/3","Hata7")))))),
IF(#REF!+BH218=2018,
IF(#REF!=1,"18-19/1",
IF(#REF!=2,"18-19/2",
IF(#REF!=3,"18-19/3",
IF(#REF!=4,"19-20/1",
IF(#REF!=5," 19-20/2",
IF(#REF!=6,"19-20/3","Hata8")))))),
IF(#REF!+BH218=2019,
IF(#REF!=1,"19-20/1",
IF(#REF!=2,"19-20/2",
IF(#REF!=3,"19-20/3",
IF(#REF!=4,"20-21/1",
IF(#REF!=5,"20-21/2",
IF(#REF!=6,"20-21/3","Hata9")))))),
IF(#REF!+BH218=2020,
IF(#REF!=1,"20-21/1",
IF(#REF!=2,"20-21/2",
IF(#REF!=3,"20-21/3",
IF(#REF!=4,"21-22/1",
IF(#REF!=5,"21-22/2",
IF(#REF!=6,"21-22/3","Hata10")))))),
IF(#REF!+BH218=2021,
IF(#REF!=1,"21-22/1",
IF(#REF!=2,"21-22/2",
IF(#REF!=3,"21-22/3",
IF(#REF!=4,"22-23/1",
IF(#REF!=5,"22-23/2",
IF(#REF!=6,"22-23/3","Hata11")))))),
IF(#REF!+BH218=2022,
IF(#REF!=1,"22-23/1",
IF(#REF!=2,"22-23/2",
IF(#REF!=3,"22-23/3",
IF(#REF!=4,"23-24/1",
IF(#REF!=5,"23-24/2",
IF(#REF!=6,"23-24/3","Hata12")))))),
IF(#REF!+BH218=2023,
IF(#REF!=1,"23-24/1",
IF(#REF!=2,"23-24/2",
IF(#REF!=3,"23-24/3",
IF(#REF!=4,"24-25/1",
IF(#REF!=5,"24-25/2",
IF(#REF!=6,"24-25/3","Hata13")))))),
))))))))))))))
)</f>
        <v>#REF!</v>
      </c>
      <c r="G218" s="4"/>
      <c r="H218" s="2" t="s">
        <v>149</v>
      </c>
      <c r="I218" s="2">
        <v>1310286</v>
      </c>
      <c r="J218" s="2" t="s">
        <v>141</v>
      </c>
      <c r="O218" s="2" t="s">
        <v>108</v>
      </c>
      <c r="P218" s="2" t="s">
        <v>109</v>
      </c>
      <c r="Q218" s="5">
        <v>7</v>
      </c>
      <c r="R218" s="2">
        <f>VLOOKUP($Q218,[1]sistem!$I$3:$L$10,2,FALSE)</f>
        <v>0</v>
      </c>
      <c r="S218" s="2">
        <f>VLOOKUP($Q218,[1]sistem!$I$3:$L$10,3,FALSE)</f>
        <v>1</v>
      </c>
      <c r="T218" s="2">
        <f>VLOOKUP($Q218,[1]sistem!$I$3:$L$10,4,FALSE)</f>
        <v>1</v>
      </c>
      <c r="U218" s="2" t="e">
        <f>VLOOKUP($AZ218,[1]sistem!$I$13:$L$14,2,FALSE)*#REF!</f>
        <v>#REF!</v>
      </c>
      <c r="V218" s="2" t="e">
        <f>VLOOKUP($AZ218,[1]sistem!$I$13:$L$14,3,FALSE)*#REF!</f>
        <v>#REF!</v>
      </c>
      <c r="W218" s="2" t="e">
        <f>VLOOKUP($AZ218,[1]sistem!$I$13:$L$14,4,FALSE)*#REF!</f>
        <v>#REF!</v>
      </c>
      <c r="X218" s="2" t="e">
        <f t="shared" si="80"/>
        <v>#REF!</v>
      </c>
      <c r="Y218" s="2" t="e">
        <f t="shared" si="81"/>
        <v>#REF!</v>
      </c>
      <c r="Z218" s="2" t="e">
        <f t="shared" si="82"/>
        <v>#REF!</v>
      </c>
      <c r="AA218" s="2" t="e">
        <f t="shared" si="83"/>
        <v>#REF!</v>
      </c>
      <c r="AB218" s="2">
        <f>VLOOKUP(AZ218,[1]sistem!$I$18:$J$19,2,FALSE)</f>
        <v>14</v>
      </c>
      <c r="AC218" s="2">
        <v>0.25</v>
      </c>
      <c r="AD218" s="2">
        <f>VLOOKUP($Q218,[1]sistem!$I$3:$M$10,5,FALSE)</f>
        <v>1</v>
      </c>
      <c r="AG218" s="2" t="e">
        <f>(#REF!+#REF!)*AB218</f>
        <v>#REF!</v>
      </c>
      <c r="AH218" s="2">
        <f>VLOOKUP($Q218,[1]sistem!$I$3:$N$10,6,FALSE)</f>
        <v>2</v>
      </c>
      <c r="AI218" s="2">
        <v>2</v>
      </c>
      <c r="AJ218" s="2">
        <f t="shared" si="84"/>
        <v>4</v>
      </c>
      <c r="AK218" s="2">
        <f>VLOOKUP($AZ218,[1]sistem!$I$18:$K$19,3,FALSE)</f>
        <v>14</v>
      </c>
      <c r="AL218" s="2" t="e">
        <f>AK218*#REF!</f>
        <v>#REF!</v>
      </c>
      <c r="AM218" s="2" t="e">
        <f t="shared" si="85"/>
        <v>#REF!</v>
      </c>
      <c r="AN218" s="2">
        <f t="shared" ref="AN218:AN224" si="94">IF(AZ218="s",25,25)</f>
        <v>25</v>
      </c>
      <c r="AO218" s="2" t="e">
        <f t="shared" si="86"/>
        <v>#REF!</v>
      </c>
      <c r="AP218" s="2" t="e">
        <f>ROUND(AO218-#REF!,0)</f>
        <v>#REF!</v>
      </c>
      <c r="AQ218" s="2">
        <f>IF(AZ218="s",IF(Q218=0,0,
IF(Q218=1,#REF!*4*4,
IF(Q218=2,0,
IF(Q218=3,#REF!*4*2,
IF(Q218=4,0,
IF(Q218=5,0,
IF(Q218=6,0,
IF(Q218=7,0)))))))),
IF(AZ218="t",
IF(Q218=0,0,
IF(Q218=1,#REF!*4*4*0.8,
IF(Q218=2,0,
IF(Q218=3,#REF!*4*2*0.8,
IF(Q218=4,0,
IF(Q218=5,0,
IF(Q218=6,0,
IF(Q218=7,0))))))))))</f>
        <v>0</v>
      </c>
      <c r="AR218" s="2" t="e">
        <f>IF(AZ218="s",
IF(Q218=0,0,
IF(Q218=1,0,
IF(Q218=2,#REF!*4*2,
IF(Q218=3,#REF!*4,
IF(Q218=4,#REF!*4,
IF(Q218=5,0,
IF(Q218=6,0,
IF(Q218=7,#REF!*4)))))))),
IF(AZ218="t",
IF(Q218=0,0,
IF(Q218=1,0,
IF(Q218=2,#REF!*4*2*0.8,
IF(Q218=3,#REF!*4*0.8,
IF(Q218=4,#REF!*4*0.8,
IF(Q218=5,0,
IF(Q218=6,0,
IF(Q218=7,#REF!*4))))))))))</f>
        <v>#REF!</v>
      </c>
      <c r="AS218" s="2" t="e">
        <f>IF(AZ218="s",
IF(Q218=0,0,
IF(Q218=1,#REF!*2,
IF(Q218=2,#REF!*2,
IF(Q218=3,#REF!*2,
IF(Q218=4,#REF!*2,
IF(Q218=5,#REF!*2,
IF(Q218=6,#REF!*2,
IF(Q218=7,#REF!*2)))))))),
IF(AZ218="t",
IF(Q218=0,#REF!*2*0.8,
IF(Q218=1,#REF!*2*0.8,
IF(Q218=2,#REF!*2*0.8,
IF(Q218=3,#REF!*2*0.8,
IF(Q218=4,#REF!*2*0.8,
IF(Q218=5,#REF!*2*0.8,
IF(Q218=6,#REF!*1*0.8,
IF(Q218=7,#REF!*2))))))))))</f>
        <v>#REF!</v>
      </c>
      <c r="AT218" s="2" t="e">
        <f t="shared" si="87"/>
        <v>#REF!</v>
      </c>
      <c r="AU218" s="2" t="e">
        <f>IF(AZ218="s",
IF(Q218=0,0,
IF(Q218=1,(14-2)*(#REF!+#REF!)/4*4,
IF(Q218=2,(14-2)*(#REF!+#REF!)/4*2,
IF(Q218=3,(14-2)*(#REF!+#REF!)/4*3,
IF(Q218=4,(14-2)*(#REF!+#REF!)/4,
IF(Q218=5,(14-2)*#REF!/4,
IF(Q218=6,0,
IF(Q218=7,(14)*#REF!)))))))),
IF(AZ218="t",
IF(Q218=0,0,
IF(Q218=1,(11-2)*(#REF!+#REF!)/4*4,
IF(Q218=2,(11-2)*(#REF!+#REF!)/4*2,
IF(Q218=3,(11-2)*(#REF!+#REF!)/4*3,
IF(Q218=4,(11-2)*(#REF!+#REF!)/4,
IF(Q218=5,(11-2)*#REF!/4,
IF(Q218=6,0,
IF(Q218=7,(11)*#REF!))))))))))</f>
        <v>#REF!</v>
      </c>
      <c r="AV218" s="2" t="e">
        <f t="shared" si="88"/>
        <v>#REF!</v>
      </c>
      <c r="AW218" s="2">
        <f t="shared" si="89"/>
        <v>8</v>
      </c>
      <c r="AX218" s="2">
        <f t="shared" si="90"/>
        <v>4</v>
      </c>
      <c r="AY218" s="2" t="e">
        <f t="shared" si="91"/>
        <v>#REF!</v>
      </c>
      <c r="AZ218" s="2" t="s">
        <v>63</v>
      </c>
      <c r="BA218" s="2">
        <f>IF(BG218="A",0,IF(AZ218="s",14*#REF!,IF(AZ218="T",11*#REF!,"HATA")))</f>
        <v>0</v>
      </c>
      <c r="BB218" s="2" t="e">
        <f t="shared" si="92"/>
        <v>#REF!</v>
      </c>
      <c r="BC218" s="2" t="e">
        <f t="shared" si="93"/>
        <v>#REF!</v>
      </c>
      <c r="BD218" s="2" t="e">
        <f>IF(BC218-#REF!=0,"DOĞRU","YANLIŞ")</f>
        <v>#REF!</v>
      </c>
      <c r="BE218" s="2" t="e">
        <f>#REF!-BC218</f>
        <v>#REF!</v>
      </c>
      <c r="BF218" s="2">
        <v>0</v>
      </c>
      <c r="BG218" s="2" t="s">
        <v>110</v>
      </c>
      <c r="BH218" s="2">
        <v>0</v>
      </c>
      <c r="BJ218" s="2">
        <v>7</v>
      </c>
      <c r="BL218" s="7" t="e">
        <f>#REF!*14</f>
        <v>#REF!</v>
      </c>
      <c r="BM218" s="9"/>
      <c r="BN218" s="8"/>
      <c r="BO218" s="13"/>
      <c r="BP218" s="13"/>
      <c r="BQ218" s="13"/>
      <c r="BR218" s="13"/>
      <c r="BS218" s="13"/>
      <c r="BT218" s="10"/>
      <c r="BU218" s="11"/>
      <c r="BV218" s="12"/>
      <c r="CC218" s="41"/>
      <c r="CD218" s="41"/>
      <c r="CE218" s="41"/>
      <c r="CF218" s="42"/>
      <c r="CG218" s="42"/>
      <c r="CH218" s="42"/>
      <c r="CI218" s="42"/>
      <c r="CJ218" s="42"/>
      <c r="CK218" s="42"/>
    </row>
    <row r="219" spans="1:89" hidden="1" x14ac:dyDescent="0.25">
      <c r="A219" s="2" t="s">
        <v>511</v>
      </c>
      <c r="B219" s="2" t="s">
        <v>512</v>
      </c>
      <c r="C219" s="2" t="s">
        <v>512</v>
      </c>
      <c r="D219" s="4" t="s">
        <v>60</v>
      </c>
      <c r="E219" s="4" t="s">
        <v>60</v>
      </c>
      <c r="F219" s="4" t="e">
        <f>IF(AZ219="S",
IF(#REF!+BH219=2012,
IF(#REF!=1,"12-13/1",
IF(#REF!=2,"12-13/2",
IF(#REF!=3,"13-14/1",
IF(#REF!=4,"13-14/2","Hata1")))),
IF(#REF!+BH219=2013,
IF(#REF!=1,"13-14/1",
IF(#REF!=2,"13-14/2",
IF(#REF!=3,"14-15/1",
IF(#REF!=4,"14-15/2","Hata2")))),
IF(#REF!+BH219=2014,
IF(#REF!=1,"14-15/1",
IF(#REF!=2,"14-15/2",
IF(#REF!=3,"15-16/1",
IF(#REF!=4,"15-16/2","Hata3")))),
IF(#REF!+BH219=2015,
IF(#REF!=1,"15-16/1",
IF(#REF!=2,"15-16/2",
IF(#REF!=3,"16-17/1",
IF(#REF!=4,"16-17/2","Hata4")))),
IF(#REF!+BH219=2016,
IF(#REF!=1,"16-17/1",
IF(#REF!=2,"16-17/2",
IF(#REF!=3,"17-18/1",
IF(#REF!=4,"17-18/2","Hata5")))),
IF(#REF!+BH219=2017,
IF(#REF!=1,"17-18/1",
IF(#REF!=2,"17-18/2",
IF(#REF!=3,"18-19/1",
IF(#REF!=4,"18-19/2","Hata6")))),
IF(#REF!+BH219=2018,
IF(#REF!=1,"18-19/1",
IF(#REF!=2,"18-19/2",
IF(#REF!=3,"19-20/1",
IF(#REF!=4,"19-20/2","Hata7")))),
IF(#REF!+BH219=2019,
IF(#REF!=1,"19-20/1",
IF(#REF!=2,"19-20/2",
IF(#REF!=3,"20-21/1",
IF(#REF!=4,"20-21/2","Hata8")))),
IF(#REF!+BH219=2020,
IF(#REF!=1,"20-21/1",
IF(#REF!=2,"20-21/2",
IF(#REF!=3,"21-22/1",
IF(#REF!=4,"21-22/2","Hata9")))),
IF(#REF!+BH219=2021,
IF(#REF!=1,"21-22/1",
IF(#REF!=2,"21-22/2",
IF(#REF!=3,"22-23/1",
IF(#REF!=4,"22-23/2","Hata10")))),
IF(#REF!+BH219=2022,
IF(#REF!=1,"22-23/1",
IF(#REF!=2,"22-23/2",
IF(#REF!=3,"23-24/1",
IF(#REF!=4,"23-24/2","Hata11")))),
IF(#REF!+BH219=2023,
IF(#REF!=1,"23-24/1",
IF(#REF!=2,"23-24/2",
IF(#REF!=3,"24-25/1",
IF(#REF!=4,"24-25/2","Hata12")))),
)))))))))))),
IF(AZ219="T",
IF(#REF!+BH219=2012,
IF(#REF!=1,"12-13/1",
IF(#REF!=2,"12-13/2",
IF(#REF!=3,"12-13/3",
IF(#REF!=4,"13-14/1",
IF(#REF!=5,"13-14/2",
IF(#REF!=6,"13-14/3","Hata1")))))),
IF(#REF!+BH219=2013,
IF(#REF!=1,"13-14/1",
IF(#REF!=2,"13-14/2",
IF(#REF!=3,"13-14/3",
IF(#REF!=4,"14-15/1",
IF(#REF!=5,"14-15/2",
IF(#REF!=6,"14-15/3","Hata2")))))),
IF(#REF!+BH219=2014,
IF(#REF!=1,"14-15/1",
IF(#REF!=2,"14-15/2",
IF(#REF!=3,"14-15/3",
IF(#REF!=4,"15-16/1",
IF(#REF!=5,"15-16/2",
IF(#REF!=6,"15-16/3","Hata3")))))),
IF(AND(#REF!+#REF!&gt;2014,#REF!+#REF!&lt;2015,BH219=1),
IF(#REF!=0.1,"14-15/0.1",
IF(#REF!=0.2,"14-15/0.2",
IF(#REF!=0.3,"14-15/0.3","Hata4"))),
IF(#REF!+BH219=2015,
IF(#REF!=1,"15-16/1",
IF(#REF!=2,"15-16/2",
IF(#REF!=3,"15-16/3",
IF(#REF!=4,"16-17/1",
IF(#REF!=5,"16-17/2",
IF(#REF!=6,"16-17/3","Hata5")))))),
IF(#REF!+BH219=2016,
IF(#REF!=1,"16-17/1",
IF(#REF!=2,"16-17/2",
IF(#REF!=3,"16-17/3",
IF(#REF!=4,"17-18/1",
IF(#REF!=5,"17-18/2",
IF(#REF!=6,"17-18/3","Hata6")))))),
IF(#REF!+BH219=2017,
IF(#REF!=1,"17-18/1",
IF(#REF!=2,"17-18/2",
IF(#REF!=3,"17-18/3",
IF(#REF!=4,"18-19/1",
IF(#REF!=5,"18-19/2",
IF(#REF!=6,"18-19/3","Hata7")))))),
IF(#REF!+BH219=2018,
IF(#REF!=1,"18-19/1",
IF(#REF!=2,"18-19/2",
IF(#REF!=3,"18-19/3",
IF(#REF!=4,"19-20/1",
IF(#REF!=5," 19-20/2",
IF(#REF!=6,"19-20/3","Hata8")))))),
IF(#REF!+BH219=2019,
IF(#REF!=1,"19-20/1",
IF(#REF!=2,"19-20/2",
IF(#REF!=3,"19-20/3",
IF(#REF!=4,"20-21/1",
IF(#REF!=5,"20-21/2",
IF(#REF!=6,"20-21/3","Hata9")))))),
IF(#REF!+BH219=2020,
IF(#REF!=1,"20-21/1",
IF(#REF!=2,"20-21/2",
IF(#REF!=3,"20-21/3",
IF(#REF!=4,"21-22/1",
IF(#REF!=5,"21-22/2",
IF(#REF!=6,"21-22/3","Hata10")))))),
IF(#REF!+BH219=2021,
IF(#REF!=1,"21-22/1",
IF(#REF!=2,"21-22/2",
IF(#REF!=3,"21-22/3",
IF(#REF!=4,"22-23/1",
IF(#REF!=5,"22-23/2",
IF(#REF!=6,"22-23/3","Hata11")))))),
IF(#REF!+BH219=2022,
IF(#REF!=1,"22-23/1",
IF(#REF!=2,"22-23/2",
IF(#REF!=3,"22-23/3",
IF(#REF!=4,"23-24/1",
IF(#REF!=5,"23-24/2",
IF(#REF!=6,"23-24/3","Hata12")))))),
IF(#REF!+BH219=2023,
IF(#REF!=1,"23-24/1",
IF(#REF!=2,"23-24/2",
IF(#REF!=3,"23-24/3",
IF(#REF!=4,"24-25/1",
IF(#REF!=5,"24-25/2",
IF(#REF!=6,"24-25/3","Hata13")))))),
))))))))))))))
)</f>
        <v>#REF!</v>
      </c>
      <c r="G219" s="4"/>
      <c r="H219" s="2" t="s">
        <v>149</v>
      </c>
      <c r="I219" s="2">
        <v>1310286</v>
      </c>
      <c r="J219" s="2" t="s">
        <v>141</v>
      </c>
      <c r="Q219" s="5">
        <v>4</v>
      </c>
      <c r="R219" s="2">
        <f>VLOOKUP($Q219,[1]sistem!$I$3:$L$10,2,FALSE)</f>
        <v>0</v>
      </c>
      <c r="S219" s="2">
        <f>VLOOKUP($Q219,[1]sistem!$I$3:$L$10,3,FALSE)</f>
        <v>1</v>
      </c>
      <c r="T219" s="2">
        <f>VLOOKUP($Q219,[1]sistem!$I$3:$L$10,4,FALSE)</f>
        <v>1</v>
      </c>
      <c r="U219" s="2" t="e">
        <f>VLOOKUP($AZ219,[1]sistem!$I$13:$L$14,2,FALSE)*#REF!</f>
        <v>#REF!</v>
      </c>
      <c r="V219" s="2" t="e">
        <f>VLOOKUP($AZ219,[1]sistem!$I$13:$L$14,3,FALSE)*#REF!</f>
        <v>#REF!</v>
      </c>
      <c r="W219" s="2" t="e">
        <f>VLOOKUP($AZ219,[1]sistem!$I$13:$L$14,4,FALSE)*#REF!</f>
        <v>#REF!</v>
      </c>
      <c r="X219" s="2" t="e">
        <f t="shared" si="80"/>
        <v>#REF!</v>
      </c>
      <c r="Y219" s="2" t="e">
        <f t="shared" si="81"/>
        <v>#REF!</v>
      </c>
      <c r="Z219" s="2" t="e">
        <f t="shared" si="82"/>
        <v>#REF!</v>
      </c>
      <c r="AA219" s="2" t="e">
        <f t="shared" si="83"/>
        <v>#REF!</v>
      </c>
      <c r="AB219" s="2">
        <f>VLOOKUP(AZ219,[1]sistem!$I$18:$J$19,2,FALSE)</f>
        <v>14</v>
      </c>
      <c r="AC219" s="2">
        <v>0.25</v>
      </c>
      <c r="AD219" s="2">
        <f>VLOOKUP($Q219,[1]sistem!$I$3:$M$10,5,FALSE)</f>
        <v>1</v>
      </c>
      <c r="AE219" s="2">
        <v>4</v>
      </c>
      <c r="AG219" s="2">
        <f>AE219*AK219</f>
        <v>56</v>
      </c>
      <c r="AH219" s="2">
        <f>VLOOKUP($Q219,[1]sistem!$I$3:$N$10,6,FALSE)</f>
        <v>2</v>
      </c>
      <c r="AI219" s="2">
        <v>2</v>
      </c>
      <c r="AJ219" s="2">
        <f t="shared" si="84"/>
        <v>4</v>
      </c>
      <c r="AK219" s="2">
        <f>VLOOKUP($AZ219,[1]sistem!$I$18:$K$19,3,FALSE)</f>
        <v>14</v>
      </c>
      <c r="AL219" s="2" t="e">
        <f>AK219*#REF!</f>
        <v>#REF!</v>
      </c>
      <c r="AM219" s="2" t="e">
        <f t="shared" si="85"/>
        <v>#REF!</v>
      </c>
      <c r="AN219" s="2">
        <f t="shared" si="94"/>
        <v>25</v>
      </c>
      <c r="AO219" s="2" t="e">
        <f t="shared" si="86"/>
        <v>#REF!</v>
      </c>
      <c r="AP219" s="2" t="e">
        <f>ROUND(AO219-#REF!,0)</f>
        <v>#REF!</v>
      </c>
      <c r="AQ219" s="2">
        <f>IF(AZ219="s",IF(Q219=0,0,
IF(Q219=1,#REF!*4*4,
IF(Q219=2,0,
IF(Q219=3,#REF!*4*2,
IF(Q219=4,0,
IF(Q219=5,0,
IF(Q219=6,0,
IF(Q219=7,0)))))))),
IF(AZ219="t",
IF(Q219=0,0,
IF(Q219=1,#REF!*4*4*0.8,
IF(Q219=2,0,
IF(Q219=3,#REF!*4*2*0.8,
IF(Q219=4,0,
IF(Q219=5,0,
IF(Q219=6,0,
IF(Q219=7,0))))))))))</f>
        <v>0</v>
      </c>
      <c r="AR219" s="2" t="e">
        <f>IF(AZ219="s",
IF(Q219=0,0,
IF(Q219=1,0,
IF(Q219=2,#REF!*4*2,
IF(Q219=3,#REF!*4,
IF(Q219=4,#REF!*4,
IF(Q219=5,0,
IF(Q219=6,0,
IF(Q219=7,#REF!*4)))))))),
IF(AZ219="t",
IF(Q219=0,0,
IF(Q219=1,0,
IF(Q219=2,#REF!*4*2*0.8,
IF(Q219=3,#REF!*4*0.8,
IF(Q219=4,#REF!*4*0.8,
IF(Q219=5,0,
IF(Q219=6,0,
IF(Q219=7,#REF!*4))))))))))</f>
        <v>#REF!</v>
      </c>
      <c r="AS219" s="2" t="e">
        <f>IF(AZ219="s",
IF(Q219=0,0,
IF(Q219=1,#REF!*2,
IF(Q219=2,#REF!*2,
IF(Q219=3,#REF!*2,
IF(Q219=4,#REF!*2,
IF(Q219=5,#REF!*2,
IF(Q219=6,#REF!*2,
IF(Q219=7,#REF!*2)))))))),
IF(AZ219="t",
IF(Q219=0,#REF!*2*0.8,
IF(Q219=1,#REF!*2*0.8,
IF(Q219=2,#REF!*2*0.8,
IF(Q219=3,#REF!*2*0.8,
IF(Q219=4,#REF!*2*0.8,
IF(Q219=5,#REF!*2*0.8,
IF(Q219=6,#REF!*1*0.8,
IF(Q219=7,#REF!*2))))))))))</f>
        <v>#REF!</v>
      </c>
      <c r="AT219" s="2" t="e">
        <f t="shared" si="87"/>
        <v>#REF!</v>
      </c>
      <c r="AU219" s="2" t="e">
        <f>IF(AZ219="s",
IF(Q219=0,0,
IF(Q219=1,(14-2)*(#REF!+#REF!)/4*4,
IF(Q219=2,(14-2)*(#REF!+#REF!)/4*2,
IF(Q219=3,(14-2)*(#REF!+#REF!)/4*3,
IF(Q219=4,(14-2)*(#REF!+#REF!)/4,
IF(Q219=5,(14-2)*#REF!/4,
IF(Q219=6,0,
IF(Q219=7,(14)*#REF!)))))))),
IF(AZ219="t",
IF(Q219=0,0,
IF(Q219=1,(11-2)*(#REF!+#REF!)/4*4,
IF(Q219=2,(11-2)*(#REF!+#REF!)/4*2,
IF(Q219=3,(11-2)*(#REF!+#REF!)/4*3,
IF(Q219=4,(11-2)*(#REF!+#REF!)/4,
IF(Q219=5,(11-2)*#REF!/4,
IF(Q219=6,0,
IF(Q219=7,(11)*#REF!))))))))))</f>
        <v>#REF!</v>
      </c>
      <c r="AV219" s="2" t="e">
        <f t="shared" si="88"/>
        <v>#REF!</v>
      </c>
      <c r="AW219" s="2">
        <f t="shared" si="89"/>
        <v>8</v>
      </c>
      <c r="AX219" s="2">
        <f t="shared" si="90"/>
        <v>4</v>
      </c>
      <c r="AY219" s="2" t="e">
        <f t="shared" si="91"/>
        <v>#REF!</v>
      </c>
      <c r="AZ219" s="2" t="s">
        <v>63</v>
      </c>
      <c r="BA219" s="2" t="e">
        <f>IF(BG219="A",0,IF(AZ219="s",14*#REF!,IF(AZ219="T",11*#REF!,"HATA")))</f>
        <v>#REF!</v>
      </c>
      <c r="BB219" s="2" t="e">
        <f t="shared" si="92"/>
        <v>#REF!</v>
      </c>
      <c r="BC219" s="2" t="e">
        <f t="shared" si="93"/>
        <v>#REF!</v>
      </c>
      <c r="BD219" s="2" t="e">
        <f>IF(BC219-#REF!=0,"DOĞRU","YANLIŞ")</f>
        <v>#REF!</v>
      </c>
      <c r="BE219" s="2" t="e">
        <f>#REF!-BC219</f>
        <v>#REF!</v>
      </c>
      <c r="BF219" s="2">
        <v>0</v>
      </c>
      <c r="BH219" s="2">
        <v>0</v>
      </c>
      <c r="BJ219" s="2">
        <v>4</v>
      </c>
      <c r="BL219" s="7" t="e">
        <f>#REF!*14</f>
        <v>#REF!</v>
      </c>
      <c r="BM219" s="9"/>
      <c r="BN219" s="8"/>
      <c r="BO219" s="13"/>
      <c r="BP219" s="13"/>
      <c r="BQ219" s="13"/>
      <c r="BR219" s="13"/>
      <c r="BS219" s="13"/>
      <c r="BT219" s="10"/>
      <c r="BU219" s="11"/>
      <c r="BV219" s="12"/>
      <c r="CC219" s="41"/>
      <c r="CD219" s="41"/>
      <c r="CE219" s="41"/>
      <c r="CF219" s="42"/>
      <c r="CG219" s="42"/>
      <c r="CH219" s="42"/>
      <c r="CI219" s="42"/>
      <c r="CJ219" s="42"/>
      <c r="CK219" s="42"/>
    </row>
    <row r="220" spans="1:89" hidden="1" x14ac:dyDescent="0.25">
      <c r="A220" s="54" t="s">
        <v>517</v>
      </c>
      <c r="B220" s="54" t="s">
        <v>518</v>
      </c>
      <c r="C220" s="2" t="s">
        <v>518</v>
      </c>
      <c r="D220" s="4" t="s">
        <v>60</v>
      </c>
      <c r="E220" s="4" t="s">
        <v>60</v>
      </c>
      <c r="F220" s="4" t="e">
        <f>IF(AZ220="S",
IF(#REF!+BH220=2012,
IF(#REF!=1,"12-13/1",
IF(#REF!=2,"12-13/2",
IF(#REF!=3,"13-14/1",
IF(#REF!=4,"13-14/2","Hata1")))),
IF(#REF!+BH220=2013,
IF(#REF!=1,"13-14/1",
IF(#REF!=2,"13-14/2",
IF(#REF!=3,"14-15/1",
IF(#REF!=4,"14-15/2","Hata2")))),
IF(#REF!+BH220=2014,
IF(#REF!=1,"14-15/1",
IF(#REF!=2,"14-15/2",
IF(#REF!=3,"15-16/1",
IF(#REF!=4,"15-16/2","Hata3")))),
IF(#REF!+BH220=2015,
IF(#REF!=1,"15-16/1",
IF(#REF!=2,"15-16/2",
IF(#REF!=3,"16-17/1",
IF(#REF!=4,"16-17/2","Hata4")))),
IF(#REF!+BH220=2016,
IF(#REF!=1,"16-17/1",
IF(#REF!=2,"16-17/2",
IF(#REF!=3,"17-18/1",
IF(#REF!=4,"17-18/2","Hata5")))),
IF(#REF!+BH220=2017,
IF(#REF!=1,"17-18/1",
IF(#REF!=2,"17-18/2",
IF(#REF!=3,"18-19/1",
IF(#REF!=4,"18-19/2","Hata6")))),
IF(#REF!+BH220=2018,
IF(#REF!=1,"18-19/1",
IF(#REF!=2,"18-19/2",
IF(#REF!=3,"19-20/1",
IF(#REF!=4,"19-20/2","Hata7")))),
IF(#REF!+BH220=2019,
IF(#REF!=1,"19-20/1",
IF(#REF!=2,"19-20/2",
IF(#REF!=3,"20-21/1",
IF(#REF!=4,"20-21/2","Hata8")))),
IF(#REF!+BH220=2020,
IF(#REF!=1,"20-21/1",
IF(#REF!=2,"20-21/2",
IF(#REF!=3,"21-22/1",
IF(#REF!=4,"21-22/2","Hata9")))),
IF(#REF!+BH220=2021,
IF(#REF!=1,"21-22/1",
IF(#REF!=2,"21-22/2",
IF(#REF!=3,"22-23/1",
IF(#REF!=4,"22-23/2","Hata10")))),
IF(#REF!+BH220=2022,
IF(#REF!=1,"22-23/1",
IF(#REF!=2,"22-23/2",
IF(#REF!=3,"23-24/1",
IF(#REF!=4,"23-24/2","Hata11")))),
IF(#REF!+BH220=2023,
IF(#REF!=1,"23-24/1",
IF(#REF!=2,"23-24/2",
IF(#REF!=3,"24-25/1",
IF(#REF!=4,"24-25/2","Hata12")))),
)))))))))))),
IF(AZ220="T",
IF(#REF!+BH220=2012,
IF(#REF!=1,"12-13/1",
IF(#REF!=2,"12-13/2",
IF(#REF!=3,"12-13/3",
IF(#REF!=4,"13-14/1",
IF(#REF!=5,"13-14/2",
IF(#REF!=6,"13-14/3","Hata1")))))),
IF(#REF!+BH220=2013,
IF(#REF!=1,"13-14/1",
IF(#REF!=2,"13-14/2",
IF(#REF!=3,"13-14/3",
IF(#REF!=4,"14-15/1",
IF(#REF!=5,"14-15/2",
IF(#REF!=6,"14-15/3","Hata2")))))),
IF(#REF!+BH220=2014,
IF(#REF!=1,"14-15/1",
IF(#REF!=2,"14-15/2",
IF(#REF!=3,"14-15/3",
IF(#REF!=4,"15-16/1",
IF(#REF!=5,"15-16/2",
IF(#REF!=6,"15-16/3","Hata3")))))),
IF(AND(#REF!+#REF!&gt;2014,#REF!+#REF!&lt;2015,BH220=1),
IF(#REF!=0.1,"14-15/0.1",
IF(#REF!=0.2,"14-15/0.2",
IF(#REF!=0.3,"14-15/0.3","Hata4"))),
IF(#REF!+BH220=2015,
IF(#REF!=1,"15-16/1",
IF(#REF!=2,"15-16/2",
IF(#REF!=3,"15-16/3",
IF(#REF!=4,"16-17/1",
IF(#REF!=5,"16-17/2",
IF(#REF!=6,"16-17/3","Hata5")))))),
IF(#REF!+BH220=2016,
IF(#REF!=1,"16-17/1",
IF(#REF!=2,"16-17/2",
IF(#REF!=3,"16-17/3",
IF(#REF!=4,"17-18/1",
IF(#REF!=5,"17-18/2",
IF(#REF!=6,"17-18/3","Hata6")))))),
IF(#REF!+BH220=2017,
IF(#REF!=1,"17-18/1",
IF(#REF!=2,"17-18/2",
IF(#REF!=3,"17-18/3",
IF(#REF!=4,"18-19/1",
IF(#REF!=5,"18-19/2",
IF(#REF!=6,"18-19/3","Hata7")))))),
IF(#REF!+BH220=2018,
IF(#REF!=1,"18-19/1",
IF(#REF!=2,"18-19/2",
IF(#REF!=3,"18-19/3",
IF(#REF!=4,"19-20/1",
IF(#REF!=5," 19-20/2",
IF(#REF!=6,"19-20/3","Hata8")))))),
IF(#REF!+BH220=2019,
IF(#REF!=1,"19-20/1",
IF(#REF!=2,"19-20/2",
IF(#REF!=3,"19-20/3",
IF(#REF!=4,"20-21/1",
IF(#REF!=5,"20-21/2",
IF(#REF!=6,"20-21/3","Hata9")))))),
IF(#REF!+BH220=2020,
IF(#REF!=1,"20-21/1",
IF(#REF!=2,"20-21/2",
IF(#REF!=3,"20-21/3",
IF(#REF!=4,"21-22/1",
IF(#REF!=5,"21-22/2",
IF(#REF!=6,"21-22/3","Hata10")))))),
IF(#REF!+BH220=2021,
IF(#REF!=1,"21-22/1",
IF(#REF!=2,"21-22/2",
IF(#REF!=3,"21-22/3",
IF(#REF!=4,"22-23/1",
IF(#REF!=5,"22-23/2",
IF(#REF!=6,"22-23/3","Hata11")))))),
IF(#REF!+BH220=2022,
IF(#REF!=1,"22-23/1",
IF(#REF!=2,"22-23/2",
IF(#REF!=3,"22-23/3",
IF(#REF!=4,"23-24/1",
IF(#REF!=5,"23-24/2",
IF(#REF!=6,"23-24/3","Hata12")))))),
IF(#REF!+BH220=2023,
IF(#REF!=1,"23-24/1",
IF(#REF!=2,"23-24/2",
IF(#REF!=3,"23-24/3",
IF(#REF!=4,"24-25/1",
IF(#REF!=5,"24-25/2",
IF(#REF!=6,"24-25/3","Hata13")))))),
))))))))))))))
)</f>
        <v>#REF!</v>
      </c>
      <c r="G220" s="4"/>
      <c r="H220" s="54" t="s">
        <v>149</v>
      </c>
      <c r="I220" s="2">
        <v>1310286</v>
      </c>
      <c r="J220" s="2" t="s">
        <v>141</v>
      </c>
      <c r="Q220" s="55">
        <v>4</v>
      </c>
      <c r="R220" s="2">
        <f>VLOOKUP($Q220,[1]sistem!$I$3:$L$10,2,FALSE)</f>
        <v>0</v>
      </c>
      <c r="S220" s="2">
        <f>VLOOKUP($Q220,[1]sistem!$I$3:$L$10,3,FALSE)</f>
        <v>1</v>
      </c>
      <c r="T220" s="2">
        <f>VLOOKUP($Q220,[1]sistem!$I$3:$L$10,4,FALSE)</f>
        <v>1</v>
      </c>
      <c r="U220" s="2" t="e">
        <f>VLOOKUP($AZ220,[1]sistem!$I$13:$L$14,2,FALSE)*#REF!</f>
        <v>#REF!</v>
      </c>
      <c r="V220" s="2" t="e">
        <f>VLOOKUP($AZ220,[1]sistem!$I$13:$L$14,3,FALSE)*#REF!</f>
        <v>#REF!</v>
      </c>
      <c r="W220" s="2" t="e">
        <f>VLOOKUP($AZ220,[1]sistem!$I$13:$L$14,4,FALSE)*#REF!</f>
        <v>#REF!</v>
      </c>
      <c r="X220" s="2" t="e">
        <f t="shared" si="80"/>
        <v>#REF!</v>
      </c>
      <c r="Y220" s="2" t="e">
        <f t="shared" si="81"/>
        <v>#REF!</v>
      </c>
      <c r="Z220" s="2" t="e">
        <f t="shared" si="82"/>
        <v>#REF!</v>
      </c>
      <c r="AA220" s="2" t="e">
        <f t="shared" si="83"/>
        <v>#REF!</v>
      </c>
      <c r="AB220" s="2">
        <f>VLOOKUP(AZ220,[1]sistem!$I$18:$J$19,2,FALSE)</f>
        <v>14</v>
      </c>
      <c r="AC220" s="2">
        <v>0.25</v>
      </c>
      <c r="AD220" s="2">
        <f>VLOOKUP($Q220,[1]sistem!$I$3:$M$10,5,FALSE)</f>
        <v>1</v>
      </c>
      <c r="AE220" s="2">
        <v>4</v>
      </c>
      <c r="AG220" s="2">
        <f>AE220*AK220</f>
        <v>56</v>
      </c>
      <c r="AH220" s="2">
        <f>VLOOKUP($Q220,[1]sistem!$I$3:$N$10,6,FALSE)</f>
        <v>2</v>
      </c>
      <c r="AI220" s="2">
        <v>2</v>
      </c>
      <c r="AJ220" s="2">
        <f t="shared" si="84"/>
        <v>4</v>
      </c>
      <c r="AK220" s="2">
        <f>VLOOKUP($AZ220,[1]sistem!$I$18:$K$19,3,FALSE)</f>
        <v>14</v>
      </c>
      <c r="AL220" s="2" t="e">
        <f>AK220*#REF!</f>
        <v>#REF!</v>
      </c>
      <c r="AM220" s="2" t="e">
        <f t="shared" si="85"/>
        <v>#REF!</v>
      </c>
      <c r="AN220" s="2">
        <f t="shared" si="94"/>
        <v>25</v>
      </c>
      <c r="AO220" s="2" t="e">
        <f t="shared" si="86"/>
        <v>#REF!</v>
      </c>
      <c r="AP220" s="2" t="e">
        <f>ROUND(AO220-#REF!,0)</f>
        <v>#REF!</v>
      </c>
      <c r="AQ220" s="2">
        <f>IF(AZ220="s",IF(Q220=0,0,
IF(Q220=1,#REF!*4*4,
IF(Q220=2,0,
IF(Q220=3,#REF!*4*2,
IF(Q220=4,0,
IF(Q220=5,0,
IF(Q220=6,0,
IF(Q220=7,0)))))))),
IF(AZ220="t",
IF(Q220=0,0,
IF(Q220=1,#REF!*4*4*0.8,
IF(Q220=2,0,
IF(Q220=3,#REF!*4*2*0.8,
IF(Q220=4,0,
IF(Q220=5,0,
IF(Q220=6,0,
IF(Q220=7,0))))))))))</f>
        <v>0</v>
      </c>
      <c r="AR220" s="2" t="e">
        <f>IF(AZ220="s",
IF(Q220=0,0,
IF(Q220=1,0,
IF(Q220=2,#REF!*4*2,
IF(Q220=3,#REF!*4,
IF(Q220=4,#REF!*4,
IF(Q220=5,0,
IF(Q220=6,0,
IF(Q220=7,#REF!*4)))))))),
IF(AZ220="t",
IF(Q220=0,0,
IF(Q220=1,0,
IF(Q220=2,#REF!*4*2*0.8,
IF(Q220=3,#REF!*4*0.8,
IF(Q220=4,#REF!*4*0.8,
IF(Q220=5,0,
IF(Q220=6,0,
IF(Q220=7,#REF!*4))))))))))</f>
        <v>#REF!</v>
      </c>
      <c r="AS220" s="2" t="e">
        <f>IF(AZ220="s",
IF(Q220=0,0,
IF(Q220=1,#REF!*2,
IF(Q220=2,#REF!*2,
IF(Q220=3,#REF!*2,
IF(Q220=4,#REF!*2,
IF(Q220=5,#REF!*2,
IF(Q220=6,#REF!*2,
IF(Q220=7,#REF!*2)))))))),
IF(AZ220="t",
IF(Q220=0,#REF!*2*0.8,
IF(Q220=1,#REF!*2*0.8,
IF(Q220=2,#REF!*2*0.8,
IF(Q220=3,#REF!*2*0.8,
IF(Q220=4,#REF!*2*0.8,
IF(Q220=5,#REF!*2*0.8,
IF(Q220=6,#REF!*1*0.8,
IF(Q220=7,#REF!*2))))))))))</f>
        <v>#REF!</v>
      </c>
      <c r="AT220" s="2" t="e">
        <f t="shared" si="87"/>
        <v>#REF!</v>
      </c>
      <c r="AU220" s="2" t="e">
        <f>IF(AZ220="s",
IF(Q220=0,0,
IF(Q220=1,(14-2)*(#REF!+#REF!)/4*4,
IF(Q220=2,(14-2)*(#REF!+#REF!)/4*2,
IF(Q220=3,(14-2)*(#REF!+#REF!)/4*3,
IF(Q220=4,(14-2)*(#REF!+#REF!)/4,
IF(Q220=5,(14-2)*#REF!/4,
IF(Q220=6,0,
IF(Q220=7,(14)*#REF!)))))))),
IF(AZ220="t",
IF(Q220=0,0,
IF(Q220=1,(11-2)*(#REF!+#REF!)/4*4,
IF(Q220=2,(11-2)*(#REF!+#REF!)/4*2,
IF(Q220=3,(11-2)*(#REF!+#REF!)/4*3,
IF(Q220=4,(11-2)*(#REF!+#REF!)/4,
IF(Q220=5,(11-2)*#REF!/4,
IF(Q220=6,0,
IF(Q220=7,(11)*#REF!))))))))))</f>
        <v>#REF!</v>
      </c>
      <c r="AV220" s="2" t="e">
        <f t="shared" si="88"/>
        <v>#REF!</v>
      </c>
      <c r="AW220" s="2">
        <f t="shared" si="89"/>
        <v>8</v>
      </c>
      <c r="AX220" s="2">
        <f t="shared" si="90"/>
        <v>4</v>
      </c>
      <c r="AY220" s="2" t="e">
        <f t="shared" si="91"/>
        <v>#REF!</v>
      </c>
      <c r="AZ220" s="2" t="s">
        <v>63</v>
      </c>
      <c r="BA220" s="2" t="e">
        <f>IF(BG220="A",0,IF(AZ220="s",14*#REF!,IF(AZ220="T",11*#REF!,"HATA")))</f>
        <v>#REF!</v>
      </c>
      <c r="BB220" s="2" t="e">
        <f t="shared" si="92"/>
        <v>#REF!</v>
      </c>
      <c r="BC220" s="2" t="e">
        <f t="shared" si="93"/>
        <v>#REF!</v>
      </c>
      <c r="BD220" s="2" t="e">
        <f>IF(BC220-#REF!=0,"DOĞRU","YANLIŞ")</f>
        <v>#REF!</v>
      </c>
      <c r="BE220" s="2" t="e">
        <f>#REF!-BC220</f>
        <v>#REF!</v>
      </c>
      <c r="BF220" s="2">
        <v>0</v>
      </c>
      <c r="BH220" s="2">
        <v>0</v>
      </c>
      <c r="BJ220" s="2">
        <v>4</v>
      </c>
      <c r="BL220" s="7" t="e">
        <f>#REF!*14</f>
        <v>#REF!</v>
      </c>
      <c r="BM220" s="9"/>
      <c r="BN220" s="8"/>
      <c r="BO220" s="13"/>
      <c r="BP220" s="13"/>
      <c r="BQ220" s="13"/>
      <c r="BR220" s="13"/>
      <c r="BS220" s="13"/>
      <c r="BT220" s="10"/>
      <c r="BU220" s="11"/>
      <c r="BV220" s="12"/>
      <c r="CC220" s="51"/>
      <c r="CD220" s="51"/>
      <c r="CE220" s="51"/>
      <c r="CF220" s="52"/>
      <c r="CG220" s="52"/>
      <c r="CH220" s="52"/>
      <c r="CI220" s="52"/>
      <c r="CJ220" s="42"/>
      <c r="CK220" s="42"/>
    </row>
    <row r="221" spans="1:89" hidden="1" x14ac:dyDescent="0.25">
      <c r="A221" s="2" t="s">
        <v>245</v>
      </c>
      <c r="B221" s="2" t="s">
        <v>246</v>
      </c>
      <c r="C221" s="2" t="s">
        <v>246</v>
      </c>
      <c r="D221" s="4" t="s">
        <v>60</v>
      </c>
      <c r="E221" s="4" t="s">
        <v>60</v>
      </c>
      <c r="F221" s="4" t="e">
        <f>IF(AZ221="S",
IF(#REF!+BH221=2012,
IF(#REF!=1,"12-13/1",
IF(#REF!=2,"12-13/2",
IF(#REF!=3,"13-14/1",
IF(#REF!=4,"13-14/2","Hata1")))),
IF(#REF!+BH221=2013,
IF(#REF!=1,"13-14/1",
IF(#REF!=2,"13-14/2",
IF(#REF!=3,"14-15/1",
IF(#REF!=4,"14-15/2","Hata2")))),
IF(#REF!+BH221=2014,
IF(#REF!=1,"14-15/1",
IF(#REF!=2,"14-15/2",
IF(#REF!=3,"15-16/1",
IF(#REF!=4,"15-16/2","Hata3")))),
IF(#REF!+BH221=2015,
IF(#REF!=1,"15-16/1",
IF(#REF!=2,"15-16/2",
IF(#REF!=3,"16-17/1",
IF(#REF!=4,"16-17/2","Hata4")))),
IF(#REF!+BH221=2016,
IF(#REF!=1,"16-17/1",
IF(#REF!=2,"16-17/2",
IF(#REF!=3,"17-18/1",
IF(#REF!=4,"17-18/2","Hata5")))),
IF(#REF!+BH221=2017,
IF(#REF!=1,"17-18/1",
IF(#REF!=2,"17-18/2",
IF(#REF!=3,"18-19/1",
IF(#REF!=4,"18-19/2","Hata6")))),
IF(#REF!+BH221=2018,
IF(#REF!=1,"18-19/1",
IF(#REF!=2,"18-19/2",
IF(#REF!=3,"19-20/1",
IF(#REF!=4,"19-20/2","Hata7")))),
IF(#REF!+BH221=2019,
IF(#REF!=1,"19-20/1",
IF(#REF!=2,"19-20/2",
IF(#REF!=3,"20-21/1",
IF(#REF!=4,"20-21/2","Hata8")))),
IF(#REF!+BH221=2020,
IF(#REF!=1,"20-21/1",
IF(#REF!=2,"20-21/2",
IF(#REF!=3,"21-22/1",
IF(#REF!=4,"21-22/2","Hata9")))),
IF(#REF!+BH221=2021,
IF(#REF!=1,"21-22/1",
IF(#REF!=2,"21-22/2",
IF(#REF!=3,"22-23/1",
IF(#REF!=4,"22-23/2","Hata10")))),
IF(#REF!+BH221=2022,
IF(#REF!=1,"22-23/1",
IF(#REF!=2,"22-23/2",
IF(#REF!=3,"23-24/1",
IF(#REF!=4,"23-24/2","Hata11")))),
IF(#REF!+BH221=2023,
IF(#REF!=1,"23-24/1",
IF(#REF!=2,"23-24/2",
IF(#REF!=3,"24-25/1",
IF(#REF!=4,"24-25/2","Hata12")))),
)))))))))))),
IF(AZ221="T",
IF(#REF!+BH221=2012,
IF(#REF!=1,"12-13/1",
IF(#REF!=2,"12-13/2",
IF(#REF!=3,"12-13/3",
IF(#REF!=4,"13-14/1",
IF(#REF!=5,"13-14/2",
IF(#REF!=6,"13-14/3","Hata1")))))),
IF(#REF!+BH221=2013,
IF(#REF!=1,"13-14/1",
IF(#REF!=2,"13-14/2",
IF(#REF!=3,"13-14/3",
IF(#REF!=4,"14-15/1",
IF(#REF!=5,"14-15/2",
IF(#REF!=6,"14-15/3","Hata2")))))),
IF(#REF!+BH221=2014,
IF(#REF!=1,"14-15/1",
IF(#REF!=2,"14-15/2",
IF(#REF!=3,"14-15/3",
IF(#REF!=4,"15-16/1",
IF(#REF!=5,"15-16/2",
IF(#REF!=6,"15-16/3","Hata3")))))),
IF(AND(#REF!+#REF!&gt;2014,#REF!+#REF!&lt;2015,BH221=1),
IF(#REF!=0.1,"14-15/0.1",
IF(#REF!=0.2,"14-15/0.2",
IF(#REF!=0.3,"14-15/0.3","Hata4"))),
IF(#REF!+BH221=2015,
IF(#REF!=1,"15-16/1",
IF(#REF!=2,"15-16/2",
IF(#REF!=3,"15-16/3",
IF(#REF!=4,"16-17/1",
IF(#REF!=5,"16-17/2",
IF(#REF!=6,"16-17/3","Hata5")))))),
IF(#REF!+BH221=2016,
IF(#REF!=1,"16-17/1",
IF(#REF!=2,"16-17/2",
IF(#REF!=3,"16-17/3",
IF(#REF!=4,"17-18/1",
IF(#REF!=5,"17-18/2",
IF(#REF!=6,"17-18/3","Hata6")))))),
IF(#REF!+BH221=2017,
IF(#REF!=1,"17-18/1",
IF(#REF!=2,"17-18/2",
IF(#REF!=3,"17-18/3",
IF(#REF!=4,"18-19/1",
IF(#REF!=5,"18-19/2",
IF(#REF!=6,"18-19/3","Hata7")))))),
IF(#REF!+BH221=2018,
IF(#REF!=1,"18-19/1",
IF(#REF!=2,"18-19/2",
IF(#REF!=3,"18-19/3",
IF(#REF!=4,"19-20/1",
IF(#REF!=5," 19-20/2",
IF(#REF!=6,"19-20/3","Hata8")))))),
IF(#REF!+BH221=2019,
IF(#REF!=1,"19-20/1",
IF(#REF!=2,"19-20/2",
IF(#REF!=3,"19-20/3",
IF(#REF!=4,"20-21/1",
IF(#REF!=5,"20-21/2",
IF(#REF!=6,"20-21/3","Hata9")))))),
IF(#REF!+BH221=2020,
IF(#REF!=1,"20-21/1",
IF(#REF!=2,"20-21/2",
IF(#REF!=3,"20-21/3",
IF(#REF!=4,"21-22/1",
IF(#REF!=5,"21-22/2",
IF(#REF!=6,"21-22/3","Hata10")))))),
IF(#REF!+BH221=2021,
IF(#REF!=1,"21-22/1",
IF(#REF!=2,"21-22/2",
IF(#REF!=3,"21-22/3",
IF(#REF!=4,"22-23/1",
IF(#REF!=5,"22-23/2",
IF(#REF!=6,"22-23/3","Hata11")))))),
IF(#REF!+BH221=2022,
IF(#REF!=1,"22-23/1",
IF(#REF!=2,"22-23/2",
IF(#REF!=3,"22-23/3",
IF(#REF!=4,"23-24/1",
IF(#REF!=5,"23-24/2",
IF(#REF!=6,"23-24/3","Hata12")))))),
IF(#REF!+BH221=2023,
IF(#REF!=1,"23-24/1",
IF(#REF!=2,"23-24/2",
IF(#REF!=3,"23-24/3",
IF(#REF!=4,"24-25/1",
IF(#REF!=5,"24-25/2",
IF(#REF!=6,"24-25/3","Hata13")))))),
))))))))))))))
)</f>
        <v>#REF!</v>
      </c>
      <c r="G221" s="4"/>
      <c r="H221" s="2" t="s">
        <v>149</v>
      </c>
      <c r="I221" s="2">
        <v>1310286</v>
      </c>
      <c r="J221" s="2" t="s">
        <v>141</v>
      </c>
      <c r="L221" s="2">
        <v>4358</v>
      </c>
      <c r="Q221" s="5">
        <v>0</v>
      </c>
      <c r="R221" s="2">
        <f>VLOOKUP($Q221,[1]sistem!$I$3:$L$10,2,FALSE)</f>
        <v>0</v>
      </c>
      <c r="S221" s="2">
        <f>VLOOKUP($Q221,[1]sistem!$I$3:$L$10,3,FALSE)</f>
        <v>0</v>
      </c>
      <c r="T221" s="2">
        <f>VLOOKUP($Q221,[1]sistem!$I$3:$L$10,4,FALSE)</f>
        <v>0</v>
      </c>
      <c r="U221" s="2" t="e">
        <f>VLOOKUP($AZ221,[1]sistem!$I$13:$L$14,2,FALSE)*#REF!</f>
        <v>#REF!</v>
      </c>
      <c r="V221" s="2" t="e">
        <f>VLOOKUP($AZ221,[1]sistem!$I$13:$L$14,3,FALSE)*#REF!</f>
        <v>#REF!</v>
      </c>
      <c r="W221" s="2" t="e">
        <f>VLOOKUP($AZ221,[1]sistem!$I$13:$L$14,4,FALSE)*#REF!</f>
        <v>#REF!</v>
      </c>
      <c r="X221" s="2" t="e">
        <f t="shared" si="80"/>
        <v>#REF!</v>
      </c>
      <c r="Y221" s="2" t="e">
        <f t="shared" si="81"/>
        <v>#REF!</v>
      </c>
      <c r="Z221" s="2" t="e">
        <f t="shared" si="82"/>
        <v>#REF!</v>
      </c>
      <c r="AA221" s="2" t="e">
        <f t="shared" si="83"/>
        <v>#REF!</v>
      </c>
      <c r="AB221" s="2">
        <f>VLOOKUP(AZ221,[1]sistem!$I$18:$J$19,2,FALSE)</f>
        <v>11</v>
      </c>
      <c r="AC221" s="2">
        <v>0.25</v>
      </c>
      <c r="AD221" s="2">
        <f>VLOOKUP($Q221,[1]sistem!$I$3:$M$10,5,FALSE)</f>
        <v>0</v>
      </c>
      <c r="AG221" s="2" t="e">
        <f>(#REF!+#REF!)*AB221</f>
        <v>#REF!</v>
      </c>
      <c r="AH221" s="2">
        <f>VLOOKUP($Q221,[1]sistem!$I$3:$N$10,6,FALSE)</f>
        <v>0</v>
      </c>
      <c r="AI221" s="2">
        <v>2</v>
      </c>
      <c r="AJ221" s="2">
        <f t="shared" si="84"/>
        <v>0</v>
      </c>
      <c r="AK221" s="2">
        <f>VLOOKUP($AZ221,[1]sistem!$I$18:$K$19,3,FALSE)</f>
        <v>11</v>
      </c>
      <c r="AL221" s="2" t="e">
        <f>AK221*#REF!</f>
        <v>#REF!</v>
      </c>
      <c r="AM221" s="2" t="e">
        <f t="shared" si="85"/>
        <v>#REF!</v>
      </c>
      <c r="AN221" s="2">
        <f t="shared" si="94"/>
        <v>25</v>
      </c>
      <c r="AO221" s="2" t="e">
        <f t="shared" si="86"/>
        <v>#REF!</v>
      </c>
      <c r="AP221" s="2" t="e">
        <f>ROUND(AO221-#REF!,0)</f>
        <v>#REF!</v>
      </c>
      <c r="AQ221" s="2">
        <f>IF(AZ221="s",IF(Q221=0,0,
IF(Q221=1,#REF!*4*4,
IF(Q221=2,0,
IF(Q221=3,#REF!*4*2,
IF(Q221=4,0,
IF(Q221=5,0,
IF(Q221=6,0,
IF(Q221=7,0)))))))),
IF(AZ221="t",
IF(Q221=0,0,
IF(Q221=1,#REF!*4*4*0.8,
IF(Q221=2,0,
IF(Q221=3,#REF!*4*2*0.8,
IF(Q221=4,0,
IF(Q221=5,0,
IF(Q221=6,0,
IF(Q221=7,0))))))))))</f>
        <v>0</v>
      </c>
      <c r="AR221" s="2">
        <f>IF(AZ221="s",
IF(Q221=0,0,
IF(Q221=1,0,
IF(Q221=2,#REF!*4*2,
IF(Q221=3,#REF!*4,
IF(Q221=4,#REF!*4,
IF(Q221=5,0,
IF(Q221=6,0,
IF(Q221=7,#REF!*4)))))))),
IF(AZ221="t",
IF(Q221=0,0,
IF(Q221=1,0,
IF(Q221=2,#REF!*4*2*0.8,
IF(Q221=3,#REF!*4*0.8,
IF(Q221=4,#REF!*4*0.8,
IF(Q221=5,0,
IF(Q221=6,0,
IF(Q221=7,#REF!*4))))))))))</f>
        <v>0</v>
      </c>
      <c r="AS221" s="2" t="e">
        <f>IF(AZ221="s",
IF(Q221=0,0,
IF(Q221=1,#REF!*2,
IF(Q221=2,#REF!*2,
IF(Q221=3,#REF!*2,
IF(Q221=4,#REF!*2,
IF(Q221=5,#REF!*2,
IF(Q221=6,#REF!*2,
IF(Q221=7,#REF!*2)))))))),
IF(AZ221="t",
IF(Q221=0,#REF!*2*0.8,
IF(Q221=1,#REF!*2*0.8,
IF(Q221=2,#REF!*2*0.8,
IF(Q221=3,#REF!*2*0.8,
IF(Q221=4,#REF!*2*0.8,
IF(Q221=5,#REF!*2*0.8,
IF(Q221=6,#REF!*1*0.8,
IF(Q221=7,#REF!*2))))))))))</f>
        <v>#REF!</v>
      </c>
      <c r="AT221" s="2" t="e">
        <f t="shared" si="87"/>
        <v>#REF!</v>
      </c>
      <c r="AU221" s="2">
        <f>IF(AZ221="s",
IF(Q221=0,0,
IF(Q221=1,(14-2)*(#REF!+#REF!)/4*4,
IF(Q221=2,(14-2)*(#REF!+#REF!)/4*2,
IF(Q221=3,(14-2)*(#REF!+#REF!)/4*3,
IF(Q221=4,(14-2)*(#REF!+#REF!)/4,
IF(Q221=5,(14-2)*#REF!/4,
IF(Q221=6,0,
IF(Q221=7,(14)*#REF!)))))))),
IF(AZ221="t",
IF(Q221=0,0,
IF(Q221=1,(11-2)*(#REF!+#REF!)/4*4,
IF(Q221=2,(11-2)*(#REF!+#REF!)/4*2,
IF(Q221=3,(11-2)*(#REF!+#REF!)/4*3,
IF(Q221=4,(11-2)*(#REF!+#REF!)/4,
IF(Q221=5,(11-2)*#REF!/4,
IF(Q221=6,0,
IF(Q221=7,(11)*#REF!))))))))))</f>
        <v>0</v>
      </c>
      <c r="AV221" s="2" t="e">
        <f t="shared" si="88"/>
        <v>#REF!</v>
      </c>
      <c r="AW221" s="2">
        <f t="shared" si="89"/>
        <v>0</v>
      </c>
      <c r="AX221" s="2">
        <f t="shared" si="90"/>
        <v>0</v>
      </c>
      <c r="AY221" s="2" t="e">
        <f t="shared" si="91"/>
        <v>#REF!</v>
      </c>
      <c r="AZ221" s="2" t="s">
        <v>81</v>
      </c>
      <c r="BA221" s="2" t="e">
        <f>IF(BG221="A",0,IF(AZ221="s",14*#REF!,IF(AZ221="T",11*#REF!,"HATA")))</f>
        <v>#REF!</v>
      </c>
      <c r="BB221" s="2" t="e">
        <f t="shared" si="92"/>
        <v>#REF!</v>
      </c>
      <c r="BC221" s="2" t="e">
        <f t="shared" si="93"/>
        <v>#REF!</v>
      </c>
      <c r="BD221" s="2" t="e">
        <f>IF(BC221-#REF!=0,"DOĞRU","YANLIŞ")</f>
        <v>#REF!</v>
      </c>
      <c r="BE221" s="2" t="e">
        <f>#REF!-BC221</f>
        <v>#REF!</v>
      </c>
      <c r="BF221" s="2">
        <v>0</v>
      </c>
      <c r="BH221" s="2">
        <v>0</v>
      </c>
      <c r="BJ221" s="2">
        <v>0</v>
      </c>
      <c r="BL221" s="7" t="e">
        <f>#REF!*14</f>
        <v>#REF!</v>
      </c>
      <c r="BM221" s="9"/>
      <c r="BN221" s="8"/>
      <c r="BO221" s="13"/>
      <c r="BP221" s="13"/>
      <c r="BQ221" s="13"/>
      <c r="BR221" s="13"/>
      <c r="BS221" s="13"/>
      <c r="BT221" s="10"/>
      <c r="BU221" s="11"/>
      <c r="BV221" s="12"/>
      <c r="CC221" s="41"/>
      <c r="CD221" s="41"/>
      <c r="CE221" s="41"/>
      <c r="CF221" s="42"/>
      <c r="CG221" s="42"/>
      <c r="CH221" s="42"/>
      <c r="CI221" s="42"/>
      <c r="CJ221" s="42"/>
      <c r="CK221" s="42"/>
    </row>
    <row r="222" spans="1:89" hidden="1" x14ac:dyDescent="0.25">
      <c r="A222" s="2" t="s">
        <v>515</v>
      </c>
      <c r="B222" s="2" t="s">
        <v>516</v>
      </c>
      <c r="C222" s="2" t="s">
        <v>516</v>
      </c>
      <c r="D222" s="4" t="s">
        <v>60</v>
      </c>
      <c r="E222" s="4" t="s">
        <v>60</v>
      </c>
      <c r="F222" s="4" t="e">
        <f>IF(AZ222="S",
IF(#REF!+BH222=2012,
IF(#REF!=1,"12-13/1",
IF(#REF!=2,"12-13/2",
IF(#REF!=3,"13-14/1",
IF(#REF!=4,"13-14/2","Hata1")))),
IF(#REF!+BH222=2013,
IF(#REF!=1,"13-14/1",
IF(#REF!=2,"13-14/2",
IF(#REF!=3,"14-15/1",
IF(#REF!=4,"14-15/2","Hata2")))),
IF(#REF!+BH222=2014,
IF(#REF!=1,"14-15/1",
IF(#REF!=2,"14-15/2",
IF(#REF!=3,"15-16/1",
IF(#REF!=4,"15-16/2","Hata3")))),
IF(#REF!+BH222=2015,
IF(#REF!=1,"15-16/1",
IF(#REF!=2,"15-16/2",
IF(#REF!=3,"16-17/1",
IF(#REF!=4,"16-17/2","Hata4")))),
IF(#REF!+BH222=2016,
IF(#REF!=1,"16-17/1",
IF(#REF!=2,"16-17/2",
IF(#REF!=3,"17-18/1",
IF(#REF!=4,"17-18/2","Hata5")))),
IF(#REF!+BH222=2017,
IF(#REF!=1,"17-18/1",
IF(#REF!=2,"17-18/2",
IF(#REF!=3,"18-19/1",
IF(#REF!=4,"18-19/2","Hata6")))),
IF(#REF!+BH222=2018,
IF(#REF!=1,"18-19/1",
IF(#REF!=2,"18-19/2",
IF(#REF!=3,"19-20/1",
IF(#REF!=4,"19-20/2","Hata7")))),
IF(#REF!+BH222=2019,
IF(#REF!=1,"19-20/1",
IF(#REF!=2,"19-20/2",
IF(#REF!=3,"20-21/1",
IF(#REF!=4,"20-21/2","Hata8")))),
IF(#REF!+BH222=2020,
IF(#REF!=1,"20-21/1",
IF(#REF!=2,"20-21/2",
IF(#REF!=3,"21-22/1",
IF(#REF!=4,"21-22/2","Hata9")))),
IF(#REF!+BH222=2021,
IF(#REF!=1,"21-22/1",
IF(#REF!=2,"21-22/2",
IF(#REF!=3,"22-23/1",
IF(#REF!=4,"22-23/2","Hata10")))),
IF(#REF!+BH222=2022,
IF(#REF!=1,"22-23/1",
IF(#REF!=2,"22-23/2",
IF(#REF!=3,"23-24/1",
IF(#REF!=4,"23-24/2","Hata11")))),
IF(#REF!+BH222=2023,
IF(#REF!=1,"23-24/1",
IF(#REF!=2,"23-24/2",
IF(#REF!=3,"24-25/1",
IF(#REF!=4,"24-25/2","Hata12")))),
)))))))))))),
IF(AZ222="T",
IF(#REF!+BH222=2012,
IF(#REF!=1,"12-13/1",
IF(#REF!=2,"12-13/2",
IF(#REF!=3,"12-13/3",
IF(#REF!=4,"13-14/1",
IF(#REF!=5,"13-14/2",
IF(#REF!=6,"13-14/3","Hata1")))))),
IF(#REF!+BH222=2013,
IF(#REF!=1,"13-14/1",
IF(#REF!=2,"13-14/2",
IF(#REF!=3,"13-14/3",
IF(#REF!=4,"14-15/1",
IF(#REF!=5,"14-15/2",
IF(#REF!=6,"14-15/3","Hata2")))))),
IF(#REF!+BH222=2014,
IF(#REF!=1,"14-15/1",
IF(#REF!=2,"14-15/2",
IF(#REF!=3,"14-15/3",
IF(#REF!=4,"15-16/1",
IF(#REF!=5,"15-16/2",
IF(#REF!=6,"15-16/3","Hata3")))))),
IF(AND(#REF!+#REF!&gt;2014,#REF!+#REF!&lt;2015,BH222=1),
IF(#REF!=0.1,"14-15/0.1",
IF(#REF!=0.2,"14-15/0.2",
IF(#REF!=0.3,"14-15/0.3","Hata4"))),
IF(#REF!+BH222=2015,
IF(#REF!=1,"15-16/1",
IF(#REF!=2,"15-16/2",
IF(#REF!=3,"15-16/3",
IF(#REF!=4,"16-17/1",
IF(#REF!=5,"16-17/2",
IF(#REF!=6,"16-17/3","Hata5")))))),
IF(#REF!+BH222=2016,
IF(#REF!=1,"16-17/1",
IF(#REF!=2,"16-17/2",
IF(#REF!=3,"16-17/3",
IF(#REF!=4,"17-18/1",
IF(#REF!=5,"17-18/2",
IF(#REF!=6,"17-18/3","Hata6")))))),
IF(#REF!+BH222=2017,
IF(#REF!=1,"17-18/1",
IF(#REF!=2,"17-18/2",
IF(#REF!=3,"17-18/3",
IF(#REF!=4,"18-19/1",
IF(#REF!=5,"18-19/2",
IF(#REF!=6,"18-19/3","Hata7")))))),
IF(#REF!+BH222=2018,
IF(#REF!=1,"18-19/1",
IF(#REF!=2,"18-19/2",
IF(#REF!=3,"18-19/3",
IF(#REF!=4,"19-20/1",
IF(#REF!=5," 19-20/2",
IF(#REF!=6,"19-20/3","Hata8")))))),
IF(#REF!+BH222=2019,
IF(#REF!=1,"19-20/1",
IF(#REF!=2,"19-20/2",
IF(#REF!=3,"19-20/3",
IF(#REF!=4,"20-21/1",
IF(#REF!=5,"20-21/2",
IF(#REF!=6,"20-21/3","Hata9")))))),
IF(#REF!+BH222=2020,
IF(#REF!=1,"20-21/1",
IF(#REF!=2,"20-21/2",
IF(#REF!=3,"20-21/3",
IF(#REF!=4,"21-22/1",
IF(#REF!=5,"21-22/2",
IF(#REF!=6,"21-22/3","Hata10")))))),
IF(#REF!+BH222=2021,
IF(#REF!=1,"21-22/1",
IF(#REF!=2,"21-22/2",
IF(#REF!=3,"21-22/3",
IF(#REF!=4,"22-23/1",
IF(#REF!=5,"22-23/2",
IF(#REF!=6,"22-23/3","Hata11")))))),
IF(#REF!+BH222=2022,
IF(#REF!=1,"22-23/1",
IF(#REF!=2,"22-23/2",
IF(#REF!=3,"22-23/3",
IF(#REF!=4,"23-24/1",
IF(#REF!=5,"23-24/2",
IF(#REF!=6,"23-24/3","Hata12")))))),
IF(#REF!+BH222=2023,
IF(#REF!=1,"23-24/1",
IF(#REF!=2,"23-24/2",
IF(#REF!=3,"23-24/3",
IF(#REF!=4,"24-25/1",
IF(#REF!=5,"24-25/2",
IF(#REF!=6,"24-25/3","Hata13")))))),
))))))))))))))
)</f>
        <v>#REF!</v>
      </c>
      <c r="G222" s="4"/>
      <c r="H222" s="2" t="s">
        <v>149</v>
      </c>
      <c r="I222" s="2">
        <v>1310286</v>
      </c>
      <c r="J222" s="2" t="s">
        <v>141</v>
      </c>
      <c r="Q222" s="5">
        <v>2</v>
      </c>
      <c r="R222" s="2">
        <f>VLOOKUP($Q222,[1]sistem!$I$3:$L$10,2,FALSE)</f>
        <v>0</v>
      </c>
      <c r="S222" s="2">
        <f>VLOOKUP($Q222,[1]sistem!$I$3:$L$10,3,FALSE)</f>
        <v>2</v>
      </c>
      <c r="T222" s="2">
        <f>VLOOKUP($Q222,[1]sistem!$I$3:$L$10,4,FALSE)</f>
        <v>1</v>
      </c>
      <c r="U222" s="2" t="e">
        <f>VLOOKUP($AZ222,[1]sistem!$I$13:$L$14,2,FALSE)*#REF!</f>
        <v>#REF!</v>
      </c>
      <c r="V222" s="2" t="e">
        <f>VLOOKUP($AZ222,[1]sistem!$I$13:$L$14,3,FALSE)*#REF!</f>
        <v>#REF!</v>
      </c>
      <c r="W222" s="2" t="e">
        <f>VLOOKUP($AZ222,[1]sistem!$I$13:$L$14,4,FALSE)*#REF!</f>
        <v>#REF!</v>
      </c>
      <c r="X222" s="2" t="e">
        <f t="shared" si="80"/>
        <v>#REF!</v>
      </c>
      <c r="Y222" s="2" t="e">
        <f t="shared" si="81"/>
        <v>#REF!</v>
      </c>
      <c r="Z222" s="2" t="e">
        <f t="shared" si="82"/>
        <v>#REF!</v>
      </c>
      <c r="AA222" s="2" t="e">
        <f t="shared" si="83"/>
        <v>#REF!</v>
      </c>
      <c r="AB222" s="2">
        <f>VLOOKUP(AZ222,[1]sistem!$I$18:$J$19,2,FALSE)</f>
        <v>14</v>
      </c>
      <c r="AC222" s="2">
        <v>0.25</v>
      </c>
      <c r="AD222" s="2">
        <f>VLOOKUP($Q222,[1]sistem!$I$3:$M$10,5,FALSE)</f>
        <v>2</v>
      </c>
      <c r="AG222" s="2" t="e">
        <f>(#REF!+#REF!)*AB222</f>
        <v>#REF!</v>
      </c>
      <c r="AH222" s="2">
        <f>VLOOKUP($Q222,[1]sistem!$I$3:$N$10,6,FALSE)</f>
        <v>3</v>
      </c>
      <c r="AI222" s="2">
        <v>2</v>
      </c>
      <c r="AJ222" s="2">
        <f t="shared" si="84"/>
        <v>6</v>
      </c>
      <c r="AK222" s="2">
        <f>VLOOKUP($AZ222,[1]sistem!$I$18:$K$19,3,FALSE)</f>
        <v>14</v>
      </c>
      <c r="AL222" s="2" t="e">
        <f>AK222*#REF!</f>
        <v>#REF!</v>
      </c>
      <c r="AM222" s="2" t="e">
        <f t="shared" si="85"/>
        <v>#REF!</v>
      </c>
      <c r="AN222" s="2">
        <f t="shared" si="94"/>
        <v>25</v>
      </c>
      <c r="AO222" s="2" t="e">
        <f t="shared" si="86"/>
        <v>#REF!</v>
      </c>
      <c r="AP222" s="2" t="e">
        <f>ROUND(AO222-#REF!,0)</f>
        <v>#REF!</v>
      </c>
      <c r="AQ222" s="2">
        <f>IF(AZ222="s",IF(Q222=0,0,
IF(Q222=1,#REF!*4*4,
IF(Q222=2,0,
IF(Q222=3,#REF!*4*2,
IF(Q222=4,0,
IF(Q222=5,0,
IF(Q222=6,0,
IF(Q222=7,0)))))))),
IF(AZ222="t",
IF(Q222=0,0,
IF(Q222=1,#REF!*4*4*0.8,
IF(Q222=2,0,
IF(Q222=3,#REF!*4*2*0.8,
IF(Q222=4,0,
IF(Q222=5,0,
IF(Q222=6,0,
IF(Q222=7,0))))))))))</f>
        <v>0</v>
      </c>
      <c r="AR222" s="2" t="e">
        <f>IF(AZ222="s",
IF(Q222=0,0,
IF(Q222=1,0,
IF(Q222=2,#REF!*4*2,
IF(Q222=3,#REF!*4,
IF(Q222=4,#REF!*4,
IF(Q222=5,0,
IF(Q222=6,0,
IF(Q222=7,#REF!*4)))))))),
IF(AZ222="t",
IF(Q222=0,0,
IF(Q222=1,0,
IF(Q222=2,#REF!*4*2*0.8,
IF(Q222=3,#REF!*4*0.8,
IF(Q222=4,#REF!*4*0.8,
IF(Q222=5,0,
IF(Q222=6,0,
IF(Q222=7,#REF!*4))))))))))</f>
        <v>#REF!</v>
      </c>
      <c r="AS222" s="2" t="e">
        <f>IF(AZ222="s",
IF(Q222=0,0,
IF(Q222=1,#REF!*2,
IF(Q222=2,#REF!*2,
IF(Q222=3,#REF!*2,
IF(Q222=4,#REF!*2,
IF(Q222=5,#REF!*2,
IF(Q222=6,#REF!*2,
IF(Q222=7,#REF!*2)))))))),
IF(AZ222="t",
IF(Q222=0,#REF!*2*0.8,
IF(Q222=1,#REF!*2*0.8,
IF(Q222=2,#REF!*2*0.8,
IF(Q222=3,#REF!*2*0.8,
IF(Q222=4,#REF!*2*0.8,
IF(Q222=5,#REF!*2*0.8,
IF(Q222=6,#REF!*1*0.8,
IF(Q222=7,#REF!*2))))))))))</f>
        <v>#REF!</v>
      </c>
      <c r="AT222" s="2" t="e">
        <f t="shared" si="87"/>
        <v>#REF!</v>
      </c>
      <c r="AU222" s="2" t="e">
        <f>IF(AZ222="s",
IF(Q222=0,0,
IF(Q222=1,(14-2)*(#REF!+#REF!)/4*4,
IF(Q222=2,(14-2)*(#REF!+#REF!)/4*2,
IF(Q222=3,(14-2)*(#REF!+#REF!)/4*3,
IF(Q222=4,(14-2)*(#REF!+#REF!)/4,
IF(Q222=5,(14-2)*#REF!/4,
IF(Q222=6,0,
IF(Q222=7,(14)*#REF!)))))))),
IF(AZ222="t",
IF(Q222=0,0,
IF(Q222=1,(11-2)*(#REF!+#REF!)/4*4,
IF(Q222=2,(11-2)*(#REF!+#REF!)/4*2,
IF(Q222=3,(11-2)*(#REF!+#REF!)/4*3,
IF(Q222=4,(11-2)*(#REF!+#REF!)/4,
IF(Q222=5,(11-2)*#REF!/4,
IF(Q222=6,0,
IF(Q222=7,(11)*#REF!))))))))))</f>
        <v>#REF!</v>
      </c>
      <c r="AV222" s="2" t="e">
        <f t="shared" si="88"/>
        <v>#REF!</v>
      </c>
      <c r="AW222" s="2">
        <f t="shared" si="89"/>
        <v>12</v>
      </c>
      <c r="AX222" s="2">
        <f t="shared" si="90"/>
        <v>6</v>
      </c>
      <c r="AY222" s="2" t="e">
        <f t="shared" si="91"/>
        <v>#REF!</v>
      </c>
      <c r="AZ222" s="2" t="s">
        <v>63</v>
      </c>
      <c r="BA222" s="2" t="e">
        <f>IF(BG222="A",0,IF(AZ222="s",14*#REF!,IF(AZ222="T",11*#REF!,"HATA")))</f>
        <v>#REF!</v>
      </c>
      <c r="BB222" s="2" t="e">
        <f t="shared" si="92"/>
        <v>#REF!</v>
      </c>
      <c r="BC222" s="2" t="e">
        <f t="shared" si="93"/>
        <v>#REF!</v>
      </c>
      <c r="BD222" s="2" t="e">
        <f>IF(BC222-#REF!=0,"DOĞRU","YANLIŞ")</f>
        <v>#REF!</v>
      </c>
      <c r="BE222" s="2" t="e">
        <f>#REF!-BC222</f>
        <v>#REF!</v>
      </c>
      <c r="BF222" s="2">
        <v>0</v>
      </c>
      <c r="BH222" s="2">
        <v>0</v>
      </c>
      <c r="BJ222" s="2">
        <v>2</v>
      </c>
      <c r="BL222" s="7" t="e">
        <f>#REF!*14</f>
        <v>#REF!</v>
      </c>
      <c r="BM222" s="9"/>
      <c r="BN222" s="8"/>
      <c r="BO222" s="13"/>
      <c r="BP222" s="13"/>
      <c r="BQ222" s="13"/>
      <c r="BR222" s="13"/>
      <c r="BS222" s="13"/>
      <c r="BT222" s="10"/>
      <c r="BU222" s="11"/>
      <c r="BV222" s="12"/>
      <c r="CC222" s="41"/>
      <c r="CD222" s="41"/>
      <c r="CE222" s="41"/>
      <c r="CF222" s="42"/>
      <c r="CG222" s="42"/>
      <c r="CH222" s="42"/>
      <c r="CI222" s="42"/>
      <c r="CJ222" s="42"/>
      <c r="CK222" s="42"/>
    </row>
    <row r="223" spans="1:89" hidden="1" x14ac:dyDescent="0.25">
      <c r="A223" s="2" t="s">
        <v>513</v>
      </c>
      <c r="B223" s="2" t="s">
        <v>514</v>
      </c>
      <c r="C223" s="2" t="s">
        <v>514</v>
      </c>
      <c r="D223" s="4" t="s">
        <v>60</v>
      </c>
      <c r="E223" s="4" t="s">
        <v>60</v>
      </c>
      <c r="F223" s="4" t="e">
        <f>IF(AZ223="S",
IF(#REF!+BH223=2012,
IF(#REF!=1,"12-13/1",
IF(#REF!=2,"12-13/2",
IF(#REF!=3,"13-14/1",
IF(#REF!=4,"13-14/2","Hata1")))),
IF(#REF!+BH223=2013,
IF(#REF!=1,"13-14/1",
IF(#REF!=2,"13-14/2",
IF(#REF!=3,"14-15/1",
IF(#REF!=4,"14-15/2","Hata2")))),
IF(#REF!+BH223=2014,
IF(#REF!=1,"14-15/1",
IF(#REF!=2,"14-15/2",
IF(#REF!=3,"15-16/1",
IF(#REF!=4,"15-16/2","Hata3")))),
IF(#REF!+BH223=2015,
IF(#REF!=1,"15-16/1",
IF(#REF!=2,"15-16/2",
IF(#REF!=3,"16-17/1",
IF(#REF!=4,"16-17/2","Hata4")))),
IF(#REF!+BH223=2016,
IF(#REF!=1,"16-17/1",
IF(#REF!=2,"16-17/2",
IF(#REF!=3,"17-18/1",
IF(#REF!=4,"17-18/2","Hata5")))),
IF(#REF!+BH223=2017,
IF(#REF!=1,"17-18/1",
IF(#REF!=2,"17-18/2",
IF(#REF!=3,"18-19/1",
IF(#REF!=4,"18-19/2","Hata6")))),
IF(#REF!+BH223=2018,
IF(#REF!=1,"18-19/1",
IF(#REF!=2,"18-19/2",
IF(#REF!=3,"19-20/1",
IF(#REF!=4,"19-20/2","Hata7")))),
IF(#REF!+BH223=2019,
IF(#REF!=1,"19-20/1",
IF(#REF!=2,"19-20/2",
IF(#REF!=3,"20-21/1",
IF(#REF!=4,"20-21/2","Hata8")))),
IF(#REF!+BH223=2020,
IF(#REF!=1,"20-21/1",
IF(#REF!=2,"20-21/2",
IF(#REF!=3,"21-22/1",
IF(#REF!=4,"21-22/2","Hata9")))),
IF(#REF!+BH223=2021,
IF(#REF!=1,"21-22/1",
IF(#REF!=2,"21-22/2",
IF(#REF!=3,"22-23/1",
IF(#REF!=4,"22-23/2","Hata10")))),
IF(#REF!+BH223=2022,
IF(#REF!=1,"22-23/1",
IF(#REF!=2,"22-23/2",
IF(#REF!=3,"23-24/1",
IF(#REF!=4,"23-24/2","Hata11")))),
IF(#REF!+BH223=2023,
IF(#REF!=1,"23-24/1",
IF(#REF!=2,"23-24/2",
IF(#REF!=3,"24-25/1",
IF(#REF!=4,"24-25/2","Hata12")))),
)))))))))))),
IF(AZ223="T",
IF(#REF!+BH223=2012,
IF(#REF!=1,"12-13/1",
IF(#REF!=2,"12-13/2",
IF(#REF!=3,"12-13/3",
IF(#REF!=4,"13-14/1",
IF(#REF!=5,"13-14/2",
IF(#REF!=6,"13-14/3","Hata1")))))),
IF(#REF!+BH223=2013,
IF(#REF!=1,"13-14/1",
IF(#REF!=2,"13-14/2",
IF(#REF!=3,"13-14/3",
IF(#REF!=4,"14-15/1",
IF(#REF!=5,"14-15/2",
IF(#REF!=6,"14-15/3","Hata2")))))),
IF(#REF!+BH223=2014,
IF(#REF!=1,"14-15/1",
IF(#REF!=2,"14-15/2",
IF(#REF!=3,"14-15/3",
IF(#REF!=4,"15-16/1",
IF(#REF!=5,"15-16/2",
IF(#REF!=6,"15-16/3","Hata3")))))),
IF(AND(#REF!+#REF!&gt;2014,#REF!+#REF!&lt;2015,BH223=1),
IF(#REF!=0.1,"14-15/0.1",
IF(#REF!=0.2,"14-15/0.2",
IF(#REF!=0.3,"14-15/0.3","Hata4"))),
IF(#REF!+BH223=2015,
IF(#REF!=1,"15-16/1",
IF(#REF!=2,"15-16/2",
IF(#REF!=3,"15-16/3",
IF(#REF!=4,"16-17/1",
IF(#REF!=5,"16-17/2",
IF(#REF!=6,"16-17/3","Hata5")))))),
IF(#REF!+BH223=2016,
IF(#REF!=1,"16-17/1",
IF(#REF!=2,"16-17/2",
IF(#REF!=3,"16-17/3",
IF(#REF!=4,"17-18/1",
IF(#REF!=5,"17-18/2",
IF(#REF!=6,"17-18/3","Hata6")))))),
IF(#REF!+BH223=2017,
IF(#REF!=1,"17-18/1",
IF(#REF!=2,"17-18/2",
IF(#REF!=3,"17-18/3",
IF(#REF!=4,"18-19/1",
IF(#REF!=5,"18-19/2",
IF(#REF!=6,"18-19/3","Hata7")))))),
IF(#REF!+BH223=2018,
IF(#REF!=1,"18-19/1",
IF(#REF!=2,"18-19/2",
IF(#REF!=3,"18-19/3",
IF(#REF!=4,"19-20/1",
IF(#REF!=5," 19-20/2",
IF(#REF!=6,"19-20/3","Hata8")))))),
IF(#REF!+BH223=2019,
IF(#REF!=1,"19-20/1",
IF(#REF!=2,"19-20/2",
IF(#REF!=3,"19-20/3",
IF(#REF!=4,"20-21/1",
IF(#REF!=5,"20-21/2",
IF(#REF!=6,"20-21/3","Hata9")))))),
IF(#REF!+BH223=2020,
IF(#REF!=1,"20-21/1",
IF(#REF!=2,"20-21/2",
IF(#REF!=3,"20-21/3",
IF(#REF!=4,"21-22/1",
IF(#REF!=5,"21-22/2",
IF(#REF!=6,"21-22/3","Hata10")))))),
IF(#REF!+BH223=2021,
IF(#REF!=1,"21-22/1",
IF(#REF!=2,"21-22/2",
IF(#REF!=3,"21-22/3",
IF(#REF!=4,"22-23/1",
IF(#REF!=5,"22-23/2",
IF(#REF!=6,"22-23/3","Hata11")))))),
IF(#REF!+BH223=2022,
IF(#REF!=1,"22-23/1",
IF(#REF!=2,"22-23/2",
IF(#REF!=3,"22-23/3",
IF(#REF!=4,"23-24/1",
IF(#REF!=5,"23-24/2",
IF(#REF!=6,"23-24/3","Hata12")))))),
IF(#REF!+BH223=2023,
IF(#REF!=1,"23-24/1",
IF(#REF!=2,"23-24/2",
IF(#REF!=3,"23-24/3",
IF(#REF!=4,"24-25/1",
IF(#REF!=5,"24-25/2",
IF(#REF!=6,"24-25/3","Hata13")))))),
))))))))))))))
)</f>
        <v>#REF!</v>
      </c>
      <c r="G223" s="4"/>
      <c r="H223" s="2" t="s">
        <v>149</v>
      </c>
      <c r="I223" s="2">
        <v>1310286</v>
      </c>
      <c r="J223" s="2" t="s">
        <v>141</v>
      </c>
      <c r="Q223" s="5">
        <v>2</v>
      </c>
      <c r="R223" s="2">
        <f>VLOOKUP($Q223,[1]sistem!$I$3:$L$10,2,FALSE)</f>
        <v>0</v>
      </c>
      <c r="S223" s="2">
        <f>VLOOKUP($Q223,[1]sistem!$I$3:$L$10,3,FALSE)</f>
        <v>2</v>
      </c>
      <c r="T223" s="2">
        <f>VLOOKUP($Q223,[1]sistem!$I$3:$L$10,4,FALSE)</f>
        <v>1</v>
      </c>
      <c r="U223" s="2" t="e">
        <f>VLOOKUP($AZ223,[1]sistem!$I$13:$L$14,2,FALSE)*#REF!</f>
        <v>#REF!</v>
      </c>
      <c r="V223" s="2" t="e">
        <f>VLOOKUP($AZ223,[1]sistem!$I$13:$L$14,3,FALSE)*#REF!</f>
        <v>#REF!</v>
      </c>
      <c r="W223" s="2" t="e">
        <f>VLOOKUP($AZ223,[1]sistem!$I$13:$L$14,4,FALSE)*#REF!</f>
        <v>#REF!</v>
      </c>
      <c r="X223" s="2" t="e">
        <f t="shared" si="80"/>
        <v>#REF!</v>
      </c>
      <c r="Y223" s="2" t="e">
        <f t="shared" si="81"/>
        <v>#REF!</v>
      </c>
      <c r="Z223" s="2" t="e">
        <f t="shared" si="82"/>
        <v>#REF!</v>
      </c>
      <c r="AA223" s="2" t="e">
        <f t="shared" si="83"/>
        <v>#REF!</v>
      </c>
      <c r="AB223" s="2">
        <f>VLOOKUP(AZ223,[1]sistem!$I$18:$J$19,2,FALSE)</f>
        <v>14</v>
      </c>
      <c r="AC223" s="2">
        <v>0.25</v>
      </c>
      <c r="AD223" s="2">
        <f>VLOOKUP($Q223,[1]sistem!$I$3:$M$10,5,FALSE)</f>
        <v>2</v>
      </c>
      <c r="AG223" s="2" t="e">
        <f>(#REF!+#REF!)*AB223</f>
        <v>#REF!</v>
      </c>
      <c r="AH223" s="2">
        <f>VLOOKUP($Q223,[1]sistem!$I$3:$N$10,6,FALSE)</f>
        <v>3</v>
      </c>
      <c r="AI223" s="2">
        <v>2</v>
      </c>
      <c r="AJ223" s="2">
        <f t="shared" si="84"/>
        <v>6</v>
      </c>
      <c r="AK223" s="2">
        <f>VLOOKUP($AZ223,[1]sistem!$I$18:$K$19,3,FALSE)</f>
        <v>14</v>
      </c>
      <c r="AL223" s="2" t="e">
        <f>AK223*#REF!</f>
        <v>#REF!</v>
      </c>
      <c r="AM223" s="2" t="e">
        <f t="shared" si="85"/>
        <v>#REF!</v>
      </c>
      <c r="AN223" s="2">
        <f t="shared" si="94"/>
        <v>25</v>
      </c>
      <c r="AO223" s="2" t="e">
        <f t="shared" si="86"/>
        <v>#REF!</v>
      </c>
      <c r="AP223" s="2" t="e">
        <f>ROUND(AO223-#REF!,0)</f>
        <v>#REF!</v>
      </c>
      <c r="AQ223" s="2">
        <f>IF(AZ223="s",IF(Q223=0,0,
IF(Q223=1,#REF!*4*4,
IF(Q223=2,0,
IF(Q223=3,#REF!*4*2,
IF(Q223=4,0,
IF(Q223=5,0,
IF(Q223=6,0,
IF(Q223=7,0)))))))),
IF(AZ223="t",
IF(Q223=0,0,
IF(Q223=1,#REF!*4*4*0.8,
IF(Q223=2,0,
IF(Q223=3,#REF!*4*2*0.8,
IF(Q223=4,0,
IF(Q223=5,0,
IF(Q223=6,0,
IF(Q223=7,0))))))))))</f>
        <v>0</v>
      </c>
      <c r="AR223" s="2" t="e">
        <f>IF(AZ223="s",
IF(Q223=0,0,
IF(Q223=1,0,
IF(Q223=2,#REF!*4*2,
IF(Q223=3,#REF!*4,
IF(Q223=4,#REF!*4,
IF(Q223=5,0,
IF(Q223=6,0,
IF(Q223=7,#REF!*4)))))))),
IF(AZ223="t",
IF(Q223=0,0,
IF(Q223=1,0,
IF(Q223=2,#REF!*4*2*0.8,
IF(Q223=3,#REF!*4*0.8,
IF(Q223=4,#REF!*4*0.8,
IF(Q223=5,0,
IF(Q223=6,0,
IF(Q223=7,#REF!*4))))))))))</f>
        <v>#REF!</v>
      </c>
      <c r="AS223" s="2" t="e">
        <f>IF(AZ223="s",
IF(Q223=0,0,
IF(Q223=1,#REF!*2,
IF(Q223=2,#REF!*2,
IF(Q223=3,#REF!*2,
IF(Q223=4,#REF!*2,
IF(Q223=5,#REF!*2,
IF(Q223=6,#REF!*2,
IF(Q223=7,#REF!*2)))))))),
IF(AZ223="t",
IF(Q223=0,#REF!*2*0.8,
IF(Q223=1,#REF!*2*0.8,
IF(Q223=2,#REF!*2*0.8,
IF(Q223=3,#REF!*2*0.8,
IF(Q223=4,#REF!*2*0.8,
IF(Q223=5,#REF!*2*0.8,
IF(Q223=6,#REF!*1*0.8,
IF(Q223=7,#REF!*2))))))))))</f>
        <v>#REF!</v>
      </c>
      <c r="AT223" s="2" t="e">
        <f t="shared" si="87"/>
        <v>#REF!</v>
      </c>
      <c r="AU223" s="2" t="e">
        <f>IF(AZ223="s",
IF(Q223=0,0,
IF(Q223=1,(14-2)*(#REF!+#REF!)/4*4,
IF(Q223=2,(14-2)*(#REF!+#REF!)/4*2,
IF(Q223=3,(14-2)*(#REF!+#REF!)/4*3,
IF(Q223=4,(14-2)*(#REF!+#REF!)/4,
IF(Q223=5,(14-2)*#REF!/4,
IF(Q223=6,0,
IF(Q223=7,(14)*#REF!)))))))),
IF(AZ223="t",
IF(Q223=0,0,
IF(Q223=1,(11-2)*(#REF!+#REF!)/4*4,
IF(Q223=2,(11-2)*(#REF!+#REF!)/4*2,
IF(Q223=3,(11-2)*(#REF!+#REF!)/4*3,
IF(Q223=4,(11-2)*(#REF!+#REF!)/4,
IF(Q223=5,(11-2)*#REF!/4,
IF(Q223=6,0,
IF(Q223=7,(11)*#REF!))))))))))</f>
        <v>#REF!</v>
      </c>
      <c r="AV223" s="2" t="e">
        <f t="shared" si="88"/>
        <v>#REF!</v>
      </c>
      <c r="AW223" s="2">
        <f t="shared" si="89"/>
        <v>12</v>
      </c>
      <c r="AX223" s="2">
        <f t="shared" si="90"/>
        <v>6</v>
      </c>
      <c r="AY223" s="2" t="e">
        <f t="shared" si="91"/>
        <v>#REF!</v>
      </c>
      <c r="AZ223" s="2" t="s">
        <v>63</v>
      </c>
      <c r="BA223" s="2" t="e">
        <f>IF(BG223="A",0,IF(AZ223="s",14*#REF!,IF(AZ223="T",11*#REF!,"HATA")))</f>
        <v>#REF!</v>
      </c>
      <c r="BB223" s="2" t="e">
        <f t="shared" si="92"/>
        <v>#REF!</v>
      </c>
      <c r="BC223" s="2" t="e">
        <f t="shared" si="93"/>
        <v>#REF!</v>
      </c>
      <c r="BD223" s="2" t="e">
        <f>IF(BC223-#REF!=0,"DOĞRU","YANLIŞ")</f>
        <v>#REF!</v>
      </c>
      <c r="BE223" s="2" t="e">
        <f>#REF!-BC223</f>
        <v>#REF!</v>
      </c>
      <c r="BF223" s="2">
        <v>0</v>
      </c>
      <c r="BH223" s="2">
        <v>0</v>
      </c>
      <c r="BJ223" s="2">
        <v>2</v>
      </c>
      <c r="BL223" s="7" t="e">
        <f>#REF!*14</f>
        <v>#REF!</v>
      </c>
      <c r="BM223" s="9"/>
      <c r="BN223" s="8"/>
      <c r="BO223" s="13"/>
      <c r="BP223" s="13"/>
      <c r="BQ223" s="13"/>
      <c r="BR223" s="13"/>
      <c r="BS223" s="13"/>
      <c r="BT223" s="10"/>
      <c r="BU223" s="11"/>
      <c r="BV223" s="12"/>
      <c r="CC223" s="41"/>
      <c r="CD223" s="41"/>
      <c r="CE223" s="41"/>
      <c r="CF223" s="42"/>
      <c r="CG223" s="42"/>
      <c r="CH223" s="42"/>
      <c r="CI223" s="42"/>
      <c r="CJ223" s="42"/>
      <c r="CK223" s="42"/>
    </row>
    <row r="224" spans="1:89" hidden="1" x14ac:dyDescent="0.25">
      <c r="A224" s="2" t="s">
        <v>139</v>
      </c>
      <c r="B224" s="2" t="s">
        <v>132</v>
      </c>
      <c r="C224" s="2" t="s">
        <v>132</v>
      </c>
      <c r="D224" s="4" t="s">
        <v>60</v>
      </c>
      <c r="E224" s="4" t="s">
        <v>60</v>
      </c>
      <c r="F224" s="4" t="e">
        <f>IF(AZ224="S",
IF(#REF!+BH224=2012,
IF(#REF!=1,"12-13/1",
IF(#REF!=2,"12-13/2",
IF(#REF!=3,"13-14/1",
IF(#REF!=4,"13-14/2","Hata1")))),
IF(#REF!+BH224=2013,
IF(#REF!=1,"13-14/1",
IF(#REF!=2,"13-14/2",
IF(#REF!=3,"14-15/1",
IF(#REF!=4,"14-15/2","Hata2")))),
IF(#REF!+BH224=2014,
IF(#REF!=1,"14-15/1",
IF(#REF!=2,"14-15/2",
IF(#REF!=3,"15-16/1",
IF(#REF!=4,"15-16/2","Hata3")))),
IF(#REF!+BH224=2015,
IF(#REF!=1,"15-16/1",
IF(#REF!=2,"15-16/2",
IF(#REF!=3,"16-17/1",
IF(#REF!=4,"16-17/2","Hata4")))),
IF(#REF!+BH224=2016,
IF(#REF!=1,"16-17/1",
IF(#REF!=2,"16-17/2",
IF(#REF!=3,"17-18/1",
IF(#REF!=4,"17-18/2","Hata5")))),
IF(#REF!+BH224=2017,
IF(#REF!=1,"17-18/1",
IF(#REF!=2,"17-18/2",
IF(#REF!=3,"18-19/1",
IF(#REF!=4,"18-19/2","Hata6")))),
IF(#REF!+BH224=2018,
IF(#REF!=1,"18-19/1",
IF(#REF!=2,"18-19/2",
IF(#REF!=3,"19-20/1",
IF(#REF!=4,"19-20/2","Hata7")))),
IF(#REF!+BH224=2019,
IF(#REF!=1,"19-20/1",
IF(#REF!=2,"19-20/2",
IF(#REF!=3,"20-21/1",
IF(#REF!=4,"20-21/2","Hata8")))),
IF(#REF!+BH224=2020,
IF(#REF!=1,"20-21/1",
IF(#REF!=2,"20-21/2",
IF(#REF!=3,"21-22/1",
IF(#REF!=4,"21-22/2","Hata9")))),
IF(#REF!+BH224=2021,
IF(#REF!=1,"21-22/1",
IF(#REF!=2,"21-22/2",
IF(#REF!=3,"22-23/1",
IF(#REF!=4,"22-23/2","Hata10")))),
IF(#REF!+BH224=2022,
IF(#REF!=1,"22-23/1",
IF(#REF!=2,"22-23/2",
IF(#REF!=3,"23-24/1",
IF(#REF!=4,"23-24/2","Hata11")))),
IF(#REF!+BH224=2023,
IF(#REF!=1,"23-24/1",
IF(#REF!=2,"23-24/2",
IF(#REF!=3,"24-25/1",
IF(#REF!=4,"24-25/2","Hata12")))),
)))))))))))),
IF(AZ224="T",
IF(#REF!+BH224=2012,
IF(#REF!=1,"12-13/1",
IF(#REF!=2,"12-13/2",
IF(#REF!=3,"12-13/3",
IF(#REF!=4,"13-14/1",
IF(#REF!=5,"13-14/2",
IF(#REF!=6,"13-14/3","Hata1")))))),
IF(#REF!+BH224=2013,
IF(#REF!=1,"13-14/1",
IF(#REF!=2,"13-14/2",
IF(#REF!=3,"13-14/3",
IF(#REF!=4,"14-15/1",
IF(#REF!=5,"14-15/2",
IF(#REF!=6,"14-15/3","Hata2")))))),
IF(#REF!+BH224=2014,
IF(#REF!=1,"14-15/1",
IF(#REF!=2,"14-15/2",
IF(#REF!=3,"14-15/3",
IF(#REF!=4,"15-16/1",
IF(#REF!=5,"15-16/2",
IF(#REF!=6,"15-16/3","Hata3")))))),
IF(AND(#REF!+#REF!&gt;2014,#REF!+#REF!&lt;2015,BH224=1),
IF(#REF!=0.1,"14-15/0.1",
IF(#REF!=0.2,"14-15/0.2",
IF(#REF!=0.3,"14-15/0.3","Hata4"))),
IF(#REF!+BH224=2015,
IF(#REF!=1,"15-16/1",
IF(#REF!=2,"15-16/2",
IF(#REF!=3,"15-16/3",
IF(#REF!=4,"16-17/1",
IF(#REF!=5,"16-17/2",
IF(#REF!=6,"16-17/3","Hata5")))))),
IF(#REF!+BH224=2016,
IF(#REF!=1,"16-17/1",
IF(#REF!=2,"16-17/2",
IF(#REF!=3,"16-17/3",
IF(#REF!=4,"17-18/1",
IF(#REF!=5,"17-18/2",
IF(#REF!=6,"17-18/3","Hata6")))))),
IF(#REF!+BH224=2017,
IF(#REF!=1,"17-18/1",
IF(#REF!=2,"17-18/2",
IF(#REF!=3,"17-18/3",
IF(#REF!=4,"18-19/1",
IF(#REF!=5,"18-19/2",
IF(#REF!=6,"18-19/3","Hata7")))))),
IF(#REF!+BH224=2018,
IF(#REF!=1,"18-19/1",
IF(#REF!=2,"18-19/2",
IF(#REF!=3,"18-19/3",
IF(#REF!=4,"19-20/1",
IF(#REF!=5," 19-20/2",
IF(#REF!=6,"19-20/3","Hata8")))))),
IF(#REF!+BH224=2019,
IF(#REF!=1,"19-20/1",
IF(#REF!=2,"19-20/2",
IF(#REF!=3,"19-20/3",
IF(#REF!=4,"20-21/1",
IF(#REF!=5,"20-21/2",
IF(#REF!=6,"20-21/3","Hata9")))))),
IF(#REF!+BH224=2020,
IF(#REF!=1,"20-21/1",
IF(#REF!=2,"20-21/2",
IF(#REF!=3,"20-21/3",
IF(#REF!=4,"21-22/1",
IF(#REF!=5,"21-22/2",
IF(#REF!=6,"21-22/3","Hata10")))))),
IF(#REF!+BH224=2021,
IF(#REF!=1,"21-22/1",
IF(#REF!=2,"21-22/2",
IF(#REF!=3,"21-22/3",
IF(#REF!=4,"22-23/1",
IF(#REF!=5,"22-23/2",
IF(#REF!=6,"22-23/3","Hata11")))))),
IF(#REF!+BH224=2022,
IF(#REF!=1,"22-23/1",
IF(#REF!=2,"22-23/2",
IF(#REF!=3,"22-23/3",
IF(#REF!=4,"23-24/1",
IF(#REF!=5,"23-24/2",
IF(#REF!=6,"23-24/3","Hata12")))))),
IF(#REF!+BH224=2023,
IF(#REF!=1,"23-24/1",
IF(#REF!=2,"23-24/2",
IF(#REF!=3,"23-24/3",
IF(#REF!=4,"24-25/1",
IF(#REF!=5,"24-25/2",
IF(#REF!=6,"24-25/3","Hata13")))))),
))))))))))))))
)</f>
        <v>#REF!</v>
      </c>
      <c r="G224" s="4"/>
      <c r="H224" s="2" t="s">
        <v>149</v>
      </c>
      <c r="I224" s="2">
        <v>1310286</v>
      </c>
      <c r="J224" s="2" t="s">
        <v>141</v>
      </c>
      <c r="O224" s="2" t="s">
        <v>135</v>
      </c>
      <c r="P224" s="2" t="s">
        <v>135</v>
      </c>
      <c r="Q224" s="5">
        <v>7</v>
      </c>
      <c r="R224" s="2">
        <f>VLOOKUP($Q224,[1]sistem!$I$3:$L$10,2,FALSE)</f>
        <v>0</v>
      </c>
      <c r="S224" s="2">
        <f>VLOOKUP($Q224,[1]sistem!$I$3:$L$10,3,FALSE)</f>
        <v>1</v>
      </c>
      <c r="T224" s="2">
        <f>VLOOKUP($Q224,[1]sistem!$I$3:$L$10,4,FALSE)</f>
        <v>1</v>
      </c>
      <c r="U224" s="2" t="e">
        <f>VLOOKUP($AZ224,[1]sistem!$I$13:$L$14,2,FALSE)*#REF!</f>
        <v>#REF!</v>
      </c>
      <c r="V224" s="2" t="e">
        <f>VLOOKUP($AZ224,[1]sistem!$I$13:$L$14,3,FALSE)*#REF!</f>
        <v>#REF!</v>
      </c>
      <c r="W224" s="2" t="e">
        <f>VLOOKUP($AZ224,[1]sistem!$I$13:$L$14,4,FALSE)*#REF!</f>
        <v>#REF!</v>
      </c>
      <c r="X224" s="2" t="e">
        <f t="shared" si="80"/>
        <v>#REF!</v>
      </c>
      <c r="Y224" s="2" t="e">
        <f t="shared" si="81"/>
        <v>#REF!</v>
      </c>
      <c r="Z224" s="2" t="e">
        <f t="shared" si="82"/>
        <v>#REF!</v>
      </c>
      <c r="AA224" s="2" t="e">
        <f t="shared" si="83"/>
        <v>#REF!</v>
      </c>
      <c r="AB224" s="2">
        <f>VLOOKUP(AZ224,[1]sistem!$I$18:$J$19,2,FALSE)</f>
        <v>14</v>
      </c>
      <c r="AC224" s="2">
        <v>0.25</v>
      </c>
      <c r="AD224" s="2">
        <f>VLOOKUP($Q224,[1]sistem!$I$3:$M$10,5,FALSE)</f>
        <v>1</v>
      </c>
      <c r="AG224" s="2" t="e">
        <f>(#REF!+#REF!)*AB224</f>
        <v>#REF!</v>
      </c>
      <c r="AH224" s="2">
        <f>VLOOKUP($Q224,[1]sistem!$I$3:$N$10,6,FALSE)</f>
        <v>2</v>
      </c>
      <c r="AI224" s="2">
        <v>2</v>
      </c>
      <c r="AJ224" s="2">
        <f t="shared" si="84"/>
        <v>4</v>
      </c>
      <c r="AK224" s="2">
        <f>VLOOKUP($AZ224,[1]sistem!$I$18:$K$19,3,FALSE)</f>
        <v>14</v>
      </c>
      <c r="AL224" s="2" t="e">
        <f>AK224*#REF!</f>
        <v>#REF!</v>
      </c>
      <c r="AM224" s="2" t="e">
        <f t="shared" si="85"/>
        <v>#REF!</v>
      </c>
      <c r="AN224" s="2">
        <f t="shared" si="94"/>
        <v>25</v>
      </c>
      <c r="AO224" s="2" t="e">
        <f t="shared" si="86"/>
        <v>#REF!</v>
      </c>
      <c r="AP224" s="2" t="e">
        <f>ROUND(AO224-#REF!,0)</f>
        <v>#REF!</v>
      </c>
      <c r="AQ224" s="2">
        <f>IF(AZ224="s",IF(Q224=0,0,
IF(Q224=1,#REF!*4*4,
IF(Q224=2,0,
IF(Q224=3,#REF!*4*2,
IF(Q224=4,0,
IF(Q224=5,0,
IF(Q224=6,0,
IF(Q224=7,0)))))))),
IF(AZ224="t",
IF(Q224=0,0,
IF(Q224=1,#REF!*4*4*0.8,
IF(Q224=2,0,
IF(Q224=3,#REF!*4*2*0.8,
IF(Q224=4,0,
IF(Q224=5,0,
IF(Q224=6,0,
IF(Q224=7,0))))))))))</f>
        <v>0</v>
      </c>
      <c r="AR224" s="2" t="e">
        <f>IF(AZ224="s",
IF(Q224=0,0,
IF(Q224=1,0,
IF(Q224=2,#REF!*4*2,
IF(Q224=3,#REF!*4,
IF(Q224=4,#REF!*4,
IF(Q224=5,0,
IF(Q224=6,0,
IF(Q224=7,#REF!*4)))))))),
IF(AZ224="t",
IF(Q224=0,0,
IF(Q224=1,0,
IF(Q224=2,#REF!*4*2*0.8,
IF(Q224=3,#REF!*4*0.8,
IF(Q224=4,#REF!*4*0.8,
IF(Q224=5,0,
IF(Q224=6,0,
IF(Q224=7,#REF!*4))))))))))</f>
        <v>#REF!</v>
      </c>
      <c r="AS224" s="2" t="e">
        <f>IF(AZ224="s",
IF(Q224=0,0,
IF(Q224=1,#REF!*2,
IF(Q224=2,#REF!*2,
IF(Q224=3,#REF!*2,
IF(Q224=4,#REF!*2,
IF(Q224=5,#REF!*2,
IF(Q224=6,#REF!*2,
IF(Q224=7,#REF!*2)))))))),
IF(AZ224="t",
IF(Q224=0,#REF!*2*0.8,
IF(Q224=1,#REF!*2*0.8,
IF(Q224=2,#REF!*2*0.8,
IF(Q224=3,#REF!*2*0.8,
IF(Q224=4,#REF!*2*0.8,
IF(Q224=5,#REF!*2*0.8,
IF(Q224=6,#REF!*1*0.8,
IF(Q224=7,#REF!*2))))))))))</f>
        <v>#REF!</v>
      </c>
      <c r="AT224" s="2" t="e">
        <f t="shared" si="87"/>
        <v>#REF!</v>
      </c>
      <c r="AU224" s="2" t="e">
        <f>IF(AZ224="s",
IF(Q224=0,0,
IF(Q224=1,(14-2)*(#REF!+#REF!)/4*4,
IF(Q224=2,(14-2)*(#REF!+#REF!)/4*2,
IF(Q224=3,(14-2)*(#REF!+#REF!)/4*3,
IF(Q224=4,(14-2)*(#REF!+#REF!)/4,
IF(Q224=5,(14-2)*#REF!/4,
IF(Q224=6,0,
IF(Q224=7,(14)*#REF!)))))))),
IF(AZ224="t",
IF(Q224=0,0,
IF(Q224=1,(11-2)*(#REF!+#REF!)/4*4,
IF(Q224=2,(11-2)*(#REF!+#REF!)/4*2,
IF(Q224=3,(11-2)*(#REF!+#REF!)/4*3,
IF(Q224=4,(11-2)*(#REF!+#REF!)/4,
IF(Q224=5,(11-2)*#REF!/4,
IF(Q224=6,0,
IF(Q224=7,(11)*#REF!))))))))))</f>
        <v>#REF!</v>
      </c>
      <c r="AV224" s="2" t="e">
        <f t="shared" si="88"/>
        <v>#REF!</v>
      </c>
      <c r="AW224" s="2">
        <f t="shared" si="89"/>
        <v>8</v>
      </c>
      <c r="AX224" s="2">
        <f t="shared" si="90"/>
        <v>4</v>
      </c>
      <c r="AY224" s="2" t="e">
        <f t="shared" si="91"/>
        <v>#REF!</v>
      </c>
      <c r="AZ224" s="2" t="s">
        <v>63</v>
      </c>
      <c r="BA224" s="2">
        <f>IF(BG224="A",0,IF(AZ224="s",14*#REF!,IF(AZ224="T",11*#REF!,"HATA")))</f>
        <v>0</v>
      </c>
      <c r="BB224" s="2" t="e">
        <f t="shared" si="92"/>
        <v>#REF!</v>
      </c>
      <c r="BC224" s="2" t="e">
        <f t="shared" si="93"/>
        <v>#REF!</v>
      </c>
      <c r="BD224" s="2" t="e">
        <f>IF(BC224-#REF!=0,"DOĞRU","YANLIŞ")</f>
        <v>#REF!</v>
      </c>
      <c r="BE224" s="2" t="e">
        <f>#REF!-BC224</f>
        <v>#REF!</v>
      </c>
      <c r="BF224" s="2">
        <v>0</v>
      </c>
      <c r="BG224" s="2" t="s">
        <v>110</v>
      </c>
      <c r="BH224" s="2">
        <v>0</v>
      </c>
      <c r="BJ224" s="2">
        <v>7</v>
      </c>
      <c r="BL224" s="7" t="e">
        <f>#REF!*14</f>
        <v>#REF!</v>
      </c>
      <c r="BM224" s="9"/>
      <c r="BN224" s="8"/>
      <c r="BO224" s="13"/>
      <c r="BP224" s="13"/>
      <c r="BQ224" s="13"/>
      <c r="BR224" s="13"/>
      <c r="BS224" s="13"/>
      <c r="BT224" s="10"/>
      <c r="BU224" s="11"/>
      <c r="BV224" s="12"/>
      <c r="CC224" s="41"/>
      <c r="CD224" s="41"/>
      <c r="CE224" s="41"/>
      <c r="CF224" s="42"/>
      <c r="CG224" s="42"/>
      <c r="CH224" s="42"/>
      <c r="CI224" s="42"/>
      <c r="CJ224" s="42"/>
      <c r="CK224" s="42"/>
    </row>
    <row r="225" spans="1:89" hidden="1" x14ac:dyDescent="0.25">
      <c r="A225" s="2" t="s">
        <v>501</v>
      </c>
      <c r="B225" s="2" t="s">
        <v>502</v>
      </c>
      <c r="C225" s="2" t="s">
        <v>502</v>
      </c>
      <c r="D225" s="4" t="s">
        <v>60</v>
      </c>
      <c r="E225" s="4" t="s">
        <v>60</v>
      </c>
      <c r="F225" s="4" t="e">
        <f>IF(AZ225="S",
IF(#REF!+BH225=2012,
IF(#REF!=1,"12-13/1",
IF(#REF!=2,"12-13/2",
IF(#REF!=3,"13-14/1",
IF(#REF!=4,"13-14/2","Hata1")))),
IF(#REF!+BH225=2013,
IF(#REF!=1,"13-14/1",
IF(#REF!=2,"13-14/2",
IF(#REF!=3,"14-15/1",
IF(#REF!=4,"14-15/2","Hata2")))),
IF(#REF!+BH225=2014,
IF(#REF!=1,"14-15/1",
IF(#REF!=2,"14-15/2",
IF(#REF!=3,"15-16/1",
IF(#REF!=4,"15-16/2","Hata3")))),
IF(#REF!+BH225=2015,
IF(#REF!=1,"15-16/1",
IF(#REF!=2,"15-16/2",
IF(#REF!=3,"16-17/1",
IF(#REF!=4,"16-17/2","Hata4")))),
IF(#REF!+BH225=2016,
IF(#REF!=1,"16-17/1",
IF(#REF!=2,"16-17/2",
IF(#REF!=3,"17-18/1",
IF(#REF!=4,"17-18/2","Hata5")))),
IF(#REF!+BH225=2017,
IF(#REF!=1,"17-18/1",
IF(#REF!=2,"17-18/2",
IF(#REF!=3,"18-19/1",
IF(#REF!=4,"18-19/2","Hata6")))),
IF(#REF!+BH225=2018,
IF(#REF!=1,"18-19/1",
IF(#REF!=2,"18-19/2",
IF(#REF!=3,"19-20/1",
IF(#REF!=4,"19-20/2","Hata7")))),
IF(#REF!+BH225=2019,
IF(#REF!=1,"19-20/1",
IF(#REF!=2,"19-20/2",
IF(#REF!=3,"20-21/1",
IF(#REF!=4,"20-21/2","Hata8")))),
IF(#REF!+BH225=2020,
IF(#REF!=1,"20-21/1",
IF(#REF!=2,"20-21/2",
IF(#REF!=3,"21-22/1",
IF(#REF!=4,"21-22/2","Hata9")))),
IF(#REF!+BH225=2021,
IF(#REF!=1,"21-22/1",
IF(#REF!=2,"21-22/2",
IF(#REF!=3,"22-23/1",
IF(#REF!=4,"22-23/2","Hata10")))),
IF(#REF!+BH225=2022,
IF(#REF!=1,"22-23/1",
IF(#REF!=2,"22-23/2",
IF(#REF!=3,"23-24/1",
IF(#REF!=4,"23-24/2","Hata11")))),
IF(#REF!+BH225=2023,
IF(#REF!=1,"23-24/1",
IF(#REF!=2,"23-24/2",
IF(#REF!=3,"24-25/1",
IF(#REF!=4,"24-25/2","Hata12")))),
)))))))))))),
IF(AZ225="T",
IF(#REF!+BH225=2012,
IF(#REF!=1,"12-13/1",
IF(#REF!=2,"12-13/2",
IF(#REF!=3,"12-13/3",
IF(#REF!=4,"13-14/1",
IF(#REF!=5,"13-14/2",
IF(#REF!=6,"13-14/3","Hata1")))))),
IF(#REF!+BH225=2013,
IF(#REF!=1,"13-14/1",
IF(#REF!=2,"13-14/2",
IF(#REF!=3,"13-14/3",
IF(#REF!=4,"14-15/1",
IF(#REF!=5,"14-15/2",
IF(#REF!=6,"14-15/3","Hata2")))))),
IF(#REF!+BH225=2014,
IF(#REF!=1,"14-15/1",
IF(#REF!=2,"14-15/2",
IF(#REF!=3,"14-15/3",
IF(#REF!=4,"15-16/1",
IF(#REF!=5,"15-16/2",
IF(#REF!=6,"15-16/3","Hata3")))))),
IF(AND(#REF!+#REF!&gt;2014,#REF!+#REF!&lt;2015,BH225=1),
IF(#REF!=0.1,"14-15/0.1",
IF(#REF!=0.2,"14-15/0.2",
IF(#REF!=0.3,"14-15/0.3","Hata4"))),
IF(#REF!+BH225=2015,
IF(#REF!=1,"15-16/1",
IF(#REF!=2,"15-16/2",
IF(#REF!=3,"15-16/3",
IF(#REF!=4,"16-17/1",
IF(#REF!=5,"16-17/2",
IF(#REF!=6,"16-17/3","Hata5")))))),
IF(#REF!+BH225=2016,
IF(#REF!=1,"16-17/1",
IF(#REF!=2,"16-17/2",
IF(#REF!=3,"16-17/3",
IF(#REF!=4,"17-18/1",
IF(#REF!=5,"17-18/2",
IF(#REF!=6,"17-18/3","Hata6")))))),
IF(#REF!+BH225=2017,
IF(#REF!=1,"17-18/1",
IF(#REF!=2,"17-18/2",
IF(#REF!=3,"17-18/3",
IF(#REF!=4,"18-19/1",
IF(#REF!=5,"18-19/2",
IF(#REF!=6,"18-19/3","Hata7")))))),
IF(#REF!+BH225=2018,
IF(#REF!=1,"18-19/1",
IF(#REF!=2,"18-19/2",
IF(#REF!=3,"18-19/3",
IF(#REF!=4,"19-20/1",
IF(#REF!=5," 19-20/2",
IF(#REF!=6,"19-20/3","Hata8")))))),
IF(#REF!+BH225=2019,
IF(#REF!=1,"19-20/1",
IF(#REF!=2,"19-20/2",
IF(#REF!=3,"19-20/3",
IF(#REF!=4,"20-21/1",
IF(#REF!=5,"20-21/2",
IF(#REF!=6,"20-21/3","Hata9")))))),
IF(#REF!+BH225=2020,
IF(#REF!=1,"20-21/1",
IF(#REF!=2,"20-21/2",
IF(#REF!=3,"20-21/3",
IF(#REF!=4,"21-22/1",
IF(#REF!=5,"21-22/2",
IF(#REF!=6,"21-22/3","Hata10")))))),
IF(#REF!+BH225=2021,
IF(#REF!=1,"21-22/1",
IF(#REF!=2,"21-22/2",
IF(#REF!=3,"21-22/3",
IF(#REF!=4,"22-23/1",
IF(#REF!=5,"22-23/2",
IF(#REF!=6,"22-23/3","Hata11")))))),
IF(#REF!+BH225=2022,
IF(#REF!=1,"22-23/1",
IF(#REF!=2,"22-23/2",
IF(#REF!=3,"22-23/3",
IF(#REF!=4,"23-24/1",
IF(#REF!=5,"23-24/2",
IF(#REF!=6,"23-24/3","Hata12")))))),
IF(#REF!+BH225=2023,
IF(#REF!=1,"23-24/1",
IF(#REF!=2,"23-24/2",
IF(#REF!=3,"23-24/3",
IF(#REF!=4,"24-25/1",
IF(#REF!=5,"24-25/2",
IF(#REF!=6,"24-25/3","Hata13")))))),
))))))))))))))
)</f>
        <v>#REF!</v>
      </c>
      <c r="G225" s="4"/>
      <c r="H225" s="2" t="s">
        <v>149</v>
      </c>
      <c r="I225" s="2">
        <v>1310286</v>
      </c>
      <c r="J225" s="2" t="s">
        <v>141</v>
      </c>
      <c r="Q225" s="5">
        <v>4</v>
      </c>
      <c r="R225" s="2">
        <f>VLOOKUP($Q225,[1]sistem!$I$3:$L$10,2,FALSE)</f>
        <v>0</v>
      </c>
      <c r="S225" s="2">
        <f>VLOOKUP($Q225,[1]sistem!$I$3:$L$10,3,FALSE)</f>
        <v>1</v>
      </c>
      <c r="T225" s="2">
        <f>VLOOKUP($Q225,[1]sistem!$I$3:$L$10,4,FALSE)</f>
        <v>1</v>
      </c>
      <c r="U225" s="2" t="e">
        <f>VLOOKUP($AZ225,[1]sistem!$I$13:$L$14,2,FALSE)*#REF!</f>
        <v>#REF!</v>
      </c>
      <c r="V225" s="2" t="e">
        <f>VLOOKUP($AZ225,[1]sistem!$I$13:$L$14,3,FALSE)*#REF!</f>
        <v>#REF!</v>
      </c>
      <c r="W225" s="2" t="e">
        <f>VLOOKUP($AZ225,[1]sistem!$I$13:$L$14,4,FALSE)*#REF!</f>
        <v>#REF!</v>
      </c>
      <c r="X225" s="2" t="e">
        <f t="shared" si="80"/>
        <v>#REF!</v>
      </c>
      <c r="Y225" s="2" t="e">
        <f t="shared" si="81"/>
        <v>#REF!</v>
      </c>
      <c r="Z225" s="2" t="e">
        <f t="shared" si="82"/>
        <v>#REF!</v>
      </c>
      <c r="AA225" s="2" t="e">
        <f t="shared" si="83"/>
        <v>#REF!</v>
      </c>
      <c r="AB225" s="2">
        <f>VLOOKUP(AZ225,[1]sistem!$I$18:$J$19,2,FALSE)</f>
        <v>14</v>
      </c>
      <c r="AC225" s="2">
        <v>0.25</v>
      </c>
      <c r="AD225" s="2">
        <f>VLOOKUP($Q225,[1]sistem!$I$3:$M$10,5,FALSE)</f>
        <v>1</v>
      </c>
      <c r="AG225" s="2" t="e">
        <f>(#REF!+#REF!)*AB225</f>
        <v>#REF!</v>
      </c>
      <c r="AH225" s="2">
        <f>VLOOKUP($Q225,[1]sistem!$I$3:$N$10,6,FALSE)</f>
        <v>2</v>
      </c>
      <c r="AI225" s="2">
        <v>2</v>
      </c>
      <c r="AJ225" s="2">
        <f t="shared" si="84"/>
        <v>4</v>
      </c>
      <c r="AK225" s="2">
        <f>VLOOKUP($AZ225,[1]sistem!$I$18:$K$19,3,FALSE)</f>
        <v>14</v>
      </c>
      <c r="AL225" s="2" t="e">
        <f>AK225*#REF!</f>
        <v>#REF!</v>
      </c>
      <c r="AM225" s="2" t="e">
        <f t="shared" si="85"/>
        <v>#REF!</v>
      </c>
      <c r="AN225" s="2">
        <f>IF(AN235="s",25,25)</f>
        <v>25</v>
      </c>
      <c r="AO225" s="2" t="e">
        <f t="shared" si="86"/>
        <v>#REF!</v>
      </c>
      <c r="AP225" s="2" t="e">
        <f>ROUND(AO225-#REF!,0)</f>
        <v>#REF!</v>
      </c>
      <c r="AQ225" s="2">
        <f>IF(AZ225="s",IF(Q225=0,0,
IF(Q225=1,#REF!*4*4,
IF(Q225=2,0,
IF(Q225=3,#REF!*4*2,
IF(Q225=4,0,
IF(Q225=5,0,
IF(Q225=6,0,
IF(Q225=7,0)))))))),
IF(AZ225="t",
IF(Q225=0,0,
IF(Q225=1,#REF!*4*4*0.8,
IF(Q225=2,0,
IF(Q225=3,#REF!*4*2*0.8,
IF(Q225=4,0,
IF(Q225=5,0,
IF(Q225=6,0,
IF(Q225=7,0))))))))))</f>
        <v>0</v>
      </c>
      <c r="AR225" s="2" t="e">
        <f>IF(AZ225="s",
IF(Q225=0,0,
IF(Q225=1,0,
IF(Q225=2,#REF!*4*2,
IF(Q225=3,#REF!*4,
IF(Q225=4,#REF!*4,
IF(Q225=5,0,
IF(Q225=6,0,
IF(Q225=7,#REF!*4)))))))),
IF(AZ225="t",
IF(Q225=0,0,
IF(Q225=1,0,
IF(Q225=2,#REF!*4*2*0.8,
IF(Q225=3,#REF!*4*0.8,
IF(Q225=4,#REF!*4*0.8,
IF(Q225=5,0,
IF(Q225=6,0,
IF(Q225=7,#REF!*4))))))))))</f>
        <v>#REF!</v>
      </c>
      <c r="AS225" s="2" t="e">
        <f>IF(AZ225="s",
IF(Q225=0,0,
IF(Q225=1,#REF!*2,
IF(Q225=2,#REF!*2,
IF(Q225=3,#REF!*2,
IF(Q225=4,#REF!*2,
IF(Q225=5,#REF!*2,
IF(Q225=6,#REF!*2,
IF(Q225=7,#REF!*2)))))))),
IF(AZ225="t",
IF(Q225=0,#REF!*2*0.8,
IF(Q225=1,#REF!*2*0.8,
IF(Q225=2,#REF!*2*0.8,
IF(Q225=3,#REF!*2*0.8,
IF(Q225=4,#REF!*2*0.8,
IF(Q225=5,#REF!*2*0.8,
IF(Q225=6,#REF!*1*0.8,
IF(Q225=7,#REF!*2))))))))))</f>
        <v>#REF!</v>
      </c>
      <c r="AT225" s="2" t="e">
        <f t="shared" si="87"/>
        <v>#REF!</v>
      </c>
      <c r="AU225" s="2" t="e">
        <f>IF(AZ225="s",
IF(Q225=0,0,
IF(Q225=1,(14-2)*(#REF!+#REF!)/4*4,
IF(Q225=2,(14-2)*(#REF!+#REF!)/4*2,
IF(Q225=3,(14-2)*(#REF!+#REF!)/4*3,
IF(Q225=4,(14-2)*(#REF!+#REF!)/4,
IF(Q225=5,(14-2)*#REF!/4,
IF(Q225=6,0,
IF(Q225=7,(14)*#REF!)))))))),
IF(AZ225="t",
IF(Q225=0,0,
IF(Q225=1,(11-2)*(#REF!+#REF!)/4*4,
IF(Q225=2,(11-2)*(#REF!+#REF!)/4*2,
IF(Q225=3,(11-2)*(#REF!+#REF!)/4*3,
IF(Q225=4,(11-2)*(#REF!+#REF!)/4,
IF(Q225=5,(11-2)*#REF!/4,
IF(Q225=6,0,
IF(Q225=7,(11)*#REF!))))))))))</f>
        <v>#REF!</v>
      </c>
      <c r="AV225" s="2" t="e">
        <f t="shared" si="88"/>
        <v>#REF!</v>
      </c>
      <c r="AW225" s="2">
        <f t="shared" si="89"/>
        <v>8</v>
      </c>
      <c r="AX225" s="2">
        <f t="shared" si="90"/>
        <v>4</v>
      </c>
      <c r="AY225" s="2" t="e">
        <f t="shared" si="91"/>
        <v>#REF!</v>
      </c>
      <c r="AZ225" s="2" t="s">
        <v>63</v>
      </c>
      <c r="BA225" s="2" t="e">
        <f>IF(BG225="A",0,IF(AZ225="s",14*#REF!,IF(AZ225="T",11*#REF!,"HATA")))</f>
        <v>#REF!</v>
      </c>
      <c r="BB225" s="2" t="e">
        <f t="shared" si="92"/>
        <v>#REF!</v>
      </c>
      <c r="BC225" s="2" t="e">
        <f t="shared" si="93"/>
        <v>#REF!</v>
      </c>
      <c r="BD225" s="2" t="e">
        <f>IF(BC225-#REF!=0,"DOĞRU","YANLIŞ")</f>
        <v>#REF!</v>
      </c>
      <c r="BE225" s="2" t="e">
        <f>#REF!-BC225</f>
        <v>#REF!</v>
      </c>
      <c r="BF225" s="2">
        <v>0</v>
      </c>
      <c r="BH225" s="2">
        <v>0</v>
      </c>
      <c r="BJ225" s="2">
        <v>4</v>
      </c>
      <c r="BL225" s="7" t="e">
        <f>#REF!*14</f>
        <v>#REF!</v>
      </c>
      <c r="BM225" s="9"/>
      <c r="BN225" s="8"/>
      <c r="BO225" s="13"/>
      <c r="BP225" s="13"/>
      <c r="BQ225" s="13"/>
      <c r="BR225" s="13"/>
      <c r="BS225" s="13"/>
      <c r="BT225" s="10"/>
      <c r="BU225" s="11"/>
      <c r="BV225" s="12"/>
      <c r="CC225" s="41"/>
      <c r="CD225" s="41"/>
      <c r="CE225" s="41"/>
      <c r="CF225" s="42"/>
      <c r="CG225" s="42"/>
      <c r="CH225" s="42"/>
      <c r="CI225" s="42"/>
      <c r="CJ225" s="42"/>
      <c r="CK225" s="42"/>
    </row>
    <row r="226" spans="1:89" hidden="1" x14ac:dyDescent="0.25">
      <c r="A226" s="54" t="s">
        <v>576</v>
      </c>
      <c r="B226" s="54" t="s">
        <v>577</v>
      </c>
      <c r="C226" s="2" t="s">
        <v>577</v>
      </c>
      <c r="D226" s="4" t="s">
        <v>171</v>
      </c>
      <c r="E226" s="4">
        <v>1</v>
      </c>
      <c r="F226" s="4" t="e">
        <f>IF(AZ226="S",
IF(#REF!+BH226=2012,
IF(#REF!=1,"12-13/1",
IF(#REF!=2,"12-13/2",
IF(#REF!=3,"13-14/1",
IF(#REF!=4,"13-14/2","Hata1")))),
IF(#REF!+BH226=2013,
IF(#REF!=1,"13-14/1",
IF(#REF!=2,"13-14/2",
IF(#REF!=3,"14-15/1",
IF(#REF!=4,"14-15/2","Hata2")))),
IF(#REF!+BH226=2014,
IF(#REF!=1,"14-15/1",
IF(#REF!=2,"14-15/2",
IF(#REF!=3,"15-16/1",
IF(#REF!=4,"15-16/2","Hata3")))),
IF(#REF!+BH226=2015,
IF(#REF!=1,"15-16/1",
IF(#REF!=2,"15-16/2",
IF(#REF!=3,"16-17/1",
IF(#REF!=4,"16-17/2","Hata4")))),
IF(#REF!+BH226=2016,
IF(#REF!=1,"16-17/1",
IF(#REF!=2,"16-17/2",
IF(#REF!=3,"17-18/1",
IF(#REF!=4,"17-18/2","Hata5")))),
IF(#REF!+BH226=2017,
IF(#REF!=1,"17-18/1",
IF(#REF!=2,"17-18/2",
IF(#REF!=3,"18-19/1",
IF(#REF!=4,"18-19/2","Hata6")))),
IF(#REF!+BH226=2018,
IF(#REF!=1,"18-19/1",
IF(#REF!=2,"18-19/2",
IF(#REF!=3,"19-20/1",
IF(#REF!=4,"19-20/2","Hata7")))),
IF(#REF!+BH226=2019,
IF(#REF!=1,"19-20/1",
IF(#REF!=2,"19-20/2",
IF(#REF!=3,"20-21/1",
IF(#REF!=4,"20-21/2","Hata8")))),
IF(#REF!+BH226=2020,
IF(#REF!=1,"20-21/1",
IF(#REF!=2,"20-21/2",
IF(#REF!=3,"21-22/1",
IF(#REF!=4,"21-22/2","Hata9")))),
IF(#REF!+BH226=2021,
IF(#REF!=1,"21-22/1",
IF(#REF!=2,"21-22/2",
IF(#REF!=3,"22-23/1",
IF(#REF!=4,"22-23/2","Hata10")))),
IF(#REF!+BH226=2022,
IF(#REF!=1,"22-23/1",
IF(#REF!=2,"22-23/2",
IF(#REF!=3,"23-24/1",
IF(#REF!=4,"23-24/2","Hata11")))),
IF(#REF!+BH226=2023,
IF(#REF!=1,"23-24/1",
IF(#REF!=2,"23-24/2",
IF(#REF!=3,"24-25/1",
IF(#REF!=4,"24-25/2","Hata12")))),
)))))))))))),
IF(AZ226="T",
IF(#REF!+BH226=2012,
IF(#REF!=1,"12-13/1",
IF(#REF!=2,"12-13/2",
IF(#REF!=3,"12-13/3",
IF(#REF!=4,"13-14/1",
IF(#REF!=5,"13-14/2",
IF(#REF!=6,"13-14/3","Hata1")))))),
IF(#REF!+BH226=2013,
IF(#REF!=1,"13-14/1",
IF(#REF!=2,"13-14/2",
IF(#REF!=3,"13-14/3",
IF(#REF!=4,"14-15/1",
IF(#REF!=5,"14-15/2",
IF(#REF!=6,"14-15/3","Hata2")))))),
IF(#REF!+BH226=2014,
IF(#REF!=1,"14-15/1",
IF(#REF!=2,"14-15/2",
IF(#REF!=3,"14-15/3",
IF(#REF!=4,"15-16/1",
IF(#REF!=5,"15-16/2",
IF(#REF!=6,"15-16/3","Hata3")))))),
IF(AND(#REF!+#REF!&gt;2014,#REF!+#REF!&lt;2015,BH226=1),
IF(#REF!=0.1,"14-15/0.1",
IF(#REF!=0.2,"14-15/0.2",
IF(#REF!=0.3,"14-15/0.3","Hata4"))),
IF(#REF!+BH226=2015,
IF(#REF!=1,"15-16/1",
IF(#REF!=2,"15-16/2",
IF(#REF!=3,"15-16/3",
IF(#REF!=4,"16-17/1",
IF(#REF!=5,"16-17/2",
IF(#REF!=6,"16-17/3","Hata5")))))),
IF(#REF!+BH226=2016,
IF(#REF!=1,"16-17/1",
IF(#REF!=2,"16-17/2",
IF(#REF!=3,"16-17/3",
IF(#REF!=4,"17-18/1",
IF(#REF!=5,"17-18/2",
IF(#REF!=6,"17-18/3","Hata6")))))),
IF(#REF!+BH226=2017,
IF(#REF!=1,"17-18/1",
IF(#REF!=2,"17-18/2",
IF(#REF!=3,"17-18/3",
IF(#REF!=4,"18-19/1",
IF(#REF!=5,"18-19/2",
IF(#REF!=6,"18-19/3","Hata7")))))),
IF(#REF!+BH226=2018,
IF(#REF!=1,"18-19/1",
IF(#REF!=2,"18-19/2",
IF(#REF!=3,"18-19/3",
IF(#REF!=4,"19-20/1",
IF(#REF!=5," 19-20/2",
IF(#REF!=6,"19-20/3","Hata8")))))),
IF(#REF!+BH226=2019,
IF(#REF!=1,"19-20/1",
IF(#REF!=2,"19-20/2",
IF(#REF!=3,"19-20/3",
IF(#REF!=4,"20-21/1",
IF(#REF!=5,"20-21/2",
IF(#REF!=6,"20-21/3","Hata9")))))),
IF(#REF!+BH226=2020,
IF(#REF!=1,"20-21/1",
IF(#REF!=2,"20-21/2",
IF(#REF!=3,"20-21/3",
IF(#REF!=4,"21-22/1",
IF(#REF!=5,"21-22/2",
IF(#REF!=6,"21-22/3","Hata10")))))),
IF(#REF!+BH226=2021,
IF(#REF!=1,"21-22/1",
IF(#REF!=2,"21-22/2",
IF(#REF!=3,"21-22/3",
IF(#REF!=4,"22-23/1",
IF(#REF!=5,"22-23/2",
IF(#REF!=6,"22-23/3","Hata11")))))),
IF(#REF!+BH226=2022,
IF(#REF!=1,"22-23/1",
IF(#REF!=2,"22-23/2",
IF(#REF!=3,"22-23/3",
IF(#REF!=4,"23-24/1",
IF(#REF!=5,"23-24/2",
IF(#REF!=6,"23-24/3","Hata12")))))),
IF(#REF!+BH226=2023,
IF(#REF!=1,"23-24/1",
IF(#REF!=2,"23-24/2",
IF(#REF!=3,"23-24/3",
IF(#REF!=4,"24-25/1",
IF(#REF!=5,"24-25/2",
IF(#REF!=6,"24-25/3","Hata13")))))),
))))))))))))))
)</f>
        <v>#REF!</v>
      </c>
      <c r="G226" s="4">
        <v>0</v>
      </c>
      <c r="H226" s="54" t="s">
        <v>149</v>
      </c>
      <c r="I226" s="2">
        <v>1310286</v>
      </c>
      <c r="J226" s="2" t="s">
        <v>141</v>
      </c>
      <c r="Q226" s="55">
        <v>4</v>
      </c>
      <c r="R226" s="2">
        <f>VLOOKUP($Q226,[1]sistem!$I$3:$L$10,2,FALSE)</f>
        <v>0</v>
      </c>
      <c r="S226" s="2">
        <f>VLOOKUP($Q226,[1]sistem!$I$3:$L$10,3,FALSE)</f>
        <v>1</v>
      </c>
      <c r="T226" s="2">
        <f>VLOOKUP($Q226,[1]sistem!$I$3:$L$10,4,FALSE)</f>
        <v>1</v>
      </c>
      <c r="U226" s="2" t="e">
        <f>VLOOKUP($AZ226,[1]sistem!$I$13:$L$14,2,FALSE)*#REF!</f>
        <v>#REF!</v>
      </c>
      <c r="V226" s="2" t="e">
        <f>VLOOKUP($AZ226,[1]sistem!$I$13:$L$14,3,FALSE)*#REF!</f>
        <v>#REF!</v>
      </c>
      <c r="W226" s="2" t="e">
        <f>VLOOKUP($AZ226,[1]sistem!$I$13:$L$14,4,FALSE)*#REF!</f>
        <v>#REF!</v>
      </c>
      <c r="X226" s="2" t="e">
        <f t="shared" si="80"/>
        <v>#REF!</v>
      </c>
      <c r="Y226" s="2" t="e">
        <f t="shared" si="81"/>
        <v>#REF!</v>
      </c>
      <c r="Z226" s="2" t="e">
        <f t="shared" si="82"/>
        <v>#REF!</v>
      </c>
      <c r="AA226" s="2" t="e">
        <f t="shared" si="83"/>
        <v>#REF!</v>
      </c>
      <c r="AB226" s="2">
        <f>VLOOKUP(AZ226,[1]sistem!$I$18:$J$19,2,FALSE)</f>
        <v>14</v>
      </c>
      <c r="AC226" s="2">
        <v>0.25</v>
      </c>
      <c r="AD226" s="2">
        <f>VLOOKUP($Q226,[1]sistem!$I$3:$M$10,5,FALSE)</f>
        <v>1</v>
      </c>
      <c r="AE226" s="2">
        <v>4</v>
      </c>
      <c r="AG226" s="2">
        <f>AE226*AK226</f>
        <v>56</v>
      </c>
      <c r="AH226" s="2">
        <f>VLOOKUP($Q226,[1]sistem!$I$3:$N$10,6,FALSE)</f>
        <v>2</v>
      </c>
      <c r="AI226" s="2">
        <v>2</v>
      </c>
      <c r="AJ226" s="2">
        <f t="shared" si="84"/>
        <v>4</v>
      </c>
      <c r="AK226" s="2">
        <f>VLOOKUP($AZ226,[1]sistem!$I$18:$K$19,3,FALSE)</f>
        <v>14</v>
      </c>
      <c r="AL226" s="2" t="e">
        <f>AK226*#REF!</f>
        <v>#REF!</v>
      </c>
      <c r="AM226" s="2" t="e">
        <f t="shared" si="85"/>
        <v>#REF!</v>
      </c>
      <c r="AN226" s="2">
        <f>IF(AZ226="s",25,25)</f>
        <v>25</v>
      </c>
      <c r="AO226" s="2" t="e">
        <f t="shared" si="86"/>
        <v>#REF!</v>
      </c>
      <c r="AP226" s="2" t="e">
        <f>ROUND(AO226-#REF!,0)</f>
        <v>#REF!</v>
      </c>
      <c r="AQ226" s="2">
        <f>IF(AZ226="s",IF(Q226=0,0,
IF(Q226=1,#REF!*4*4,
IF(Q226=2,0,
IF(Q226=3,#REF!*4*2,
IF(Q226=4,0,
IF(Q226=5,0,
IF(Q226=6,0,
IF(Q226=7,0)))))))),
IF(AZ226="t",
IF(Q226=0,0,
IF(Q226=1,#REF!*4*4*0.8,
IF(Q226=2,0,
IF(Q226=3,#REF!*4*2*0.8,
IF(Q226=4,0,
IF(Q226=5,0,
IF(Q226=6,0,
IF(Q226=7,0))))))))))</f>
        <v>0</v>
      </c>
      <c r="AR226" s="2" t="e">
        <f>IF(AZ226="s",
IF(Q226=0,0,
IF(Q226=1,0,
IF(Q226=2,#REF!*4*2,
IF(Q226=3,#REF!*4,
IF(Q226=4,#REF!*4,
IF(Q226=5,0,
IF(Q226=6,0,
IF(Q226=7,#REF!*4)))))))),
IF(AZ226="t",
IF(Q226=0,0,
IF(Q226=1,0,
IF(Q226=2,#REF!*4*2*0.8,
IF(Q226=3,#REF!*4*0.8,
IF(Q226=4,#REF!*4*0.8,
IF(Q226=5,0,
IF(Q226=6,0,
IF(Q226=7,#REF!*4))))))))))</f>
        <v>#REF!</v>
      </c>
      <c r="AS226" s="2" t="e">
        <f>IF(AZ226="s",
IF(Q226=0,0,
IF(Q226=1,#REF!*2,
IF(Q226=2,#REF!*2,
IF(Q226=3,#REF!*2,
IF(Q226=4,#REF!*2,
IF(Q226=5,#REF!*2,
IF(Q226=6,#REF!*2,
IF(Q226=7,#REF!*2)))))))),
IF(AZ226="t",
IF(Q226=0,#REF!*2*0.8,
IF(Q226=1,#REF!*2*0.8,
IF(Q226=2,#REF!*2*0.8,
IF(Q226=3,#REF!*2*0.8,
IF(Q226=4,#REF!*2*0.8,
IF(Q226=5,#REF!*2*0.8,
IF(Q226=6,#REF!*1*0.8,
IF(Q226=7,#REF!*2))))))))))</f>
        <v>#REF!</v>
      </c>
      <c r="AT226" s="2" t="e">
        <f t="shared" si="87"/>
        <v>#REF!</v>
      </c>
      <c r="AU226" s="2" t="e">
        <f>IF(AZ226="s",
IF(Q226=0,0,
IF(Q226=1,(14-2)*(#REF!+#REF!)/4*4,
IF(Q226=2,(14-2)*(#REF!+#REF!)/4*2,
IF(Q226=3,(14-2)*(#REF!+#REF!)/4*3,
IF(Q226=4,(14-2)*(#REF!+#REF!)/4,
IF(Q226=5,(14-2)*#REF!/4,
IF(Q226=6,0,
IF(Q226=7,(14)*#REF!)))))))),
IF(AZ226="t",
IF(Q226=0,0,
IF(Q226=1,(11-2)*(#REF!+#REF!)/4*4,
IF(Q226=2,(11-2)*(#REF!+#REF!)/4*2,
IF(Q226=3,(11-2)*(#REF!+#REF!)/4*3,
IF(Q226=4,(11-2)*(#REF!+#REF!)/4,
IF(Q226=5,(11-2)*#REF!/4,
IF(Q226=6,0,
IF(Q226=7,(11)*#REF!))))))))))</f>
        <v>#REF!</v>
      </c>
      <c r="AV226" s="2" t="e">
        <f t="shared" si="88"/>
        <v>#REF!</v>
      </c>
      <c r="AW226" s="2">
        <f t="shared" si="89"/>
        <v>8</v>
      </c>
      <c r="AX226" s="2">
        <f t="shared" si="90"/>
        <v>4</v>
      </c>
      <c r="AY226" s="2" t="e">
        <f t="shared" si="91"/>
        <v>#REF!</v>
      </c>
      <c r="AZ226" s="2" t="s">
        <v>63</v>
      </c>
      <c r="BA226" s="2" t="e">
        <f>IF(BG226="A",0,IF(AZ226="s",14*#REF!,IF(AZ226="T",11*#REF!,"HATA")))</f>
        <v>#REF!</v>
      </c>
      <c r="BB226" s="2" t="e">
        <f t="shared" si="92"/>
        <v>#REF!</v>
      </c>
      <c r="BC226" s="2" t="e">
        <f t="shared" si="93"/>
        <v>#REF!</v>
      </c>
      <c r="BD226" s="2" t="e">
        <f>IF(BC226-#REF!=0,"DOĞRU","YANLIŞ")</f>
        <v>#REF!</v>
      </c>
      <c r="BE226" s="2" t="e">
        <f>#REF!-BC226</f>
        <v>#REF!</v>
      </c>
      <c r="BF226" s="2">
        <v>0</v>
      </c>
      <c r="BH226" s="2">
        <v>0</v>
      </c>
      <c r="BJ226" s="2">
        <v>4</v>
      </c>
      <c r="BL226" s="7" t="e">
        <f>#REF!*14</f>
        <v>#REF!</v>
      </c>
      <c r="BM226" s="9"/>
      <c r="BN226" s="8"/>
      <c r="BO226" s="13"/>
      <c r="BP226" s="13"/>
      <c r="BQ226" s="13"/>
      <c r="BR226" s="13"/>
      <c r="BS226" s="13"/>
      <c r="BT226" s="10"/>
      <c r="BU226" s="11"/>
      <c r="BV226" s="12"/>
      <c r="CC226" s="51"/>
      <c r="CD226" s="51"/>
      <c r="CE226" s="51"/>
      <c r="CF226" s="52"/>
      <c r="CG226" s="52"/>
      <c r="CH226" s="52"/>
      <c r="CI226" s="52"/>
      <c r="CJ226" s="42"/>
      <c r="CK226" s="42"/>
    </row>
    <row r="227" spans="1:89" hidden="1" x14ac:dyDescent="0.25">
      <c r="A227" s="2" t="s">
        <v>245</v>
      </c>
      <c r="B227" s="2" t="s">
        <v>246</v>
      </c>
      <c r="C227" s="2" t="s">
        <v>246</v>
      </c>
      <c r="D227" s="4" t="s">
        <v>60</v>
      </c>
      <c r="E227" s="4" t="s">
        <v>60</v>
      </c>
      <c r="F227" s="5" t="e">
        <f>IF(AZ227="S",
IF(#REF!+BH227=2012,
IF(#REF!=1,"12-13/1",
IF(#REF!=2,"12-13/2",
IF(#REF!=3,"13-14/1",
IF(#REF!=4,"13-14/2","Hata1")))),
IF(#REF!+BH227=2013,
IF(#REF!=1,"13-14/1",
IF(#REF!=2,"13-14/2",
IF(#REF!=3,"14-15/1",
IF(#REF!=4,"14-15/2","Hata2")))),
IF(#REF!+BH227=2014,
IF(#REF!=1,"14-15/1",
IF(#REF!=2,"14-15/2",
IF(#REF!=3,"15-16/1",
IF(#REF!=4,"15-16/2","Hata3")))),
IF(#REF!+BH227=2015,
IF(#REF!=1,"15-16/1",
IF(#REF!=2,"15-16/2",
IF(#REF!=3,"16-17/1",
IF(#REF!=4,"16-17/2","Hata4")))),
IF(#REF!+BH227=2016,
IF(#REF!=1,"16-17/1",
IF(#REF!=2,"16-17/2",
IF(#REF!=3,"17-18/1",
IF(#REF!=4,"17-18/2","Hata5")))),
IF(#REF!+BH227=2017,
IF(#REF!=1,"17-18/1",
IF(#REF!=2,"17-18/2",
IF(#REF!=3,"18-19/1",
IF(#REF!=4,"18-19/2","Hata6")))),
IF(#REF!+BH227=2018,
IF(#REF!=1,"18-19/1",
IF(#REF!=2,"18-19/2",
IF(#REF!=3,"19-20/1",
IF(#REF!=4,"19-20/2","Hata7")))),
IF(#REF!+BH227=2019,
IF(#REF!=1,"19-20/1",
IF(#REF!=2,"19-20/2",
IF(#REF!=3,"20-21/1",
IF(#REF!=4,"20-21/2","Hata8")))),
IF(#REF!+BH227=2020,
IF(#REF!=1,"20-21/1",
IF(#REF!=2,"20-21/2",
IF(#REF!=3,"21-22/1",
IF(#REF!=4,"21-22/2","Hata9")))),
IF(#REF!+BH227=2021,
IF(#REF!=1,"21-22/1",
IF(#REF!=2,"21-22/2",
IF(#REF!=3,"22-23/1",
IF(#REF!=4,"22-23/2","Hata10")))),
IF(#REF!+BH227=2022,
IF(#REF!=1,"22-23/1",
IF(#REF!=2,"22-23/2",
IF(#REF!=3,"23-24/1",
IF(#REF!=4,"23-24/2","Hata11")))),
IF(#REF!+BH227=2023,
IF(#REF!=1,"23-24/1",
IF(#REF!=2,"23-24/2",
IF(#REF!=3,"24-25/1",
IF(#REF!=4,"24-25/2","Hata12")))),
)))))))))))),
IF(AZ227="T",
IF(#REF!+BH227=2012,
IF(#REF!=1,"12-13/1",
IF(#REF!=2,"12-13/2",
IF(#REF!=3,"12-13/3",
IF(#REF!=4,"13-14/1",
IF(#REF!=5,"13-14/2",
IF(#REF!=6,"13-14/3","Hata1")))))),
IF(#REF!+BH227=2013,
IF(#REF!=1,"13-14/1",
IF(#REF!=2,"13-14/2",
IF(#REF!=3,"13-14/3",
IF(#REF!=4,"14-15/1",
IF(#REF!=5,"14-15/2",
IF(#REF!=6,"14-15/3","Hata2")))))),
IF(#REF!+BH227=2014,
IF(#REF!=1,"14-15/1",
IF(#REF!=2,"14-15/2",
IF(#REF!=3,"14-15/3",
IF(#REF!=4,"15-16/1",
IF(#REF!=5,"15-16/2",
IF(#REF!=6,"15-16/3","Hata3")))))),
IF(AND(#REF!+#REF!&gt;2014,#REF!+#REF!&lt;2015,BH227=1),
IF(#REF!=0.1,"14-15/0.1",
IF(#REF!=0.2,"14-15/0.2",
IF(#REF!=0.3,"14-15/0.3","Hata4"))),
IF(#REF!+BH227=2015,
IF(#REF!=1,"15-16/1",
IF(#REF!=2,"15-16/2",
IF(#REF!=3,"15-16/3",
IF(#REF!=4,"16-17/1",
IF(#REF!=5,"16-17/2",
IF(#REF!=6,"16-17/3","Hata5")))))),
IF(#REF!+BH227=2016,
IF(#REF!=1,"16-17/1",
IF(#REF!=2,"16-17/2",
IF(#REF!=3,"16-17/3",
IF(#REF!=4,"17-18/1",
IF(#REF!=5,"17-18/2",
IF(#REF!=6,"17-18/3","Hata6")))))),
IF(#REF!+BH227=2017,
IF(#REF!=1,"17-18/1",
IF(#REF!=2,"17-18/2",
IF(#REF!=3,"17-18/3",
IF(#REF!=4,"18-19/1",
IF(#REF!=5,"18-19/2",
IF(#REF!=6,"18-19/3","Hata7")))))),
IF(#REF!+BH227=2018,
IF(#REF!=1,"18-19/1",
IF(#REF!=2,"18-19/2",
IF(#REF!=3,"18-19/3",
IF(#REF!=4,"19-20/1",
IF(#REF!=5," 19-20/2",
IF(#REF!=6,"19-20/3","Hata8")))))),
IF(#REF!+BH227=2019,
IF(#REF!=1,"19-20/1",
IF(#REF!=2,"19-20/2",
IF(#REF!=3,"19-20/3",
IF(#REF!=4,"20-21/1",
IF(#REF!=5,"20-21/2",
IF(#REF!=6,"20-21/3","Hata9")))))),
IF(#REF!+BH227=2020,
IF(#REF!=1,"20-21/1",
IF(#REF!=2,"20-21/2",
IF(#REF!=3,"20-21/3",
IF(#REF!=4,"21-22/1",
IF(#REF!=5,"21-22/2",
IF(#REF!=6,"21-22/3","Hata10")))))),
IF(#REF!+BH227=2021,
IF(#REF!=1,"21-22/1",
IF(#REF!=2,"21-22/2",
IF(#REF!=3,"21-22/3",
IF(#REF!=4,"22-23/1",
IF(#REF!=5,"22-23/2",
IF(#REF!=6,"22-23/3","Hata11")))))),
IF(#REF!+BH227=2022,
IF(#REF!=1,"22-23/1",
IF(#REF!=2,"22-23/2",
IF(#REF!=3,"22-23/3",
IF(#REF!=4,"23-24/1",
IF(#REF!=5,"23-24/2",
IF(#REF!=6,"23-24/3","Hata12")))))),
IF(#REF!+BH227=2023,
IF(#REF!=1,"23-24/1",
IF(#REF!=2,"23-24/2",
IF(#REF!=3,"23-24/3",
IF(#REF!=4,"24-25/1",
IF(#REF!=5,"24-25/2",
IF(#REF!=6,"24-25/3","Hata13")))))),
))))))))))))))
)</f>
        <v>#REF!</v>
      </c>
      <c r="G227" s="4"/>
      <c r="H227" s="2" t="s">
        <v>149</v>
      </c>
      <c r="I227" s="2">
        <v>1310286</v>
      </c>
      <c r="J227" s="2" t="s">
        <v>141</v>
      </c>
      <c r="L227" s="2">
        <v>4358</v>
      </c>
      <c r="Q227" s="5">
        <v>0</v>
      </c>
      <c r="R227" s="2">
        <f>VLOOKUP($Q227,[1]sistem!$I$3:$L$10,2,FALSE)</f>
        <v>0</v>
      </c>
      <c r="S227" s="2">
        <f>VLOOKUP($Q227,[1]sistem!$I$3:$L$10,3,FALSE)</f>
        <v>0</v>
      </c>
      <c r="T227" s="2">
        <f>VLOOKUP($Q227,[1]sistem!$I$3:$L$10,4,FALSE)</f>
        <v>0</v>
      </c>
      <c r="U227" s="2" t="e">
        <f>VLOOKUP($AZ227,[1]sistem!$I$13:$L$14,2,FALSE)*#REF!</f>
        <v>#REF!</v>
      </c>
      <c r="V227" s="2" t="e">
        <f>VLOOKUP($AZ227,[1]sistem!$I$13:$L$14,3,FALSE)*#REF!</f>
        <v>#REF!</v>
      </c>
      <c r="W227" s="2" t="e">
        <f>VLOOKUP($AZ227,[1]sistem!$I$13:$L$14,4,FALSE)*#REF!</f>
        <v>#REF!</v>
      </c>
      <c r="X227" s="2" t="e">
        <f t="shared" si="80"/>
        <v>#REF!</v>
      </c>
      <c r="Y227" s="2" t="e">
        <f t="shared" si="81"/>
        <v>#REF!</v>
      </c>
      <c r="Z227" s="2" t="e">
        <f t="shared" si="82"/>
        <v>#REF!</v>
      </c>
      <c r="AA227" s="2" t="e">
        <f t="shared" si="83"/>
        <v>#REF!</v>
      </c>
      <c r="AB227" s="2">
        <f>VLOOKUP(AZ227,[1]sistem!$I$18:$J$19,2,FALSE)</f>
        <v>11</v>
      </c>
      <c r="AC227" s="2">
        <v>0.25</v>
      </c>
      <c r="AD227" s="2">
        <f>VLOOKUP($Q227,[1]sistem!$I$3:$M$10,5,FALSE)</f>
        <v>0</v>
      </c>
      <c r="AG227" s="2" t="e">
        <f>(#REF!+#REF!)*AB227</f>
        <v>#REF!</v>
      </c>
      <c r="AH227" s="2">
        <f>VLOOKUP($Q227,[1]sistem!$I$3:$N$10,6,FALSE)</f>
        <v>0</v>
      </c>
      <c r="AI227" s="2">
        <v>2</v>
      </c>
      <c r="AJ227" s="2">
        <f t="shared" si="84"/>
        <v>0</v>
      </c>
      <c r="AK227" s="2">
        <f>VLOOKUP($AZ227,[1]sistem!$I$18:$K$19,3,FALSE)</f>
        <v>11</v>
      </c>
      <c r="AL227" s="2" t="e">
        <f>AK227*#REF!</f>
        <v>#REF!</v>
      </c>
      <c r="AM227" s="2" t="e">
        <f t="shared" si="85"/>
        <v>#REF!</v>
      </c>
      <c r="AN227" s="2">
        <f>IF(AZ227="s",25,25)</f>
        <v>25</v>
      </c>
      <c r="AO227" s="2" t="e">
        <f t="shared" si="86"/>
        <v>#REF!</v>
      </c>
      <c r="AP227" s="2" t="e">
        <f>ROUND(AO227-#REF!,0)</f>
        <v>#REF!</v>
      </c>
      <c r="AQ227" s="2">
        <f>IF(AZ227="s",IF(Q227=0,0,
IF(Q227=1,#REF!*4*4,
IF(Q227=2,0,
IF(Q227=3,#REF!*4*2,
IF(Q227=4,0,
IF(Q227=5,0,
IF(Q227=6,0,
IF(Q227=7,0)))))))),
IF(AZ227="t",
IF(Q227=0,0,
IF(Q227=1,#REF!*4*4*0.8,
IF(Q227=2,0,
IF(Q227=3,#REF!*4*2*0.8,
IF(Q227=4,0,
IF(Q227=5,0,
IF(Q227=6,0,
IF(Q227=7,0))))))))))</f>
        <v>0</v>
      </c>
      <c r="AR227" s="2">
        <f>IF(AZ227="s",
IF(Q227=0,0,
IF(Q227=1,0,
IF(Q227=2,#REF!*4*2,
IF(Q227=3,#REF!*4,
IF(Q227=4,#REF!*4,
IF(Q227=5,0,
IF(Q227=6,0,
IF(Q227=7,#REF!*4)))))))),
IF(AZ227="t",
IF(Q227=0,0,
IF(Q227=1,0,
IF(Q227=2,#REF!*4*2*0.8,
IF(Q227=3,#REF!*4*0.8,
IF(Q227=4,#REF!*4*0.8,
IF(Q227=5,0,
IF(Q227=6,0,
IF(Q227=7,#REF!*4))))))))))</f>
        <v>0</v>
      </c>
      <c r="AS227" s="2" t="e">
        <f>IF(AZ227="s",
IF(Q227=0,0,
IF(Q227=1,#REF!*2,
IF(Q227=2,#REF!*2,
IF(Q227=3,#REF!*2,
IF(Q227=4,#REF!*2,
IF(Q227=5,#REF!*2,
IF(Q227=6,#REF!*2,
IF(Q227=7,#REF!*2)))))))),
IF(AZ227="t",
IF(Q227=0,#REF!*2*0.8,
IF(Q227=1,#REF!*2*0.8,
IF(Q227=2,#REF!*2*0.8,
IF(Q227=3,#REF!*2*0.8,
IF(Q227=4,#REF!*2*0.8,
IF(Q227=5,#REF!*2*0.8,
IF(Q227=6,#REF!*1*0.8,
IF(Q227=7,#REF!*2))))))))))</f>
        <v>#REF!</v>
      </c>
      <c r="AT227" s="2" t="e">
        <f t="shared" si="87"/>
        <v>#REF!</v>
      </c>
      <c r="AU227" s="2">
        <f>IF(AZ227="s",
IF(Q227=0,0,
IF(Q227=1,(14-2)*(#REF!+#REF!)/4*4,
IF(Q227=2,(14-2)*(#REF!+#REF!)/4*2,
IF(Q227=3,(14-2)*(#REF!+#REF!)/4*3,
IF(Q227=4,(14-2)*(#REF!+#REF!)/4,
IF(Q227=5,(14-2)*#REF!/4,
IF(Q227=6,0,
IF(Q227=7,(14)*#REF!)))))))),
IF(AZ227="t",
IF(Q227=0,0,
IF(Q227=1,(11-2)*(#REF!+#REF!)/4*4,
IF(Q227=2,(11-2)*(#REF!+#REF!)/4*2,
IF(Q227=3,(11-2)*(#REF!+#REF!)/4*3,
IF(Q227=4,(11-2)*(#REF!+#REF!)/4,
IF(Q227=5,(11-2)*#REF!/4,
IF(Q227=6,0,
IF(Q227=7,(11)*#REF!))))))))))</f>
        <v>0</v>
      </c>
      <c r="AV227" s="2" t="e">
        <f t="shared" si="88"/>
        <v>#REF!</v>
      </c>
      <c r="AW227" s="2">
        <f t="shared" si="89"/>
        <v>0</v>
      </c>
      <c r="AX227" s="2">
        <f t="shared" si="90"/>
        <v>0</v>
      </c>
      <c r="AY227" s="2" t="e">
        <f t="shared" si="91"/>
        <v>#REF!</v>
      </c>
      <c r="AZ227" s="2" t="s">
        <v>81</v>
      </c>
      <c r="BA227" s="2" t="e">
        <f>IF(BG227="A",0,IF(AZ227="s",14*#REF!,IF(AZ227="T",11*#REF!,"HATA")))</f>
        <v>#REF!</v>
      </c>
      <c r="BB227" s="2" t="e">
        <f t="shared" si="92"/>
        <v>#REF!</v>
      </c>
      <c r="BC227" s="2" t="e">
        <f t="shared" si="93"/>
        <v>#REF!</v>
      </c>
      <c r="BD227" s="2" t="e">
        <f>IF(BC227-#REF!=0,"DOĞRU","YANLIŞ")</f>
        <v>#REF!</v>
      </c>
      <c r="BE227" s="2" t="e">
        <f>#REF!-BC227</f>
        <v>#REF!</v>
      </c>
      <c r="BF227" s="2">
        <v>0</v>
      </c>
      <c r="BH227" s="2">
        <v>0</v>
      </c>
      <c r="BJ227" s="2">
        <v>0</v>
      </c>
      <c r="BL227" s="7" t="e">
        <f>#REF!*14</f>
        <v>#REF!</v>
      </c>
      <c r="BM227" s="9"/>
      <c r="BN227" s="8"/>
      <c r="BO227" s="13"/>
      <c r="BP227" s="13"/>
      <c r="BQ227" s="13"/>
      <c r="BR227" s="13"/>
      <c r="BS227" s="13"/>
      <c r="BT227" s="10"/>
      <c r="BU227" s="11"/>
      <c r="BV227" s="12"/>
      <c r="CC227" s="41"/>
      <c r="CD227" s="41"/>
      <c r="CE227" s="41"/>
      <c r="CF227" s="42"/>
      <c r="CG227" s="42"/>
      <c r="CH227" s="42"/>
      <c r="CI227" s="42"/>
      <c r="CJ227" s="42"/>
      <c r="CK227" s="42"/>
    </row>
    <row r="228" spans="1:89" hidden="1" x14ac:dyDescent="0.25">
      <c r="A228" s="2" t="s">
        <v>256</v>
      </c>
      <c r="B228" s="2" t="s">
        <v>257</v>
      </c>
      <c r="C228" s="2" t="s">
        <v>257</v>
      </c>
      <c r="D228" s="4" t="s">
        <v>60</v>
      </c>
      <c r="E228" s="4" t="s">
        <v>60</v>
      </c>
      <c r="F228" s="4" t="e">
        <f>IF(AZ228="S",
IF(#REF!+BH228=2012,
IF(#REF!=1,"12-13/1",
IF(#REF!=2,"12-13/2",
IF(#REF!=3,"13-14/1",
IF(#REF!=4,"13-14/2","Hata1")))),
IF(#REF!+BH228=2013,
IF(#REF!=1,"13-14/1",
IF(#REF!=2,"13-14/2",
IF(#REF!=3,"14-15/1",
IF(#REF!=4,"14-15/2","Hata2")))),
IF(#REF!+BH228=2014,
IF(#REF!=1,"14-15/1",
IF(#REF!=2,"14-15/2",
IF(#REF!=3,"15-16/1",
IF(#REF!=4,"15-16/2","Hata3")))),
IF(#REF!+BH228=2015,
IF(#REF!=1,"15-16/1",
IF(#REF!=2,"15-16/2",
IF(#REF!=3,"16-17/1",
IF(#REF!=4,"16-17/2","Hata4")))),
IF(#REF!+BH228=2016,
IF(#REF!=1,"16-17/1",
IF(#REF!=2,"16-17/2",
IF(#REF!=3,"17-18/1",
IF(#REF!=4,"17-18/2","Hata5")))),
IF(#REF!+BH228=2017,
IF(#REF!=1,"17-18/1",
IF(#REF!=2,"17-18/2",
IF(#REF!=3,"18-19/1",
IF(#REF!=4,"18-19/2","Hata6")))),
IF(#REF!+BH228=2018,
IF(#REF!=1,"18-19/1",
IF(#REF!=2,"18-19/2",
IF(#REF!=3,"19-20/1",
IF(#REF!=4,"19-20/2","Hata7")))),
IF(#REF!+BH228=2019,
IF(#REF!=1,"19-20/1",
IF(#REF!=2,"19-20/2",
IF(#REF!=3,"20-21/1",
IF(#REF!=4,"20-21/2","Hata8")))),
IF(#REF!+BH228=2020,
IF(#REF!=1,"20-21/1",
IF(#REF!=2,"20-21/2",
IF(#REF!=3,"21-22/1",
IF(#REF!=4,"21-22/2","Hata9")))),
IF(#REF!+BH228=2021,
IF(#REF!=1,"21-22/1",
IF(#REF!=2,"21-22/2",
IF(#REF!=3,"22-23/1",
IF(#REF!=4,"22-23/2","Hata10")))),
IF(#REF!+BH228=2022,
IF(#REF!=1,"22-23/1",
IF(#REF!=2,"22-23/2",
IF(#REF!=3,"23-24/1",
IF(#REF!=4,"23-24/2","Hata11")))),
IF(#REF!+BH228=2023,
IF(#REF!=1,"23-24/1",
IF(#REF!=2,"23-24/2",
IF(#REF!=3,"24-25/1",
IF(#REF!=4,"24-25/2","Hata12")))),
)))))))))))),
IF(AZ228="T",
IF(#REF!+BH228=2012,
IF(#REF!=1,"12-13/1",
IF(#REF!=2,"12-13/2",
IF(#REF!=3,"12-13/3",
IF(#REF!=4,"13-14/1",
IF(#REF!=5,"13-14/2",
IF(#REF!=6,"13-14/3","Hata1")))))),
IF(#REF!+BH228=2013,
IF(#REF!=1,"13-14/1",
IF(#REF!=2,"13-14/2",
IF(#REF!=3,"13-14/3",
IF(#REF!=4,"14-15/1",
IF(#REF!=5,"14-15/2",
IF(#REF!=6,"14-15/3","Hata2")))))),
IF(#REF!+BH228=2014,
IF(#REF!=1,"14-15/1",
IF(#REF!=2,"14-15/2",
IF(#REF!=3,"14-15/3",
IF(#REF!=4,"15-16/1",
IF(#REF!=5,"15-16/2",
IF(#REF!=6,"15-16/3","Hata3")))))),
IF(AND(#REF!+#REF!&gt;2014,#REF!+#REF!&lt;2015,BH228=1),
IF(#REF!=0.1,"14-15/0.1",
IF(#REF!=0.2,"14-15/0.2",
IF(#REF!=0.3,"14-15/0.3","Hata4"))),
IF(#REF!+BH228=2015,
IF(#REF!=1,"15-16/1",
IF(#REF!=2,"15-16/2",
IF(#REF!=3,"15-16/3",
IF(#REF!=4,"16-17/1",
IF(#REF!=5,"16-17/2",
IF(#REF!=6,"16-17/3","Hata5")))))),
IF(#REF!+BH228=2016,
IF(#REF!=1,"16-17/1",
IF(#REF!=2,"16-17/2",
IF(#REF!=3,"16-17/3",
IF(#REF!=4,"17-18/1",
IF(#REF!=5,"17-18/2",
IF(#REF!=6,"17-18/3","Hata6")))))),
IF(#REF!+BH228=2017,
IF(#REF!=1,"17-18/1",
IF(#REF!=2,"17-18/2",
IF(#REF!=3,"17-18/3",
IF(#REF!=4,"18-19/1",
IF(#REF!=5,"18-19/2",
IF(#REF!=6,"18-19/3","Hata7")))))),
IF(#REF!+BH228=2018,
IF(#REF!=1,"18-19/1",
IF(#REF!=2,"18-19/2",
IF(#REF!=3,"18-19/3",
IF(#REF!=4,"19-20/1",
IF(#REF!=5," 19-20/2",
IF(#REF!=6,"19-20/3","Hata8")))))),
IF(#REF!+BH228=2019,
IF(#REF!=1,"19-20/1",
IF(#REF!=2,"19-20/2",
IF(#REF!=3,"19-20/3",
IF(#REF!=4,"20-21/1",
IF(#REF!=5,"20-21/2",
IF(#REF!=6,"20-21/3","Hata9")))))),
IF(#REF!+BH228=2020,
IF(#REF!=1,"20-21/1",
IF(#REF!=2,"20-21/2",
IF(#REF!=3,"20-21/3",
IF(#REF!=4,"21-22/1",
IF(#REF!=5,"21-22/2",
IF(#REF!=6,"21-22/3","Hata10")))))),
IF(#REF!+BH228=2021,
IF(#REF!=1,"21-22/1",
IF(#REF!=2,"21-22/2",
IF(#REF!=3,"21-22/3",
IF(#REF!=4,"22-23/1",
IF(#REF!=5,"22-23/2",
IF(#REF!=6,"22-23/3","Hata11")))))),
IF(#REF!+BH228=2022,
IF(#REF!=1,"22-23/1",
IF(#REF!=2,"22-23/2",
IF(#REF!=3,"22-23/3",
IF(#REF!=4,"23-24/1",
IF(#REF!=5,"23-24/2",
IF(#REF!=6,"23-24/3","Hata12")))))),
IF(#REF!+BH228=2023,
IF(#REF!=1,"23-24/1",
IF(#REF!=2,"23-24/2",
IF(#REF!=3,"23-24/3",
IF(#REF!=4,"24-25/1",
IF(#REF!=5,"24-25/2",
IF(#REF!=6,"24-25/3","Hata13")))))),
))))))))))))))
)</f>
        <v>#REF!</v>
      </c>
      <c r="G228" s="4"/>
      <c r="H228" s="2" t="s">
        <v>149</v>
      </c>
      <c r="I228" s="2">
        <v>1310286</v>
      </c>
      <c r="J228" s="2" t="s">
        <v>141</v>
      </c>
      <c r="O228" s="2" t="s">
        <v>469</v>
      </c>
      <c r="P228" s="2" t="s">
        <v>469</v>
      </c>
      <c r="Q228" s="5">
        <v>0</v>
      </c>
      <c r="R228" s="2">
        <f>VLOOKUP($Q228,[1]sistem!$I$3:$L$10,2,FALSE)</f>
        <v>0</v>
      </c>
      <c r="S228" s="2">
        <f>VLOOKUP($Q228,[1]sistem!$I$3:$L$10,3,FALSE)</f>
        <v>0</v>
      </c>
      <c r="T228" s="2">
        <f>VLOOKUP($Q228,[1]sistem!$I$3:$L$10,4,FALSE)</f>
        <v>0</v>
      </c>
      <c r="U228" s="2" t="e">
        <f>VLOOKUP($AZ228,[1]sistem!$I$13:$L$14,2,FALSE)*#REF!</f>
        <v>#REF!</v>
      </c>
      <c r="V228" s="2" t="e">
        <f>VLOOKUP($AZ228,[1]sistem!$I$13:$L$14,3,FALSE)*#REF!</f>
        <v>#REF!</v>
      </c>
      <c r="W228" s="2" t="e">
        <f>VLOOKUP($AZ228,[1]sistem!$I$13:$L$14,4,FALSE)*#REF!</f>
        <v>#REF!</v>
      </c>
      <c r="X228" s="2" t="e">
        <f t="shared" si="80"/>
        <v>#REF!</v>
      </c>
      <c r="Y228" s="2" t="e">
        <f t="shared" si="81"/>
        <v>#REF!</v>
      </c>
      <c r="Z228" s="2" t="e">
        <f t="shared" si="82"/>
        <v>#REF!</v>
      </c>
      <c r="AA228" s="2" t="e">
        <f t="shared" si="83"/>
        <v>#REF!</v>
      </c>
      <c r="AB228" s="2">
        <f>VLOOKUP(AZ228,[1]sistem!$I$18:$J$19,2,FALSE)</f>
        <v>14</v>
      </c>
      <c r="AC228" s="2">
        <v>0.25</v>
      </c>
      <c r="AD228" s="2">
        <f>VLOOKUP($Q228,[1]sistem!$I$3:$M$10,5,FALSE)</f>
        <v>0</v>
      </c>
      <c r="AG228" s="2" t="e">
        <f>(#REF!+#REF!)*AB228</f>
        <v>#REF!</v>
      </c>
      <c r="AH228" s="2">
        <f>VLOOKUP($Q228,[1]sistem!$I$3:$N$10,6,FALSE)</f>
        <v>0</v>
      </c>
      <c r="AI228" s="2">
        <v>2</v>
      </c>
      <c r="AJ228" s="2">
        <f t="shared" si="84"/>
        <v>0</v>
      </c>
      <c r="AK228" s="2">
        <f>VLOOKUP($AZ228,[1]sistem!$I$18:$K$19,3,FALSE)</f>
        <v>14</v>
      </c>
      <c r="AL228" s="2" t="e">
        <f>AK228*#REF!</f>
        <v>#REF!</v>
      </c>
      <c r="AM228" s="2" t="e">
        <f t="shared" si="85"/>
        <v>#REF!</v>
      </c>
      <c r="AN228" s="2">
        <f>IF(AN238="s",25,25)</f>
        <v>25</v>
      </c>
      <c r="AO228" s="2" t="e">
        <f t="shared" si="86"/>
        <v>#REF!</v>
      </c>
      <c r="AP228" s="2" t="e">
        <f>ROUND(AO228-#REF!,0)</f>
        <v>#REF!</v>
      </c>
      <c r="AQ228" s="2">
        <f>IF(AZ228="s",IF(Q228=0,0,
IF(Q228=1,#REF!*4*4,
IF(Q228=2,0,
IF(Q228=3,#REF!*4*2,
IF(Q228=4,0,
IF(Q228=5,0,
IF(Q228=6,0,
IF(Q228=7,0)))))))),
IF(AZ228="t",
IF(Q228=0,0,
IF(Q228=1,#REF!*4*4*0.8,
IF(Q228=2,0,
IF(Q228=3,#REF!*4*2*0.8,
IF(Q228=4,0,
IF(Q228=5,0,
IF(Q228=6,0,
IF(Q228=7,0))))))))))</f>
        <v>0</v>
      </c>
      <c r="AR228" s="2">
        <f>IF(AZ228="s",
IF(Q228=0,0,
IF(Q228=1,0,
IF(Q228=2,#REF!*4*2,
IF(Q228=3,#REF!*4,
IF(Q228=4,#REF!*4,
IF(Q228=5,0,
IF(Q228=6,0,
IF(Q228=7,#REF!*4)))))))),
IF(AZ228="t",
IF(Q228=0,0,
IF(Q228=1,0,
IF(Q228=2,#REF!*4*2*0.8,
IF(Q228=3,#REF!*4*0.8,
IF(Q228=4,#REF!*4*0.8,
IF(Q228=5,0,
IF(Q228=6,0,
IF(Q228=7,#REF!*4))))))))))</f>
        <v>0</v>
      </c>
      <c r="AS228" s="2">
        <f>IF(AZ228="s",
IF(Q228=0,0,
IF(Q228=1,#REF!*2,
IF(Q228=2,#REF!*2,
IF(Q228=3,#REF!*2,
IF(Q228=4,#REF!*2,
IF(Q228=5,#REF!*2,
IF(Q228=6,#REF!*2,
IF(Q228=7,#REF!*2)))))))),
IF(AZ228="t",
IF(Q228=0,#REF!*2*0.8,
IF(Q228=1,#REF!*2*0.8,
IF(Q228=2,#REF!*2*0.8,
IF(Q228=3,#REF!*2*0.8,
IF(Q228=4,#REF!*2*0.8,
IF(Q228=5,#REF!*2*0.8,
IF(Q228=6,#REF!*1*0.8,
IF(Q228=7,#REF!*2))))))))))</f>
        <v>0</v>
      </c>
      <c r="AT228" s="2" t="e">
        <f t="shared" si="87"/>
        <v>#REF!</v>
      </c>
      <c r="AU228" s="2">
        <f>IF(AZ228="s",
IF(Q228=0,0,
IF(Q228=1,(14-2)*(#REF!+#REF!)/4*4,
IF(Q228=2,(14-2)*(#REF!+#REF!)/4*2,
IF(Q228=3,(14-2)*(#REF!+#REF!)/4*3,
IF(Q228=4,(14-2)*(#REF!+#REF!)/4,
IF(Q228=5,(14-2)*#REF!/4,
IF(Q228=6,0,
IF(Q228=7,(14)*#REF!)))))))),
IF(AZ228="t",
IF(Q228=0,0,
IF(Q228=1,(11-2)*(#REF!+#REF!)/4*4,
IF(Q228=2,(11-2)*(#REF!+#REF!)/4*2,
IF(Q228=3,(11-2)*(#REF!+#REF!)/4*3,
IF(Q228=4,(11-2)*(#REF!+#REF!)/4,
IF(Q228=5,(11-2)*#REF!/4,
IF(Q228=6,0,
IF(Q228=7,(11)*#REF!))))))))))</f>
        <v>0</v>
      </c>
      <c r="AV228" s="2" t="e">
        <f t="shared" si="88"/>
        <v>#REF!</v>
      </c>
      <c r="AW228" s="2">
        <f t="shared" si="89"/>
        <v>0</v>
      </c>
      <c r="AX228" s="2">
        <f t="shared" si="90"/>
        <v>0</v>
      </c>
      <c r="AY228" s="2">
        <f t="shared" si="91"/>
        <v>0</v>
      </c>
      <c r="AZ228" s="2" t="s">
        <v>63</v>
      </c>
      <c r="BA228" s="2" t="e">
        <f>IF(BG228="A",0,IF(AZ228="s",14*#REF!,IF(AZ228="T",11*#REF!,"HATA")))</f>
        <v>#REF!</v>
      </c>
      <c r="BB228" s="2" t="e">
        <f t="shared" si="92"/>
        <v>#REF!</v>
      </c>
      <c r="BC228" s="2" t="e">
        <f t="shared" si="93"/>
        <v>#REF!</v>
      </c>
      <c r="BD228" s="2" t="e">
        <f>IF(BC228-#REF!=0,"DOĞRU","YANLIŞ")</f>
        <v>#REF!</v>
      </c>
      <c r="BE228" s="2" t="e">
        <f>#REF!-BC228</f>
        <v>#REF!</v>
      </c>
      <c r="BF228" s="2">
        <v>0</v>
      </c>
      <c r="BH228" s="2">
        <v>0</v>
      </c>
      <c r="BJ228" s="2">
        <v>0</v>
      </c>
      <c r="BL228" s="7" t="e">
        <f>#REF!*14</f>
        <v>#REF!</v>
      </c>
      <c r="BM228" s="9"/>
      <c r="BN228" s="8"/>
      <c r="BO228" s="13"/>
      <c r="BP228" s="13"/>
      <c r="BQ228" s="13"/>
      <c r="BR228" s="13"/>
      <c r="BS228" s="13"/>
      <c r="BT228" s="10"/>
      <c r="BU228" s="11"/>
      <c r="BV228" s="12"/>
      <c r="CC228" s="41"/>
      <c r="CD228" s="41"/>
      <c r="CE228" s="41"/>
      <c r="CF228" s="42"/>
      <c r="CG228" s="42"/>
      <c r="CH228" s="42"/>
      <c r="CI228" s="42"/>
      <c r="CJ228" s="42"/>
      <c r="CK228" s="42"/>
    </row>
    <row r="229" spans="1:89" hidden="1" x14ac:dyDescent="0.25">
      <c r="A229" s="2" t="s">
        <v>440</v>
      </c>
      <c r="B229" s="2" t="s">
        <v>438</v>
      </c>
      <c r="C229" s="2" t="s">
        <v>438</v>
      </c>
      <c r="D229" s="4" t="s">
        <v>171</v>
      </c>
      <c r="E229" s="4">
        <v>3</v>
      </c>
      <c r="F229" s="4" t="e">
        <f>IF(AZ229="S",
IF(#REF!+BH229=2012,
IF(#REF!=1,"12-13/1",
IF(#REF!=2,"12-13/2",
IF(#REF!=3,"13-14/1",
IF(#REF!=4,"13-14/2","Hata1")))),
IF(#REF!+BH229=2013,
IF(#REF!=1,"13-14/1",
IF(#REF!=2,"13-14/2",
IF(#REF!=3,"14-15/1",
IF(#REF!=4,"14-15/2","Hata2")))),
IF(#REF!+BH229=2014,
IF(#REF!=1,"14-15/1",
IF(#REF!=2,"14-15/2",
IF(#REF!=3,"15-16/1",
IF(#REF!=4,"15-16/2","Hata3")))),
IF(#REF!+BH229=2015,
IF(#REF!=1,"15-16/1",
IF(#REF!=2,"15-16/2",
IF(#REF!=3,"16-17/1",
IF(#REF!=4,"16-17/2","Hata4")))),
IF(#REF!+BH229=2016,
IF(#REF!=1,"16-17/1",
IF(#REF!=2,"16-17/2",
IF(#REF!=3,"17-18/1",
IF(#REF!=4,"17-18/2","Hata5")))),
IF(#REF!+BH229=2017,
IF(#REF!=1,"17-18/1",
IF(#REF!=2,"17-18/2",
IF(#REF!=3,"18-19/1",
IF(#REF!=4,"18-19/2","Hata6")))),
IF(#REF!+BH229=2018,
IF(#REF!=1,"18-19/1",
IF(#REF!=2,"18-19/2",
IF(#REF!=3,"19-20/1",
IF(#REF!=4,"19-20/2","Hata7")))),
IF(#REF!+BH229=2019,
IF(#REF!=1,"19-20/1",
IF(#REF!=2,"19-20/2",
IF(#REF!=3,"20-21/1",
IF(#REF!=4,"20-21/2","Hata8")))),
IF(#REF!+BH229=2020,
IF(#REF!=1,"20-21/1",
IF(#REF!=2,"20-21/2",
IF(#REF!=3,"21-22/1",
IF(#REF!=4,"21-22/2","Hata9")))),
IF(#REF!+BH229=2021,
IF(#REF!=1,"21-22/1",
IF(#REF!=2,"21-22/2",
IF(#REF!=3,"22-23/1",
IF(#REF!=4,"22-23/2","Hata10")))),
IF(#REF!+BH229=2022,
IF(#REF!=1,"22-23/1",
IF(#REF!=2,"22-23/2",
IF(#REF!=3,"23-24/1",
IF(#REF!=4,"23-24/2","Hata11")))),
IF(#REF!+BH229=2023,
IF(#REF!=1,"23-24/1",
IF(#REF!=2,"23-24/2",
IF(#REF!=3,"24-25/1",
IF(#REF!=4,"24-25/2","Hata12")))),
)))))))))))),
IF(AZ229="T",
IF(#REF!+BH229=2012,
IF(#REF!=1,"12-13/1",
IF(#REF!=2,"12-13/2",
IF(#REF!=3,"12-13/3",
IF(#REF!=4,"13-14/1",
IF(#REF!=5,"13-14/2",
IF(#REF!=6,"13-14/3","Hata1")))))),
IF(#REF!+BH229=2013,
IF(#REF!=1,"13-14/1",
IF(#REF!=2,"13-14/2",
IF(#REF!=3,"13-14/3",
IF(#REF!=4,"14-15/1",
IF(#REF!=5,"14-15/2",
IF(#REF!=6,"14-15/3","Hata2")))))),
IF(#REF!+BH229=2014,
IF(#REF!=1,"14-15/1",
IF(#REF!=2,"14-15/2",
IF(#REF!=3,"14-15/3",
IF(#REF!=4,"15-16/1",
IF(#REF!=5,"15-16/2",
IF(#REF!=6,"15-16/3","Hata3")))))),
IF(AND(#REF!+#REF!&gt;2014,#REF!+#REF!&lt;2015,BH229=1),
IF(#REF!=0.1,"14-15/0.1",
IF(#REF!=0.2,"14-15/0.2",
IF(#REF!=0.3,"14-15/0.3","Hata4"))),
IF(#REF!+BH229=2015,
IF(#REF!=1,"15-16/1",
IF(#REF!=2,"15-16/2",
IF(#REF!=3,"15-16/3",
IF(#REF!=4,"16-17/1",
IF(#REF!=5,"16-17/2",
IF(#REF!=6,"16-17/3","Hata5")))))),
IF(#REF!+BH229=2016,
IF(#REF!=1,"16-17/1",
IF(#REF!=2,"16-17/2",
IF(#REF!=3,"16-17/3",
IF(#REF!=4,"17-18/1",
IF(#REF!=5,"17-18/2",
IF(#REF!=6,"17-18/3","Hata6")))))),
IF(#REF!+BH229=2017,
IF(#REF!=1,"17-18/1",
IF(#REF!=2,"17-18/2",
IF(#REF!=3,"17-18/3",
IF(#REF!=4,"18-19/1",
IF(#REF!=5,"18-19/2",
IF(#REF!=6,"18-19/3","Hata7")))))),
IF(#REF!+BH229=2018,
IF(#REF!=1,"18-19/1",
IF(#REF!=2,"18-19/2",
IF(#REF!=3,"18-19/3",
IF(#REF!=4,"19-20/1",
IF(#REF!=5," 19-20/2",
IF(#REF!=6,"19-20/3","Hata8")))))),
IF(#REF!+BH229=2019,
IF(#REF!=1,"19-20/1",
IF(#REF!=2,"19-20/2",
IF(#REF!=3,"19-20/3",
IF(#REF!=4,"20-21/1",
IF(#REF!=5,"20-21/2",
IF(#REF!=6,"20-21/3","Hata9")))))),
IF(#REF!+BH229=2020,
IF(#REF!=1,"20-21/1",
IF(#REF!=2,"20-21/2",
IF(#REF!=3,"20-21/3",
IF(#REF!=4,"21-22/1",
IF(#REF!=5,"21-22/2",
IF(#REF!=6,"21-22/3","Hata10")))))),
IF(#REF!+BH229=2021,
IF(#REF!=1,"21-22/1",
IF(#REF!=2,"21-22/2",
IF(#REF!=3,"21-22/3",
IF(#REF!=4,"22-23/1",
IF(#REF!=5,"22-23/2",
IF(#REF!=6,"22-23/3","Hata11")))))),
IF(#REF!+BH229=2022,
IF(#REF!=1,"22-23/1",
IF(#REF!=2,"22-23/2",
IF(#REF!=3,"22-23/3",
IF(#REF!=4,"23-24/1",
IF(#REF!=5,"23-24/2",
IF(#REF!=6,"23-24/3","Hata12")))))),
IF(#REF!+BH229=2023,
IF(#REF!=1,"23-24/1",
IF(#REF!=2,"23-24/2",
IF(#REF!=3,"23-24/3",
IF(#REF!=4,"24-25/1",
IF(#REF!=5,"24-25/2",
IF(#REF!=6,"24-25/3","Hata13")))))),
))))))))))))))
)</f>
        <v>#REF!</v>
      </c>
      <c r="G229" s="4"/>
      <c r="H229" s="2" t="s">
        <v>149</v>
      </c>
      <c r="I229" s="2">
        <v>1310286</v>
      </c>
      <c r="J229" s="2" t="s">
        <v>141</v>
      </c>
      <c r="O229" s="2" t="s">
        <v>332</v>
      </c>
      <c r="P229" s="2" t="s">
        <v>332</v>
      </c>
      <c r="Q229" s="5">
        <v>7</v>
      </c>
      <c r="R229" s="2">
        <f>VLOOKUP($Q229,[1]sistem!$I$3:$L$10,2,FALSE)</f>
        <v>0</v>
      </c>
      <c r="S229" s="2">
        <f>VLOOKUP($Q229,[1]sistem!$I$3:$L$10,3,FALSE)</f>
        <v>1</v>
      </c>
      <c r="T229" s="2">
        <f>VLOOKUP($Q229,[1]sistem!$I$3:$L$10,4,FALSE)</f>
        <v>1</v>
      </c>
      <c r="U229" s="2" t="e">
        <f>VLOOKUP($AZ229,[1]sistem!$I$13:$L$14,2,FALSE)*#REF!</f>
        <v>#REF!</v>
      </c>
      <c r="V229" s="2" t="e">
        <f>VLOOKUP($AZ229,[1]sistem!$I$13:$L$14,3,FALSE)*#REF!</f>
        <v>#REF!</v>
      </c>
      <c r="W229" s="2" t="e">
        <f>VLOOKUP($AZ229,[1]sistem!$I$13:$L$14,4,FALSE)*#REF!</f>
        <v>#REF!</v>
      </c>
      <c r="X229" s="2" t="e">
        <f t="shared" si="80"/>
        <v>#REF!</v>
      </c>
      <c r="Y229" s="2" t="e">
        <f t="shared" si="81"/>
        <v>#REF!</v>
      </c>
      <c r="Z229" s="2" t="e">
        <f t="shared" si="82"/>
        <v>#REF!</v>
      </c>
      <c r="AA229" s="2" t="e">
        <f t="shared" si="83"/>
        <v>#REF!</v>
      </c>
      <c r="AB229" s="2">
        <f>VLOOKUP(AZ229,[1]sistem!$I$18:$J$19,2,FALSE)</f>
        <v>14</v>
      </c>
      <c r="AC229" s="2">
        <v>0.25</v>
      </c>
      <c r="AD229" s="2">
        <f>VLOOKUP($Q229,[1]sistem!$I$3:$M$10,5,FALSE)</f>
        <v>1</v>
      </c>
      <c r="AE229" s="2">
        <v>4</v>
      </c>
      <c r="AG229" s="2">
        <f>AE229*AK229</f>
        <v>56</v>
      </c>
      <c r="AH229" s="2">
        <f>VLOOKUP($Q229,[1]sistem!$I$3:$N$10,6,FALSE)</f>
        <v>2</v>
      </c>
      <c r="AI229" s="2">
        <v>2</v>
      </c>
      <c r="AJ229" s="2">
        <f t="shared" si="84"/>
        <v>4</v>
      </c>
      <c r="AK229" s="2">
        <f>VLOOKUP($AZ229,[1]sistem!$I$18:$K$19,3,FALSE)</f>
        <v>14</v>
      </c>
      <c r="AL229" s="2" t="e">
        <f>AK229*#REF!</f>
        <v>#REF!</v>
      </c>
      <c r="AM229" s="2" t="e">
        <f t="shared" si="85"/>
        <v>#REF!</v>
      </c>
      <c r="AN229" s="2">
        <f>IF(AN240="s",25,25)</f>
        <v>25</v>
      </c>
      <c r="AO229" s="2" t="e">
        <f t="shared" si="86"/>
        <v>#REF!</v>
      </c>
      <c r="AP229" s="2" t="e">
        <f>ROUND(AO229-#REF!,0)</f>
        <v>#REF!</v>
      </c>
      <c r="AQ229" s="2">
        <f>IF(AZ229="s",IF(Q229=0,0,
IF(Q229=1,#REF!*4*4,
IF(Q229=2,0,
IF(Q229=3,#REF!*4*2,
IF(Q229=4,0,
IF(Q229=5,0,
IF(Q229=6,0,
IF(Q229=7,0)))))))),
IF(AZ229="t",
IF(Q229=0,0,
IF(Q229=1,#REF!*4*4*0.8,
IF(Q229=2,0,
IF(Q229=3,#REF!*4*2*0.8,
IF(Q229=4,0,
IF(Q229=5,0,
IF(Q229=6,0,
IF(Q229=7,0))))))))))</f>
        <v>0</v>
      </c>
      <c r="AR229" s="2" t="e">
        <f>IF(AZ229="s",
IF(Q229=0,0,
IF(Q229=1,0,
IF(Q229=2,#REF!*4*2,
IF(Q229=3,#REF!*4,
IF(Q229=4,#REF!*4,
IF(Q229=5,0,
IF(Q229=6,0,
IF(Q229=7,#REF!*4)))))))),
IF(AZ229="t",
IF(Q229=0,0,
IF(Q229=1,0,
IF(Q229=2,#REF!*4*2*0.8,
IF(Q229=3,#REF!*4*0.8,
IF(Q229=4,#REF!*4*0.8,
IF(Q229=5,0,
IF(Q229=6,0,
IF(Q229=7,#REF!*4))))))))))</f>
        <v>#REF!</v>
      </c>
      <c r="AS229" s="2" t="e">
        <f>IF(AZ229="s",
IF(Q229=0,0,
IF(Q229=1,#REF!*2,
IF(Q229=2,#REF!*2,
IF(Q229=3,#REF!*2,
IF(Q229=4,#REF!*2,
IF(Q229=5,#REF!*2,
IF(Q229=6,#REF!*2,
IF(Q229=7,#REF!*2)))))))),
IF(AZ229="t",
IF(Q229=0,#REF!*2*0.8,
IF(Q229=1,#REF!*2*0.8,
IF(Q229=2,#REF!*2*0.8,
IF(Q229=3,#REF!*2*0.8,
IF(Q229=4,#REF!*2*0.8,
IF(Q229=5,#REF!*2*0.8,
IF(Q229=6,#REF!*1*0.8,
IF(Q229=7,#REF!*2))))))))))</f>
        <v>#REF!</v>
      </c>
      <c r="AT229" s="2" t="e">
        <f t="shared" si="87"/>
        <v>#REF!</v>
      </c>
      <c r="AU229" s="2" t="e">
        <f>IF(AZ229="s",
IF(Q229=0,0,
IF(Q229=1,(14-2)*(#REF!+#REF!)/4*4,
IF(Q229=2,(14-2)*(#REF!+#REF!)/4*2,
IF(Q229=3,(14-2)*(#REF!+#REF!)/4*3,
IF(Q229=4,(14-2)*(#REF!+#REF!)/4,
IF(Q229=5,(14-2)*#REF!/4,
IF(Q229=6,0,
IF(Q229=7,(14)*#REF!)))))))),
IF(AZ229="t",
IF(Q229=0,0,
IF(Q229=1,(11-2)*(#REF!+#REF!)/4*4,
IF(Q229=2,(11-2)*(#REF!+#REF!)/4*2,
IF(Q229=3,(11-2)*(#REF!+#REF!)/4*3,
IF(Q229=4,(11-2)*(#REF!+#REF!)/4,
IF(Q229=5,(11-2)*#REF!/4,
IF(Q229=6,0,
IF(Q229=7,(11)*#REF!))))))))))</f>
        <v>#REF!</v>
      </c>
      <c r="AV229" s="2" t="e">
        <f t="shared" si="88"/>
        <v>#REF!</v>
      </c>
      <c r="AW229" s="2">
        <f t="shared" si="89"/>
        <v>8</v>
      </c>
      <c r="AX229" s="2">
        <f t="shared" si="90"/>
        <v>4</v>
      </c>
      <c r="AY229" s="2" t="e">
        <f t="shared" si="91"/>
        <v>#REF!</v>
      </c>
      <c r="AZ229" s="2" t="s">
        <v>63</v>
      </c>
      <c r="BA229" s="2" t="e">
        <f>IF(BG229="A",0,IF(AZ229="s",14*#REF!,IF(AZ229="T",11*#REF!,"HATA")))</f>
        <v>#REF!</v>
      </c>
      <c r="BB229" s="2" t="e">
        <f t="shared" si="92"/>
        <v>#REF!</v>
      </c>
      <c r="BC229" s="2" t="e">
        <f t="shared" si="93"/>
        <v>#REF!</v>
      </c>
      <c r="BD229" s="2" t="e">
        <f>IF(BC229-#REF!=0,"DOĞRU","YANLIŞ")</f>
        <v>#REF!</v>
      </c>
      <c r="BE229" s="2" t="e">
        <f>#REF!-BC229</f>
        <v>#REF!</v>
      </c>
      <c r="BF229" s="2">
        <v>0</v>
      </c>
      <c r="BH229" s="2">
        <v>0</v>
      </c>
      <c r="BJ229" s="2">
        <v>7</v>
      </c>
      <c r="BL229" s="7" t="e">
        <f>#REF!*14</f>
        <v>#REF!</v>
      </c>
      <c r="BM229" s="9"/>
      <c r="BN229" s="8"/>
      <c r="BO229" s="13"/>
      <c r="BP229" s="13"/>
      <c r="BQ229" s="13"/>
      <c r="BR229" s="13"/>
      <c r="BS229" s="13"/>
      <c r="BT229" s="10"/>
      <c r="BU229" s="11"/>
      <c r="BV229" s="12"/>
      <c r="CC229" s="41"/>
      <c r="CD229" s="41"/>
      <c r="CE229" s="41"/>
      <c r="CF229" s="42"/>
      <c r="CG229" s="42"/>
      <c r="CH229" s="42"/>
      <c r="CI229" s="42"/>
      <c r="CJ229" s="42"/>
      <c r="CK229" s="42"/>
    </row>
    <row r="230" spans="1:89" hidden="1" x14ac:dyDescent="0.25">
      <c r="A230" s="2" t="s">
        <v>505</v>
      </c>
      <c r="B230" s="2" t="s">
        <v>506</v>
      </c>
      <c r="C230" s="2" t="s">
        <v>506</v>
      </c>
      <c r="D230" s="4" t="s">
        <v>60</v>
      </c>
      <c r="E230" s="4" t="s">
        <v>60</v>
      </c>
      <c r="F230" s="4" t="e">
        <f>IF(AZ230="S",
IF(#REF!+BH230=2012,
IF(#REF!=1,"12-13/1",
IF(#REF!=2,"12-13/2",
IF(#REF!=3,"13-14/1",
IF(#REF!=4,"13-14/2","Hata1")))),
IF(#REF!+BH230=2013,
IF(#REF!=1,"13-14/1",
IF(#REF!=2,"13-14/2",
IF(#REF!=3,"14-15/1",
IF(#REF!=4,"14-15/2","Hata2")))),
IF(#REF!+BH230=2014,
IF(#REF!=1,"14-15/1",
IF(#REF!=2,"14-15/2",
IF(#REF!=3,"15-16/1",
IF(#REF!=4,"15-16/2","Hata3")))),
IF(#REF!+BH230=2015,
IF(#REF!=1,"15-16/1",
IF(#REF!=2,"15-16/2",
IF(#REF!=3,"16-17/1",
IF(#REF!=4,"16-17/2","Hata4")))),
IF(#REF!+BH230=2016,
IF(#REF!=1,"16-17/1",
IF(#REF!=2,"16-17/2",
IF(#REF!=3,"17-18/1",
IF(#REF!=4,"17-18/2","Hata5")))),
IF(#REF!+BH230=2017,
IF(#REF!=1,"17-18/1",
IF(#REF!=2,"17-18/2",
IF(#REF!=3,"18-19/1",
IF(#REF!=4,"18-19/2","Hata6")))),
IF(#REF!+BH230=2018,
IF(#REF!=1,"18-19/1",
IF(#REF!=2,"18-19/2",
IF(#REF!=3,"19-20/1",
IF(#REF!=4,"19-20/2","Hata7")))),
IF(#REF!+BH230=2019,
IF(#REF!=1,"19-20/1",
IF(#REF!=2,"19-20/2",
IF(#REF!=3,"20-21/1",
IF(#REF!=4,"20-21/2","Hata8")))),
IF(#REF!+BH230=2020,
IF(#REF!=1,"20-21/1",
IF(#REF!=2,"20-21/2",
IF(#REF!=3,"21-22/1",
IF(#REF!=4,"21-22/2","Hata9")))),
IF(#REF!+BH230=2021,
IF(#REF!=1,"21-22/1",
IF(#REF!=2,"21-22/2",
IF(#REF!=3,"22-23/1",
IF(#REF!=4,"22-23/2","Hata10")))),
IF(#REF!+BH230=2022,
IF(#REF!=1,"22-23/1",
IF(#REF!=2,"22-23/2",
IF(#REF!=3,"23-24/1",
IF(#REF!=4,"23-24/2","Hata11")))),
IF(#REF!+BH230=2023,
IF(#REF!=1,"23-24/1",
IF(#REF!=2,"23-24/2",
IF(#REF!=3,"24-25/1",
IF(#REF!=4,"24-25/2","Hata12")))),
)))))))))))),
IF(AZ230="T",
IF(#REF!+BH230=2012,
IF(#REF!=1,"12-13/1",
IF(#REF!=2,"12-13/2",
IF(#REF!=3,"12-13/3",
IF(#REF!=4,"13-14/1",
IF(#REF!=5,"13-14/2",
IF(#REF!=6,"13-14/3","Hata1")))))),
IF(#REF!+BH230=2013,
IF(#REF!=1,"13-14/1",
IF(#REF!=2,"13-14/2",
IF(#REF!=3,"13-14/3",
IF(#REF!=4,"14-15/1",
IF(#REF!=5,"14-15/2",
IF(#REF!=6,"14-15/3","Hata2")))))),
IF(#REF!+BH230=2014,
IF(#REF!=1,"14-15/1",
IF(#REF!=2,"14-15/2",
IF(#REF!=3,"14-15/3",
IF(#REF!=4,"15-16/1",
IF(#REF!=5,"15-16/2",
IF(#REF!=6,"15-16/3","Hata3")))))),
IF(AND(#REF!+#REF!&gt;2014,#REF!+#REF!&lt;2015,BH230=1),
IF(#REF!=0.1,"14-15/0.1",
IF(#REF!=0.2,"14-15/0.2",
IF(#REF!=0.3,"14-15/0.3","Hata4"))),
IF(#REF!+BH230=2015,
IF(#REF!=1,"15-16/1",
IF(#REF!=2,"15-16/2",
IF(#REF!=3,"15-16/3",
IF(#REF!=4,"16-17/1",
IF(#REF!=5,"16-17/2",
IF(#REF!=6,"16-17/3","Hata5")))))),
IF(#REF!+BH230=2016,
IF(#REF!=1,"16-17/1",
IF(#REF!=2,"16-17/2",
IF(#REF!=3,"16-17/3",
IF(#REF!=4,"17-18/1",
IF(#REF!=5,"17-18/2",
IF(#REF!=6,"17-18/3","Hata6")))))),
IF(#REF!+BH230=2017,
IF(#REF!=1,"17-18/1",
IF(#REF!=2,"17-18/2",
IF(#REF!=3,"17-18/3",
IF(#REF!=4,"18-19/1",
IF(#REF!=5,"18-19/2",
IF(#REF!=6,"18-19/3","Hata7")))))),
IF(#REF!+BH230=2018,
IF(#REF!=1,"18-19/1",
IF(#REF!=2,"18-19/2",
IF(#REF!=3,"18-19/3",
IF(#REF!=4,"19-20/1",
IF(#REF!=5," 19-20/2",
IF(#REF!=6,"19-20/3","Hata8")))))),
IF(#REF!+BH230=2019,
IF(#REF!=1,"19-20/1",
IF(#REF!=2,"19-20/2",
IF(#REF!=3,"19-20/3",
IF(#REF!=4,"20-21/1",
IF(#REF!=5,"20-21/2",
IF(#REF!=6,"20-21/3","Hata9")))))),
IF(#REF!+BH230=2020,
IF(#REF!=1,"20-21/1",
IF(#REF!=2,"20-21/2",
IF(#REF!=3,"20-21/3",
IF(#REF!=4,"21-22/1",
IF(#REF!=5,"21-22/2",
IF(#REF!=6,"21-22/3","Hata10")))))),
IF(#REF!+BH230=2021,
IF(#REF!=1,"21-22/1",
IF(#REF!=2,"21-22/2",
IF(#REF!=3,"21-22/3",
IF(#REF!=4,"22-23/1",
IF(#REF!=5,"22-23/2",
IF(#REF!=6,"22-23/3","Hata11")))))),
IF(#REF!+BH230=2022,
IF(#REF!=1,"22-23/1",
IF(#REF!=2,"22-23/2",
IF(#REF!=3,"22-23/3",
IF(#REF!=4,"23-24/1",
IF(#REF!=5,"23-24/2",
IF(#REF!=6,"23-24/3","Hata12")))))),
IF(#REF!+BH230=2023,
IF(#REF!=1,"23-24/1",
IF(#REF!=2,"23-24/2",
IF(#REF!=3,"23-24/3",
IF(#REF!=4,"24-25/1",
IF(#REF!=5,"24-25/2",
IF(#REF!=6,"24-25/3","Hata13")))))),
))))))))))))))
)</f>
        <v>#REF!</v>
      </c>
      <c r="G230" s="4"/>
      <c r="H230" s="2" t="s">
        <v>149</v>
      </c>
      <c r="I230" s="2">
        <v>1310286</v>
      </c>
      <c r="J230" s="2" t="s">
        <v>141</v>
      </c>
      <c r="Q230" s="5">
        <v>4</v>
      </c>
      <c r="R230" s="2">
        <f>VLOOKUP($Q230,[1]sistem!$I$3:$L$10,2,FALSE)</f>
        <v>0</v>
      </c>
      <c r="S230" s="2">
        <f>VLOOKUP($Q230,[1]sistem!$I$3:$L$10,3,FALSE)</f>
        <v>1</v>
      </c>
      <c r="T230" s="2">
        <f>VLOOKUP($Q230,[1]sistem!$I$3:$L$10,4,FALSE)</f>
        <v>1</v>
      </c>
      <c r="U230" s="2" t="e">
        <f>VLOOKUP($AZ230,[1]sistem!$I$13:$L$14,2,FALSE)*#REF!</f>
        <v>#REF!</v>
      </c>
      <c r="V230" s="2" t="e">
        <f>VLOOKUP($AZ230,[1]sistem!$I$13:$L$14,3,FALSE)*#REF!</f>
        <v>#REF!</v>
      </c>
      <c r="W230" s="2" t="e">
        <f>VLOOKUP($AZ230,[1]sistem!$I$13:$L$14,4,FALSE)*#REF!</f>
        <v>#REF!</v>
      </c>
      <c r="X230" s="2" t="e">
        <f t="shared" si="80"/>
        <v>#REF!</v>
      </c>
      <c r="Y230" s="2" t="e">
        <f t="shared" si="81"/>
        <v>#REF!</v>
      </c>
      <c r="Z230" s="2" t="e">
        <f t="shared" si="82"/>
        <v>#REF!</v>
      </c>
      <c r="AA230" s="2" t="e">
        <f t="shared" si="83"/>
        <v>#REF!</v>
      </c>
      <c r="AB230" s="2">
        <f>VLOOKUP(AZ230,[1]sistem!$I$18:$J$19,2,FALSE)</f>
        <v>14</v>
      </c>
      <c r="AC230" s="2">
        <v>0.25</v>
      </c>
      <c r="AD230" s="2">
        <f>VLOOKUP($Q230,[1]sistem!$I$3:$M$10,5,FALSE)</f>
        <v>1</v>
      </c>
      <c r="AE230" s="2">
        <v>1</v>
      </c>
      <c r="AG230" s="2">
        <f>AE230*AK230</f>
        <v>14</v>
      </c>
      <c r="AH230" s="2">
        <f>VLOOKUP($Q230,[1]sistem!$I$3:$N$10,6,FALSE)</f>
        <v>2</v>
      </c>
      <c r="AI230" s="2">
        <v>2</v>
      </c>
      <c r="AJ230" s="2">
        <f t="shared" si="84"/>
        <v>4</v>
      </c>
      <c r="AK230" s="2">
        <f>VLOOKUP($AZ230,[1]sistem!$I$18:$K$19,3,FALSE)</f>
        <v>14</v>
      </c>
      <c r="AL230" s="2" t="e">
        <f>AK230*#REF!</f>
        <v>#REF!</v>
      </c>
      <c r="AM230" s="2" t="e">
        <f t="shared" si="85"/>
        <v>#REF!</v>
      </c>
      <c r="AN230" s="2">
        <f>IF(AN240="s",25,25)</f>
        <v>25</v>
      </c>
      <c r="AO230" s="2" t="e">
        <f t="shared" si="86"/>
        <v>#REF!</v>
      </c>
      <c r="AP230" s="2" t="e">
        <f>ROUND(AO230-#REF!,0)</f>
        <v>#REF!</v>
      </c>
      <c r="AQ230" s="2">
        <f>IF(AZ230="s",IF(Q230=0,0,
IF(Q230=1,#REF!*4*4,
IF(Q230=2,0,
IF(Q230=3,#REF!*4*2,
IF(Q230=4,0,
IF(Q230=5,0,
IF(Q230=6,0,
IF(Q230=7,0)))))))),
IF(AZ230="t",
IF(Q230=0,0,
IF(Q230=1,#REF!*4*4*0.8,
IF(Q230=2,0,
IF(Q230=3,#REF!*4*2*0.8,
IF(Q230=4,0,
IF(Q230=5,0,
IF(Q230=6,0,
IF(Q230=7,0))))))))))</f>
        <v>0</v>
      </c>
      <c r="AR230" s="2" t="e">
        <f>IF(AZ230="s",
IF(Q230=0,0,
IF(Q230=1,0,
IF(Q230=2,#REF!*4*2,
IF(Q230=3,#REF!*4,
IF(Q230=4,#REF!*4,
IF(Q230=5,0,
IF(Q230=6,0,
IF(Q230=7,#REF!*4)))))))),
IF(AZ230="t",
IF(Q230=0,0,
IF(Q230=1,0,
IF(Q230=2,#REF!*4*2*0.8,
IF(Q230=3,#REF!*4*0.8,
IF(Q230=4,#REF!*4*0.8,
IF(Q230=5,0,
IF(Q230=6,0,
IF(Q230=7,#REF!*4))))))))))</f>
        <v>#REF!</v>
      </c>
      <c r="AS230" s="2" t="e">
        <f>IF(AZ230="s",
IF(Q230=0,0,
IF(Q230=1,#REF!*2,
IF(Q230=2,#REF!*2,
IF(Q230=3,#REF!*2,
IF(Q230=4,#REF!*2,
IF(Q230=5,#REF!*2,
IF(Q230=6,#REF!*2,
IF(Q230=7,#REF!*2)))))))),
IF(AZ230="t",
IF(Q230=0,#REF!*2*0.8,
IF(Q230=1,#REF!*2*0.8,
IF(Q230=2,#REF!*2*0.8,
IF(Q230=3,#REF!*2*0.8,
IF(Q230=4,#REF!*2*0.8,
IF(Q230=5,#REF!*2*0.8,
IF(Q230=6,#REF!*1*0.8,
IF(Q230=7,#REF!*2))))))))))</f>
        <v>#REF!</v>
      </c>
      <c r="AT230" s="2" t="e">
        <f t="shared" si="87"/>
        <v>#REF!</v>
      </c>
      <c r="AU230" s="2" t="e">
        <f>IF(AZ230="s",
IF(Q230=0,0,
IF(Q230=1,(14-2)*(#REF!+#REF!)/4*4,
IF(Q230=2,(14-2)*(#REF!+#REF!)/4*2,
IF(Q230=3,(14-2)*(#REF!+#REF!)/4*3,
IF(Q230=4,(14-2)*(#REF!+#REF!)/4,
IF(Q230=5,(14-2)*#REF!/4,
IF(Q230=6,0,
IF(Q230=7,(14)*#REF!)))))))),
IF(AZ230="t",
IF(Q230=0,0,
IF(Q230=1,(11-2)*(#REF!+#REF!)/4*4,
IF(Q230=2,(11-2)*(#REF!+#REF!)/4*2,
IF(Q230=3,(11-2)*(#REF!+#REF!)/4*3,
IF(Q230=4,(11-2)*(#REF!+#REF!)/4,
IF(Q230=5,(11-2)*#REF!/4,
IF(Q230=6,0,
IF(Q230=7,(11)*#REF!))))))))))</f>
        <v>#REF!</v>
      </c>
      <c r="AV230" s="2" t="e">
        <f t="shared" si="88"/>
        <v>#REF!</v>
      </c>
      <c r="AW230" s="2">
        <f t="shared" si="89"/>
        <v>8</v>
      </c>
      <c r="AX230" s="2">
        <f t="shared" si="90"/>
        <v>4</v>
      </c>
      <c r="AY230" s="2" t="e">
        <f t="shared" si="91"/>
        <v>#REF!</v>
      </c>
      <c r="AZ230" s="2" t="s">
        <v>63</v>
      </c>
      <c r="BA230" s="2" t="e">
        <f>IF(BG230="A",0,IF(AZ230="s",14*#REF!,IF(AZ230="T",11*#REF!,"HATA")))</f>
        <v>#REF!</v>
      </c>
      <c r="BB230" s="2" t="e">
        <f t="shared" si="92"/>
        <v>#REF!</v>
      </c>
      <c r="BC230" s="2" t="e">
        <f t="shared" si="93"/>
        <v>#REF!</v>
      </c>
      <c r="BD230" s="2" t="e">
        <f>IF(BC230-#REF!=0,"DOĞRU","YANLIŞ")</f>
        <v>#REF!</v>
      </c>
      <c r="BE230" s="2" t="e">
        <f>#REF!-BC230</f>
        <v>#REF!</v>
      </c>
      <c r="BF230" s="2">
        <v>0</v>
      </c>
      <c r="BH230" s="2">
        <v>0</v>
      </c>
      <c r="BJ230" s="2">
        <v>4</v>
      </c>
      <c r="BL230" s="7" t="e">
        <f>#REF!*14</f>
        <v>#REF!</v>
      </c>
      <c r="BM230" s="9"/>
      <c r="BN230" s="8"/>
      <c r="BO230" s="13"/>
      <c r="BP230" s="13"/>
      <c r="BQ230" s="13"/>
      <c r="BR230" s="13"/>
      <c r="BS230" s="13"/>
      <c r="BT230" s="10"/>
      <c r="BU230" s="11"/>
      <c r="BV230" s="12"/>
      <c r="CC230" s="41"/>
      <c r="CD230" s="41"/>
      <c r="CE230" s="41"/>
      <c r="CF230" s="42"/>
      <c r="CG230" s="42"/>
      <c r="CH230" s="42"/>
      <c r="CI230" s="42"/>
      <c r="CJ230" s="42"/>
      <c r="CK230" s="42"/>
    </row>
    <row r="231" spans="1:89" hidden="1" x14ac:dyDescent="0.25">
      <c r="A231" s="2" t="s">
        <v>419</v>
      </c>
      <c r="B231" s="2" t="s">
        <v>420</v>
      </c>
      <c r="C231" s="2" t="s">
        <v>420</v>
      </c>
      <c r="D231" s="4" t="s">
        <v>171</v>
      </c>
      <c r="E231" s="4">
        <v>1</v>
      </c>
      <c r="F231" s="4" t="e">
        <f>IF(AZ231="S",
IF(#REF!+BH231=2012,
IF(#REF!=1,"12-13/1",
IF(#REF!=2,"12-13/2",
IF(#REF!=3,"13-14/1",
IF(#REF!=4,"13-14/2","Hata1")))),
IF(#REF!+BH231=2013,
IF(#REF!=1,"13-14/1",
IF(#REF!=2,"13-14/2",
IF(#REF!=3,"14-15/1",
IF(#REF!=4,"14-15/2","Hata2")))),
IF(#REF!+BH231=2014,
IF(#REF!=1,"14-15/1",
IF(#REF!=2,"14-15/2",
IF(#REF!=3,"15-16/1",
IF(#REF!=4,"15-16/2","Hata3")))),
IF(#REF!+BH231=2015,
IF(#REF!=1,"15-16/1",
IF(#REF!=2,"15-16/2",
IF(#REF!=3,"16-17/1",
IF(#REF!=4,"16-17/2","Hata4")))),
IF(#REF!+BH231=2016,
IF(#REF!=1,"16-17/1",
IF(#REF!=2,"16-17/2",
IF(#REF!=3,"17-18/1",
IF(#REF!=4,"17-18/2","Hata5")))),
IF(#REF!+BH231=2017,
IF(#REF!=1,"17-18/1",
IF(#REF!=2,"17-18/2",
IF(#REF!=3,"18-19/1",
IF(#REF!=4,"18-19/2","Hata6")))),
IF(#REF!+BH231=2018,
IF(#REF!=1,"18-19/1",
IF(#REF!=2,"18-19/2",
IF(#REF!=3,"19-20/1",
IF(#REF!=4,"19-20/2","Hata7")))),
IF(#REF!+BH231=2019,
IF(#REF!=1,"19-20/1",
IF(#REF!=2,"19-20/2",
IF(#REF!=3,"20-21/1",
IF(#REF!=4,"20-21/2","Hata8")))),
IF(#REF!+BH231=2020,
IF(#REF!=1,"20-21/1",
IF(#REF!=2,"20-21/2",
IF(#REF!=3,"21-22/1",
IF(#REF!=4,"21-22/2","Hata9")))),
IF(#REF!+BH231=2021,
IF(#REF!=1,"21-22/1",
IF(#REF!=2,"21-22/2",
IF(#REF!=3,"22-23/1",
IF(#REF!=4,"22-23/2","Hata10")))),
IF(#REF!+BH231=2022,
IF(#REF!=1,"22-23/1",
IF(#REF!=2,"22-23/2",
IF(#REF!=3,"23-24/1",
IF(#REF!=4,"23-24/2","Hata11")))),
IF(#REF!+BH231=2023,
IF(#REF!=1,"23-24/1",
IF(#REF!=2,"23-24/2",
IF(#REF!=3,"24-25/1",
IF(#REF!=4,"24-25/2","Hata12")))),
)))))))))))),
IF(AZ231="T",
IF(#REF!+BH231=2012,
IF(#REF!=1,"12-13/1",
IF(#REF!=2,"12-13/2",
IF(#REF!=3,"12-13/3",
IF(#REF!=4,"13-14/1",
IF(#REF!=5,"13-14/2",
IF(#REF!=6,"13-14/3","Hata1")))))),
IF(#REF!+BH231=2013,
IF(#REF!=1,"13-14/1",
IF(#REF!=2,"13-14/2",
IF(#REF!=3,"13-14/3",
IF(#REF!=4,"14-15/1",
IF(#REF!=5,"14-15/2",
IF(#REF!=6,"14-15/3","Hata2")))))),
IF(#REF!+BH231=2014,
IF(#REF!=1,"14-15/1",
IF(#REF!=2,"14-15/2",
IF(#REF!=3,"14-15/3",
IF(#REF!=4,"15-16/1",
IF(#REF!=5,"15-16/2",
IF(#REF!=6,"15-16/3","Hata3")))))),
IF(AND(#REF!+#REF!&gt;2014,#REF!+#REF!&lt;2015,BH231=1),
IF(#REF!=0.1,"14-15/0.1",
IF(#REF!=0.2,"14-15/0.2",
IF(#REF!=0.3,"14-15/0.3","Hata4"))),
IF(#REF!+BH231=2015,
IF(#REF!=1,"15-16/1",
IF(#REF!=2,"15-16/2",
IF(#REF!=3,"15-16/3",
IF(#REF!=4,"16-17/1",
IF(#REF!=5,"16-17/2",
IF(#REF!=6,"16-17/3","Hata5")))))),
IF(#REF!+BH231=2016,
IF(#REF!=1,"16-17/1",
IF(#REF!=2,"16-17/2",
IF(#REF!=3,"16-17/3",
IF(#REF!=4,"17-18/1",
IF(#REF!=5,"17-18/2",
IF(#REF!=6,"17-18/3","Hata6")))))),
IF(#REF!+BH231=2017,
IF(#REF!=1,"17-18/1",
IF(#REF!=2,"17-18/2",
IF(#REF!=3,"17-18/3",
IF(#REF!=4,"18-19/1",
IF(#REF!=5,"18-19/2",
IF(#REF!=6,"18-19/3","Hata7")))))),
IF(#REF!+BH231=2018,
IF(#REF!=1,"18-19/1",
IF(#REF!=2,"18-19/2",
IF(#REF!=3,"18-19/3",
IF(#REF!=4,"19-20/1",
IF(#REF!=5," 19-20/2",
IF(#REF!=6,"19-20/3","Hata8")))))),
IF(#REF!+BH231=2019,
IF(#REF!=1,"19-20/1",
IF(#REF!=2,"19-20/2",
IF(#REF!=3,"19-20/3",
IF(#REF!=4,"20-21/1",
IF(#REF!=5,"20-21/2",
IF(#REF!=6,"20-21/3","Hata9")))))),
IF(#REF!+BH231=2020,
IF(#REF!=1,"20-21/1",
IF(#REF!=2,"20-21/2",
IF(#REF!=3,"20-21/3",
IF(#REF!=4,"21-22/1",
IF(#REF!=5,"21-22/2",
IF(#REF!=6,"21-22/3","Hata10")))))),
IF(#REF!+BH231=2021,
IF(#REF!=1,"21-22/1",
IF(#REF!=2,"21-22/2",
IF(#REF!=3,"21-22/3",
IF(#REF!=4,"22-23/1",
IF(#REF!=5,"22-23/2",
IF(#REF!=6,"22-23/3","Hata11")))))),
IF(#REF!+BH231=2022,
IF(#REF!=1,"22-23/1",
IF(#REF!=2,"22-23/2",
IF(#REF!=3,"22-23/3",
IF(#REF!=4,"23-24/1",
IF(#REF!=5,"23-24/2",
IF(#REF!=6,"23-24/3","Hata12")))))),
IF(#REF!+BH231=2023,
IF(#REF!=1,"23-24/1",
IF(#REF!=2,"23-24/2",
IF(#REF!=3,"23-24/3",
IF(#REF!=4,"24-25/1",
IF(#REF!=5,"24-25/2",
IF(#REF!=6,"24-25/3","Hata13")))))),
))))))))))))))
)</f>
        <v>#REF!</v>
      </c>
      <c r="G231" s="4"/>
      <c r="H231" s="2" t="s">
        <v>149</v>
      </c>
      <c r="I231" s="2">
        <v>1310286</v>
      </c>
      <c r="J231" s="2" t="s">
        <v>141</v>
      </c>
      <c r="Q231" s="5">
        <v>4</v>
      </c>
      <c r="R231" s="2">
        <f>VLOOKUP($Q231,[1]sistem!$I$3:$L$10,2,FALSE)</f>
        <v>0</v>
      </c>
      <c r="S231" s="2">
        <f>VLOOKUP($Q231,[1]sistem!$I$3:$L$10,3,FALSE)</f>
        <v>1</v>
      </c>
      <c r="T231" s="2">
        <f>VLOOKUP($Q231,[1]sistem!$I$3:$L$10,4,FALSE)</f>
        <v>1</v>
      </c>
      <c r="U231" s="2" t="e">
        <f>VLOOKUP($AZ231,[1]sistem!$I$13:$L$14,2,FALSE)*#REF!</f>
        <v>#REF!</v>
      </c>
      <c r="V231" s="2" t="e">
        <f>VLOOKUP($AZ231,[1]sistem!$I$13:$L$14,3,FALSE)*#REF!</f>
        <v>#REF!</v>
      </c>
      <c r="W231" s="2" t="e">
        <f>VLOOKUP($AZ231,[1]sistem!$I$13:$L$14,4,FALSE)*#REF!</f>
        <v>#REF!</v>
      </c>
      <c r="X231" s="2" t="e">
        <f t="shared" si="80"/>
        <v>#REF!</v>
      </c>
      <c r="Y231" s="2" t="e">
        <f t="shared" si="81"/>
        <v>#REF!</v>
      </c>
      <c r="Z231" s="2" t="e">
        <f t="shared" si="82"/>
        <v>#REF!</v>
      </c>
      <c r="AA231" s="2" t="e">
        <f t="shared" si="83"/>
        <v>#REF!</v>
      </c>
      <c r="AB231" s="2">
        <f>VLOOKUP(AZ231,[1]sistem!$I$18:$J$19,2,FALSE)</f>
        <v>14</v>
      </c>
      <c r="AC231" s="2">
        <v>0.25</v>
      </c>
      <c r="AD231" s="2">
        <f>VLOOKUP($Q231,[1]sistem!$I$3:$M$10,5,FALSE)</f>
        <v>1</v>
      </c>
      <c r="AE231" s="2">
        <v>4</v>
      </c>
      <c r="AG231" s="2">
        <f>AE231*AK231</f>
        <v>56</v>
      </c>
      <c r="AH231" s="2">
        <f>VLOOKUP($Q231,[1]sistem!$I$3:$N$10,6,FALSE)</f>
        <v>2</v>
      </c>
      <c r="AI231" s="2">
        <v>2</v>
      </c>
      <c r="AJ231" s="2">
        <f t="shared" si="84"/>
        <v>4</v>
      </c>
      <c r="AK231" s="2">
        <f>VLOOKUP($AZ231,[1]sistem!$I$18:$K$19,3,FALSE)</f>
        <v>14</v>
      </c>
      <c r="AL231" s="2" t="e">
        <f>AK231*#REF!</f>
        <v>#REF!</v>
      </c>
      <c r="AM231" s="2" t="e">
        <f t="shared" si="85"/>
        <v>#REF!</v>
      </c>
      <c r="AN231" s="2">
        <f>IF(AN243="s",25,25)</f>
        <v>25</v>
      </c>
      <c r="AO231" s="2" t="e">
        <f t="shared" si="86"/>
        <v>#REF!</v>
      </c>
      <c r="AP231" s="2" t="e">
        <f>ROUND(AO231-#REF!,0)</f>
        <v>#REF!</v>
      </c>
      <c r="AQ231" s="2">
        <f>IF(AZ231="s",IF(Q231=0,0,
IF(Q231=1,#REF!*4*4,
IF(Q231=2,0,
IF(Q231=3,#REF!*4*2,
IF(Q231=4,0,
IF(Q231=5,0,
IF(Q231=6,0,
IF(Q231=7,0)))))))),
IF(AZ231="t",
IF(Q231=0,0,
IF(Q231=1,#REF!*4*4*0.8,
IF(Q231=2,0,
IF(Q231=3,#REF!*4*2*0.8,
IF(Q231=4,0,
IF(Q231=5,0,
IF(Q231=6,0,
IF(Q231=7,0))))))))))</f>
        <v>0</v>
      </c>
      <c r="AR231" s="2" t="e">
        <f>IF(AZ231="s",
IF(Q231=0,0,
IF(Q231=1,0,
IF(Q231=2,#REF!*4*2,
IF(Q231=3,#REF!*4,
IF(Q231=4,#REF!*4,
IF(Q231=5,0,
IF(Q231=6,0,
IF(Q231=7,#REF!*4)))))))),
IF(AZ231="t",
IF(Q231=0,0,
IF(Q231=1,0,
IF(Q231=2,#REF!*4*2*0.8,
IF(Q231=3,#REF!*4*0.8,
IF(Q231=4,#REF!*4*0.8,
IF(Q231=5,0,
IF(Q231=6,0,
IF(Q231=7,#REF!*4))))))))))</f>
        <v>#REF!</v>
      </c>
      <c r="AS231" s="2" t="e">
        <f>IF(AZ231="s",
IF(Q231=0,0,
IF(Q231=1,#REF!*2,
IF(Q231=2,#REF!*2,
IF(Q231=3,#REF!*2,
IF(Q231=4,#REF!*2,
IF(Q231=5,#REF!*2,
IF(Q231=6,#REF!*2,
IF(Q231=7,#REF!*2)))))))),
IF(AZ231="t",
IF(Q231=0,#REF!*2*0.8,
IF(Q231=1,#REF!*2*0.8,
IF(Q231=2,#REF!*2*0.8,
IF(Q231=3,#REF!*2*0.8,
IF(Q231=4,#REF!*2*0.8,
IF(Q231=5,#REF!*2*0.8,
IF(Q231=6,#REF!*1*0.8,
IF(Q231=7,#REF!*2))))))))))</f>
        <v>#REF!</v>
      </c>
      <c r="AT231" s="2" t="e">
        <f t="shared" si="87"/>
        <v>#REF!</v>
      </c>
      <c r="AU231" s="2" t="e">
        <f>IF(AZ231="s",
IF(Q231=0,0,
IF(Q231=1,(14-2)*(#REF!+#REF!)/4*4,
IF(Q231=2,(14-2)*(#REF!+#REF!)/4*2,
IF(Q231=3,(14-2)*(#REF!+#REF!)/4*3,
IF(Q231=4,(14-2)*(#REF!+#REF!)/4,
IF(Q231=5,(14-2)*#REF!/4,
IF(Q231=6,0,
IF(Q231=7,(14)*#REF!)))))))),
IF(AZ231="t",
IF(Q231=0,0,
IF(Q231=1,(11-2)*(#REF!+#REF!)/4*4,
IF(Q231=2,(11-2)*(#REF!+#REF!)/4*2,
IF(Q231=3,(11-2)*(#REF!+#REF!)/4*3,
IF(Q231=4,(11-2)*(#REF!+#REF!)/4,
IF(Q231=5,(11-2)*#REF!/4,
IF(Q231=6,0,
IF(Q231=7,(11)*#REF!))))))))))</f>
        <v>#REF!</v>
      </c>
      <c r="AV231" s="2" t="e">
        <f t="shared" si="88"/>
        <v>#REF!</v>
      </c>
      <c r="AW231" s="2">
        <f t="shared" si="89"/>
        <v>8</v>
      </c>
      <c r="AX231" s="2">
        <f t="shared" si="90"/>
        <v>4</v>
      </c>
      <c r="AY231" s="2" t="e">
        <f t="shared" si="91"/>
        <v>#REF!</v>
      </c>
      <c r="AZ231" s="2" t="s">
        <v>63</v>
      </c>
      <c r="BA231" s="2" t="e">
        <f>IF(BG231="A",0,IF(AZ231="s",14*#REF!,IF(AZ231="T",11*#REF!,"HATA")))</f>
        <v>#REF!</v>
      </c>
      <c r="BB231" s="2" t="e">
        <f t="shared" si="92"/>
        <v>#REF!</v>
      </c>
      <c r="BC231" s="2" t="e">
        <f t="shared" si="93"/>
        <v>#REF!</v>
      </c>
      <c r="BD231" s="2" t="e">
        <f>IF(BC231-#REF!=0,"DOĞRU","YANLIŞ")</f>
        <v>#REF!</v>
      </c>
      <c r="BE231" s="2" t="e">
        <f>#REF!-BC231</f>
        <v>#REF!</v>
      </c>
      <c r="BF231" s="2">
        <v>0</v>
      </c>
      <c r="BH231" s="2">
        <v>0</v>
      </c>
      <c r="BJ231" s="2">
        <v>4</v>
      </c>
      <c r="BL231" s="7" t="e">
        <f>#REF!*14</f>
        <v>#REF!</v>
      </c>
      <c r="BM231" s="9"/>
      <c r="BN231" s="8"/>
      <c r="BO231" s="13"/>
      <c r="BP231" s="13"/>
      <c r="BQ231" s="13"/>
      <c r="BR231" s="13"/>
      <c r="BS231" s="13"/>
      <c r="BT231" s="10"/>
      <c r="BU231" s="11"/>
      <c r="BV231" s="12"/>
      <c r="CC231" s="41"/>
      <c r="CD231" s="41"/>
      <c r="CE231" s="41"/>
      <c r="CF231" s="42"/>
      <c r="CG231" s="42"/>
      <c r="CH231" s="42"/>
      <c r="CI231" s="42"/>
      <c r="CJ231" s="42"/>
      <c r="CK231" s="42"/>
    </row>
    <row r="232" spans="1:89" hidden="1" x14ac:dyDescent="0.25">
      <c r="A232" s="2" t="s">
        <v>499</v>
      </c>
      <c r="B232" s="2" t="s">
        <v>500</v>
      </c>
      <c r="C232" s="2" t="s">
        <v>500</v>
      </c>
      <c r="D232" s="4" t="s">
        <v>60</v>
      </c>
      <c r="E232" s="4" t="s">
        <v>60</v>
      </c>
      <c r="F232" s="4" t="e">
        <f>IF(AZ232="S",
IF(#REF!+BH232=2012,
IF(#REF!=1,"12-13/1",
IF(#REF!=2,"12-13/2",
IF(#REF!=3,"13-14/1",
IF(#REF!=4,"13-14/2","Hata1")))),
IF(#REF!+BH232=2013,
IF(#REF!=1,"13-14/1",
IF(#REF!=2,"13-14/2",
IF(#REF!=3,"14-15/1",
IF(#REF!=4,"14-15/2","Hata2")))),
IF(#REF!+BH232=2014,
IF(#REF!=1,"14-15/1",
IF(#REF!=2,"14-15/2",
IF(#REF!=3,"15-16/1",
IF(#REF!=4,"15-16/2","Hata3")))),
IF(#REF!+BH232=2015,
IF(#REF!=1,"15-16/1",
IF(#REF!=2,"15-16/2",
IF(#REF!=3,"16-17/1",
IF(#REF!=4,"16-17/2","Hata4")))),
IF(#REF!+BH232=2016,
IF(#REF!=1,"16-17/1",
IF(#REF!=2,"16-17/2",
IF(#REF!=3,"17-18/1",
IF(#REF!=4,"17-18/2","Hata5")))),
IF(#REF!+BH232=2017,
IF(#REF!=1,"17-18/1",
IF(#REF!=2,"17-18/2",
IF(#REF!=3,"18-19/1",
IF(#REF!=4,"18-19/2","Hata6")))),
IF(#REF!+BH232=2018,
IF(#REF!=1,"18-19/1",
IF(#REF!=2,"18-19/2",
IF(#REF!=3,"19-20/1",
IF(#REF!=4,"19-20/2","Hata7")))),
IF(#REF!+BH232=2019,
IF(#REF!=1,"19-20/1",
IF(#REF!=2,"19-20/2",
IF(#REF!=3,"20-21/1",
IF(#REF!=4,"20-21/2","Hata8")))),
IF(#REF!+BH232=2020,
IF(#REF!=1,"20-21/1",
IF(#REF!=2,"20-21/2",
IF(#REF!=3,"21-22/1",
IF(#REF!=4,"21-22/2","Hata9")))),
IF(#REF!+BH232=2021,
IF(#REF!=1,"21-22/1",
IF(#REF!=2,"21-22/2",
IF(#REF!=3,"22-23/1",
IF(#REF!=4,"22-23/2","Hata10")))),
IF(#REF!+BH232=2022,
IF(#REF!=1,"22-23/1",
IF(#REF!=2,"22-23/2",
IF(#REF!=3,"23-24/1",
IF(#REF!=4,"23-24/2","Hata11")))),
IF(#REF!+BH232=2023,
IF(#REF!=1,"23-24/1",
IF(#REF!=2,"23-24/2",
IF(#REF!=3,"24-25/1",
IF(#REF!=4,"24-25/2","Hata12")))),
)))))))))))),
IF(AZ232="T",
IF(#REF!+BH232=2012,
IF(#REF!=1,"12-13/1",
IF(#REF!=2,"12-13/2",
IF(#REF!=3,"12-13/3",
IF(#REF!=4,"13-14/1",
IF(#REF!=5,"13-14/2",
IF(#REF!=6,"13-14/3","Hata1")))))),
IF(#REF!+BH232=2013,
IF(#REF!=1,"13-14/1",
IF(#REF!=2,"13-14/2",
IF(#REF!=3,"13-14/3",
IF(#REF!=4,"14-15/1",
IF(#REF!=5,"14-15/2",
IF(#REF!=6,"14-15/3","Hata2")))))),
IF(#REF!+BH232=2014,
IF(#REF!=1,"14-15/1",
IF(#REF!=2,"14-15/2",
IF(#REF!=3,"14-15/3",
IF(#REF!=4,"15-16/1",
IF(#REF!=5,"15-16/2",
IF(#REF!=6,"15-16/3","Hata3")))))),
IF(AND(#REF!+#REF!&gt;2014,#REF!+#REF!&lt;2015,BH232=1),
IF(#REF!=0.1,"14-15/0.1",
IF(#REF!=0.2,"14-15/0.2",
IF(#REF!=0.3,"14-15/0.3","Hata4"))),
IF(#REF!+BH232=2015,
IF(#REF!=1,"15-16/1",
IF(#REF!=2,"15-16/2",
IF(#REF!=3,"15-16/3",
IF(#REF!=4,"16-17/1",
IF(#REF!=5,"16-17/2",
IF(#REF!=6,"16-17/3","Hata5")))))),
IF(#REF!+BH232=2016,
IF(#REF!=1,"16-17/1",
IF(#REF!=2,"16-17/2",
IF(#REF!=3,"16-17/3",
IF(#REF!=4,"17-18/1",
IF(#REF!=5,"17-18/2",
IF(#REF!=6,"17-18/3","Hata6")))))),
IF(#REF!+BH232=2017,
IF(#REF!=1,"17-18/1",
IF(#REF!=2,"17-18/2",
IF(#REF!=3,"17-18/3",
IF(#REF!=4,"18-19/1",
IF(#REF!=5,"18-19/2",
IF(#REF!=6,"18-19/3","Hata7")))))),
IF(#REF!+BH232=2018,
IF(#REF!=1,"18-19/1",
IF(#REF!=2,"18-19/2",
IF(#REF!=3,"18-19/3",
IF(#REF!=4,"19-20/1",
IF(#REF!=5," 19-20/2",
IF(#REF!=6,"19-20/3","Hata8")))))),
IF(#REF!+BH232=2019,
IF(#REF!=1,"19-20/1",
IF(#REF!=2,"19-20/2",
IF(#REF!=3,"19-20/3",
IF(#REF!=4,"20-21/1",
IF(#REF!=5,"20-21/2",
IF(#REF!=6,"20-21/3","Hata9")))))),
IF(#REF!+BH232=2020,
IF(#REF!=1,"20-21/1",
IF(#REF!=2,"20-21/2",
IF(#REF!=3,"20-21/3",
IF(#REF!=4,"21-22/1",
IF(#REF!=5,"21-22/2",
IF(#REF!=6,"21-22/3","Hata10")))))),
IF(#REF!+BH232=2021,
IF(#REF!=1,"21-22/1",
IF(#REF!=2,"21-22/2",
IF(#REF!=3,"21-22/3",
IF(#REF!=4,"22-23/1",
IF(#REF!=5,"22-23/2",
IF(#REF!=6,"22-23/3","Hata11")))))),
IF(#REF!+BH232=2022,
IF(#REF!=1,"22-23/1",
IF(#REF!=2,"22-23/2",
IF(#REF!=3,"22-23/3",
IF(#REF!=4,"23-24/1",
IF(#REF!=5,"23-24/2",
IF(#REF!=6,"23-24/3","Hata12")))))),
IF(#REF!+BH232=2023,
IF(#REF!=1,"23-24/1",
IF(#REF!=2,"23-24/2",
IF(#REF!=3,"23-24/3",
IF(#REF!=4,"24-25/1",
IF(#REF!=5,"24-25/2",
IF(#REF!=6,"24-25/3","Hata13")))))),
))))))))))))))
)</f>
        <v>#REF!</v>
      </c>
      <c r="G232" s="4"/>
      <c r="H232" s="2" t="s">
        <v>149</v>
      </c>
      <c r="I232" s="2">
        <v>1310286</v>
      </c>
      <c r="J232" s="2" t="s">
        <v>141</v>
      </c>
      <c r="Q232" s="5">
        <v>2</v>
      </c>
      <c r="R232" s="2">
        <f>VLOOKUP($Q232,[1]sistem!$I$3:$L$10,2,FALSE)</f>
        <v>0</v>
      </c>
      <c r="S232" s="2">
        <f>VLOOKUP($Q232,[1]sistem!$I$3:$L$10,3,FALSE)</f>
        <v>2</v>
      </c>
      <c r="T232" s="2">
        <f>VLOOKUP($Q232,[1]sistem!$I$3:$L$10,4,FALSE)</f>
        <v>1</v>
      </c>
      <c r="U232" s="2" t="e">
        <f>VLOOKUP($AZ232,[1]sistem!$I$13:$L$14,2,FALSE)*#REF!</f>
        <v>#REF!</v>
      </c>
      <c r="V232" s="2" t="e">
        <f>VLOOKUP($AZ232,[1]sistem!$I$13:$L$14,3,FALSE)*#REF!</f>
        <v>#REF!</v>
      </c>
      <c r="W232" s="2" t="e">
        <f>VLOOKUP($AZ232,[1]sistem!$I$13:$L$14,4,FALSE)*#REF!</f>
        <v>#REF!</v>
      </c>
      <c r="X232" s="2" t="e">
        <f t="shared" si="80"/>
        <v>#REF!</v>
      </c>
      <c r="Y232" s="2" t="e">
        <f t="shared" si="81"/>
        <v>#REF!</v>
      </c>
      <c r="Z232" s="2" t="e">
        <f t="shared" si="82"/>
        <v>#REF!</v>
      </c>
      <c r="AA232" s="2" t="e">
        <f t="shared" si="83"/>
        <v>#REF!</v>
      </c>
      <c r="AB232" s="2">
        <f>VLOOKUP(AZ232,[1]sistem!$I$18:$J$19,2,FALSE)</f>
        <v>14</v>
      </c>
      <c r="AC232" s="2">
        <v>0.25</v>
      </c>
      <c r="AD232" s="2">
        <f>VLOOKUP($Q232,[1]sistem!$I$3:$M$10,5,FALSE)</f>
        <v>2</v>
      </c>
      <c r="AE232" s="2">
        <v>5</v>
      </c>
      <c r="AG232" s="2">
        <f>AE232*AK232</f>
        <v>70</v>
      </c>
      <c r="AH232" s="2">
        <f>VLOOKUP($Q232,[1]sistem!$I$3:$N$10,6,FALSE)</f>
        <v>3</v>
      </c>
      <c r="AI232" s="2">
        <v>2</v>
      </c>
      <c r="AJ232" s="2">
        <f t="shared" si="84"/>
        <v>6</v>
      </c>
      <c r="AK232" s="2">
        <f>VLOOKUP($AZ232,[1]sistem!$I$18:$K$19,3,FALSE)</f>
        <v>14</v>
      </c>
      <c r="AL232" s="2" t="e">
        <f>AK232*#REF!</f>
        <v>#REF!</v>
      </c>
      <c r="AM232" s="2" t="e">
        <f t="shared" si="85"/>
        <v>#REF!</v>
      </c>
      <c r="AN232" s="2">
        <f>IF(AN244="s",25,25)</f>
        <v>25</v>
      </c>
      <c r="AO232" s="2" t="e">
        <f t="shared" si="86"/>
        <v>#REF!</v>
      </c>
      <c r="AP232" s="2" t="e">
        <f>ROUND(AO232-#REF!,0)</f>
        <v>#REF!</v>
      </c>
      <c r="AQ232" s="2">
        <f>IF(AZ232="s",IF(Q232=0,0,
IF(Q232=1,#REF!*4*4,
IF(Q232=2,0,
IF(Q232=3,#REF!*4*2,
IF(Q232=4,0,
IF(Q232=5,0,
IF(Q232=6,0,
IF(Q232=7,0)))))))),
IF(AZ232="t",
IF(Q232=0,0,
IF(Q232=1,#REF!*4*4*0.8,
IF(Q232=2,0,
IF(Q232=3,#REF!*4*2*0.8,
IF(Q232=4,0,
IF(Q232=5,0,
IF(Q232=6,0,
IF(Q232=7,0))))))))))</f>
        <v>0</v>
      </c>
      <c r="AR232" s="2" t="e">
        <f>IF(AZ232="s",
IF(Q232=0,0,
IF(Q232=1,0,
IF(Q232=2,#REF!*4*2,
IF(Q232=3,#REF!*4,
IF(Q232=4,#REF!*4,
IF(Q232=5,0,
IF(Q232=6,0,
IF(Q232=7,#REF!*4)))))))),
IF(AZ232="t",
IF(Q232=0,0,
IF(Q232=1,0,
IF(Q232=2,#REF!*4*2*0.8,
IF(Q232=3,#REF!*4*0.8,
IF(Q232=4,#REF!*4*0.8,
IF(Q232=5,0,
IF(Q232=6,0,
IF(Q232=7,#REF!*4))))))))))</f>
        <v>#REF!</v>
      </c>
      <c r="AS232" s="2" t="e">
        <f>IF(AZ232="s",
IF(Q232=0,0,
IF(Q232=1,#REF!*2,
IF(Q232=2,#REF!*2,
IF(Q232=3,#REF!*2,
IF(Q232=4,#REF!*2,
IF(Q232=5,#REF!*2,
IF(Q232=6,#REF!*2,
IF(Q232=7,#REF!*2)))))))),
IF(AZ232="t",
IF(Q232=0,#REF!*2*0.8,
IF(Q232=1,#REF!*2*0.8,
IF(Q232=2,#REF!*2*0.8,
IF(Q232=3,#REF!*2*0.8,
IF(Q232=4,#REF!*2*0.8,
IF(Q232=5,#REF!*2*0.8,
IF(Q232=6,#REF!*1*0.8,
IF(Q232=7,#REF!*2))))))))))</f>
        <v>#REF!</v>
      </c>
      <c r="AT232" s="2" t="e">
        <f t="shared" si="87"/>
        <v>#REF!</v>
      </c>
      <c r="AU232" s="2" t="e">
        <f>IF(AZ232="s",
IF(Q232=0,0,
IF(Q232=1,(14-2)*(#REF!+#REF!)/4*4,
IF(Q232=2,(14-2)*(#REF!+#REF!)/4*2,
IF(Q232=3,(14-2)*(#REF!+#REF!)/4*3,
IF(Q232=4,(14-2)*(#REF!+#REF!)/4,
IF(Q232=5,(14-2)*#REF!/4,
IF(Q232=6,0,
IF(Q232=7,(14)*#REF!)))))))),
IF(AZ232="t",
IF(Q232=0,0,
IF(Q232=1,(11-2)*(#REF!+#REF!)/4*4,
IF(Q232=2,(11-2)*(#REF!+#REF!)/4*2,
IF(Q232=3,(11-2)*(#REF!+#REF!)/4*3,
IF(Q232=4,(11-2)*(#REF!+#REF!)/4,
IF(Q232=5,(11-2)*#REF!/4,
IF(Q232=6,0,
IF(Q232=7,(11)*#REF!))))))))))</f>
        <v>#REF!</v>
      </c>
      <c r="AV232" s="2" t="e">
        <f t="shared" si="88"/>
        <v>#REF!</v>
      </c>
      <c r="AW232" s="2">
        <f t="shared" si="89"/>
        <v>12</v>
      </c>
      <c r="AX232" s="2">
        <f t="shared" si="90"/>
        <v>6</v>
      </c>
      <c r="AY232" s="2" t="e">
        <f t="shared" si="91"/>
        <v>#REF!</v>
      </c>
      <c r="AZ232" s="2" t="s">
        <v>63</v>
      </c>
      <c r="BA232" s="2" t="e">
        <f>IF(BG232="A",0,IF(AZ232="s",14*#REF!,IF(AZ232="T",11*#REF!,"HATA")))</f>
        <v>#REF!</v>
      </c>
      <c r="BB232" s="2" t="e">
        <f t="shared" si="92"/>
        <v>#REF!</v>
      </c>
      <c r="BC232" s="2" t="e">
        <f t="shared" si="93"/>
        <v>#REF!</v>
      </c>
      <c r="BD232" s="2" t="e">
        <f>IF(BC232-#REF!=0,"DOĞRU","YANLIŞ")</f>
        <v>#REF!</v>
      </c>
      <c r="BE232" s="2" t="e">
        <f>#REF!-BC232</f>
        <v>#REF!</v>
      </c>
      <c r="BF232" s="2">
        <v>0</v>
      </c>
      <c r="BH232" s="2">
        <v>0</v>
      </c>
      <c r="BJ232" s="2">
        <v>2</v>
      </c>
      <c r="BL232" s="7" t="e">
        <f>#REF!*14</f>
        <v>#REF!</v>
      </c>
      <c r="BM232" s="9"/>
      <c r="BN232" s="8"/>
      <c r="BO232" s="13"/>
      <c r="BP232" s="13"/>
      <c r="BQ232" s="13"/>
      <c r="BR232" s="13"/>
      <c r="BS232" s="13"/>
      <c r="BT232" s="10"/>
      <c r="BU232" s="11"/>
      <c r="BV232" s="12"/>
      <c r="CC232" s="41"/>
      <c r="CD232" s="41"/>
      <c r="CE232" s="41"/>
      <c r="CF232" s="42"/>
      <c r="CG232" s="42"/>
      <c r="CH232" s="42"/>
      <c r="CI232" s="42"/>
      <c r="CJ232" s="42"/>
      <c r="CK232" s="42"/>
    </row>
    <row r="233" spans="1:89" hidden="1" x14ac:dyDescent="0.25">
      <c r="A233" s="2" t="s">
        <v>509</v>
      </c>
      <c r="B233" s="2" t="s">
        <v>510</v>
      </c>
      <c r="C233" s="2" t="s">
        <v>510</v>
      </c>
      <c r="D233" s="4" t="s">
        <v>60</v>
      </c>
      <c r="E233" s="4" t="s">
        <v>60</v>
      </c>
      <c r="F233" s="4" t="e">
        <f>IF(AZ233="S",
IF(#REF!+BH233=2012,
IF(#REF!=1,"12-13/1",
IF(#REF!=2,"12-13/2",
IF(#REF!=3,"13-14/1",
IF(#REF!=4,"13-14/2","Hata1")))),
IF(#REF!+BH233=2013,
IF(#REF!=1,"13-14/1",
IF(#REF!=2,"13-14/2",
IF(#REF!=3,"14-15/1",
IF(#REF!=4,"14-15/2","Hata2")))),
IF(#REF!+BH233=2014,
IF(#REF!=1,"14-15/1",
IF(#REF!=2,"14-15/2",
IF(#REF!=3,"15-16/1",
IF(#REF!=4,"15-16/2","Hata3")))),
IF(#REF!+BH233=2015,
IF(#REF!=1,"15-16/1",
IF(#REF!=2,"15-16/2",
IF(#REF!=3,"16-17/1",
IF(#REF!=4,"16-17/2","Hata4")))),
IF(#REF!+BH233=2016,
IF(#REF!=1,"16-17/1",
IF(#REF!=2,"16-17/2",
IF(#REF!=3,"17-18/1",
IF(#REF!=4,"17-18/2","Hata5")))),
IF(#REF!+BH233=2017,
IF(#REF!=1,"17-18/1",
IF(#REF!=2,"17-18/2",
IF(#REF!=3,"18-19/1",
IF(#REF!=4,"18-19/2","Hata6")))),
IF(#REF!+BH233=2018,
IF(#REF!=1,"18-19/1",
IF(#REF!=2,"18-19/2",
IF(#REF!=3,"19-20/1",
IF(#REF!=4,"19-20/2","Hata7")))),
IF(#REF!+BH233=2019,
IF(#REF!=1,"19-20/1",
IF(#REF!=2,"19-20/2",
IF(#REF!=3,"20-21/1",
IF(#REF!=4,"20-21/2","Hata8")))),
IF(#REF!+BH233=2020,
IF(#REF!=1,"20-21/1",
IF(#REF!=2,"20-21/2",
IF(#REF!=3,"21-22/1",
IF(#REF!=4,"21-22/2","Hata9")))),
IF(#REF!+BH233=2021,
IF(#REF!=1,"21-22/1",
IF(#REF!=2,"21-22/2",
IF(#REF!=3,"22-23/1",
IF(#REF!=4,"22-23/2","Hata10")))),
IF(#REF!+BH233=2022,
IF(#REF!=1,"22-23/1",
IF(#REF!=2,"22-23/2",
IF(#REF!=3,"23-24/1",
IF(#REF!=4,"23-24/2","Hata11")))),
IF(#REF!+BH233=2023,
IF(#REF!=1,"23-24/1",
IF(#REF!=2,"23-24/2",
IF(#REF!=3,"24-25/1",
IF(#REF!=4,"24-25/2","Hata12")))),
)))))))))))),
IF(AZ233="T",
IF(#REF!+BH233=2012,
IF(#REF!=1,"12-13/1",
IF(#REF!=2,"12-13/2",
IF(#REF!=3,"12-13/3",
IF(#REF!=4,"13-14/1",
IF(#REF!=5,"13-14/2",
IF(#REF!=6,"13-14/3","Hata1")))))),
IF(#REF!+BH233=2013,
IF(#REF!=1,"13-14/1",
IF(#REF!=2,"13-14/2",
IF(#REF!=3,"13-14/3",
IF(#REF!=4,"14-15/1",
IF(#REF!=5,"14-15/2",
IF(#REF!=6,"14-15/3","Hata2")))))),
IF(#REF!+BH233=2014,
IF(#REF!=1,"14-15/1",
IF(#REF!=2,"14-15/2",
IF(#REF!=3,"14-15/3",
IF(#REF!=4,"15-16/1",
IF(#REF!=5,"15-16/2",
IF(#REF!=6,"15-16/3","Hata3")))))),
IF(AND(#REF!+#REF!&gt;2014,#REF!+#REF!&lt;2015,BH233=1),
IF(#REF!=0.1,"14-15/0.1",
IF(#REF!=0.2,"14-15/0.2",
IF(#REF!=0.3,"14-15/0.3","Hata4"))),
IF(#REF!+BH233=2015,
IF(#REF!=1,"15-16/1",
IF(#REF!=2,"15-16/2",
IF(#REF!=3,"15-16/3",
IF(#REF!=4,"16-17/1",
IF(#REF!=5,"16-17/2",
IF(#REF!=6,"16-17/3","Hata5")))))),
IF(#REF!+BH233=2016,
IF(#REF!=1,"16-17/1",
IF(#REF!=2,"16-17/2",
IF(#REF!=3,"16-17/3",
IF(#REF!=4,"17-18/1",
IF(#REF!=5,"17-18/2",
IF(#REF!=6,"17-18/3","Hata6")))))),
IF(#REF!+BH233=2017,
IF(#REF!=1,"17-18/1",
IF(#REF!=2,"17-18/2",
IF(#REF!=3,"17-18/3",
IF(#REF!=4,"18-19/1",
IF(#REF!=5,"18-19/2",
IF(#REF!=6,"18-19/3","Hata7")))))),
IF(#REF!+BH233=2018,
IF(#REF!=1,"18-19/1",
IF(#REF!=2,"18-19/2",
IF(#REF!=3,"18-19/3",
IF(#REF!=4,"19-20/1",
IF(#REF!=5," 19-20/2",
IF(#REF!=6,"19-20/3","Hata8")))))),
IF(#REF!+BH233=2019,
IF(#REF!=1,"19-20/1",
IF(#REF!=2,"19-20/2",
IF(#REF!=3,"19-20/3",
IF(#REF!=4,"20-21/1",
IF(#REF!=5,"20-21/2",
IF(#REF!=6,"20-21/3","Hata9")))))),
IF(#REF!+BH233=2020,
IF(#REF!=1,"20-21/1",
IF(#REF!=2,"20-21/2",
IF(#REF!=3,"20-21/3",
IF(#REF!=4,"21-22/1",
IF(#REF!=5,"21-22/2",
IF(#REF!=6,"21-22/3","Hata10")))))),
IF(#REF!+BH233=2021,
IF(#REF!=1,"21-22/1",
IF(#REF!=2,"21-22/2",
IF(#REF!=3,"21-22/3",
IF(#REF!=4,"22-23/1",
IF(#REF!=5,"22-23/2",
IF(#REF!=6,"22-23/3","Hata11")))))),
IF(#REF!+BH233=2022,
IF(#REF!=1,"22-23/1",
IF(#REF!=2,"22-23/2",
IF(#REF!=3,"22-23/3",
IF(#REF!=4,"23-24/1",
IF(#REF!=5,"23-24/2",
IF(#REF!=6,"23-24/3","Hata12")))))),
IF(#REF!+BH233=2023,
IF(#REF!=1,"23-24/1",
IF(#REF!=2,"23-24/2",
IF(#REF!=3,"23-24/3",
IF(#REF!=4,"24-25/1",
IF(#REF!=5,"24-25/2",
IF(#REF!=6,"24-25/3","Hata13")))))),
))))))))))))))
)</f>
        <v>#REF!</v>
      </c>
      <c r="G233" s="4"/>
      <c r="H233" s="2" t="s">
        <v>149</v>
      </c>
      <c r="I233" s="2">
        <v>1310286</v>
      </c>
      <c r="J233" s="2" t="s">
        <v>141</v>
      </c>
      <c r="Q233" s="5">
        <v>0</v>
      </c>
      <c r="R233" s="2">
        <f>VLOOKUP($Q233,[1]sistem!$I$3:$L$10,2,FALSE)</f>
        <v>0</v>
      </c>
      <c r="S233" s="2">
        <f>VLOOKUP($Q233,[1]sistem!$I$3:$L$10,3,FALSE)</f>
        <v>0</v>
      </c>
      <c r="T233" s="2">
        <f>VLOOKUP($Q233,[1]sistem!$I$3:$L$10,4,FALSE)</f>
        <v>0</v>
      </c>
      <c r="U233" s="2" t="e">
        <f>VLOOKUP($AZ233,[1]sistem!$I$13:$L$14,2,FALSE)*#REF!</f>
        <v>#REF!</v>
      </c>
      <c r="V233" s="2" t="e">
        <f>VLOOKUP($AZ233,[1]sistem!$I$13:$L$14,3,FALSE)*#REF!</f>
        <v>#REF!</v>
      </c>
      <c r="W233" s="2" t="e">
        <f>VLOOKUP($AZ233,[1]sistem!$I$13:$L$14,4,FALSE)*#REF!</f>
        <v>#REF!</v>
      </c>
      <c r="X233" s="2" t="e">
        <f t="shared" si="80"/>
        <v>#REF!</v>
      </c>
      <c r="Y233" s="2" t="e">
        <f t="shared" si="81"/>
        <v>#REF!</v>
      </c>
      <c r="Z233" s="2" t="e">
        <f t="shared" si="82"/>
        <v>#REF!</v>
      </c>
      <c r="AA233" s="2" t="e">
        <f t="shared" si="83"/>
        <v>#REF!</v>
      </c>
      <c r="AB233" s="2">
        <f>VLOOKUP(AZ233,[1]sistem!$I$18:$J$19,2,FALSE)</f>
        <v>14</v>
      </c>
      <c r="AC233" s="2">
        <v>0.25</v>
      </c>
      <c r="AD233" s="2">
        <f>VLOOKUP($Q233,[1]sistem!$I$3:$M$10,5,FALSE)</f>
        <v>0</v>
      </c>
      <c r="AG233" s="2" t="e">
        <f>(#REF!+#REF!)*AB233</f>
        <v>#REF!</v>
      </c>
      <c r="AH233" s="2">
        <f>VLOOKUP($Q233,[1]sistem!$I$3:$N$10,6,FALSE)</f>
        <v>0</v>
      </c>
      <c r="AI233" s="2">
        <v>2</v>
      </c>
      <c r="AJ233" s="2">
        <f t="shared" si="84"/>
        <v>0</v>
      </c>
      <c r="AK233" s="2">
        <f>VLOOKUP($AZ233,[1]sistem!$I$18:$K$19,3,FALSE)</f>
        <v>14</v>
      </c>
      <c r="AL233" s="2" t="e">
        <f>AK233*#REF!</f>
        <v>#REF!</v>
      </c>
      <c r="AM233" s="2" t="e">
        <f t="shared" si="85"/>
        <v>#REF!</v>
      </c>
      <c r="AN233" s="2">
        <f>IF(AN244="s",25,25)</f>
        <v>25</v>
      </c>
      <c r="AO233" s="2" t="e">
        <f t="shared" si="86"/>
        <v>#REF!</v>
      </c>
      <c r="AP233" s="2" t="e">
        <f>ROUND(AO233-#REF!,0)</f>
        <v>#REF!</v>
      </c>
      <c r="AQ233" s="2">
        <f>IF(AZ233="s",IF(Q233=0,0,
IF(Q233=1,#REF!*4*4,
IF(Q233=2,0,
IF(Q233=3,#REF!*4*2,
IF(Q233=4,0,
IF(Q233=5,0,
IF(Q233=6,0,
IF(Q233=7,0)))))))),
IF(AZ233="t",
IF(Q233=0,0,
IF(Q233=1,#REF!*4*4*0.8,
IF(Q233=2,0,
IF(Q233=3,#REF!*4*2*0.8,
IF(Q233=4,0,
IF(Q233=5,0,
IF(Q233=6,0,
IF(Q233=7,0))))))))))</f>
        <v>0</v>
      </c>
      <c r="AR233" s="2">
        <f>IF(AZ233="s",
IF(Q233=0,0,
IF(Q233=1,0,
IF(Q233=2,#REF!*4*2,
IF(Q233=3,#REF!*4,
IF(Q233=4,#REF!*4,
IF(Q233=5,0,
IF(Q233=6,0,
IF(Q233=7,#REF!*4)))))))),
IF(AZ233="t",
IF(Q233=0,0,
IF(Q233=1,0,
IF(Q233=2,#REF!*4*2*0.8,
IF(Q233=3,#REF!*4*0.8,
IF(Q233=4,#REF!*4*0.8,
IF(Q233=5,0,
IF(Q233=6,0,
IF(Q233=7,#REF!*4))))))))))</f>
        <v>0</v>
      </c>
      <c r="AS233" s="2">
        <f>IF(AZ233="s",
IF(Q233=0,0,
IF(Q233=1,#REF!*2,
IF(Q233=2,#REF!*2,
IF(Q233=3,#REF!*2,
IF(Q233=4,#REF!*2,
IF(Q233=5,#REF!*2,
IF(Q233=6,#REF!*2,
IF(Q233=7,#REF!*2)))))))),
IF(AZ233="t",
IF(Q233=0,#REF!*2*0.8,
IF(Q233=1,#REF!*2*0.8,
IF(Q233=2,#REF!*2*0.8,
IF(Q233=3,#REF!*2*0.8,
IF(Q233=4,#REF!*2*0.8,
IF(Q233=5,#REF!*2*0.8,
IF(Q233=6,#REF!*1*0.8,
IF(Q233=7,#REF!*2))))))))))</f>
        <v>0</v>
      </c>
      <c r="AT233" s="2" t="e">
        <f t="shared" si="87"/>
        <v>#REF!</v>
      </c>
      <c r="AU233" s="2">
        <f>IF(AZ233="s",
IF(Q233=0,0,
IF(Q233=1,(14-2)*(#REF!+#REF!)/4*4,
IF(Q233=2,(14-2)*(#REF!+#REF!)/4*2,
IF(Q233=3,(14-2)*(#REF!+#REF!)/4*3,
IF(Q233=4,(14-2)*(#REF!+#REF!)/4,
IF(Q233=5,(14-2)*#REF!/4,
IF(Q233=6,0,
IF(Q233=7,(14)*#REF!)))))))),
IF(AZ233="t",
IF(Q233=0,0,
IF(Q233=1,(11-2)*(#REF!+#REF!)/4*4,
IF(Q233=2,(11-2)*(#REF!+#REF!)/4*2,
IF(Q233=3,(11-2)*(#REF!+#REF!)/4*3,
IF(Q233=4,(11-2)*(#REF!+#REF!)/4,
IF(Q233=5,(11-2)*#REF!/4,
IF(Q233=6,0,
IF(Q233=7,(11)*#REF!))))))))))</f>
        <v>0</v>
      </c>
      <c r="AV233" s="2" t="e">
        <f t="shared" si="88"/>
        <v>#REF!</v>
      </c>
      <c r="AW233" s="2">
        <f t="shared" si="89"/>
        <v>0</v>
      </c>
      <c r="AX233" s="2">
        <f t="shared" si="90"/>
        <v>0</v>
      </c>
      <c r="AY233" s="2">
        <f t="shared" si="91"/>
        <v>0</v>
      </c>
      <c r="AZ233" s="2" t="s">
        <v>63</v>
      </c>
      <c r="BA233" s="2" t="e">
        <f>IF(BG233="A",0,IF(AZ233="s",14*#REF!,IF(AZ233="T",11*#REF!,"HATA")))</f>
        <v>#REF!</v>
      </c>
      <c r="BB233" s="2" t="e">
        <f t="shared" si="92"/>
        <v>#REF!</v>
      </c>
      <c r="BC233" s="2" t="e">
        <f t="shared" si="93"/>
        <v>#REF!</v>
      </c>
      <c r="BD233" s="2" t="e">
        <f>IF(BC233-#REF!=0,"DOĞRU","YANLIŞ")</f>
        <v>#REF!</v>
      </c>
      <c r="BE233" s="2" t="e">
        <f>#REF!-BC233</f>
        <v>#REF!</v>
      </c>
      <c r="BF233" s="2">
        <v>0</v>
      </c>
      <c r="BH233" s="2">
        <v>0</v>
      </c>
      <c r="BJ233" s="2">
        <v>0</v>
      </c>
      <c r="BL233" s="7" t="e">
        <f>#REF!*14</f>
        <v>#REF!</v>
      </c>
      <c r="BM233" s="9"/>
      <c r="BN233" s="8"/>
      <c r="BO233" s="13"/>
      <c r="BP233" s="13"/>
      <c r="BQ233" s="13"/>
      <c r="BR233" s="13"/>
      <c r="BS233" s="13"/>
      <c r="BT233" s="10"/>
      <c r="BU233" s="11"/>
      <c r="BV233" s="12"/>
      <c r="CC233" s="41"/>
      <c r="CD233" s="41"/>
      <c r="CE233" s="41"/>
      <c r="CF233" s="42"/>
      <c r="CG233" s="42"/>
      <c r="CH233" s="42"/>
      <c r="CI233" s="42"/>
      <c r="CJ233" s="42"/>
      <c r="CK233" s="42"/>
    </row>
    <row r="234" spans="1:89" hidden="1" x14ac:dyDescent="0.25">
      <c r="A234" s="2" t="s">
        <v>507</v>
      </c>
      <c r="B234" s="2" t="s">
        <v>508</v>
      </c>
      <c r="C234" s="2" t="s">
        <v>508</v>
      </c>
      <c r="D234" s="4" t="s">
        <v>60</v>
      </c>
      <c r="E234" s="4" t="s">
        <v>60</v>
      </c>
      <c r="F234" s="4" t="e">
        <f>IF(AZ234="S",
IF(#REF!+BH234=2012,
IF(#REF!=1,"12-13/1",
IF(#REF!=2,"12-13/2",
IF(#REF!=3,"13-14/1",
IF(#REF!=4,"13-14/2","Hata1")))),
IF(#REF!+BH234=2013,
IF(#REF!=1,"13-14/1",
IF(#REF!=2,"13-14/2",
IF(#REF!=3,"14-15/1",
IF(#REF!=4,"14-15/2","Hata2")))),
IF(#REF!+BH234=2014,
IF(#REF!=1,"14-15/1",
IF(#REF!=2,"14-15/2",
IF(#REF!=3,"15-16/1",
IF(#REF!=4,"15-16/2","Hata3")))),
IF(#REF!+BH234=2015,
IF(#REF!=1,"15-16/1",
IF(#REF!=2,"15-16/2",
IF(#REF!=3,"16-17/1",
IF(#REF!=4,"16-17/2","Hata4")))),
IF(#REF!+BH234=2016,
IF(#REF!=1,"16-17/1",
IF(#REF!=2,"16-17/2",
IF(#REF!=3,"17-18/1",
IF(#REF!=4,"17-18/2","Hata5")))),
IF(#REF!+BH234=2017,
IF(#REF!=1,"17-18/1",
IF(#REF!=2,"17-18/2",
IF(#REF!=3,"18-19/1",
IF(#REF!=4,"18-19/2","Hata6")))),
IF(#REF!+BH234=2018,
IF(#REF!=1,"18-19/1",
IF(#REF!=2,"18-19/2",
IF(#REF!=3,"19-20/1",
IF(#REF!=4,"19-20/2","Hata7")))),
IF(#REF!+BH234=2019,
IF(#REF!=1,"19-20/1",
IF(#REF!=2,"19-20/2",
IF(#REF!=3,"20-21/1",
IF(#REF!=4,"20-21/2","Hata8")))),
IF(#REF!+BH234=2020,
IF(#REF!=1,"20-21/1",
IF(#REF!=2,"20-21/2",
IF(#REF!=3,"21-22/1",
IF(#REF!=4,"21-22/2","Hata9")))),
IF(#REF!+BH234=2021,
IF(#REF!=1,"21-22/1",
IF(#REF!=2,"21-22/2",
IF(#REF!=3,"22-23/1",
IF(#REF!=4,"22-23/2","Hata10")))),
IF(#REF!+BH234=2022,
IF(#REF!=1,"22-23/1",
IF(#REF!=2,"22-23/2",
IF(#REF!=3,"23-24/1",
IF(#REF!=4,"23-24/2","Hata11")))),
IF(#REF!+BH234=2023,
IF(#REF!=1,"23-24/1",
IF(#REF!=2,"23-24/2",
IF(#REF!=3,"24-25/1",
IF(#REF!=4,"24-25/2","Hata12")))),
)))))))))))),
IF(AZ234="T",
IF(#REF!+BH234=2012,
IF(#REF!=1,"12-13/1",
IF(#REF!=2,"12-13/2",
IF(#REF!=3,"12-13/3",
IF(#REF!=4,"13-14/1",
IF(#REF!=5,"13-14/2",
IF(#REF!=6,"13-14/3","Hata1")))))),
IF(#REF!+BH234=2013,
IF(#REF!=1,"13-14/1",
IF(#REF!=2,"13-14/2",
IF(#REF!=3,"13-14/3",
IF(#REF!=4,"14-15/1",
IF(#REF!=5,"14-15/2",
IF(#REF!=6,"14-15/3","Hata2")))))),
IF(#REF!+BH234=2014,
IF(#REF!=1,"14-15/1",
IF(#REF!=2,"14-15/2",
IF(#REF!=3,"14-15/3",
IF(#REF!=4,"15-16/1",
IF(#REF!=5,"15-16/2",
IF(#REF!=6,"15-16/3","Hata3")))))),
IF(AND(#REF!+#REF!&gt;2014,#REF!+#REF!&lt;2015,BH234=1),
IF(#REF!=0.1,"14-15/0.1",
IF(#REF!=0.2,"14-15/0.2",
IF(#REF!=0.3,"14-15/0.3","Hata4"))),
IF(#REF!+BH234=2015,
IF(#REF!=1,"15-16/1",
IF(#REF!=2,"15-16/2",
IF(#REF!=3,"15-16/3",
IF(#REF!=4,"16-17/1",
IF(#REF!=5,"16-17/2",
IF(#REF!=6,"16-17/3","Hata5")))))),
IF(#REF!+BH234=2016,
IF(#REF!=1,"16-17/1",
IF(#REF!=2,"16-17/2",
IF(#REF!=3,"16-17/3",
IF(#REF!=4,"17-18/1",
IF(#REF!=5,"17-18/2",
IF(#REF!=6,"17-18/3","Hata6")))))),
IF(#REF!+BH234=2017,
IF(#REF!=1,"17-18/1",
IF(#REF!=2,"17-18/2",
IF(#REF!=3,"17-18/3",
IF(#REF!=4,"18-19/1",
IF(#REF!=5,"18-19/2",
IF(#REF!=6,"18-19/3","Hata7")))))),
IF(#REF!+BH234=2018,
IF(#REF!=1,"18-19/1",
IF(#REF!=2,"18-19/2",
IF(#REF!=3,"18-19/3",
IF(#REF!=4,"19-20/1",
IF(#REF!=5," 19-20/2",
IF(#REF!=6,"19-20/3","Hata8")))))),
IF(#REF!+BH234=2019,
IF(#REF!=1,"19-20/1",
IF(#REF!=2,"19-20/2",
IF(#REF!=3,"19-20/3",
IF(#REF!=4,"20-21/1",
IF(#REF!=5,"20-21/2",
IF(#REF!=6,"20-21/3","Hata9")))))),
IF(#REF!+BH234=2020,
IF(#REF!=1,"20-21/1",
IF(#REF!=2,"20-21/2",
IF(#REF!=3,"20-21/3",
IF(#REF!=4,"21-22/1",
IF(#REF!=5,"21-22/2",
IF(#REF!=6,"21-22/3","Hata10")))))),
IF(#REF!+BH234=2021,
IF(#REF!=1,"21-22/1",
IF(#REF!=2,"21-22/2",
IF(#REF!=3,"21-22/3",
IF(#REF!=4,"22-23/1",
IF(#REF!=5,"22-23/2",
IF(#REF!=6,"22-23/3","Hata11")))))),
IF(#REF!+BH234=2022,
IF(#REF!=1,"22-23/1",
IF(#REF!=2,"22-23/2",
IF(#REF!=3,"22-23/3",
IF(#REF!=4,"23-24/1",
IF(#REF!=5,"23-24/2",
IF(#REF!=6,"23-24/3","Hata12")))))),
IF(#REF!+BH234=2023,
IF(#REF!=1,"23-24/1",
IF(#REF!=2,"23-24/2",
IF(#REF!=3,"23-24/3",
IF(#REF!=4,"24-25/1",
IF(#REF!=5,"24-25/2",
IF(#REF!=6,"24-25/3","Hata13")))))),
))))))))))))))
)</f>
        <v>#REF!</v>
      </c>
      <c r="G234" s="4"/>
      <c r="H234" s="2" t="s">
        <v>149</v>
      </c>
      <c r="I234" s="2">
        <v>1310286</v>
      </c>
      <c r="J234" s="2" t="s">
        <v>141</v>
      </c>
      <c r="Q234" s="5">
        <v>0</v>
      </c>
      <c r="R234" s="2">
        <f>VLOOKUP($Q234,[1]sistem!$I$3:$L$10,2,FALSE)</f>
        <v>0</v>
      </c>
      <c r="S234" s="2">
        <f>VLOOKUP($Q234,[1]sistem!$I$3:$L$10,3,FALSE)</f>
        <v>0</v>
      </c>
      <c r="T234" s="2">
        <f>VLOOKUP($Q234,[1]sistem!$I$3:$L$10,4,FALSE)</f>
        <v>0</v>
      </c>
      <c r="U234" s="2" t="e">
        <f>VLOOKUP($AZ234,[1]sistem!$I$13:$L$14,2,FALSE)*#REF!</f>
        <v>#REF!</v>
      </c>
      <c r="V234" s="2" t="e">
        <f>VLOOKUP($AZ234,[1]sistem!$I$13:$L$14,3,FALSE)*#REF!</f>
        <v>#REF!</v>
      </c>
      <c r="W234" s="2" t="e">
        <f>VLOOKUP($AZ234,[1]sistem!$I$13:$L$14,4,FALSE)*#REF!</f>
        <v>#REF!</v>
      </c>
      <c r="X234" s="2" t="e">
        <f t="shared" si="80"/>
        <v>#REF!</v>
      </c>
      <c r="Y234" s="2" t="e">
        <f t="shared" si="81"/>
        <v>#REF!</v>
      </c>
      <c r="Z234" s="2" t="e">
        <f t="shared" si="82"/>
        <v>#REF!</v>
      </c>
      <c r="AA234" s="2" t="e">
        <f t="shared" si="83"/>
        <v>#REF!</v>
      </c>
      <c r="AB234" s="2">
        <f>VLOOKUP(AZ234,[1]sistem!$I$18:$J$19,2,FALSE)</f>
        <v>14</v>
      </c>
      <c r="AC234" s="2">
        <v>0.25</v>
      </c>
      <c r="AD234" s="2">
        <f>VLOOKUP($Q234,[1]sistem!$I$3:$M$10,5,FALSE)</f>
        <v>0</v>
      </c>
      <c r="AG234" s="2" t="e">
        <f>(#REF!+#REF!)*AB234</f>
        <v>#REF!</v>
      </c>
      <c r="AH234" s="2">
        <f>VLOOKUP($Q234,[1]sistem!$I$3:$N$10,6,FALSE)</f>
        <v>0</v>
      </c>
      <c r="AI234" s="2">
        <v>2</v>
      </c>
      <c r="AJ234" s="2">
        <f t="shared" si="84"/>
        <v>0</v>
      </c>
      <c r="AK234" s="2">
        <f>VLOOKUP($AZ234,[1]sistem!$I$18:$K$19,3,FALSE)</f>
        <v>14</v>
      </c>
      <c r="AL234" s="2" t="e">
        <f>AK234*#REF!</f>
        <v>#REF!</v>
      </c>
      <c r="AM234" s="2" t="e">
        <f t="shared" si="85"/>
        <v>#REF!</v>
      </c>
      <c r="AN234" s="2" t="e">
        <f>IF(#REF!="s",25,25)</f>
        <v>#REF!</v>
      </c>
      <c r="AO234" s="2" t="e">
        <f t="shared" si="86"/>
        <v>#REF!</v>
      </c>
      <c r="AP234" s="2" t="e">
        <f>ROUND(AO234-#REF!,0)</f>
        <v>#REF!</v>
      </c>
      <c r="AQ234" s="2">
        <f>IF(AZ234="s",IF(Q234=0,0,
IF(Q234=1,#REF!*4*4,
IF(Q234=2,0,
IF(Q234=3,#REF!*4*2,
IF(Q234=4,0,
IF(Q234=5,0,
IF(Q234=6,0,
IF(Q234=7,0)))))))),
IF(AZ234="t",
IF(Q234=0,0,
IF(Q234=1,#REF!*4*4*0.8,
IF(Q234=2,0,
IF(Q234=3,#REF!*4*2*0.8,
IF(Q234=4,0,
IF(Q234=5,0,
IF(Q234=6,0,
IF(Q234=7,0))))))))))</f>
        <v>0</v>
      </c>
      <c r="AR234" s="2">
        <f>IF(AZ234="s",
IF(Q234=0,0,
IF(Q234=1,0,
IF(Q234=2,#REF!*4*2,
IF(Q234=3,#REF!*4,
IF(Q234=4,#REF!*4,
IF(Q234=5,0,
IF(Q234=6,0,
IF(Q234=7,#REF!*4)))))))),
IF(AZ234="t",
IF(Q234=0,0,
IF(Q234=1,0,
IF(Q234=2,#REF!*4*2*0.8,
IF(Q234=3,#REF!*4*0.8,
IF(Q234=4,#REF!*4*0.8,
IF(Q234=5,0,
IF(Q234=6,0,
IF(Q234=7,#REF!*4))))))))))</f>
        <v>0</v>
      </c>
      <c r="AS234" s="2">
        <f>IF(AZ234="s",
IF(Q234=0,0,
IF(Q234=1,#REF!*2,
IF(Q234=2,#REF!*2,
IF(Q234=3,#REF!*2,
IF(Q234=4,#REF!*2,
IF(Q234=5,#REF!*2,
IF(Q234=6,#REF!*2,
IF(Q234=7,#REF!*2)))))))),
IF(AZ234="t",
IF(Q234=0,#REF!*2*0.8,
IF(Q234=1,#REF!*2*0.8,
IF(Q234=2,#REF!*2*0.8,
IF(Q234=3,#REF!*2*0.8,
IF(Q234=4,#REF!*2*0.8,
IF(Q234=5,#REF!*2*0.8,
IF(Q234=6,#REF!*1*0.8,
IF(Q234=7,#REF!*2))))))))))</f>
        <v>0</v>
      </c>
      <c r="AT234" s="2" t="e">
        <f t="shared" si="87"/>
        <v>#REF!</v>
      </c>
      <c r="AU234" s="2">
        <f>IF(AZ234="s",
IF(Q234=0,0,
IF(Q234=1,(14-2)*(#REF!+#REF!)/4*4,
IF(Q234=2,(14-2)*(#REF!+#REF!)/4*2,
IF(Q234=3,(14-2)*(#REF!+#REF!)/4*3,
IF(Q234=4,(14-2)*(#REF!+#REF!)/4,
IF(Q234=5,(14-2)*#REF!/4,
IF(Q234=6,0,
IF(Q234=7,(14)*#REF!)))))))),
IF(AZ234="t",
IF(Q234=0,0,
IF(Q234=1,(11-2)*(#REF!+#REF!)/4*4,
IF(Q234=2,(11-2)*(#REF!+#REF!)/4*2,
IF(Q234=3,(11-2)*(#REF!+#REF!)/4*3,
IF(Q234=4,(11-2)*(#REF!+#REF!)/4,
IF(Q234=5,(11-2)*#REF!/4,
IF(Q234=6,0,
IF(Q234=7,(11)*#REF!))))))))))</f>
        <v>0</v>
      </c>
      <c r="AV234" s="2" t="e">
        <f t="shared" si="88"/>
        <v>#REF!</v>
      </c>
      <c r="AW234" s="2">
        <f t="shared" si="89"/>
        <v>0</v>
      </c>
      <c r="AX234" s="2">
        <f t="shared" si="90"/>
        <v>0</v>
      </c>
      <c r="AY234" s="2">
        <f t="shared" si="91"/>
        <v>0</v>
      </c>
      <c r="AZ234" s="2" t="s">
        <v>63</v>
      </c>
      <c r="BA234" s="2" t="e">
        <f>IF(BG234="A",0,IF(AZ234="s",14*#REF!,IF(AZ234="T",11*#REF!,"HATA")))</f>
        <v>#REF!</v>
      </c>
      <c r="BB234" s="2" t="e">
        <f t="shared" si="92"/>
        <v>#REF!</v>
      </c>
      <c r="BC234" s="2" t="e">
        <f t="shared" si="93"/>
        <v>#REF!</v>
      </c>
      <c r="BD234" s="2" t="e">
        <f>IF(BC234-#REF!=0,"DOĞRU","YANLIŞ")</f>
        <v>#REF!</v>
      </c>
      <c r="BE234" s="2" t="e">
        <f>#REF!-BC234</f>
        <v>#REF!</v>
      </c>
      <c r="BF234" s="2">
        <v>0</v>
      </c>
      <c r="BH234" s="2">
        <v>0</v>
      </c>
      <c r="BJ234" s="2">
        <v>0</v>
      </c>
      <c r="BL234" s="7" t="e">
        <f>#REF!*14</f>
        <v>#REF!</v>
      </c>
      <c r="BM234" s="9"/>
      <c r="BN234" s="8"/>
      <c r="BO234" s="13"/>
      <c r="BP234" s="13"/>
      <c r="BQ234" s="13"/>
      <c r="BR234" s="13"/>
      <c r="BS234" s="13"/>
      <c r="BT234" s="10"/>
      <c r="BU234" s="11"/>
      <c r="BV234" s="12"/>
      <c r="CC234" s="41"/>
      <c r="CD234" s="41"/>
      <c r="CE234" s="41"/>
      <c r="CF234" s="42"/>
      <c r="CG234" s="42"/>
      <c r="CH234" s="42"/>
      <c r="CI234" s="42"/>
      <c r="CJ234" s="42"/>
      <c r="CK234" s="42"/>
    </row>
    <row r="235" spans="1:89" hidden="1" x14ac:dyDescent="0.25">
      <c r="A235" s="2" t="s">
        <v>333</v>
      </c>
      <c r="B235" s="2" t="s">
        <v>330</v>
      </c>
      <c r="C235" s="2" t="s">
        <v>334</v>
      </c>
      <c r="D235" s="4" t="s">
        <v>171</v>
      </c>
      <c r="E235" s="4">
        <v>3</v>
      </c>
      <c r="F235" s="4" t="e">
        <f>IF(AZ235="S",
IF(#REF!+BH235=2012,
IF(#REF!=1,"12-13/1",
IF(#REF!=2,"12-13/2",
IF(#REF!=3,"13-14/1",
IF(#REF!=4,"13-14/2","Hata1")))),
IF(#REF!+BH235=2013,
IF(#REF!=1,"13-14/1",
IF(#REF!=2,"13-14/2",
IF(#REF!=3,"14-15/1",
IF(#REF!=4,"14-15/2","Hata2")))),
IF(#REF!+BH235=2014,
IF(#REF!=1,"14-15/1",
IF(#REF!=2,"14-15/2",
IF(#REF!=3,"15-16/1",
IF(#REF!=4,"15-16/2","Hata3")))),
IF(#REF!+BH235=2015,
IF(#REF!=1,"15-16/1",
IF(#REF!=2,"15-16/2",
IF(#REF!=3,"16-17/1",
IF(#REF!=4,"16-17/2","Hata4")))),
IF(#REF!+BH235=2016,
IF(#REF!=1,"16-17/1",
IF(#REF!=2,"16-17/2",
IF(#REF!=3,"17-18/1",
IF(#REF!=4,"17-18/2","Hata5")))),
IF(#REF!+BH235=2017,
IF(#REF!=1,"17-18/1",
IF(#REF!=2,"17-18/2",
IF(#REF!=3,"18-19/1",
IF(#REF!=4,"18-19/2","Hata6")))),
IF(#REF!+BH235=2018,
IF(#REF!=1,"18-19/1",
IF(#REF!=2,"18-19/2",
IF(#REF!=3,"19-20/1",
IF(#REF!=4,"19-20/2","Hata7")))),
IF(#REF!+BH235=2019,
IF(#REF!=1,"19-20/1",
IF(#REF!=2,"19-20/2",
IF(#REF!=3,"20-21/1",
IF(#REF!=4,"20-21/2","Hata8")))),
IF(#REF!+BH235=2020,
IF(#REF!=1,"20-21/1",
IF(#REF!=2,"20-21/2",
IF(#REF!=3,"21-22/1",
IF(#REF!=4,"21-22/2","Hata9")))),
IF(#REF!+BH235=2021,
IF(#REF!=1,"21-22/1",
IF(#REF!=2,"21-22/2",
IF(#REF!=3,"22-23/1",
IF(#REF!=4,"22-23/2","Hata10")))),
IF(#REF!+BH235=2022,
IF(#REF!=1,"22-23/1",
IF(#REF!=2,"22-23/2",
IF(#REF!=3,"23-24/1",
IF(#REF!=4,"23-24/2","Hata11")))),
IF(#REF!+BH235=2023,
IF(#REF!=1,"23-24/1",
IF(#REF!=2,"23-24/2",
IF(#REF!=3,"24-25/1",
IF(#REF!=4,"24-25/2","Hata12")))),
)))))))))))),
IF(AZ235="T",
IF(#REF!+BH235=2012,
IF(#REF!=1,"12-13/1",
IF(#REF!=2,"12-13/2",
IF(#REF!=3,"12-13/3",
IF(#REF!=4,"13-14/1",
IF(#REF!=5,"13-14/2",
IF(#REF!=6,"13-14/3","Hata1")))))),
IF(#REF!+BH235=2013,
IF(#REF!=1,"13-14/1",
IF(#REF!=2,"13-14/2",
IF(#REF!=3,"13-14/3",
IF(#REF!=4,"14-15/1",
IF(#REF!=5,"14-15/2",
IF(#REF!=6,"14-15/3","Hata2")))))),
IF(#REF!+BH235=2014,
IF(#REF!=1,"14-15/1",
IF(#REF!=2,"14-15/2",
IF(#REF!=3,"14-15/3",
IF(#REF!=4,"15-16/1",
IF(#REF!=5,"15-16/2",
IF(#REF!=6,"15-16/3","Hata3")))))),
IF(AND(#REF!+#REF!&gt;2014,#REF!+#REF!&lt;2015,BH235=1),
IF(#REF!=0.1,"14-15/0.1",
IF(#REF!=0.2,"14-15/0.2",
IF(#REF!=0.3,"14-15/0.3","Hata4"))),
IF(#REF!+BH235=2015,
IF(#REF!=1,"15-16/1",
IF(#REF!=2,"15-16/2",
IF(#REF!=3,"15-16/3",
IF(#REF!=4,"16-17/1",
IF(#REF!=5,"16-17/2",
IF(#REF!=6,"16-17/3","Hata5")))))),
IF(#REF!+BH235=2016,
IF(#REF!=1,"16-17/1",
IF(#REF!=2,"16-17/2",
IF(#REF!=3,"16-17/3",
IF(#REF!=4,"17-18/1",
IF(#REF!=5,"17-18/2",
IF(#REF!=6,"17-18/3","Hata6")))))),
IF(#REF!+BH235=2017,
IF(#REF!=1,"17-18/1",
IF(#REF!=2,"17-18/2",
IF(#REF!=3,"17-18/3",
IF(#REF!=4,"18-19/1",
IF(#REF!=5,"18-19/2",
IF(#REF!=6,"18-19/3","Hata7")))))),
IF(#REF!+BH235=2018,
IF(#REF!=1,"18-19/1",
IF(#REF!=2,"18-19/2",
IF(#REF!=3,"18-19/3",
IF(#REF!=4,"19-20/1",
IF(#REF!=5," 19-20/2",
IF(#REF!=6,"19-20/3","Hata8")))))),
IF(#REF!+BH235=2019,
IF(#REF!=1,"19-20/1",
IF(#REF!=2,"19-20/2",
IF(#REF!=3,"19-20/3",
IF(#REF!=4,"20-21/1",
IF(#REF!=5,"20-21/2",
IF(#REF!=6,"20-21/3","Hata9")))))),
IF(#REF!+BH235=2020,
IF(#REF!=1,"20-21/1",
IF(#REF!=2,"20-21/2",
IF(#REF!=3,"20-21/3",
IF(#REF!=4,"21-22/1",
IF(#REF!=5,"21-22/2",
IF(#REF!=6,"21-22/3","Hata10")))))),
IF(#REF!+BH235=2021,
IF(#REF!=1,"21-22/1",
IF(#REF!=2,"21-22/2",
IF(#REF!=3,"21-22/3",
IF(#REF!=4,"22-23/1",
IF(#REF!=5,"22-23/2",
IF(#REF!=6,"22-23/3","Hata11")))))),
IF(#REF!+BH235=2022,
IF(#REF!=1,"22-23/1",
IF(#REF!=2,"22-23/2",
IF(#REF!=3,"22-23/3",
IF(#REF!=4,"23-24/1",
IF(#REF!=5,"23-24/2",
IF(#REF!=6,"23-24/3","Hata12")))))),
IF(#REF!+BH235=2023,
IF(#REF!=1,"23-24/1",
IF(#REF!=2,"23-24/2",
IF(#REF!=3,"23-24/3",
IF(#REF!=4,"24-25/1",
IF(#REF!=5,"24-25/2",
IF(#REF!=6,"24-25/3","Hata13")))))),
))))))))))))))
)</f>
        <v>#REF!</v>
      </c>
      <c r="G235" s="4">
        <v>0</v>
      </c>
      <c r="H235" s="2" t="s">
        <v>149</v>
      </c>
      <c r="I235" s="2">
        <v>1310286</v>
      </c>
      <c r="J235" s="2" t="s">
        <v>141</v>
      </c>
      <c r="Q235" s="5">
        <v>7</v>
      </c>
      <c r="R235" s="2">
        <f>VLOOKUP($Q235,[1]sistem!$I$3:$L$10,2,FALSE)</f>
        <v>0</v>
      </c>
      <c r="S235" s="2">
        <f>VLOOKUP($Q235,[1]sistem!$I$3:$L$10,3,FALSE)</f>
        <v>1</v>
      </c>
      <c r="T235" s="2">
        <f>VLOOKUP($Q235,[1]sistem!$I$3:$L$10,4,FALSE)</f>
        <v>1</v>
      </c>
      <c r="U235" s="2" t="e">
        <f>VLOOKUP($AZ235,[1]sistem!$I$13:$L$14,2,FALSE)*#REF!</f>
        <v>#REF!</v>
      </c>
      <c r="V235" s="2" t="e">
        <f>VLOOKUP($AZ235,[1]sistem!$I$13:$L$14,3,FALSE)*#REF!</f>
        <v>#REF!</v>
      </c>
      <c r="W235" s="2" t="e">
        <f>VLOOKUP($AZ235,[1]sistem!$I$13:$L$14,4,FALSE)*#REF!</f>
        <v>#REF!</v>
      </c>
      <c r="X235" s="2" t="e">
        <f t="shared" si="80"/>
        <v>#REF!</v>
      </c>
      <c r="Y235" s="2" t="e">
        <f t="shared" si="81"/>
        <v>#REF!</v>
      </c>
      <c r="Z235" s="2" t="e">
        <f t="shared" si="82"/>
        <v>#REF!</v>
      </c>
      <c r="AA235" s="2" t="e">
        <f t="shared" si="83"/>
        <v>#REF!</v>
      </c>
      <c r="AB235" s="2">
        <f>VLOOKUP(AZ235,[1]sistem!$I$18:$J$19,2,FALSE)</f>
        <v>14</v>
      </c>
      <c r="AC235" s="2">
        <v>0.25</v>
      </c>
      <c r="AD235" s="2">
        <f>VLOOKUP($Q235,[1]sistem!$I$3:$M$10,5,FALSE)</f>
        <v>1</v>
      </c>
      <c r="AE235" s="2">
        <v>4</v>
      </c>
      <c r="AG235" s="2">
        <f>AE235*AK235</f>
        <v>56</v>
      </c>
      <c r="AH235" s="2">
        <f>VLOOKUP($Q235,[1]sistem!$I$3:$N$10,6,FALSE)</f>
        <v>2</v>
      </c>
      <c r="AI235" s="2">
        <v>2</v>
      </c>
      <c r="AJ235" s="2">
        <f t="shared" si="84"/>
        <v>4</v>
      </c>
      <c r="AK235" s="2">
        <f>VLOOKUP($AZ235,[1]sistem!$I$18:$K$19,3,FALSE)</f>
        <v>14</v>
      </c>
      <c r="AL235" s="2" t="e">
        <f>AK235*#REF!</f>
        <v>#REF!</v>
      </c>
      <c r="AM235" s="2" t="e">
        <f t="shared" si="85"/>
        <v>#REF!</v>
      </c>
      <c r="AN235" s="2">
        <f>IF(AN246="s",25,25)</f>
        <v>25</v>
      </c>
      <c r="AO235" s="2" t="e">
        <f t="shared" si="86"/>
        <v>#REF!</v>
      </c>
      <c r="AP235" s="2" t="e">
        <f>ROUND(AO235-#REF!,0)</f>
        <v>#REF!</v>
      </c>
      <c r="AQ235" s="2">
        <f>IF(AZ235="s",IF(Q235=0,0,
IF(Q235=1,#REF!*4*4,
IF(Q235=2,0,
IF(Q235=3,#REF!*4*2,
IF(Q235=4,0,
IF(Q235=5,0,
IF(Q235=6,0,
IF(Q235=7,0)))))))),
IF(AZ235="t",
IF(Q235=0,0,
IF(Q235=1,#REF!*4*4*0.8,
IF(Q235=2,0,
IF(Q235=3,#REF!*4*2*0.8,
IF(Q235=4,0,
IF(Q235=5,0,
IF(Q235=6,0,
IF(Q235=7,0))))))))))</f>
        <v>0</v>
      </c>
      <c r="AR235" s="2" t="e">
        <f>IF(AZ235="s",
IF(Q235=0,0,
IF(Q235=1,0,
IF(Q235=2,#REF!*4*2,
IF(Q235=3,#REF!*4,
IF(Q235=4,#REF!*4,
IF(Q235=5,0,
IF(Q235=6,0,
IF(Q235=7,#REF!*4)))))))),
IF(AZ235="t",
IF(Q235=0,0,
IF(Q235=1,0,
IF(Q235=2,#REF!*4*2*0.8,
IF(Q235=3,#REF!*4*0.8,
IF(Q235=4,#REF!*4*0.8,
IF(Q235=5,0,
IF(Q235=6,0,
IF(Q235=7,#REF!*4))))))))))</f>
        <v>#REF!</v>
      </c>
      <c r="AS235" s="2" t="e">
        <f>IF(AZ235="s",
IF(Q235=0,0,
IF(Q235=1,#REF!*2,
IF(Q235=2,#REF!*2,
IF(Q235=3,#REF!*2,
IF(Q235=4,#REF!*2,
IF(Q235=5,#REF!*2,
IF(Q235=6,#REF!*2,
IF(Q235=7,#REF!*2)))))))),
IF(AZ235="t",
IF(Q235=0,#REF!*2*0.8,
IF(Q235=1,#REF!*2*0.8,
IF(Q235=2,#REF!*2*0.8,
IF(Q235=3,#REF!*2*0.8,
IF(Q235=4,#REF!*2*0.8,
IF(Q235=5,#REF!*2*0.8,
IF(Q235=6,#REF!*1*0.8,
IF(Q235=7,#REF!*2))))))))))</f>
        <v>#REF!</v>
      </c>
      <c r="AT235" s="2" t="e">
        <f t="shared" si="87"/>
        <v>#REF!</v>
      </c>
      <c r="AU235" s="2" t="e">
        <f>IF(AZ235="s",
IF(Q235=0,0,
IF(Q235=1,(14-2)*(#REF!+#REF!)/4*4,
IF(Q235=2,(14-2)*(#REF!+#REF!)/4*2,
IF(Q235=3,(14-2)*(#REF!+#REF!)/4*3,
IF(Q235=4,(14-2)*(#REF!+#REF!)/4,
IF(Q235=5,(14-2)*#REF!/4,
IF(Q235=6,0,
IF(Q235=7,(14)*#REF!)))))))),
IF(AZ235="t",
IF(Q235=0,0,
IF(Q235=1,(11-2)*(#REF!+#REF!)/4*4,
IF(Q235=2,(11-2)*(#REF!+#REF!)/4*2,
IF(Q235=3,(11-2)*(#REF!+#REF!)/4*3,
IF(Q235=4,(11-2)*(#REF!+#REF!)/4,
IF(Q235=5,(11-2)*#REF!/4,
IF(Q235=6,0,
IF(Q235=7,(11)*#REF!))))))))))</f>
        <v>#REF!</v>
      </c>
      <c r="AV235" s="2" t="e">
        <f t="shared" si="88"/>
        <v>#REF!</v>
      </c>
      <c r="AW235" s="2">
        <f t="shared" si="89"/>
        <v>8</v>
      </c>
      <c r="AX235" s="2">
        <f t="shared" si="90"/>
        <v>4</v>
      </c>
      <c r="AY235" s="2" t="e">
        <f t="shared" si="91"/>
        <v>#REF!</v>
      </c>
      <c r="AZ235" s="2" t="s">
        <v>63</v>
      </c>
      <c r="BA235" s="2" t="e">
        <f>IF(BG235="A",0,IF(AZ235="s",14*#REF!,IF(AZ235="T",11*#REF!,"HATA")))</f>
        <v>#REF!</v>
      </c>
      <c r="BB235" s="2" t="e">
        <f t="shared" si="92"/>
        <v>#REF!</v>
      </c>
      <c r="BC235" s="2" t="e">
        <f t="shared" si="93"/>
        <v>#REF!</v>
      </c>
      <c r="BD235" s="2" t="e">
        <f>IF(BC235-#REF!=0,"DOĞRU","YANLIŞ")</f>
        <v>#REF!</v>
      </c>
      <c r="BE235" s="2" t="e">
        <f>#REF!-BC235</f>
        <v>#REF!</v>
      </c>
      <c r="BF235" s="2">
        <v>0</v>
      </c>
      <c r="BH235" s="2">
        <v>0</v>
      </c>
      <c r="BJ235" s="2">
        <v>7</v>
      </c>
      <c r="BL235" s="7" t="e">
        <f>#REF!*14</f>
        <v>#REF!</v>
      </c>
      <c r="BM235" s="9"/>
      <c r="BN235" s="8"/>
      <c r="BO235" s="13"/>
      <c r="BP235" s="13"/>
      <c r="BQ235" s="13"/>
      <c r="BR235" s="13"/>
      <c r="BS235" s="13"/>
      <c r="BT235" s="10"/>
      <c r="BU235" s="11"/>
      <c r="BV235" s="12"/>
      <c r="CC235" s="41"/>
      <c r="CD235" s="41"/>
      <c r="CE235" s="41"/>
      <c r="CF235" s="42"/>
      <c r="CG235" s="42"/>
      <c r="CH235" s="42"/>
      <c r="CI235" s="42"/>
      <c r="CJ235" s="42"/>
      <c r="CK235" s="42"/>
    </row>
    <row r="236" spans="1:89" hidden="1" x14ac:dyDescent="0.25">
      <c r="A236" s="54" t="s">
        <v>503</v>
      </c>
      <c r="B236" s="54" t="s">
        <v>217</v>
      </c>
      <c r="C236" s="2" t="s">
        <v>217</v>
      </c>
      <c r="D236" s="4" t="s">
        <v>60</v>
      </c>
      <c r="E236" s="4" t="s">
        <v>60</v>
      </c>
      <c r="F236" s="4" t="e">
        <f>IF(AZ236="S",
IF(#REF!+BH236=2012,
IF(#REF!=1,"12-13/1",
IF(#REF!=2,"12-13/2",
IF(#REF!=3,"13-14/1",
IF(#REF!=4,"13-14/2","Hata1")))),
IF(#REF!+BH236=2013,
IF(#REF!=1,"13-14/1",
IF(#REF!=2,"13-14/2",
IF(#REF!=3,"14-15/1",
IF(#REF!=4,"14-15/2","Hata2")))),
IF(#REF!+BH236=2014,
IF(#REF!=1,"14-15/1",
IF(#REF!=2,"14-15/2",
IF(#REF!=3,"15-16/1",
IF(#REF!=4,"15-16/2","Hata3")))),
IF(#REF!+BH236=2015,
IF(#REF!=1,"15-16/1",
IF(#REF!=2,"15-16/2",
IF(#REF!=3,"16-17/1",
IF(#REF!=4,"16-17/2","Hata4")))),
IF(#REF!+BH236=2016,
IF(#REF!=1,"16-17/1",
IF(#REF!=2,"16-17/2",
IF(#REF!=3,"17-18/1",
IF(#REF!=4,"17-18/2","Hata5")))),
IF(#REF!+BH236=2017,
IF(#REF!=1,"17-18/1",
IF(#REF!=2,"17-18/2",
IF(#REF!=3,"18-19/1",
IF(#REF!=4,"18-19/2","Hata6")))),
IF(#REF!+BH236=2018,
IF(#REF!=1,"18-19/1",
IF(#REF!=2,"18-19/2",
IF(#REF!=3,"19-20/1",
IF(#REF!=4,"19-20/2","Hata7")))),
IF(#REF!+BH236=2019,
IF(#REF!=1,"19-20/1",
IF(#REF!=2,"19-20/2",
IF(#REF!=3,"20-21/1",
IF(#REF!=4,"20-21/2","Hata8")))),
IF(#REF!+BH236=2020,
IF(#REF!=1,"20-21/1",
IF(#REF!=2,"20-21/2",
IF(#REF!=3,"21-22/1",
IF(#REF!=4,"21-22/2","Hata9")))),
IF(#REF!+BH236=2021,
IF(#REF!=1,"21-22/1",
IF(#REF!=2,"21-22/2",
IF(#REF!=3,"22-23/1",
IF(#REF!=4,"22-23/2","Hata10")))),
IF(#REF!+BH236=2022,
IF(#REF!=1,"22-23/1",
IF(#REF!=2,"22-23/2",
IF(#REF!=3,"23-24/1",
IF(#REF!=4,"23-24/2","Hata11")))),
IF(#REF!+BH236=2023,
IF(#REF!=1,"23-24/1",
IF(#REF!=2,"23-24/2",
IF(#REF!=3,"24-25/1",
IF(#REF!=4,"24-25/2","Hata12")))),
)))))))))))),
IF(AZ236="T",
IF(#REF!+BH236=2012,
IF(#REF!=1,"12-13/1",
IF(#REF!=2,"12-13/2",
IF(#REF!=3,"12-13/3",
IF(#REF!=4,"13-14/1",
IF(#REF!=5,"13-14/2",
IF(#REF!=6,"13-14/3","Hata1")))))),
IF(#REF!+BH236=2013,
IF(#REF!=1,"13-14/1",
IF(#REF!=2,"13-14/2",
IF(#REF!=3,"13-14/3",
IF(#REF!=4,"14-15/1",
IF(#REF!=5,"14-15/2",
IF(#REF!=6,"14-15/3","Hata2")))))),
IF(#REF!+BH236=2014,
IF(#REF!=1,"14-15/1",
IF(#REF!=2,"14-15/2",
IF(#REF!=3,"14-15/3",
IF(#REF!=4,"15-16/1",
IF(#REF!=5,"15-16/2",
IF(#REF!=6,"15-16/3","Hata3")))))),
IF(AND(#REF!+#REF!&gt;2014,#REF!+#REF!&lt;2015,BH236=1),
IF(#REF!=0.1,"14-15/0.1",
IF(#REF!=0.2,"14-15/0.2",
IF(#REF!=0.3,"14-15/0.3","Hata4"))),
IF(#REF!+BH236=2015,
IF(#REF!=1,"15-16/1",
IF(#REF!=2,"15-16/2",
IF(#REF!=3,"15-16/3",
IF(#REF!=4,"16-17/1",
IF(#REF!=5,"16-17/2",
IF(#REF!=6,"16-17/3","Hata5")))))),
IF(#REF!+BH236=2016,
IF(#REF!=1,"16-17/1",
IF(#REF!=2,"16-17/2",
IF(#REF!=3,"16-17/3",
IF(#REF!=4,"17-18/1",
IF(#REF!=5,"17-18/2",
IF(#REF!=6,"17-18/3","Hata6")))))),
IF(#REF!+BH236=2017,
IF(#REF!=1,"17-18/1",
IF(#REF!=2,"17-18/2",
IF(#REF!=3,"17-18/3",
IF(#REF!=4,"18-19/1",
IF(#REF!=5,"18-19/2",
IF(#REF!=6,"18-19/3","Hata7")))))),
IF(#REF!+BH236=2018,
IF(#REF!=1,"18-19/1",
IF(#REF!=2,"18-19/2",
IF(#REF!=3,"18-19/3",
IF(#REF!=4,"19-20/1",
IF(#REF!=5," 19-20/2",
IF(#REF!=6,"19-20/3","Hata8")))))),
IF(#REF!+BH236=2019,
IF(#REF!=1,"19-20/1",
IF(#REF!=2,"19-20/2",
IF(#REF!=3,"19-20/3",
IF(#REF!=4,"20-21/1",
IF(#REF!=5,"20-21/2",
IF(#REF!=6,"20-21/3","Hata9")))))),
IF(#REF!+BH236=2020,
IF(#REF!=1,"20-21/1",
IF(#REF!=2,"20-21/2",
IF(#REF!=3,"20-21/3",
IF(#REF!=4,"21-22/1",
IF(#REF!=5,"21-22/2",
IF(#REF!=6,"21-22/3","Hata10")))))),
IF(#REF!+BH236=2021,
IF(#REF!=1,"21-22/1",
IF(#REF!=2,"21-22/2",
IF(#REF!=3,"21-22/3",
IF(#REF!=4,"22-23/1",
IF(#REF!=5,"22-23/2",
IF(#REF!=6,"22-23/3","Hata11")))))),
IF(#REF!+BH236=2022,
IF(#REF!=1,"22-23/1",
IF(#REF!=2,"22-23/2",
IF(#REF!=3,"22-23/3",
IF(#REF!=4,"23-24/1",
IF(#REF!=5,"23-24/2",
IF(#REF!=6,"23-24/3","Hata12")))))),
IF(#REF!+BH236=2023,
IF(#REF!=1,"23-24/1",
IF(#REF!=2,"23-24/2",
IF(#REF!=3,"23-24/3",
IF(#REF!=4,"24-25/1",
IF(#REF!=5,"24-25/2",
IF(#REF!=6,"24-25/3","Hata13")))))),
))))))))))))))
)</f>
        <v>#REF!</v>
      </c>
      <c r="G236" s="4"/>
      <c r="H236" s="54" t="s">
        <v>149</v>
      </c>
      <c r="I236" s="2">
        <v>1310286</v>
      </c>
      <c r="J236" s="2" t="s">
        <v>141</v>
      </c>
      <c r="O236" s="2" t="s">
        <v>504</v>
      </c>
      <c r="P236" s="2" t="s">
        <v>504</v>
      </c>
      <c r="Q236" s="55">
        <v>6</v>
      </c>
      <c r="R236" s="2">
        <f>VLOOKUP($Q236,[1]sistem!$I$3:$L$10,2,FALSE)</f>
        <v>0</v>
      </c>
      <c r="S236" s="2">
        <f>VLOOKUP($Q236,[1]sistem!$I$3:$L$10,3,FALSE)</f>
        <v>0</v>
      </c>
      <c r="T236" s="2">
        <f>VLOOKUP($Q236,[1]sistem!$I$3:$L$10,4,FALSE)</f>
        <v>1</v>
      </c>
      <c r="U236" s="2" t="e">
        <f>VLOOKUP($AZ236,[1]sistem!$I$13:$L$14,2,FALSE)*#REF!</f>
        <v>#REF!</v>
      </c>
      <c r="V236" s="2" t="e">
        <f>VLOOKUP($AZ236,[1]sistem!$I$13:$L$14,3,FALSE)*#REF!</f>
        <v>#REF!</v>
      </c>
      <c r="W236" s="2" t="e">
        <f>VLOOKUP($AZ236,[1]sistem!$I$13:$L$14,4,FALSE)*#REF!</f>
        <v>#REF!</v>
      </c>
      <c r="X236" s="2" t="e">
        <f t="shared" si="80"/>
        <v>#REF!</v>
      </c>
      <c r="Y236" s="2" t="e">
        <f t="shared" si="81"/>
        <v>#REF!</v>
      </c>
      <c r="Z236" s="2" t="e">
        <f t="shared" si="82"/>
        <v>#REF!</v>
      </c>
      <c r="AA236" s="2" t="e">
        <f t="shared" si="83"/>
        <v>#REF!</v>
      </c>
      <c r="AB236" s="2">
        <f>VLOOKUP(AZ236,[1]sistem!$I$18:$J$19,2,FALSE)</f>
        <v>14</v>
      </c>
      <c r="AC236" s="2">
        <v>0.25</v>
      </c>
      <c r="AD236" s="2">
        <f>VLOOKUP($Q236,[1]sistem!$I$3:$M$10,5,FALSE)</f>
        <v>0</v>
      </c>
      <c r="AH236" s="2">
        <f>VLOOKUP($Q236,[1]sistem!$I$3:$N$10,6,FALSE)</f>
        <v>1</v>
      </c>
      <c r="AI236" s="2">
        <v>2</v>
      </c>
      <c r="AJ236" s="2">
        <f t="shared" si="84"/>
        <v>2</v>
      </c>
      <c r="AK236" s="2">
        <f>VLOOKUP($AZ236,[1]sistem!$I$18:$K$19,3,FALSE)</f>
        <v>14</v>
      </c>
      <c r="AL236" s="2" t="e">
        <f>AK236*#REF!</f>
        <v>#REF!</v>
      </c>
      <c r="AM236" s="2" t="e">
        <f t="shared" si="85"/>
        <v>#REF!</v>
      </c>
      <c r="AN236" s="2">
        <f t="shared" ref="AN236:AN261" si="95">IF(AZ236="s",25,25)</f>
        <v>25</v>
      </c>
      <c r="AO236" s="2" t="e">
        <f t="shared" si="86"/>
        <v>#REF!</v>
      </c>
      <c r="AP236" s="2" t="e">
        <f>ROUND(AO236-#REF!,0)</f>
        <v>#REF!</v>
      </c>
      <c r="AQ236" s="2">
        <f>IF(AZ236="s",IF(Q236=0,0,
IF(Q236=1,#REF!*4*4,
IF(Q236=2,0,
IF(Q236=3,#REF!*4*2,
IF(Q236=4,0,
IF(Q236=5,0,
IF(Q236=6,0,
IF(Q236=7,0)))))))),
IF(AZ236="t",
IF(Q236=0,0,
IF(Q236=1,#REF!*4*4*0.8,
IF(Q236=2,0,
IF(Q236=3,#REF!*4*2*0.8,
IF(Q236=4,0,
IF(Q236=5,0,
IF(Q236=6,0,
IF(Q236=7,0))))))))))</f>
        <v>0</v>
      </c>
      <c r="AR236" s="2">
        <f>IF(AZ236="s",
IF(Q236=0,0,
IF(Q236=1,0,
IF(Q236=2,#REF!*4*2,
IF(Q236=3,#REF!*4,
IF(Q236=4,#REF!*4,
IF(Q236=5,0,
IF(Q236=6,0,
IF(Q236=7,#REF!*4)))))))),
IF(AZ236="t",
IF(Q236=0,0,
IF(Q236=1,0,
IF(Q236=2,#REF!*4*2*0.8,
IF(Q236=3,#REF!*4*0.8,
IF(Q236=4,#REF!*4*0.8,
IF(Q236=5,0,
IF(Q236=6,0,
IF(Q236=7,#REF!*4))))))))))</f>
        <v>0</v>
      </c>
      <c r="AS236" s="2" t="e">
        <f>IF(AZ236="s",
IF(Q236=0,0,
IF(Q236=1,#REF!*2,
IF(Q236=2,#REF!*2,
IF(Q236=3,#REF!*2,
IF(Q236=4,#REF!*2,
IF(Q236=5,#REF!*2,
IF(Q236=6,#REF!*2,
IF(Q236=7,#REF!*2)))))))),
IF(AZ236="t",
IF(Q236=0,#REF!*2*0.8,
IF(Q236=1,#REF!*2*0.8,
IF(Q236=2,#REF!*2*0.8,
IF(Q236=3,#REF!*2*0.8,
IF(Q236=4,#REF!*2*0.8,
IF(Q236=5,#REF!*2*0.8,
IF(Q236=6,#REF!*1*0.8,
IF(Q236=7,#REF!*2))))))))))</f>
        <v>#REF!</v>
      </c>
      <c r="AT236" s="2" t="e">
        <f t="shared" si="87"/>
        <v>#REF!</v>
      </c>
      <c r="AU236" s="2">
        <f>IF(AZ236="s",
IF(Q236=0,0,
IF(Q236=1,(14-2)*(#REF!+#REF!)/4*4,
IF(Q236=2,(14-2)*(#REF!+#REF!)/4*2,
IF(Q236=3,(14-2)*(#REF!+#REF!)/4*3,
IF(Q236=4,(14-2)*(#REF!+#REF!)/4,
IF(Q236=5,(14-2)*#REF!/4,
IF(Q236=6,0,
IF(Q236=7,(14)*#REF!)))))))),
IF(AZ236="t",
IF(Q236=0,0,
IF(Q236=1,(11-2)*(#REF!+#REF!)/4*4,
IF(Q236=2,(11-2)*(#REF!+#REF!)/4*2,
IF(Q236=3,(11-2)*(#REF!+#REF!)/4*3,
IF(Q236=4,(11-2)*(#REF!+#REF!)/4,
IF(Q236=5,(11-2)*#REF!/4,
IF(Q236=6,0,
IF(Q236=7,(11)*#REF!))))))))))</f>
        <v>0</v>
      </c>
      <c r="AV236" s="2">
        <f t="shared" si="88"/>
        <v>0</v>
      </c>
      <c r="AW236" s="2">
        <f t="shared" si="89"/>
        <v>2</v>
      </c>
      <c r="AX236" s="2">
        <f t="shared" si="90"/>
        <v>0</v>
      </c>
      <c r="AY236" s="2" t="e">
        <f t="shared" si="91"/>
        <v>#REF!</v>
      </c>
      <c r="AZ236" s="2" t="s">
        <v>63</v>
      </c>
      <c r="BA236" s="2" t="e">
        <f>IF(BG236="A",0,IF(AZ236="s",14*#REF!,IF(AZ236="T",11*#REF!,"HATA")))</f>
        <v>#REF!</v>
      </c>
      <c r="BB236" s="2" t="e">
        <f t="shared" si="92"/>
        <v>#REF!</v>
      </c>
      <c r="BC236" s="2" t="e">
        <f t="shared" si="93"/>
        <v>#REF!</v>
      </c>
      <c r="BD236" s="2" t="e">
        <f>IF(BC236-#REF!=0,"DOĞRU","YANLIŞ")</f>
        <v>#REF!</v>
      </c>
      <c r="BE236" s="2" t="e">
        <f>#REF!-BC236</f>
        <v>#REF!</v>
      </c>
      <c r="BF236" s="2">
        <v>0</v>
      </c>
      <c r="BH236" s="2">
        <v>0</v>
      </c>
      <c r="BJ236" s="2">
        <v>6</v>
      </c>
      <c r="BL236" s="7" t="e">
        <f>#REF!*14</f>
        <v>#REF!</v>
      </c>
      <c r="BM236" s="9"/>
      <c r="BN236" s="8"/>
      <c r="BO236" s="13"/>
      <c r="BP236" s="13"/>
      <c r="BQ236" s="13"/>
      <c r="BR236" s="13"/>
      <c r="BS236" s="13"/>
      <c r="BT236" s="10"/>
      <c r="BU236" s="11"/>
      <c r="BV236" s="12"/>
      <c r="CC236" s="51"/>
      <c r="CD236" s="51"/>
      <c r="CE236" s="51"/>
      <c r="CF236" s="52"/>
      <c r="CG236" s="52"/>
      <c r="CH236" s="52"/>
      <c r="CI236" s="52"/>
      <c r="CJ236" s="42"/>
      <c r="CK236" s="42"/>
    </row>
    <row r="237" spans="1:89" hidden="1" x14ac:dyDescent="0.25">
      <c r="A237" s="2" t="s">
        <v>104</v>
      </c>
      <c r="B237" s="2" t="s">
        <v>105</v>
      </c>
      <c r="C237" s="2" t="s">
        <v>105</v>
      </c>
      <c r="D237" s="4" t="s">
        <v>60</v>
      </c>
      <c r="E237" s="4" t="s">
        <v>60</v>
      </c>
      <c r="F237" s="5" t="e">
        <f>IF(AZ237="S",
IF(#REF!+BH237=2012,
IF(#REF!=1,"12-13/1",
IF(#REF!=2,"12-13/2",
IF(#REF!=3,"13-14/1",
IF(#REF!=4,"13-14/2","Hata1")))),
IF(#REF!+BH237=2013,
IF(#REF!=1,"13-14/1",
IF(#REF!=2,"13-14/2",
IF(#REF!=3,"14-15/1",
IF(#REF!=4,"14-15/2","Hata2")))),
IF(#REF!+BH237=2014,
IF(#REF!=1,"14-15/1",
IF(#REF!=2,"14-15/2",
IF(#REF!=3,"15-16/1",
IF(#REF!=4,"15-16/2","Hata3")))),
IF(#REF!+BH237=2015,
IF(#REF!=1,"15-16/1",
IF(#REF!=2,"15-16/2",
IF(#REF!=3,"16-17/1",
IF(#REF!=4,"16-17/2","Hata4")))),
IF(#REF!+BH237=2016,
IF(#REF!=1,"16-17/1",
IF(#REF!=2,"16-17/2",
IF(#REF!=3,"17-18/1",
IF(#REF!=4,"17-18/2","Hata5")))),
IF(#REF!+BH237=2017,
IF(#REF!=1,"17-18/1",
IF(#REF!=2,"17-18/2",
IF(#REF!=3,"18-19/1",
IF(#REF!=4,"18-19/2","Hata6")))),
IF(#REF!+BH237=2018,
IF(#REF!=1,"18-19/1",
IF(#REF!=2,"18-19/2",
IF(#REF!=3,"19-20/1",
IF(#REF!=4,"19-20/2","Hata7")))),
IF(#REF!+BH237=2019,
IF(#REF!=1,"19-20/1",
IF(#REF!=2,"19-20/2",
IF(#REF!=3,"20-21/1",
IF(#REF!=4,"20-21/2","Hata8")))),
IF(#REF!+BH237=2020,
IF(#REF!=1,"20-21/1",
IF(#REF!=2,"20-21/2",
IF(#REF!=3,"21-22/1",
IF(#REF!=4,"21-22/2","Hata9")))),
IF(#REF!+BH237=2021,
IF(#REF!=1,"21-22/1",
IF(#REF!=2,"21-22/2",
IF(#REF!=3,"22-23/1",
IF(#REF!=4,"22-23/2","Hata10")))),
IF(#REF!+BH237=2022,
IF(#REF!=1,"22-23/1",
IF(#REF!=2,"22-23/2",
IF(#REF!=3,"23-24/1",
IF(#REF!=4,"23-24/2","Hata11")))),
IF(#REF!+BH237=2023,
IF(#REF!=1,"23-24/1",
IF(#REF!=2,"23-24/2",
IF(#REF!=3,"24-25/1",
IF(#REF!=4,"24-25/2","Hata12")))),
)))))))))))),
IF(AZ237="T",
IF(#REF!+BH237=2012,
IF(#REF!=1,"12-13/1",
IF(#REF!=2,"12-13/2",
IF(#REF!=3,"12-13/3",
IF(#REF!=4,"13-14/1",
IF(#REF!=5,"13-14/2",
IF(#REF!=6,"13-14/3","Hata1")))))),
IF(#REF!+BH237=2013,
IF(#REF!=1,"13-14/1",
IF(#REF!=2,"13-14/2",
IF(#REF!=3,"13-14/3",
IF(#REF!=4,"14-15/1",
IF(#REF!=5,"14-15/2",
IF(#REF!=6,"14-15/3","Hata2")))))),
IF(#REF!+BH237=2014,
IF(#REF!=1,"14-15/1",
IF(#REF!=2,"14-15/2",
IF(#REF!=3,"14-15/3",
IF(#REF!=4,"15-16/1",
IF(#REF!=5,"15-16/2",
IF(#REF!=6,"15-16/3","Hata3")))))),
IF(AND(#REF!+#REF!&gt;2014,#REF!+#REF!&lt;2015,BH237=1),
IF(#REF!=0.1,"14-15/0.1",
IF(#REF!=0.2,"14-15/0.2",
IF(#REF!=0.3,"14-15/0.3","Hata4"))),
IF(#REF!+BH237=2015,
IF(#REF!=1,"15-16/1",
IF(#REF!=2,"15-16/2",
IF(#REF!=3,"15-16/3",
IF(#REF!=4,"16-17/1",
IF(#REF!=5,"16-17/2",
IF(#REF!=6,"16-17/3","Hata5")))))),
IF(#REF!+BH237=2016,
IF(#REF!=1,"16-17/1",
IF(#REF!=2,"16-17/2",
IF(#REF!=3,"16-17/3",
IF(#REF!=4,"17-18/1",
IF(#REF!=5,"17-18/2",
IF(#REF!=6,"17-18/3","Hata6")))))),
IF(#REF!+BH237=2017,
IF(#REF!=1,"17-18/1",
IF(#REF!=2,"17-18/2",
IF(#REF!=3,"17-18/3",
IF(#REF!=4,"18-19/1",
IF(#REF!=5,"18-19/2",
IF(#REF!=6,"18-19/3","Hata7")))))),
IF(#REF!+BH237=2018,
IF(#REF!=1,"18-19/1",
IF(#REF!=2,"18-19/2",
IF(#REF!=3,"18-19/3",
IF(#REF!=4,"19-20/1",
IF(#REF!=5," 19-20/2",
IF(#REF!=6,"19-20/3","Hata8")))))),
IF(#REF!+BH237=2019,
IF(#REF!=1,"19-20/1",
IF(#REF!=2,"19-20/2",
IF(#REF!=3,"19-20/3",
IF(#REF!=4,"20-21/1",
IF(#REF!=5,"20-21/2",
IF(#REF!=6,"20-21/3","Hata9")))))),
IF(#REF!+BH237=2020,
IF(#REF!=1,"20-21/1",
IF(#REF!=2,"20-21/2",
IF(#REF!=3,"20-21/3",
IF(#REF!=4,"21-22/1",
IF(#REF!=5,"21-22/2",
IF(#REF!=6,"21-22/3","Hata10")))))),
IF(#REF!+BH237=2021,
IF(#REF!=1,"21-22/1",
IF(#REF!=2,"21-22/2",
IF(#REF!=3,"21-22/3",
IF(#REF!=4,"22-23/1",
IF(#REF!=5,"22-23/2",
IF(#REF!=6,"22-23/3","Hata11")))))),
IF(#REF!+BH237=2022,
IF(#REF!=1,"22-23/1",
IF(#REF!=2,"22-23/2",
IF(#REF!=3,"22-23/3",
IF(#REF!=4,"23-24/1",
IF(#REF!=5,"23-24/2",
IF(#REF!=6,"23-24/3","Hata12")))))),
IF(#REF!+BH237=2023,
IF(#REF!=1,"23-24/1",
IF(#REF!=2,"23-24/2",
IF(#REF!=3,"23-24/3",
IF(#REF!=4,"24-25/1",
IF(#REF!=5,"24-25/2",
IF(#REF!=6,"24-25/3","Hata13")))))),
))))))))))))))
)</f>
        <v>#REF!</v>
      </c>
      <c r="G237" s="4"/>
      <c r="H237" s="2" t="s">
        <v>150</v>
      </c>
      <c r="I237" s="2">
        <v>206096</v>
      </c>
      <c r="J237" s="2" t="s">
        <v>107</v>
      </c>
      <c r="O237" s="2" t="s">
        <v>108</v>
      </c>
      <c r="P237" s="2" t="s">
        <v>109</v>
      </c>
      <c r="Q237" s="5">
        <v>7</v>
      </c>
      <c r="R237" s="2">
        <f>VLOOKUP($Q237,[1]sistem!$I$3:$L$10,2,FALSE)</f>
        <v>0</v>
      </c>
      <c r="S237" s="2">
        <f>VLOOKUP($Q237,[1]sistem!$I$3:$L$10,3,FALSE)</f>
        <v>1</v>
      </c>
      <c r="T237" s="2">
        <f>VLOOKUP($Q237,[1]sistem!$I$3:$L$10,4,FALSE)</f>
        <v>1</v>
      </c>
      <c r="U237" s="2" t="e">
        <f>VLOOKUP($AZ237,[1]sistem!$I$13:$L$14,2,FALSE)*#REF!</f>
        <v>#REF!</v>
      </c>
      <c r="V237" s="2" t="e">
        <f>VLOOKUP($AZ237,[1]sistem!$I$13:$L$14,3,FALSE)*#REF!</f>
        <v>#REF!</v>
      </c>
      <c r="W237" s="2" t="e">
        <f>VLOOKUP($AZ237,[1]sistem!$I$13:$L$14,4,FALSE)*#REF!</f>
        <v>#REF!</v>
      </c>
      <c r="X237" s="2" t="e">
        <f t="shared" si="80"/>
        <v>#REF!</v>
      </c>
      <c r="Y237" s="2" t="e">
        <f t="shared" si="81"/>
        <v>#REF!</v>
      </c>
      <c r="Z237" s="2" t="e">
        <f t="shared" si="82"/>
        <v>#REF!</v>
      </c>
      <c r="AA237" s="2" t="e">
        <f t="shared" si="83"/>
        <v>#REF!</v>
      </c>
      <c r="AB237" s="2">
        <f>VLOOKUP(AZ237,[1]sistem!$I$18:$J$19,2,FALSE)</f>
        <v>14</v>
      </c>
      <c r="AC237" s="2">
        <v>0.25</v>
      </c>
      <c r="AD237" s="2">
        <f>VLOOKUP($Q237,[1]sistem!$I$3:$M$10,5,FALSE)</f>
        <v>1</v>
      </c>
      <c r="AG237" s="2" t="e">
        <f>(#REF!+#REF!)*AB237</f>
        <v>#REF!</v>
      </c>
      <c r="AH237" s="2">
        <f>VLOOKUP($Q237,[1]sistem!$I$3:$N$10,6,FALSE)</f>
        <v>2</v>
      </c>
      <c r="AI237" s="2">
        <v>2</v>
      </c>
      <c r="AJ237" s="2">
        <f t="shared" si="84"/>
        <v>4</v>
      </c>
      <c r="AK237" s="2">
        <f>VLOOKUP($AZ237,[1]sistem!$I$18:$K$19,3,FALSE)</f>
        <v>14</v>
      </c>
      <c r="AL237" s="2" t="e">
        <f>AK237*#REF!</f>
        <v>#REF!</v>
      </c>
      <c r="AM237" s="2" t="e">
        <f t="shared" si="85"/>
        <v>#REF!</v>
      </c>
      <c r="AN237" s="2">
        <f t="shared" si="95"/>
        <v>25</v>
      </c>
      <c r="AO237" s="2" t="e">
        <f t="shared" si="86"/>
        <v>#REF!</v>
      </c>
      <c r="AP237" s="2" t="e">
        <f>ROUND(AO237-#REF!,0)</f>
        <v>#REF!</v>
      </c>
      <c r="AQ237" s="2">
        <f>IF(AZ237="s",IF(Q237=0,0,
IF(Q237=1,#REF!*4*4,
IF(Q237=2,0,
IF(Q237=3,#REF!*4*2,
IF(Q237=4,0,
IF(Q237=5,0,
IF(Q237=6,0,
IF(Q237=7,0)))))))),
IF(AZ237="t",
IF(Q237=0,0,
IF(Q237=1,#REF!*4*4*0.8,
IF(Q237=2,0,
IF(Q237=3,#REF!*4*2*0.8,
IF(Q237=4,0,
IF(Q237=5,0,
IF(Q237=6,0,
IF(Q237=7,0))))))))))</f>
        <v>0</v>
      </c>
      <c r="AR237" s="2" t="e">
        <f>IF(AZ237="s",
IF(Q237=0,0,
IF(Q237=1,0,
IF(Q237=2,#REF!*4*2,
IF(Q237=3,#REF!*4,
IF(Q237=4,#REF!*4,
IF(Q237=5,0,
IF(Q237=6,0,
IF(Q237=7,#REF!*4)))))))),
IF(AZ237="t",
IF(Q237=0,0,
IF(Q237=1,0,
IF(Q237=2,#REF!*4*2*0.8,
IF(Q237=3,#REF!*4*0.8,
IF(Q237=4,#REF!*4*0.8,
IF(Q237=5,0,
IF(Q237=6,0,
IF(Q237=7,#REF!*4))))))))))</f>
        <v>#REF!</v>
      </c>
      <c r="AS237" s="2" t="e">
        <f>IF(AZ237="s",
IF(Q237=0,0,
IF(Q237=1,#REF!*2,
IF(Q237=2,#REF!*2,
IF(Q237=3,#REF!*2,
IF(Q237=4,#REF!*2,
IF(Q237=5,#REF!*2,
IF(Q237=6,#REF!*2,
IF(Q237=7,#REF!*2)))))))),
IF(AZ237="t",
IF(Q237=0,#REF!*2*0.8,
IF(Q237=1,#REF!*2*0.8,
IF(Q237=2,#REF!*2*0.8,
IF(Q237=3,#REF!*2*0.8,
IF(Q237=4,#REF!*2*0.8,
IF(Q237=5,#REF!*2*0.8,
IF(Q237=6,#REF!*1*0.8,
IF(Q237=7,#REF!*2))))))))))</f>
        <v>#REF!</v>
      </c>
      <c r="AT237" s="2" t="e">
        <f t="shared" si="87"/>
        <v>#REF!</v>
      </c>
      <c r="AU237" s="2" t="e">
        <f>IF(AZ237="s",
IF(Q237=0,0,
IF(Q237=1,(14-2)*(#REF!+#REF!)/4*4,
IF(Q237=2,(14-2)*(#REF!+#REF!)/4*2,
IF(Q237=3,(14-2)*(#REF!+#REF!)/4*3,
IF(Q237=4,(14-2)*(#REF!+#REF!)/4,
IF(Q237=5,(14-2)*#REF!/4,
IF(Q237=6,0,
IF(Q237=7,(14)*#REF!)))))))),
IF(AZ237="t",
IF(Q237=0,0,
IF(Q237=1,(11-2)*(#REF!+#REF!)/4*4,
IF(Q237=2,(11-2)*(#REF!+#REF!)/4*2,
IF(Q237=3,(11-2)*(#REF!+#REF!)/4*3,
IF(Q237=4,(11-2)*(#REF!+#REF!)/4,
IF(Q237=5,(11-2)*#REF!/4,
IF(Q237=6,0,
IF(Q237=7,(11)*#REF!))))))))))</f>
        <v>#REF!</v>
      </c>
      <c r="AV237" s="2" t="e">
        <f t="shared" si="88"/>
        <v>#REF!</v>
      </c>
      <c r="AW237" s="2">
        <f t="shared" si="89"/>
        <v>8</v>
      </c>
      <c r="AX237" s="2">
        <f t="shared" si="90"/>
        <v>4</v>
      </c>
      <c r="AY237" s="2" t="e">
        <f t="shared" si="91"/>
        <v>#REF!</v>
      </c>
      <c r="AZ237" s="2" t="s">
        <v>63</v>
      </c>
      <c r="BA237" s="2">
        <f>IF(BG237="A",0,IF(AZ237="s",14*#REF!,IF(AZ237="T",11*#REF!,"HATA")))</f>
        <v>0</v>
      </c>
      <c r="BB237" s="2" t="e">
        <f t="shared" si="92"/>
        <v>#REF!</v>
      </c>
      <c r="BC237" s="2" t="e">
        <f t="shared" si="93"/>
        <v>#REF!</v>
      </c>
      <c r="BD237" s="2" t="e">
        <f>IF(BC237-#REF!=0,"DOĞRU","YANLIŞ")</f>
        <v>#REF!</v>
      </c>
      <c r="BE237" s="2" t="e">
        <f>#REF!-BC237</f>
        <v>#REF!</v>
      </c>
      <c r="BF237" s="2">
        <v>0</v>
      </c>
      <c r="BG237" s="2" t="s">
        <v>110</v>
      </c>
      <c r="BH237" s="2">
        <v>1</v>
      </c>
      <c r="BJ237" s="2">
        <v>7</v>
      </c>
      <c r="BL237" s="7" t="e">
        <f>#REF!*14</f>
        <v>#REF!</v>
      </c>
      <c r="BM237" s="9"/>
      <c r="BN237" s="8"/>
      <c r="BO237" s="13"/>
      <c r="BP237" s="13"/>
      <c r="BQ237" s="13"/>
      <c r="BR237" s="13"/>
      <c r="BS237" s="13"/>
      <c r="BT237" s="10"/>
      <c r="BU237" s="11"/>
      <c r="BV237" s="12"/>
      <c r="CC237" s="41"/>
      <c r="CD237" s="41"/>
      <c r="CE237" s="41"/>
      <c r="CF237" s="42"/>
      <c r="CG237" s="42"/>
      <c r="CH237" s="42"/>
      <c r="CI237" s="42"/>
      <c r="CJ237" s="42"/>
      <c r="CK237" s="42"/>
    </row>
    <row r="238" spans="1:89" hidden="1" x14ac:dyDescent="0.25">
      <c r="A238" s="2" t="s">
        <v>578</v>
      </c>
      <c r="B238" s="2" t="s">
        <v>579</v>
      </c>
      <c r="C238" s="2" t="s">
        <v>579</v>
      </c>
      <c r="D238" s="4" t="s">
        <v>60</v>
      </c>
      <c r="E238" s="4" t="s">
        <v>60</v>
      </c>
      <c r="F238" s="5" t="e">
        <f>IF(AZ238="S",
IF(#REF!+BH238=2012,
IF(#REF!=1,"12-13/1",
IF(#REF!=2,"12-13/2",
IF(#REF!=3,"13-14/1",
IF(#REF!=4,"13-14/2","Hata1")))),
IF(#REF!+BH238=2013,
IF(#REF!=1,"13-14/1",
IF(#REF!=2,"13-14/2",
IF(#REF!=3,"14-15/1",
IF(#REF!=4,"14-15/2","Hata2")))),
IF(#REF!+BH238=2014,
IF(#REF!=1,"14-15/1",
IF(#REF!=2,"14-15/2",
IF(#REF!=3,"15-16/1",
IF(#REF!=4,"15-16/2","Hata3")))),
IF(#REF!+BH238=2015,
IF(#REF!=1,"15-16/1",
IF(#REF!=2,"15-16/2",
IF(#REF!=3,"16-17/1",
IF(#REF!=4,"16-17/2","Hata4")))),
IF(#REF!+BH238=2016,
IF(#REF!=1,"16-17/1",
IF(#REF!=2,"16-17/2",
IF(#REF!=3,"17-18/1",
IF(#REF!=4,"17-18/2","Hata5")))),
IF(#REF!+BH238=2017,
IF(#REF!=1,"17-18/1",
IF(#REF!=2,"17-18/2",
IF(#REF!=3,"18-19/1",
IF(#REF!=4,"18-19/2","Hata6")))),
IF(#REF!+BH238=2018,
IF(#REF!=1,"18-19/1",
IF(#REF!=2,"18-19/2",
IF(#REF!=3,"19-20/1",
IF(#REF!=4,"19-20/2","Hata7")))),
IF(#REF!+BH238=2019,
IF(#REF!=1,"19-20/1",
IF(#REF!=2,"19-20/2",
IF(#REF!=3,"20-21/1",
IF(#REF!=4,"20-21/2","Hata8")))),
IF(#REF!+BH238=2020,
IF(#REF!=1,"20-21/1",
IF(#REF!=2,"20-21/2",
IF(#REF!=3,"21-22/1",
IF(#REF!=4,"21-22/2","Hata9")))),
IF(#REF!+BH238=2021,
IF(#REF!=1,"21-22/1",
IF(#REF!=2,"21-22/2",
IF(#REF!=3,"22-23/1",
IF(#REF!=4,"22-23/2","Hata10")))),
IF(#REF!+BH238=2022,
IF(#REF!=1,"22-23/1",
IF(#REF!=2,"22-23/2",
IF(#REF!=3,"23-24/1",
IF(#REF!=4,"23-24/2","Hata11")))),
IF(#REF!+BH238=2023,
IF(#REF!=1,"23-24/1",
IF(#REF!=2,"23-24/2",
IF(#REF!=3,"24-25/1",
IF(#REF!=4,"24-25/2","Hata12")))),
)))))))))))),
IF(AZ238="T",
IF(#REF!+BH238=2012,
IF(#REF!=1,"12-13/1",
IF(#REF!=2,"12-13/2",
IF(#REF!=3,"12-13/3",
IF(#REF!=4,"13-14/1",
IF(#REF!=5,"13-14/2",
IF(#REF!=6,"13-14/3","Hata1")))))),
IF(#REF!+BH238=2013,
IF(#REF!=1,"13-14/1",
IF(#REF!=2,"13-14/2",
IF(#REF!=3,"13-14/3",
IF(#REF!=4,"14-15/1",
IF(#REF!=5,"14-15/2",
IF(#REF!=6,"14-15/3","Hata2")))))),
IF(#REF!+BH238=2014,
IF(#REF!=1,"14-15/1",
IF(#REF!=2,"14-15/2",
IF(#REF!=3,"14-15/3",
IF(#REF!=4,"15-16/1",
IF(#REF!=5,"15-16/2",
IF(#REF!=6,"15-16/3","Hata3")))))),
IF(AND(#REF!+#REF!&gt;2014,#REF!+#REF!&lt;2015,BH238=1),
IF(#REF!=0.1,"14-15/0.1",
IF(#REF!=0.2,"14-15/0.2",
IF(#REF!=0.3,"14-15/0.3","Hata4"))),
IF(#REF!+BH238=2015,
IF(#REF!=1,"15-16/1",
IF(#REF!=2,"15-16/2",
IF(#REF!=3,"15-16/3",
IF(#REF!=4,"16-17/1",
IF(#REF!=5,"16-17/2",
IF(#REF!=6,"16-17/3","Hata5")))))),
IF(#REF!+BH238=2016,
IF(#REF!=1,"16-17/1",
IF(#REF!=2,"16-17/2",
IF(#REF!=3,"16-17/3",
IF(#REF!=4,"17-18/1",
IF(#REF!=5,"17-18/2",
IF(#REF!=6,"17-18/3","Hata6")))))),
IF(#REF!+BH238=2017,
IF(#REF!=1,"17-18/1",
IF(#REF!=2,"17-18/2",
IF(#REF!=3,"17-18/3",
IF(#REF!=4,"18-19/1",
IF(#REF!=5,"18-19/2",
IF(#REF!=6,"18-19/3","Hata7")))))),
IF(#REF!+BH238=2018,
IF(#REF!=1,"18-19/1",
IF(#REF!=2,"18-19/2",
IF(#REF!=3,"18-19/3",
IF(#REF!=4,"19-20/1",
IF(#REF!=5," 19-20/2",
IF(#REF!=6,"19-20/3","Hata8")))))),
IF(#REF!+BH238=2019,
IF(#REF!=1,"19-20/1",
IF(#REF!=2,"19-20/2",
IF(#REF!=3,"19-20/3",
IF(#REF!=4,"20-21/1",
IF(#REF!=5,"20-21/2",
IF(#REF!=6,"20-21/3","Hata9")))))),
IF(#REF!+BH238=2020,
IF(#REF!=1,"20-21/1",
IF(#REF!=2,"20-21/2",
IF(#REF!=3,"20-21/3",
IF(#REF!=4,"21-22/1",
IF(#REF!=5,"21-22/2",
IF(#REF!=6,"21-22/3","Hata10")))))),
IF(#REF!+BH238=2021,
IF(#REF!=1,"21-22/1",
IF(#REF!=2,"21-22/2",
IF(#REF!=3,"21-22/3",
IF(#REF!=4,"22-23/1",
IF(#REF!=5,"22-23/2",
IF(#REF!=6,"22-23/3","Hata11")))))),
IF(#REF!+BH238=2022,
IF(#REF!=1,"22-23/1",
IF(#REF!=2,"22-23/2",
IF(#REF!=3,"22-23/3",
IF(#REF!=4,"23-24/1",
IF(#REF!=5,"23-24/2",
IF(#REF!=6,"23-24/3","Hata12")))))),
IF(#REF!+BH238=2023,
IF(#REF!=1,"23-24/1",
IF(#REF!=2,"23-24/2",
IF(#REF!=3,"23-24/3",
IF(#REF!=4,"24-25/1",
IF(#REF!=5,"24-25/2",
IF(#REF!=6,"24-25/3","Hata13")))))),
))))))))))))))
)</f>
        <v>#REF!</v>
      </c>
      <c r="G238" s="4"/>
      <c r="H238" s="2" t="s">
        <v>150</v>
      </c>
      <c r="I238" s="2">
        <v>206096</v>
      </c>
      <c r="J238" s="2" t="s">
        <v>107</v>
      </c>
      <c r="Q238" s="5">
        <v>4</v>
      </c>
      <c r="R238" s="2">
        <f>VLOOKUP($Q238,[1]sistem!$I$3:$L$10,2,FALSE)</f>
        <v>0</v>
      </c>
      <c r="S238" s="2">
        <f>VLOOKUP($Q238,[1]sistem!$I$3:$L$10,3,FALSE)</f>
        <v>1</v>
      </c>
      <c r="T238" s="2">
        <f>VLOOKUP($Q238,[1]sistem!$I$3:$L$10,4,FALSE)</f>
        <v>1</v>
      </c>
      <c r="U238" s="2" t="e">
        <f>VLOOKUP($AZ238,[1]sistem!$I$13:$L$14,2,FALSE)*#REF!</f>
        <v>#REF!</v>
      </c>
      <c r="V238" s="2" t="e">
        <f>VLOOKUP($AZ238,[1]sistem!$I$13:$L$14,3,FALSE)*#REF!</f>
        <v>#REF!</v>
      </c>
      <c r="W238" s="2" t="e">
        <f>VLOOKUP($AZ238,[1]sistem!$I$13:$L$14,4,FALSE)*#REF!</f>
        <v>#REF!</v>
      </c>
      <c r="X238" s="2" t="e">
        <f t="shared" si="80"/>
        <v>#REF!</v>
      </c>
      <c r="Y238" s="2" t="e">
        <f t="shared" si="81"/>
        <v>#REF!</v>
      </c>
      <c r="Z238" s="2" t="e">
        <f t="shared" si="82"/>
        <v>#REF!</v>
      </c>
      <c r="AA238" s="2" t="e">
        <f t="shared" si="83"/>
        <v>#REF!</v>
      </c>
      <c r="AB238" s="2">
        <f>VLOOKUP(AZ238,[1]sistem!$I$18:$J$19,2,FALSE)</f>
        <v>14</v>
      </c>
      <c r="AC238" s="2">
        <v>0.25</v>
      </c>
      <c r="AD238" s="2">
        <f>VLOOKUP($Q238,[1]sistem!$I$3:$M$10,5,FALSE)</f>
        <v>1</v>
      </c>
      <c r="AE238" s="2">
        <v>4</v>
      </c>
      <c r="AG238" s="2">
        <f>AE238*AK238</f>
        <v>56</v>
      </c>
      <c r="AH238" s="2">
        <f>VLOOKUP($Q238,[1]sistem!$I$3:$N$10,6,FALSE)</f>
        <v>2</v>
      </c>
      <c r="AI238" s="2">
        <v>2</v>
      </c>
      <c r="AJ238" s="2">
        <f t="shared" si="84"/>
        <v>4</v>
      </c>
      <c r="AK238" s="2">
        <f>VLOOKUP($AZ238,[1]sistem!$I$18:$K$19,3,FALSE)</f>
        <v>14</v>
      </c>
      <c r="AL238" s="2" t="e">
        <f>AK238*#REF!</f>
        <v>#REF!</v>
      </c>
      <c r="AM238" s="2" t="e">
        <f t="shared" si="85"/>
        <v>#REF!</v>
      </c>
      <c r="AN238" s="2">
        <f t="shared" si="95"/>
        <v>25</v>
      </c>
      <c r="AO238" s="2" t="e">
        <f t="shared" si="86"/>
        <v>#REF!</v>
      </c>
      <c r="AP238" s="2" t="e">
        <f>ROUND(AO238-#REF!,0)</f>
        <v>#REF!</v>
      </c>
      <c r="AQ238" s="2">
        <f>IF(AZ238="s",IF(Q238=0,0,
IF(Q238=1,#REF!*4*4,
IF(Q238=2,0,
IF(Q238=3,#REF!*4*2,
IF(Q238=4,0,
IF(Q238=5,0,
IF(Q238=6,0,
IF(Q238=7,0)))))))),
IF(AZ238="t",
IF(Q238=0,0,
IF(Q238=1,#REF!*4*4*0.8,
IF(Q238=2,0,
IF(Q238=3,#REF!*4*2*0.8,
IF(Q238=4,0,
IF(Q238=5,0,
IF(Q238=6,0,
IF(Q238=7,0))))))))))</f>
        <v>0</v>
      </c>
      <c r="AR238" s="2" t="e">
        <f>IF(AZ238="s",
IF(Q238=0,0,
IF(Q238=1,0,
IF(Q238=2,#REF!*4*2,
IF(Q238=3,#REF!*4,
IF(Q238=4,#REF!*4,
IF(Q238=5,0,
IF(Q238=6,0,
IF(Q238=7,#REF!*4)))))))),
IF(AZ238="t",
IF(Q238=0,0,
IF(Q238=1,0,
IF(Q238=2,#REF!*4*2*0.8,
IF(Q238=3,#REF!*4*0.8,
IF(Q238=4,#REF!*4*0.8,
IF(Q238=5,0,
IF(Q238=6,0,
IF(Q238=7,#REF!*4))))))))))</f>
        <v>#REF!</v>
      </c>
      <c r="AS238" s="2" t="e">
        <f>IF(AZ238="s",
IF(Q238=0,0,
IF(Q238=1,#REF!*2,
IF(Q238=2,#REF!*2,
IF(Q238=3,#REF!*2,
IF(Q238=4,#REF!*2,
IF(Q238=5,#REF!*2,
IF(Q238=6,#REF!*2,
IF(Q238=7,#REF!*2)))))))),
IF(AZ238="t",
IF(Q238=0,#REF!*2*0.8,
IF(Q238=1,#REF!*2*0.8,
IF(Q238=2,#REF!*2*0.8,
IF(Q238=3,#REF!*2*0.8,
IF(Q238=4,#REF!*2*0.8,
IF(Q238=5,#REF!*2*0.8,
IF(Q238=6,#REF!*1*0.8,
IF(Q238=7,#REF!*2))))))))))</f>
        <v>#REF!</v>
      </c>
      <c r="AT238" s="2" t="e">
        <f t="shared" si="87"/>
        <v>#REF!</v>
      </c>
      <c r="AU238" s="2" t="e">
        <f>IF(AZ238="s",
IF(Q238=0,0,
IF(Q238=1,(14-2)*(#REF!+#REF!)/4*4,
IF(Q238=2,(14-2)*(#REF!+#REF!)/4*2,
IF(Q238=3,(14-2)*(#REF!+#REF!)/4*3,
IF(Q238=4,(14-2)*(#REF!+#REF!)/4,
IF(Q238=5,(14-2)*#REF!/4,
IF(Q238=6,0,
IF(Q238=7,(14)*#REF!)))))))),
IF(AZ238="t",
IF(Q238=0,0,
IF(Q238=1,(11-2)*(#REF!+#REF!)/4*4,
IF(Q238=2,(11-2)*(#REF!+#REF!)/4*2,
IF(Q238=3,(11-2)*(#REF!+#REF!)/4*3,
IF(Q238=4,(11-2)*(#REF!+#REF!)/4,
IF(Q238=5,(11-2)*#REF!/4,
IF(Q238=6,0,
IF(Q238=7,(11)*#REF!))))))))))</f>
        <v>#REF!</v>
      </c>
      <c r="AV238" s="2" t="e">
        <f t="shared" si="88"/>
        <v>#REF!</v>
      </c>
      <c r="AW238" s="2">
        <f t="shared" si="89"/>
        <v>8</v>
      </c>
      <c r="AX238" s="2">
        <f t="shared" si="90"/>
        <v>4</v>
      </c>
      <c r="AY238" s="2" t="e">
        <f t="shared" si="91"/>
        <v>#REF!</v>
      </c>
      <c r="AZ238" s="2" t="s">
        <v>63</v>
      </c>
      <c r="BA238" s="2" t="e">
        <f>IF(BG238="A",0,IF(AZ238="s",14*#REF!,IF(AZ238="T",11*#REF!,"HATA")))</f>
        <v>#REF!</v>
      </c>
      <c r="BB238" s="2" t="e">
        <f t="shared" si="92"/>
        <v>#REF!</v>
      </c>
      <c r="BC238" s="2" t="e">
        <f t="shared" si="93"/>
        <v>#REF!</v>
      </c>
      <c r="BD238" s="2" t="e">
        <f>IF(BC238-#REF!=0,"DOĞRU","YANLIŞ")</f>
        <v>#REF!</v>
      </c>
      <c r="BE238" s="2" t="e">
        <f>#REF!-BC238</f>
        <v>#REF!</v>
      </c>
      <c r="BF238" s="2">
        <v>0</v>
      </c>
      <c r="BH238" s="2">
        <v>1</v>
      </c>
      <c r="BJ238" s="2">
        <v>4</v>
      </c>
      <c r="BL238" s="7" t="e">
        <f>#REF!*14</f>
        <v>#REF!</v>
      </c>
      <c r="BM238" s="9"/>
      <c r="BN238" s="8"/>
      <c r="BO238" s="13"/>
      <c r="BP238" s="13"/>
      <c r="BQ238" s="13"/>
      <c r="BR238" s="13"/>
      <c r="BS238" s="13"/>
      <c r="BT238" s="10"/>
      <c r="BU238" s="11"/>
      <c r="BV238" s="12"/>
      <c r="CC238" s="41"/>
      <c r="CD238" s="41"/>
      <c r="CE238" s="41"/>
      <c r="CF238" s="42"/>
      <c r="CG238" s="42"/>
      <c r="CH238" s="42"/>
      <c r="CI238" s="42"/>
      <c r="CJ238" s="42"/>
      <c r="CK238" s="42"/>
    </row>
    <row r="239" spans="1:89" hidden="1" x14ac:dyDescent="0.25">
      <c r="A239" s="2" t="s">
        <v>488</v>
      </c>
      <c r="B239" s="2" t="s">
        <v>489</v>
      </c>
      <c r="C239" s="2" t="s">
        <v>489</v>
      </c>
      <c r="D239" s="4" t="s">
        <v>60</v>
      </c>
      <c r="E239" s="4" t="s">
        <v>60</v>
      </c>
      <c r="F239" s="5" t="e">
        <f>IF(AZ239="S",
IF(#REF!+BH239=2012,
IF(#REF!=1,"12-13/1",
IF(#REF!=2,"12-13/2",
IF(#REF!=3,"13-14/1",
IF(#REF!=4,"13-14/2","Hata1")))),
IF(#REF!+BH239=2013,
IF(#REF!=1,"13-14/1",
IF(#REF!=2,"13-14/2",
IF(#REF!=3,"14-15/1",
IF(#REF!=4,"14-15/2","Hata2")))),
IF(#REF!+BH239=2014,
IF(#REF!=1,"14-15/1",
IF(#REF!=2,"14-15/2",
IF(#REF!=3,"15-16/1",
IF(#REF!=4,"15-16/2","Hata3")))),
IF(#REF!+BH239=2015,
IF(#REF!=1,"15-16/1",
IF(#REF!=2,"15-16/2",
IF(#REF!=3,"16-17/1",
IF(#REF!=4,"16-17/2","Hata4")))),
IF(#REF!+BH239=2016,
IF(#REF!=1,"16-17/1",
IF(#REF!=2,"16-17/2",
IF(#REF!=3,"17-18/1",
IF(#REF!=4,"17-18/2","Hata5")))),
IF(#REF!+BH239=2017,
IF(#REF!=1,"17-18/1",
IF(#REF!=2,"17-18/2",
IF(#REF!=3,"18-19/1",
IF(#REF!=4,"18-19/2","Hata6")))),
IF(#REF!+BH239=2018,
IF(#REF!=1,"18-19/1",
IF(#REF!=2,"18-19/2",
IF(#REF!=3,"19-20/1",
IF(#REF!=4,"19-20/2","Hata7")))),
IF(#REF!+BH239=2019,
IF(#REF!=1,"19-20/1",
IF(#REF!=2,"19-20/2",
IF(#REF!=3,"20-21/1",
IF(#REF!=4,"20-21/2","Hata8")))),
IF(#REF!+BH239=2020,
IF(#REF!=1,"20-21/1",
IF(#REF!=2,"20-21/2",
IF(#REF!=3,"21-22/1",
IF(#REF!=4,"21-22/2","Hata9")))),
IF(#REF!+BH239=2021,
IF(#REF!=1,"21-22/1",
IF(#REF!=2,"21-22/2",
IF(#REF!=3,"22-23/1",
IF(#REF!=4,"22-23/2","Hata10")))),
IF(#REF!+BH239=2022,
IF(#REF!=1,"22-23/1",
IF(#REF!=2,"22-23/2",
IF(#REF!=3,"23-24/1",
IF(#REF!=4,"23-24/2","Hata11")))),
IF(#REF!+BH239=2023,
IF(#REF!=1,"23-24/1",
IF(#REF!=2,"23-24/2",
IF(#REF!=3,"24-25/1",
IF(#REF!=4,"24-25/2","Hata12")))),
)))))))))))),
IF(AZ239="T",
IF(#REF!+BH239=2012,
IF(#REF!=1,"12-13/1",
IF(#REF!=2,"12-13/2",
IF(#REF!=3,"12-13/3",
IF(#REF!=4,"13-14/1",
IF(#REF!=5,"13-14/2",
IF(#REF!=6,"13-14/3","Hata1")))))),
IF(#REF!+BH239=2013,
IF(#REF!=1,"13-14/1",
IF(#REF!=2,"13-14/2",
IF(#REF!=3,"13-14/3",
IF(#REF!=4,"14-15/1",
IF(#REF!=5,"14-15/2",
IF(#REF!=6,"14-15/3","Hata2")))))),
IF(#REF!+BH239=2014,
IF(#REF!=1,"14-15/1",
IF(#REF!=2,"14-15/2",
IF(#REF!=3,"14-15/3",
IF(#REF!=4,"15-16/1",
IF(#REF!=5,"15-16/2",
IF(#REF!=6,"15-16/3","Hata3")))))),
IF(AND(#REF!+#REF!&gt;2014,#REF!+#REF!&lt;2015,BH239=1),
IF(#REF!=0.1,"14-15/0.1",
IF(#REF!=0.2,"14-15/0.2",
IF(#REF!=0.3,"14-15/0.3","Hata4"))),
IF(#REF!+BH239=2015,
IF(#REF!=1,"15-16/1",
IF(#REF!=2,"15-16/2",
IF(#REF!=3,"15-16/3",
IF(#REF!=4,"16-17/1",
IF(#REF!=5,"16-17/2",
IF(#REF!=6,"16-17/3","Hata5")))))),
IF(#REF!+BH239=2016,
IF(#REF!=1,"16-17/1",
IF(#REF!=2,"16-17/2",
IF(#REF!=3,"16-17/3",
IF(#REF!=4,"17-18/1",
IF(#REF!=5,"17-18/2",
IF(#REF!=6,"17-18/3","Hata6")))))),
IF(#REF!+BH239=2017,
IF(#REF!=1,"17-18/1",
IF(#REF!=2,"17-18/2",
IF(#REF!=3,"17-18/3",
IF(#REF!=4,"18-19/1",
IF(#REF!=5,"18-19/2",
IF(#REF!=6,"18-19/3","Hata7")))))),
IF(#REF!+BH239=2018,
IF(#REF!=1,"18-19/1",
IF(#REF!=2,"18-19/2",
IF(#REF!=3,"18-19/3",
IF(#REF!=4,"19-20/1",
IF(#REF!=5," 19-20/2",
IF(#REF!=6,"19-20/3","Hata8")))))),
IF(#REF!+BH239=2019,
IF(#REF!=1,"19-20/1",
IF(#REF!=2,"19-20/2",
IF(#REF!=3,"19-20/3",
IF(#REF!=4,"20-21/1",
IF(#REF!=5,"20-21/2",
IF(#REF!=6,"20-21/3","Hata9")))))),
IF(#REF!+BH239=2020,
IF(#REF!=1,"20-21/1",
IF(#REF!=2,"20-21/2",
IF(#REF!=3,"20-21/3",
IF(#REF!=4,"21-22/1",
IF(#REF!=5,"21-22/2",
IF(#REF!=6,"21-22/3","Hata10")))))),
IF(#REF!+BH239=2021,
IF(#REF!=1,"21-22/1",
IF(#REF!=2,"21-22/2",
IF(#REF!=3,"21-22/3",
IF(#REF!=4,"22-23/1",
IF(#REF!=5,"22-23/2",
IF(#REF!=6,"22-23/3","Hata11")))))),
IF(#REF!+BH239=2022,
IF(#REF!=1,"22-23/1",
IF(#REF!=2,"22-23/2",
IF(#REF!=3,"22-23/3",
IF(#REF!=4,"23-24/1",
IF(#REF!=5,"23-24/2",
IF(#REF!=6,"23-24/3","Hata12")))))),
IF(#REF!+BH239=2023,
IF(#REF!=1,"23-24/1",
IF(#REF!=2,"23-24/2",
IF(#REF!=3,"23-24/3",
IF(#REF!=4,"24-25/1",
IF(#REF!=5,"24-25/2",
IF(#REF!=6,"24-25/3","Hata13")))))),
))))))))))))))
)</f>
        <v>#REF!</v>
      </c>
      <c r="G239" s="4"/>
      <c r="H239" s="2" t="s">
        <v>150</v>
      </c>
      <c r="I239" s="2">
        <v>206096</v>
      </c>
      <c r="J239" s="2" t="s">
        <v>107</v>
      </c>
      <c r="Q239" s="5">
        <v>2</v>
      </c>
      <c r="R239" s="2">
        <f>VLOOKUP($Q239,[1]sistem!$I$3:$L$10,2,FALSE)</f>
        <v>0</v>
      </c>
      <c r="S239" s="2">
        <f>VLOOKUP($Q239,[1]sistem!$I$3:$L$10,3,FALSE)</f>
        <v>2</v>
      </c>
      <c r="T239" s="2">
        <f>VLOOKUP($Q239,[1]sistem!$I$3:$L$10,4,FALSE)</f>
        <v>1</v>
      </c>
      <c r="U239" s="2" t="e">
        <f>VLOOKUP($AZ239,[1]sistem!$I$13:$L$14,2,FALSE)*#REF!</f>
        <v>#REF!</v>
      </c>
      <c r="V239" s="2" t="e">
        <f>VLOOKUP($AZ239,[1]sistem!$I$13:$L$14,3,FALSE)*#REF!</f>
        <v>#REF!</v>
      </c>
      <c r="W239" s="2" t="e">
        <f>VLOOKUP($AZ239,[1]sistem!$I$13:$L$14,4,FALSE)*#REF!</f>
        <v>#REF!</v>
      </c>
      <c r="X239" s="2" t="e">
        <f t="shared" si="80"/>
        <v>#REF!</v>
      </c>
      <c r="Y239" s="2" t="e">
        <f t="shared" si="81"/>
        <v>#REF!</v>
      </c>
      <c r="Z239" s="2" t="e">
        <f t="shared" si="82"/>
        <v>#REF!</v>
      </c>
      <c r="AA239" s="2" t="e">
        <f t="shared" si="83"/>
        <v>#REF!</v>
      </c>
      <c r="AB239" s="2">
        <f>VLOOKUP(AZ239,[1]sistem!$I$18:$J$19,2,FALSE)</f>
        <v>14</v>
      </c>
      <c r="AC239" s="2">
        <v>0.25</v>
      </c>
      <c r="AD239" s="2">
        <f>VLOOKUP($Q239,[1]sistem!$I$3:$M$10,5,FALSE)</f>
        <v>2</v>
      </c>
      <c r="AE239" s="2">
        <v>5</v>
      </c>
      <c r="AG239" s="2">
        <f>AE239*AK239</f>
        <v>70</v>
      </c>
      <c r="AH239" s="2">
        <f>VLOOKUP($Q239,[1]sistem!$I$3:$N$10,6,FALSE)</f>
        <v>3</v>
      </c>
      <c r="AI239" s="2">
        <v>2</v>
      </c>
      <c r="AJ239" s="2">
        <f t="shared" si="84"/>
        <v>6</v>
      </c>
      <c r="AK239" s="2">
        <f>VLOOKUP($AZ239,[1]sistem!$I$18:$K$19,3,FALSE)</f>
        <v>14</v>
      </c>
      <c r="AL239" s="2" t="e">
        <f>AK239*#REF!</f>
        <v>#REF!</v>
      </c>
      <c r="AM239" s="2" t="e">
        <f t="shared" si="85"/>
        <v>#REF!</v>
      </c>
      <c r="AN239" s="2">
        <f t="shared" si="95"/>
        <v>25</v>
      </c>
      <c r="AO239" s="2" t="e">
        <f t="shared" si="86"/>
        <v>#REF!</v>
      </c>
      <c r="AP239" s="2" t="e">
        <f>ROUND(AO239-#REF!,0)</f>
        <v>#REF!</v>
      </c>
      <c r="AQ239" s="2">
        <f>IF(AZ239="s",IF(Q239=0,0,
IF(Q239=1,#REF!*4*4,
IF(Q239=2,0,
IF(Q239=3,#REF!*4*2,
IF(Q239=4,0,
IF(Q239=5,0,
IF(Q239=6,0,
IF(Q239=7,0)))))))),
IF(AZ239="t",
IF(Q239=0,0,
IF(Q239=1,#REF!*4*4*0.8,
IF(Q239=2,0,
IF(Q239=3,#REF!*4*2*0.8,
IF(Q239=4,0,
IF(Q239=5,0,
IF(Q239=6,0,
IF(Q239=7,0))))))))))</f>
        <v>0</v>
      </c>
      <c r="AR239" s="2" t="e">
        <f>IF(AZ239="s",
IF(Q239=0,0,
IF(Q239=1,0,
IF(Q239=2,#REF!*4*2,
IF(Q239=3,#REF!*4,
IF(Q239=4,#REF!*4,
IF(Q239=5,0,
IF(Q239=6,0,
IF(Q239=7,#REF!*4)))))))),
IF(AZ239="t",
IF(Q239=0,0,
IF(Q239=1,0,
IF(Q239=2,#REF!*4*2*0.8,
IF(Q239=3,#REF!*4*0.8,
IF(Q239=4,#REF!*4*0.8,
IF(Q239=5,0,
IF(Q239=6,0,
IF(Q239=7,#REF!*4))))))))))</f>
        <v>#REF!</v>
      </c>
      <c r="AS239" s="2" t="e">
        <f>IF(AZ239="s",
IF(Q239=0,0,
IF(Q239=1,#REF!*2,
IF(Q239=2,#REF!*2,
IF(Q239=3,#REF!*2,
IF(Q239=4,#REF!*2,
IF(Q239=5,#REF!*2,
IF(Q239=6,#REF!*2,
IF(Q239=7,#REF!*2)))))))),
IF(AZ239="t",
IF(Q239=0,#REF!*2*0.8,
IF(Q239=1,#REF!*2*0.8,
IF(Q239=2,#REF!*2*0.8,
IF(Q239=3,#REF!*2*0.8,
IF(Q239=4,#REF!*2*0.8,
IF(Q239=5,#REF!*2*0.8,
IF(Q239=6,#REF!*1*0.8,
IF(Q239=7,#REF!*2))))))))))</f>
        <v>#REF!</v>
      </c>
      <c r="AT239" s="2" t="e">
        <f t="shared" si="87"/>
        <v>#REF!</v>
      </c>
      <c r="AU239" s="2" t="e">
        <f>IF(AZ239="s",
IF(Q239=0,0,
IF(Q239=1,(14-2)*(#REF!+#REF!)/4*4,
IF(Q239=2,(14-2)*(#REF!+#REF!)/4*2,
IF(Q239=3,(14-2)*(#REF!+#REF!)/4*3,
IF(Q239=4,(14-2)*(#REF!+#REF!)/4,
IF(Q239=5,(14-2)*#REF!/4,
IF(Q239=6,0,
IF(Q239=7,(14)*#REF!)))))))),
IF(AZ239="t",
IF(Q239=0,0,
IF(Q239=1,(11-2)*(#REF!+#REF!)/4*4,
IF(Q239=2,(11-2)*(#REF!+#REF!)/4*2,
IF(Q239=3,(11-2)*(#REF!+#REF!)/4*3,
IF(Q239=4,(11-2)*(#REF!+#REF!)/4,
IF(Q239=5,(11-2)*#REF!/4,
IF(Q239=6,0,
IF(Q239=7,(11)*#REF!))))))))))</f>
        <v>#REF!</v>
      </c>
      <c r="AV239" s="2" t="e">
        <f t="shared" si="88"/>
        <v>#REF!</v>
      </c>
      <c r="AW239" s="2">
        <f t="shared" si="89"/>
        <v>12</v>
      </c>
      <c r="AX239" s="2">
        <f t="shared" si="90"/>
        <v>6</v>
      </c>
      <c r="AY239" s="2" t="e">
        <f t="shared" si="91"/>
        <v>#REF!</v>
      </c>
      <c r="AZ239" s="2" t="s">
        <v>63</v>
      </c>
      <c r="BA239" s="2" t="e">
        <f>IF(BG239="A",0,IF(AZ239="s",14*#REF!,IF(AZ239="T",11*#REF!,"HATA")))</f>
        <v>#REF!</v>
      </c>
      <c r="BB239" s="2" t="e">
        <f t="shared" si="92"/>
        <v>#REF!</v>
      </c>
      <c r="BC239" s="2" t="e">
        <f t="shared" si="93"/>
        <v>#REF!</v>
      </c>
      <c r="BD239" s="2" t="e">
        <f>IF(BC239-#REF!=0,"DOĞRU","YANLIŞ")</f>
        <v>#REF!</v>
      </c>
      <c r="BE239" s="2" t="e">
        <f>#REF!-BC239</f>
        <v>#REF!</v>
      </c>
      <c r="BF239" s="2">
        <v>0</v>
      </c>
      <c r="BH239" s="2">
        <v>1</v>
      </c>
      <c r="BJ239" s="2">
        <v>2</v>
      </c>
      <c r="BL239" s="7" t="e">
        <f>#REF!*14</f>
        <v>#REF!</v>
      </c>
      <c r="BM239" s="9"/>
      <c r="BN239" s="8"/>
      <c r="BO239" s="13"/>
      <c r="BP239" s="13"/>
      <c r="BQ239" s="13"/>
      <c r="BR239" s="13"/>
      <c r="BS239" s="13"/>
      <c r="BT239" s="10"/>
      <c r="BU239" s="11"/>
      <c r="BV239" s="12"/>
      <c r="CC239" s="41"/>
      <c r="CD239" s="41"/>
      <c r="CE239" s="41"/>
      <c r="CF239" s="42"/>
      <c r="CG239" s="42"/>
      <c r="CH239" s="42"/>
      <c r="CI239" s="42"/>
      <c r="CJ239" s="42"/>
      <c r="CK239" s="42"/>
    </row>
    <row r="240" spans="1:89" hidden="1" x14ac:dyDescent="0.25">
      <c r="A240" s="2" t="s">
        <v>245</v>
      </c>
      <c r="B240" s="2" t="s">
        <v>246</v>
      </c>
      <c r="C240" s="2" t="s">
        <v>246</v>
      </c>
      <c r="D240" s="4" t="s">
        <v>60</v>
      </c>
      <c r="E240" s="4" t="s">
        <v>60</v>
      </c>
      <c r="F240" s="5" t="e">
        <f>IF(AZ240="S",
IF(#REF!+BH240=2012,
IF(#REF!=1,"12-13/1",
IF(#REF!=2,"12-13/2",
IF(#REF!=3,"13-14/1",
IF(#REF!=4,"13-14/2","Hata1")))),
IF(#REF!+BH240=2013,
IF(#REF!=1,"13-14/1",
IF(#REF!=2,"13-14/2",
IF(#REF!=3,"14-15/1",
IF(#REF!=4,"14-15/2","Hata2")))),
IF(#REF!+BH240=2014,
IF(#REF!=1,"14-15/1",
IF(#REF!=2,"14-15/2",
IF(#REF!=3,"15-16/1",
IF(#REF!=4,"15-16/2","Hata3")))),
IF(#REF!+BH240=2015,
IF(#REF!=1,"15-16/1",
IF(#REF!=2,"15-16/2",
IF(#REF!=3,"16-17/1",
IF(#REF!=4,"16-17/2","Hata4")))),
IF(#REF!+BH240=2016,
IF(#REF!=1,"16-17/1",
IF(#REF!=2,"16-17/2",
IF(#REF!=3,"17-18/1",
IF(#REF!=4,"17-18/2","Hata5")))),
IF(#REF!+BH240=2017,
IF(#REF!=1,"17-18/1",
IF(#REF!=2,"17-18/2",
IF(#REF!=3,"18-19/1",
IF(#REF!=4,"18-19/2","Hata6")))),
IF(#REF!+BH240=2018,
IF(#REF!=1,"18-19/1",
IF(#REF!=2,"18-19/2",
IF(#REF!=3,"19-20/1",
IF(#REF!=4,"19-20/2","Hata7")))),
IF(#REF!+BH240=2019,
IF(#REF!=1,"19-20/1",
IF(#REF!=2,"19-20/2",
IF(#REF!=3,"20-21/1",
IF(#REF!=4,"20-21/2","Hata8")))),
IF(#REF!+BH240=2020,
IF(#REF!=1,"20-21/1",
IF(#REF!=2,"20-21/2",
IF(#REF!=3,"21-22/1",
IF(#REF!=4,"21-22/2","Hata9")))),
IF(#REF!+BH240=2021,
IF(#REF!=1,"21-22/1",
IF(#REF!=2,"21-22/2",
IF(#REF!=3,"22-23/1",
IF(#REF!=4,"22-23/2","Hata10")))),
IF(#REF!+BH240=2022,
IF(#REF!=1,"22-23/1",
IF(#REF!=2,"22-23/2",
IF(#REF!=3,"23-24/1",
IF(#REF!=4,"23-24/2","Hata11")))),
IF(#REF!+BH240=2023,
IF(#REF!=1,"23-24/1",
IF(#REF!=2,"23-24/2",
IF(#REF!=3,"24-25/1",
IF(#REF!=4,"24-25/2","Hata12")))),
)))))))))))),
IF(AZ240="T",
IF(#REF!+BH240=2012,
IF(#REF!=1,"12-13/1",
IF(#REF!=2,"12-13/2",
IF(#REF!=3,"12-13/3",
IF(#REF!=4,"13-14/1",
IF(#REF!=5,"13-14/2",
IF(#REF!=6,"13-14/3","Hata1")))))),
IF(#REF!+BH240=2013,
IF(#REF!=1,"13-14/1",
IF(#REF!=2,"13-14/2",
IF(#REF!=3,"13-14/3",
IF(#REF!=4,"14-15/1",
IF(#REF!=5,"14-15/2",
IF(#REF!=6,"14-15/3","Hata2")))))),
IF(#REF!+BH240=2014,
IF(#REF!=1,"14-15/1",
IF(#REF!=2,"14-15/2",
IF(#REF!=3,"14-15/3",
IF(#REF!=4,"15-16/1",
IF(#REF!=5,"15-16/2",
IF(#REF!=6,"15-16/3","Hata3")))))),
IF(AND(#REF!+#REF!&gt;2014,#REF!+#REF!&lt;2015,BH240=1),
IF(#REF!=0.1,"14-15/0.1",
IF(#REF!=0.2,"14-15/0.2",
IF(#REF!=0.3,"14-15/0.3","Hata4"))),
IF(#REF!+BH240=2015,
IF(#REF!=1,"15-16/1",
IF(#REF!=2,"15-16/2",
IF(#REF!=3,"15-16/3",
IF(#REF!=4,"16-17/1",
IF(#REF!=5,"16-17/2",
IF(#REF!=6,"16-17/3","Hata5")))))),
IF(#REF!+BH240=2016,
IF(#REF!=1,"16-17/1",
IF(#REF!=2,"16-17/2",
IF(#REF!=3,"16-17/3",
IF(#REF!=4,"17-18/1",
IF(#REF!=5,"17-18/2",
IF(#REF!=6,"17-18/3","Hata6")))))),
IF(#REF!+BH240=2017,
IF(#REF!=1,"17-18/1",
IF(#REF!=2,"17-18/2",
IF(#REF!=3,"17-18/3",
IF(#REF!=4,"18-19/1",
IF(#REF!=5,"18-19/2",
IF(#REF!=6,"18-19/3","Hata7")))))),
IF(#REF!+BH240=2018,
IF(#REF!=1,"18-19/1",
IF(#REF!=2,"18-19/2",
IF(#REF!=3,"18-19/3",
IF(#REF!=4,"19-20/1",
IF(#REF!=5," 19-20/2",
IF(#REF!=6,"19-20/3","Hata8")))))),
IF(#REF!+BH240=2019,
IF(#REF!=1,"19-20/1",
IF(#REF!=2,"19-20/2",
IF(#REF!=3,"19-20/3",
IF(#REF!=4,"20-21/1",
IF(#REF!=5,"20-21/2",
IF(#REF!=6,"20-21/3","Hata9")))))),
IF(#REF!+BH240=2020,
IF(#REF!=1,"20-21/1",
IF(#REF!=2,"20-21/2",
IF(#REF!=3,"20-21/3",
IF(#REF!=4,"21-22/1",
IF(#REF!=5,"21-22/2",
IF(#REF!=6,"21-22/3","Hata10")))))),
IF(#REF!+BH240=2021,
IF(#REF!=1,"21-22/1",
IF(#REF!=2,"21-22/2",
IF(#REF!=3,"21-22/3",
IF(#REF!=4,"22-23/1",
IF(#REF!=5,"22-23/2",
IF(#REF!=6,"22-23/3","Hata11")))))),
IF(#REF!+BH240=2022,
IF(#REF!=1,"22-23/1",
IF(#REF!=2,"22-23/2",
IF(#REF!=3,"22-23/3",
IF(#REF!=4,"23-24/1",
IF(#REF!=5,"23-24/2",
IF(#REF!=6,"23-24/3","Hata12")))))),
IF(#REF!+BH240=2023,
IF(#REF!=1,"23-24/1",
IF(#REF!=2,"23-24/2",
IF(#REF!=3,"23-24/3",
IF(#REF!=4,"24-25/1",
IF(#REF!=5,"24-25/2",
IF(#REF!=6,"24-25/3","Hata13")))))),
))))))))))))))
)</f>
        <v>#REF!</v>
      </c>
      <c r="G240" s="4"/>
      <c r="H240" s="2" t="s">
        <v>150</v>
      </c>
      <c r="I240" s="2">
        <v>206096</v>
      </c>
      <c r="J240" s="2" t="s">
        <v>107</v>
      </c>
      <c r="L240" s="2">
        <v>4358</v>
      </c>
      <c r="Q240" s="5">
        <v>0</v>
      </c>
      <c r="R240" s="2">
        <f>VLOOKUP($Q240,[1]sistem!$I$3:$L$10,2,FALSE)</f>
        <v>0</v>
      </c>
      <c r="S240" s="2">
        <f>VLOOKUP($Q240,[1]sistem!$I$3:$L$10,3,FALSE)</f>
        <v>0</v>
      </c>
      <c r="T240" s="2">
        <f>VLOOKUP($Q240,[1]sistem!$I$3:$L$10,4,FALSE)</f>
        <v>0</v>
      </c>
      <c r="U240" s="2" t="e">
        <f>VLOOKUP($AZ240,[1]sistem!$I$13:$L$14,2,FALSE)*#REF!</f>
        <v>#REF!</v>
      </c>
      <c r="V240" s="2" t="e">
        <f>VLOOKUP($AZ240,[1]sistem!$I$13:$L$14,3,FALSE)*#REF!</f>
        <v>#REF!</v>
      </c>
      <c r="W240" s="2" t="e">
        <f>VLOOKUP($AZ240,[1]sistem!$I$13:$L$14,4,FALSE)*#REF!</f>
        <v>#REF!</v>
      </c>
      <c r="X240" s="2" t="e">
        <f t="shared" si="80"/>
        <v>#REF!</v>
      </c>
      <c r="Y240" s="2" t="e">
        <f t="shared" si="81"/>
        <v>#REF!</v>
      </c>
      <c r="Z240" s="2" t="e">
        <f t="shared" si="82"/>
        <v>#REF!</v>
      </c>
      <c r="AA240" s="2" t="e">
        <f t="shared" si="83"/>
        <v>#REF!</v>
      </c>
      <c r="AB240" s="2">
        <f>VLOOKUP(AZ240,[1]sistem!$I$18:$J$19,2,FALSE)</f>
        <v>11</v>
      </c>
      <c r="AC240" s="2">
        <v>0.25</v>
      </c>
      <c r="AD240" s="2">
        <f>VLOOKUP($Q240,[1]sistem!$I$3:$M$10,5,FALSE)</f>
        <v>0</v>
      </c>
      <c r="AG240" s="2" t="e">
        <f>(#REF!+#REF!)*AB240</f>
        <v>#REF!</v>
      </c>
      <c r="AH240" s="2">
        <f>VLOOKUP($Q240,[1]sistem!$I$3:$N$10,6,FALSE)</f>
        <v>0</v>
      </c>
      <c r="AI240" s="2">
        <v>2</v>
      </c>
      <c r="AJ240" s="2">
        <f t="shared" si="84"/>
        <v>0</v>
      </c>
      <c r="AK240" s="2">
        <f>VLOOKUP($AZ240,[1]sistem!$I$18:$K$19,3,FALSE)</f>
        <v>11</v>
      </c>
      <c r="AL240" s="2" t="e">
        <f>AK240*#REF!</f>
        <v>#REF!</v>
      </c>
      <c r="AM240" s="2" t="e">
        <f t="shared" si="85"/>
        <v>#REF!</v>
      </c>
      <c r="AN240" s="2">
        <f t="shared" si="95"/>
        <v>25</v>
      </c>
      <c r="AO240" s="2" t="e">
        <f t="shared" si="86"/>
        <v>#REF!</v>
      </c>
      <c r="AP240" s="2" t="e">
        <f>ROUND(AO240-#REF!,0)</f>
        <v>#REF!</v>
      </c>
      <c r="AQ240" s="2">
        <f>IF(AZ240="s",IF(Q240=0,0,
IF(Q240=1,#REF!*4*4,
IF(Q240=2,0,
IF(Q240=3,#REF!*4*2,
IF(Q240=4,0,
IF(Q240=5,0,
IF(Q240=6,0,
IF(Q240=7,0)))))))),
IF(AZ240="t",
IF(Q240=0,0,
IF(Q240=1,#REF!*4*4*0.8,
IF(Q240=2,0,
IF(Q240=3,#REF!*4*2*0.8,
IF(Q240=4,0,
IF(Q240=5,0,
IF(Q240=6,0,
IF(Q240=7,0))))))))))</f>
        <v>0</v>
      </c>
      <c r="AR240" s="2">
        <f>IF(AZ240="s",
IF(Q240=0,0,
IF(Q240=1,0,
IF(Q240=2,#REF!*4*2,
IF(Q240=3,#REF!*4,
IF(Q240=4,#REF!*4,
IF(Q240=5,0,
IF(Q240=6,0,
IF(Q240=7,#REF!*4)))))))),
IF(AZ240="t",
IF(Q240=0,0,
IF(Q240=1,0,
IF(Q240=2,#REF!*4*2*0.8,
IF(Q240=3,#REF!*4*0.8,
IF(Q240=4,#REF!*4*0.8,
IF(Q240=5,0,
IF(Q240=6,0,
IF(Q240=7,#REF!*4))))))))))</f>
        <v>0</v>
      </c>
      <c r="AS240" s="2" t="e">
        <f>IF(AZ240="s",
IF(Q240=0,0,
IF(Q240=1,#REF!*2,
IF(Q240=2,#REF!*2,
IF(Q240=3,#REF!*2,
IF(Q240=4,#REF!*2,
IF(Q240=5,#REF!*2,
IF(Q240=6,#REF!*2,
IF(Q240=7,#REF!*2)))))))),
IF(AZ240="t",
IF(Q240=0,#REF!*2*0.8,
IF(Q240=1,#REF!*2*0.8,
IF(Q240=2,#REF!*2*0.8,
IF(Q240=3,#REF!*2*0.8,
IF(Q240=4,#REF!*2*0.8,
IF(Q240=5,#REF!*2*0.8,
IF(Q240=6,#REF!*1*0.8,
IF(Q240=7,#REF!*2))))))))))</f>
        <v>#REF!</v>
      </c>
      <c r="AT240" s="2" t="e">
        <f t="shared" si="87"/>
        <v>#REF!</v>
      </c>
      <c r="AU240" s="2">
        <f>IF(AZ240="s",
IF(Q240=0,0,
IF(Q240=1,(14-2)*(#REF!+#REF!)/4*4,
IF(Q240=2,(14-2)*(#REF!+#REF!)/4*2,
IF(Q240=3,(14-2)*(#REF!+#REF!)/4*3,
IF(Q240=4,(14-2)*(#REF!+#REF!)/4,
IF(Q240=5,(14-2)*#REF!/4,
IF(Q240=6,0,
IF(Q240=7,(14)*#REF!)))))))),
IF(AZ240="t",
IF(Q240=0,0,
IF(Q240=1,(11-2)*(#REF!+#REF!)/4*4,
IF(Q240=2,(11-2)*(#REF!+#REF!)/4*2,
IF(Q240=3,(11-2)*(#REF!+#REF!)/4*3,
IF(Q240=4,(11-2)*(#REF!+#REF!)/4,
IF(Q240=5,(11-2)*#REF!/4,
IF(Q240=6,0,
IF(Q240=7,(11)*#REF!))))))))))</f>
        <v>0</v>
      </c>
      <c r="AV240" s="2" t="e">
        <f t="shared" si="88"/>
        <v>#REF!</v>
      </c>
      <c r="AW240" s="2">
        <f t="shared" si="89"/>
        <v>0</v>
      </c>
      <c r="AX240" s="2">
        <f t="shared" si="90"/>
        <v>0</v>
      </c>
      <c r="AY240" s="2" t="e">
        <f t="shared" si="91"/>
        <v>#REF!</v>
      </c>
      <c r="AZ240" s="2" t="s">
        <v>81</v>
      </c>
      <c r="BA240" s="2" t="e">
        <f>IF(BG240="A",0,IF(AZ240="s",14*#REF!,IF(AZ240="T",11*#REF!,"HATA")))</f>
        <v>#REF!</v>
      </c>
      <c r="BB240" s="2" t="e">
        <f t="shared" si="92"/>
        <v>#REF!</v>
      </c>
      <c r="BC240" s="2" t="e">
        <f t="shared" si="93"/>
        <v>#REF!</v>
      </c>
      <c r="BD240" s="2" t="e">
        <f>IF(BC240-#REF!=0,"DOĞRU","YANLIŞ")</f>
        <v>#REF!</v>
      </c>
      <c r="BE240" s="2" t="e">
        <f>#REF!-BC240</f>
        <v>#REF!</v>
      </c>
      <c r="BF240" s="2">
        <v>0</v>
      </c>
      <c r="BH240" s="2">
        <v>1</v>
      </c>
      <c r="BJ240" s="2">
        <v>0</v>
      </c>
      <c r="BL240" s="7" t="e">
        <f>#REF!*14</f>
        <v>#REF!</v>
      </c>
      <c r="BM240" s="9"/>
      <c r="BN240" s="8"/>
      <c r="BO240" s="13"/>
      <c r="BP240" s="13"/>
      <c r="BQ240" s="13"/>
      <c r="BR240" s="13"/>
      <c r="BS240" s="13"/>
      <c r="BT240" s="10"/>
      <c r="BU240" s="11"/>
      <c r="BV240" s="12"/>
      <c r="CC240" s="41"/>
      <c r="CD240" s="41"/>
      <c r="CE240" s="41"/>
      <c r="CF240" s="42"/>
      <c r="CG240" s="42"/>
      <c r="CH240" s="42"/>
      <c r="CI240" s="42"/>
      <c r="CJ240" s="42"/>
      <c r="CK240" s="42"/>
    </row>
    <row r="241" spans="1:89" hidden="1" x14ac:dyDescent="0.25">
      <c r="A241" s="2" t="s">
        <v>496</v>
      </c>
      <c r="B241" s="2" t="s">
        <v>497</v>
      </c>
      <c r="C241" s="2" t="s">
        <v>497</v>
      </c>
      <c r="D241" s="4" t="s">
        <v>60</v>
      </c>
      <c r="E241" s="4" t="s">
        <v>60</v>
      </c>
      <c r="F241" s="5" t="e">
        <f>IF(AZ241="S",
IF(#REF!+BH241=2012,
IF(#REF!=1,"12-13/1",
IF(#REF!=2,"12-13/2",
IF(#REF!=3,"13-14/1",
IF(#REF!=4,"13-14/2","Hata1")))),
IF(#REF!+BH241=2013,
IF(#REF!=1,"13-14/1",
IF(#REF!=2,"13-14/2",
IF(#REF!=3,"14-15/1",
IF(#REF!=4,"14-15/2","Hata2")))),
IF(#REF!+BH241=2014,
IF(#REF!=1,"14-15/1",
IF(#REF!=2,"14-15/2",
IF(#REF!=3,"15-16/1",
IF(#REF!=4,"15-16/2","Hata3")))),
IF(#REF!+BH241=2015,
IF(#REF!=1,"15-16/1",
IF(#REF!=2,"15-16/2",
IF(#REF!=3,"16-17/1",
IF(#REF!=4,"16-17/2","Hata4")))),
IF(#REF!+BH241=2016,
IF(#REF!=1,"16-17/1",
IF(#REF!=2,"16-17/2",
IF(#REF!=3,"17-18/1",
IF(#REF!=4,"17-18/2","Hata5")))),
IF(#REF!+BH241=2017,
IF(#REF!=1,"17-18/1",
IF(#REF!=2,"17-18/2",
IF(#REF!=3,"18-19/1",
IF(#REF!=4,"18-19/2","Hata6")))),
IF(#REF!+BH241=2018,
IF(#REF!=1,"18-19/1",
IF(#REF!=2,"18-19/2",
IF(#REF!=3,"19-20/1",
IF(#REF!=4,"19-20/2","Hata7")))),
IF(#REF!+BH241=2019,
IF(#REF!=1,"19-20/1",
IF(#REF!=2,"19-20/2",
IF(#REF!=3,"20-21/1",
IF(#REF!=4,"20-21/2","Hata8")))),
IF(#REF!+BH241=2020,
IF(#REF!=1,"20-21/1",
IF(#REF!=2,"20-21/2",
IF(#REF!=3,"21-22/1",
IF(#REF!=4,"21-22/2","Hata9")))),
IF(#REF!+BH241=2021,
IF(#REF!=1,"21-22/1",
IF(#REF!=2,"21-22/2",
IF(#REF!=3,"22-23/1",
IF(#REF!=4,"22-23/2","Hata10")))),
IF(#REF!+BH241=2022,
IF(#REF!=1,"22-23/1",
IF(#REF!=2,"22-23/2",
IF(#REF!=3,"23-24/1",
IF(#REF!=4,"23-24/2","Hata11")))),
IF(#REF!+BH241=2023,
IF(#REF!=1,"23-24/1",
IF(#REF!=2,"23-24/2",
IF(#REF!=3,"24-25/1",
IF(#REF!=4,"24-25/2","Hata12")))),
)))))))))))),
IF(AZ241="T",
IF(#REF!+BH241=2012,
IF(#REF!=1,"12-13/1",
IF(#REF!=2,"12-13/2",
IF(#REF!=3,"12-13/3",
IF(#REF!=4,"13-14/1",
IF(#REF!=5,"13-14/2",
IF(#REF!=6,"13-14/3","Hata1")))))),
IF(#REF!+BH241=2013,
IF(#REF!=1,"13-14/1",
IF(#REF!=2,"13-14/2",
IF(#REF!=3,"13-14/3",
IF(#REF!=4,"14-15/1",
IF(#REF!=5,"14-15/2",
IF(#REF!=6,"14-15/3","Hata2")))))),
IF(#REF!+BH241=2014,
IF(#REF!=1,"14-15/1",
IF(#REF!=2,"14-15/2",
IF(#REF!=3,"14-15/3",
IF(#REF!=4,"15-16/1",
IF(#REF!=5,"15-16/2",
IF(#REF!=6,"15-16/3","Hata3")))))),
IF(AND(#REF!+#REF!&gt;2014,#REF!+#REF!&lt;2015,BH241=1),
IF(#REF!=0.1,"14-15/0.1",
IF(#REF!=0.2,"14-15/0.2",
IF(#REF!=0.3,"14-15/0.3","Hata4"))),
IF(#REF!+BH241=2015,
IF(#REF!=1,"15-16/1",
IF(#REF!=2,"15-16/2",
IF(#REF!=3,"15-16/3",
IF(#REF!=4,"16-17/1",
IF(#REF!=5,"16-17/2",
IF(#REF!=6,"16-17/3","Hata5")))))),
IF(#REF!+BH241=2016,
IF(#REF!=1,"16-17/1",
IF(#REF!=2,"16-17/2",
IF(#REF!=3,"16-17/3",
IF(#REF!=4,"17-18/1",
IF(#REF!=5,"17-18/2",
IF(#REF!=6,"17-18/3","Hata6")))))),
IF(#REF!+BH241=2017,
IF(#REF!=1,"17-18/1",
IF(#REF!=2,"17-18/2",
IF(#REF!=3,"17-18/3",
IF(#REF!=4,"18-19/1",
IF(#REF!=5,"18-19/2",
IF(#REF!=6,"18-19/3","Hata7")))))),
IF(#REF!+BH241=2018,
IF(#REF!=1,"18-19/1",
IF(#REF!=2,"18-19/2",
IF(#REF!=3,"18-19/3",
IF(#REF!=4,"19-20/1",
IF(#REF!=5," 19-20/2",
IF(#REF!=6,"19-20/3","Hata8")))))),
IF(#REF!+BH241=2019,
IF(#REF!=1,"19-20/1",
IF(#REF!=2,"19-20/2",
IF(#REF!=3,"19-20/3",
IF(#REF!=4,"20-21/1",
IF(#REF!=5,"20-21/2",
IF(#REF!=6,"20-21/3","Hata9")))))),
IF(#REF!+BH241=2020,
IF(#REF!=1,"20-21/1",
IF(#REF!=2,"20-21/2",
IF(#REF!=3,"20-21/3",
IF(#REF!=4,"21-22/1",
IF(#REF!=5,"21-22/2",
IF(#REF!=6,"21-22/3","Hata10")))))),
IF(#REF!+BH241=2021,
IF(#REF!=1,"21-22/1",
IF(#REF!=2,"21-22/2",
IF(#REF!=3,"21-22/3",
IF(#REF!=4,"22-23/1",
IF(#REF!=5,"22-23/2",
IF(#REF!=6,"22-23/3","Hata11")))))),
IF(#REF!+BH241=2022,
IF(#REF!=1,"22-23/1",
IF(#REF!=2,"22-23/2",
IF(#REF!=3,"22-23/3",
IF(#REF!=4,"23-24/1",
IF(#REF!=5,"23-24/2",
IF(#REF!=6,"23-24/3","Hata12")))))),
IF(#REF!+BH241=2023,
IF(#REF!=1,"23-24/1",
IF(#REF!=2,"23-24/2",
IF(#REF!=3,"23-24/3",
IF(#REF!=4,"24-25/1",
IF(#REF!=5,"24-25/2",
IF(#REF!=6,"24-25/3","Hata13")))))),
))))))))))))))
)</f>
        <v>#REF!</v>
      </c>
      <c r="G241" s="4"/>
      <c r="H241" s="2" t="s">
        <v>150</v>
      </c>
      <c r="I241" s="2">
        <v>206096</v>
      </c>
      <c r="J241" s="2" t="s">
        <v>107</v>
      </c>
      <c r="Q241" s="5">
        <v>4</v>
      </c>
      <c r="R241" s="2">
        <f>VLOOKUP($Q241,[1]sistem!$I$3:$L$10,2,FALSE)</f>
        <v>0</v>
      </c>
      <c r="S241" s="2">
        <f>VLOOKUP($Q241,[1]sistem!$I$3:$L$10,3,FALSE)</f>
        <v>1</v>
      </c>
      <c r="T241" s="2">
        <f>VLOOKUP($Q241,[1]sistem!$I$3:$L$10,4,FALSE)</f>
        <v>1</v>
      </c>
      <c r="U241" s="2" t="e">
        <f>VLOOKUP($AZ241,[1]sistem!$I$13:$L$14,2,FALSE)*#REF!</f>
        <v>#REF!</v>
      </c>
      <c r="V241" s="2" t="e">
        <f>VLOOKUP($AZ241,[1]sistem!$I$13:$L$14,3,FALSE)*#REF!</f>
        <v>#REF!</v>
      </c>
      <c r="W241" s="2" t="e">
        <f>VLOOKUP($AZ241,[1]sistem!$I$13:$L$14,4,FALSE)*#REF!</f>
        <v>#REF!</v>
      </c>
      <c r="X241" s="2" t="e">
        <f t="shared" si="80"/>
        <v>#REF!</v>
      </c>
      <c r="Y241" s="2" t="e">
        <f t="shared" si="81"/>
        <v>#REF!</v>
      </c>
      <c r="Z241" s="2" t="e">
        <f t="shared" si="82"/>
        <v>#REF!</v>
      </c>
      <c r="AA241" s="2" t="e">
        <f t="shared" si="83"/>
        <v>#REF!</v>
      </c>
      <c r="AB241" s="2">
        <f>VLOOKUP(AZ241,[1]sistem!$I$18:$J$19,2,FALSE)</f>
        <v>14</v>
      </c>
      <c r="AC241" s="2">
        <v>0.25</v>
      </c>
      <c r="AD241" s="2">
        <f>VLOOKUP($Q241,[1]sistem!$I$3:$M$10,5,FALSE)</f>
        <v>1</v>
      </c>
      <c r="AE241" s="2">
        <v>4</v>
      </c>
      <c r="AG241" s="2">
        <f>AE241*AK241</f>
        <v>56</v>
      </c>
      <c r="AH241" s="2">
        <f>VLOOKUP($Q241,[1]sistem!$I$3:$N$10,6,FALSE)</f>
        <v>2</v>
      </c>
      <c r="AI241" s="2">
        <v>2</v>
      </c>
      <c r="AJ241" s="2">
        <f t="shared" si="84"/>
        <v>4</v>
      </c>
      <c r="AK241" s="2">
        <f>VLOOKUP($AZ241,[1]sistem!$I$18:$K$19,3,FALSE)</f>
        <v>14</v>
      </c>
      <c r="AL241" s="2" t="e">
        <f>AK241*#REF!</f>
        <v>#REF!</v>
      </c>
      <c r="AM241" s="2" t="e">
        <f t="shared" si="85"/>
        <v>#REF!</v>
      </c>
      <c r="AN241" s="2">
        <f t="shared" si="95"/>
        <v>25</v>
      </c>
      <c r="AO241" s="2" t="e">
        <f t="shared" si="86"/>
        <v>#REF!</v>
      </c>
      <c r="AP241" s="2" t="e">
        <f>ROUND(AO241-#REF!,0)</f>
        <v>#REF!</v>
      </c>
      <c r="AQ241" s="2">
        <f>IF(AZ241="s",IF(Q241=0,0,
IF(Q241=1,#REF!*4*4,
IF(Q241=2,0,
IF(Q241=3,#REF!*4*2,
IF(Q241=4,0,
IF(Q241=5,0,
IF(Q241=6,0,
IF(Q241=7,0)))))))),
IF(AZ241="t",
IF(Q241=0,0,
IF(Q241=1,#REF!*4*4*0.8,
IF(Q241=2,0,
IF(Q241=3,#REF!*4*2*0.8,
IF(Q241=4,0,
IF(Q241=5,0,
IF(Q241=6,0,
IF(Q241=7,0))))))))))</f>
        <v>0</v>
      </c>
      <c r="AR241" s="2" t="e">
        <f>IF(AZ241="s",
IF(Q241=0,0,
IF(Q241=1,0,
IF(Q241=2,#REF!*4*2,
IF(Q241=3,#REF!*4,
IF(Q241=4,#REF!*4,
IF(Q241=5,0,
IF(Q241=6,0,
IF(Q241=7,#REF!*4)))))))),
IF(AZ241="t",
IF(Q241=0,0,
IF(Q241=1,0,
IF(Q241=2,#REF!*4*2*0.8,
IF(Q241=3,#REF!*4*0.8,
IF(Q241=4,#REF!*4*0.8,
IF(Q241=5,0,
IF(Q241=6,0,
IF(Q241=7,#REF!*4))))))))))</f>
        <v>#REF!</v>
      </c>
      <c r="AS241" s="2" t="e">
        <f>IF(AZ241="s",
IF(Q241=0,0,
IF(Q241=1,#REF!*2,
IF(Q241=2,#REF!*2,
IF(Q241=3,#REF!*2,
IF(Q241=4,#REF!*2,
IF(Q241=5,#REF!*2,
IF(Q241=6,#REF!*2,
IF(Q241=7,#REF!*2)))))))),
IF(AZ241="t",
IF(Q241=0,#REF!*2*0.8,
IF(Q241=1,#REF!*2*0.8,
IF(Q241=2,#REF!*2*0.8,
IF(Q241=3,#REF!*2*0.8,
IF(Q241=4,#REF!*2*0.8,
IF(Q241=5,#REF!*2*0.8,
IF(Q241=6,#REF!*1*0.8,
IF(Q241=7,#REF!*2))))))))))</f>
        <v>#REF!</v>
      </c>
      <c r="AT241" s="2" t="e">
        <f t="shared" si="87"/>
        <v>#REF!</v>
      </c>
      <c r="AU241" s="2" t="e">
        <f>IF(AZ241="s",
IF(Q241=0,0,
IF(Q241=1,(14-2)*(#REF!+#REF!)/4*4,
IF(Q241=2,(14-2)*(#REF!+#REF!)/4*2,
IF(Q241=3,(14-2)*(#REF!+#REF!)/4*3,
IF(Q241=4,(14-2)*(#REF!+#REF!)/4,
IF(Q241=5,(14-2)*#REF!/4,
IF(Q241=6,0,
IF(Q241=7,(14)*#REF!)))))))),
IF(AZ241="t",
IF(Q241=0,0,
IF(Q241=1,(11-2)*(#REF!+#REF!)/4*4,
IF(Q241=2,(11-2)*(#REF!+#REF!)/4*2,
IF(Q241=3,(11-2)*(#REF!+#REF!)/4*3,
IF(Q241=4,(11-2)*(#REF!+#REF!)/4,
IF(Q241=5,(11-2)*#REF!/4,
IF(Q241=6,0,
IF(Q241=7,(11)*#REF!))))))))))</f>
        <v>#REF!</v>
      </c>
      <c r="AV241" s="2" t="e">
        <f t="shared" si="88"/>
        <v>#REF!</v>
      </c>
      <c r="AW241" s="2">
        <f t="shared" si="89"/>
        <v>8</v>
      </c>
      <c r="AX241" s="2">
        <f t="shared" si="90"/>
        <v>4</v>
      </c>
      <c r="AY241" s="2" t="e">
        <f t="shared" si="91"/>
        <v>#REF!</v>
      </c>
      <c r="AZ241" s="2" t="s">
        <v>63</v>
      </c>
      <c r="BA241" s="2" t="e">
        <f>IF(BG241="A",0,IF(AZ241="s",14*#REF!,IF(AZ241="T",11*#REF!,"HATA")))</f>
        <v>#REF!</v>
      </c>
      <c r="BB241" s="2" t="e">
        <f t="shared" si="92"/>
        <v>#REF!</v>
      </c>
      <c r="BC241" s="2" t="e">
        <f t="shared" si="93"/>
        <v>#REF!</v>
      </c>
      <c r="BD241" s="2" t="e">
        <f>IF(BC241-#REF!=0,"DOĞRU","YANLIŞ")</f>
        <v>#REF!</v>
      </c>
      <c r="BE241" s="2" t="e">
        <f>#REF!-BC241</f>
        <v>#REF!</v>
      </c>
      <c r="BF241" s="2">
        <v>1</v>
      </c>
      <c r="BH241" s="2">
        <v>1</v>
      </c>
      <c r="BJ241" s="2">
        <v>4</v>
      </c>
      <c r="BL241" s="7" t="e">
        <f>#REF!*14</f>
        <v>#REF!</v>
      </c>
      <c r="BM241" s="9"/>
      <c r="BN241" s="8"/>
      <c r="BO241" s="13"/>
      <c r="BP241" s="13"/>
      <c r="BQ241" s="13"/>
      <c r="BR241" s="13"/>
      <c r="BS241" s="13"/>
      <c r="BT241" s="10"/>
      <c r="BU241" s="11"/>
      <c r="BV241" s="12"/>
      <c r="CC241" s="41"/>
      <c r="CD241" s="41"/>
      <c r="CE241" s="41"/>
      <c r="CF241" s="42"/>
      <c r="CG241" s="42"/>
      <c r="CH241" s="42"/>
      <c r="CI241" s="42"/>
      <c r="CJ241" s="42"/>
      <c r="CK241" s="42"/>
    </row>
    <row r="242" spans="1:89" hidden="1" x14ac:dyDescent="0.25">
      <c r="A242" s="2" t="s">
        <v>335</v>
      </c>
      <c r="B242" s="2" t="s">
        <v>336</v>
      </c>
      <c r="C242" s="2" t="s">
        <v>336</v>
      </c>
      <c r="D242" s="4" t="s">
        <v>60</v>
      </c>
      <c r="E242" s="4" t="s">
        <v>60</v>
      </c>
      <c r="F242" s="5" t="e">
        <f>IF(AZ242="S",
IF(#REF!+BH242=2012,
IF(#REF!=1,"12-13/1",
IF(#REF!=2,"12-13/2",
IF(#REF!=3,"13-14/1",
IF(#REF!=4,"13-14/2","Hata1")))),
IF(#REF!+BH242=2013,
IF(#REF!=1,"13-14/1",
IF(#REF!=2,"13-14/2",
IF(#REF!=3,"14-15/1",
IF(#REF!=4,"14-15/2","Hata2")))),
IF(#REF!+BH242=2014,
IF(#REF!=1,"14-15/1",
IF(#REF!=2,"14-15/2",
IF(#REF!=3,"15-16/1",
IF(#REF!=4,"15-16/2","Hata3")))),
IF(#REF!+BH242=2015,
IF(#REF!=1,"15-16/1",
IF(#REF!=2,"15-16/2",
IF(#REF!=3,"16-17/1",
IF(#REF!=4,"16-17/2","Hata4")))),
IF(#REF!+BH242=2016,
IF(#REF!=1,"16-17/1",
IF(#REF!=2,"16-17/2",
IF(#REF!=3,"17-18/1",
IF(#REF!=4,"17-18/2","Hata5")))),
IF(#REF!+BH242=2017,
IF(#REF!=1,"17-18/1",
IF(#REF!=2,"17-18/2",
IF(#REF!=3,"18-19/1",
IF(#REF!=4,"18-19/2","Hata6")))),
IF(#REF!+BH242=2018,
IF(#REF!=1,"18-19/1",
IF(#REF!=2,"18-19/2",
IF(#REF!=3,"19-20/1",
IF(#REF!=4,"19-20/2","Hata7")))),
IF(#REF!+BH242=2019,
IF(#REF!=1,"19-20/1",
IF(#REF!=2,"19-20/2",
IF(#REF!=3,"20-21/1",
IF(#REF!=4,"20-21/2","Hata8")))),
IF(#REF!+BH242=2020,
IF(#REF!=1,"20-21/1",
IF(#REF!=2,"20-21/2",
IF(#REF!=3,"21-22/1",
IF(#REF!=4,"21-22/2","Hata9")))),
IF(#REF!+BH242=2021,
IF(#REF!=1,"21-22/1",
IF(#REF!=2,"21-22/2",
IF(#REF!=3,"22-23/1",
IF(#REF!=4,"22-23/2","Hata10")))),
IF(#REF!+BH242=2022,
IF(#REF!=1,"22-23/1",
IF(#REF!=2,"22-23/2",
IF(#REF!=3,"23-24/1",
IF(#REF!=4,"23-24/2","Hata11")))),
IF(#REF!+BH242=2023,
IF(#REF!=1,"23-24/1",
IF(#REF!=2,"23-24/2",
IF(#REF!=3,"24-25/1",
IF(#REF!=4,"24-25/2","Hata12")))),
)))))))))))),
IF(AZ242="T",
IF(#REF!+BH242=2012,
IF(#REF!=1,"12-13/1",
IF(#REF!=2,"12-13/2",
IF(#REF!=3,"12-13/3",
IF(#REF!=4,"13-14/1",
IF(#REF!=5,"13-14/2",
IF(#REF!=6,"13-14/3","Hata1")))))),
IF(#REF!+BH242=2013,
IF(#REF!=1,"13-14/1",
IF(#REF!=2,"13-14/2",
IF(#REF!=3,"13-14/3",
IF(#REF!=4,"14-15/1",
IF(#REF!=5,"14-15/2",
IF(#REF!=6,"14-15/3","Hata2")))))),
IF(#REF!+BH242=2014,
IF(#REF!=1,"14-15/1",
IF(#REF!=2,"14-15/2",
IF(#REF!=3,"14-15/3",
IF(#REF!=4,"15-16/1",
IF(#REF!=5,"15-16/2",
IF(#REF!=6,"15-16/3","Hata3")))))),
IF(AND(#REF!+#REF!&gt;2014,#REF!+#REF!&lt;2015,BH242=1),
IF(#REF!=0.1,"14-15/0.1",
IF(#REF!=0.2,"14-15/0.2",
IF(#REF!=0.3,"14-15/0.3","Hata4"))),
IF(#REF!+BH242=2015,
IF(#REF!=1,"15-16/1",
IF(#REF!=2,"15-16/2",
IF(#REF!=3,"15-16/3",
IF(#REF!=4,"16-17/1",
IF(#REF!=5,"16-17/2",
IF(#REF!=6,"16-17/3","Hata5")))))),
IF(#REF!+BH242=2016,
IF(#REF!=1,"16-17/1",
IF(#REF!=2,"16-17/2",
IF(#REF!=3,"16-17/3",
IF(#REF!=4,"17-18/1",
IF(#REF!=5,"17-18/2",
IF(#REF!=6,"17-18/3","Hata6")))))),
IF(#REF!+BH242=2017,
IF(#REF!=1,"17-18/1",
IF(#REF!=2,"17-18/2",
IF(#REF!=3,"17-18/3",
IF(#REF!=4,"18-19/1",
IF(#REF!=5,"18-19/2",
IF(#REF!=6,"18-19/3","Hata7")))))),
IF(#REF!+BH242=2018,
IF(#REF!=1,"18-19/1",
IF(#REF!=2,"18-19/2",
IF(#REF!=3,"18-19/3",
IF(#REF!=4,"19-20/1",
IF(#REF!=5," 19-20/2",
IF(#REF!=6,"19-20/3","Hata8")))))),
IF(#REF!+BH242=2019,
IF(#REF!=1,"19-20/1",
IF(#REF!=2,"19-20/2",
IF(#REF!=3,"19-20/3",
IF(#REF!=4,"20-21/1",
IF(#REF!=5,"20-21/2",
IF(#REF!=6,"20-21/3","Hata9")))))),
IF(#REF!+BH242=2020,
IF(#REF!=1,"20-21/1",
IF(#REF!=2,"20-21/2",
IF(#REF!=3,"20-21/3",
IF(#REF!=4,"21-22/1",
IF(#REF!=5,"21-22/2",
IF(#REF!=6,"21-22/3","Hata10")))))),
IF(#REF!+BH242=2021,
IF(#REF!=1,"21-22/1",
IF(#REF!=2,"21-22/2",
IF(#REF!=3,"21-22/3",
IF(#REF!=4,"22-23/1",
IF(#REF!=5,"22-23/2",
IF(#REF!=6,"22-23/3","Hata11")))))),
IF(#REF!+BH242=2022,
IF(#REF!=1,"22-23/1",
IF(#REF!=2,"22-23/2",
IF(#REF!=3,"22-23/3",
IF(#REF!=4,"23-24/1",
IF(#REF!=5,"23-24/2",
IF(#REF!=6,"23-24/3","Hata12")))))),
IF(#REF!+BH242=2023,
IF(#REF!=1,"23-24/1",
IF(#REF!=2,"23-24/2",
IF(#REF!=3,"23-24/3",
IF(#REF!=4,"24-25/1",
IF(#REF!=5,"24-25/2",
IF(#REF!=6,"24-25/3","Hata13")))))),
))))))))))))))
)</f>
        <v>#REF!</v>
      </c>
      <c r="G242" s="4"/>
      <c r="H242" s="2" t="s">
        <v>150</v>
      </c>
      <c r="I242" s="2">
        <v>206096</v>
      </c>
      <c r="J242" s="2" t="s">
        <v>107</v>
      </c>
      <c r="Q242" s="5">
        <v>2</v>
      </c>
      <c r="R242" s="2">
        <f>VLOOKUP($Q242,[1]sistem!$I$3:$L$10,2,FALSE)</f>
        <v>0</v>
      </c>
      <c r="S242" s="2">
        <f>VLOOKUP($Q242,[1]sistem!$I$3:$L$10,3,FALSE)</f>
        <v>2</v>
      </c>
      <c r="T242" s="2">
        <f>VLOOKUP($Q242,[1]sistem!$I$3:$L$10,4,FALSE)</f>
        <v>1</v>
      </c>
      <c r="U242" s="2" t="e">
        <f>VLOOKUP($AZ242,[1]sistem!$I$13:$L$14,2,FALSE)*#REF!</f>
        <v>#REF!</v>
      </c>
      <c r="V242" s="2" t="e">
        <f>VLOOKUP($AZ242,[1]sistem!$I$13:$L$14,3,FALSE)*#REF!</f>
        <v>#REF!</v>
      </c>
      <c r="W242" s="2" t="e">
        <f>VLOOKUP($AZ242,[1]sistem!$I$13:$L$14,4,FALSE)*#REF!</f>
        <v>#REF!</v>
      </c>
      <c r="X242" s="2" t="e">
        <f t="shared" si="80"/>
        <v>#REF!</v>
      </c>
      <c r="Y242" s="2" t="e">
        <f t="shared" si="81"/>
        <v>#REF!</v>
      </c>
      <c r="Z242" s="2" t="e">
        <f t="shared" si="82"/>
        <v>#REF!</v>
      </c>
      <c r="AA242" s="2" t="e">
        <f t="shared" si="83"/>
        <v>#REF!</v>
      </c>
      <c r="AB242" s="2">
        <f>VLOOKUP(AZ242,[1]sistem!$I$18:$J$19,2,FALSE)</f>
        <v>14</v>
      </c>
      <c r="AC242" s="2">
        <v>0.25</v>
      </c>
      <c r="AD242" s="2">
        <f>VLOOKUP($Q242,[1]sistem!$I$3:$M$10,5,FALSE)</f>
        <v>2</v>
      </c>
      <c r="AE242" s="2">
        <v>5</v>
      </c>
      <c r="AG242" s="2">
        <f>AE242*AK242</f>
        <v>70</v>
      </c>
      <c r="AH242" s="2">
        <f>VLOOKUP($Q242,[1]sistem!$I$3:$N$10,6,FALSE)</f>
        <v>3</v>
      </c>
      <c r="AI242" s="2">
        <v>2</v>
      </c>
      <c r="AJ242" s="2">
        <f t="shared" si="84"/>
        <v>6</v>
      </c>
      <c r="AK242" s="2">
        <f>VLOOKUP($AZ242,[1]sistem!$I$18:$K$19,3,FALSE)</f>
        <v>14</v>
      </c>
      <c r="AL242" s="2" t="e">
        <f>AK242*#REF!</f>
        <v>#REF!</v>
      </c>
      <c r="AM242" s="2" t="e">
        <f t="shared" si="85"/>
        <v>#REF!</v>
      </c>
      <c r="AN242" s="2">
        <f t="shared" si="95"/>
        <v>25</v>
      </c>
      <c r="AO242" s="2" t="e">
        <f t="shared" si="86"/>
        <v>#REF!</v>
      </c>
      <c r="AP242" s="2" t="e">
        <f>ROUND(AO242-#REF!,0)</f>
        <v>#REF!</v>
      </c>
      <c r="AQ242" s="2">
        <f>IF(AZ242="s",IF(Q242=0,0,
IF(Q242=1,#REF!*4*4,
IF(Q242=2,0,
IF(Q242=3,#REF!*4*2,
IF(Q242=4,0,
IF(Q242=5,0,
IF(Q242=6,0,
IF(Q242=7,0)))))))),
IF(AZ242="t",
IF(Q242=0,0,
IF(Q242=1,#REF!*4*4*0.8,
IF(Q242=2,0,
IF(Q242=3,#REF!*4*2*0.8,
IF(Q242=4,0,
IF(Q242=5,0,
IF(Q242=6,0,
IF(Q242=7,0))))))))))</f>
        <v>0</v>
      </c>
      <c r="AR242" s="2" t="e">
        <f>IF(AZ242="s",
IF(Q242=0,0,
IF(Q242=1,0,
IF(Q242=2,#REF!*4*2,
IF(Q242=3,#REF!*4,
IF(Q242=4,#REF!*4,
IF(Q242=5,0,
IF(Q242=6,0,
IF(Q242=7,#REF!*4)))))))),
IF(AZ242="t",
IF(Q242=0,0,
IF(Q242=1,0,
IF(Q242=2,#REF!*4*2*0.8,
IF(Q242=3,#REF!*4*0.8,
IF(Q242=4,#REF!*4*0.8,
IF(Q242=5,0,
IF(Q242=6,0,
IF(Q242=7,#REF!*4))))))))))</f>
        <v>#REF!</v>
      </c>
      <c r="AS242" s="2" t="e">
        <f>IF(AZ242="s",
IF(Q242=0,0,
IF(Q242=1,#REF!*2,
IF(Q242=2,#REF!*2,
IF(Q242=3,#REF!*2,
IF(Q242=4,#REF!*2,
IF(Q242=5,#REF!*2,
IF(Q242=6,#REF!*2,
IF(Q242=7,#REF!*2)))))))),
IF(AZ242="t",
IF(Q242=0,#REF!*2*0.8,
IF(Q242=1,#REF!*2*0.8,
IF(Q242=2,#REF!*2*0.8,
IF(Q242=3,#REF!*2*0.8,
IF(Q242=4,#REF!*2*0.8,
IF(Q242=5,#REF!*2*0.8,
IF(Q242=6,#REF!*1*0.8,
IF(Q242=7,#REF!*2))))))))))</f>
        <v>#REF!</v>
      </c>
      <c r="AT242" s="2" t="e">
        <f t="shared" si="87"/>
        <v>#REF!</v>
      </c>
      <c r="AU242" s="2" t="e">
        <f>IF(AZ242="s",
IF(Q242=0,0,
IF(Q242=1,(14-2)*(#REF!+#REF!)/4*4,
IF(Q242=2,(14-2)*(#REF!+#REF!)/4*2,
IF(Q242=3,(14-2)*(#REF!+#REF!)/4*3,
IF(Q242=4,(14-2)*(#REF!+#REF!)/4,
IF(Q242=5,(14-2)*#REF!/4,
IF(Q242=6,0,
IF(Q242=7,(14)*#REF!)))))))),
IF(AZ242="t",
IF(Q242=0,0,
IF(Q242=1,(11-2)*(#REF!+#REF!)/4*4,
IF(Q242=2,(11-2)*(#REF!+#REF!)/4*2,
IF(Q242=3,(11-2)*(#REF!+#REF!)/4*3,
IF(Q242=4,(11-2)*(#REF!+#REF!)/4,
IF(Q242=5,(11-2)*#REF!/4,
IF(Q242=6,0,
IF(Q242=7,(11)*#REF!))))))))))</f>
        <v>#REF!</v>
      </c>
      <c r="AV242" s="2" t="e">
        <f t="shared" si="88"/>
        <v>#REF!</v>
      </c>
      <c r="AW242" s="2">
        <f t="shared" si="89"/>
        <v>12</v>
      </c>
      <c r="AX242" s="2">
        <f t="shared" si="90"/>
        <v>6</v>
      </c>
      <c r="AY242" s="2" t="e">
        <f t="shared" si="91"/>
        <v>#REF!</v>
      </c>
      <c r="AZ242" s="2" t="s">
        <v>63</v>
      </c>
      <c r="BA242" s="2" t="e">
        <f>IF(BG242="A",0,IF(AZ242="s",14*#REF!,IF(AZ242="T",11*#REF!,"HATA")))</f>
        <v>#REF!</v>
      </c>
      <c r="BB242" s="2" t="e">
        <f t="shared" si="92"/>
        <v>#REF!</v>
      </c>
      <c r="BC242" s="2" t="e">
        <f t="shared" si="93"/>
        <v>#REF!</v>
      </c>
      <c r="BD242" s="2" t="e">
        <f>IF(BC242-#REF!=0,"DOĞRU","YANLIŞ")</f>
        <v>#REF!</v>
      </c>
      <c r="BE242" s="2" t="e">
        <f>#REF!-BC242</f>
        <v>#REF!</v>
      </c>
      <c r="BF242" s="2">
        <v>0</v>
      </c>
      <c r="BH242" s="2">
        <v>1</v>
      </c>
      <c r="BJ242" s="2">
        <v>2</v>
      </c>
      <c r="BL242" s="7" t="e">
        <f>#REF!*14</f>
        <v>#REF!</v>
      </c>
      <c r="BM242" s="9"/>
      <c r="BN242" s="8"/>
      <c r="BO242" s="13"/>
      <c r="BP242" s="13"/>
      <c r="BQ242" s="13"/>
      <c r="BR242" s="13"/>
      <c r="BS242" s="13"/>
      <c r="BT242" s="10"/>
      <c r="BU242" s="11"/>
      <c r="BV242" s="12"/>
      <c r="CC242" s="41"/>
      <c r="CD242" s="41"/>
      <c r="CE242" s="41"/>
      <c r="CF242" s="42"/>
      <c r="CG242" s="42"/>
      <c r="CH242" s="42"/>
      <c r="CI242" s="42"/>
      <c r="CJ242" s="42"/>
      <c r="CK242" s="42"/>
    </row>
    <row r="243" spans="1:89" hidden="1" x14ac:dyDescent="0.25">
      <c r="A243" s="2" t="s">
        <v>139</v>
      </c>
      <c r="B243" s="2" t="s">
        <v>132</v>
      </c>
      <c r="C243" s="2" t="s">
        <v>132</v>
      </c>
      <c r="D243" s="4" t="s">
        <v>60</v>
      </c>
      <c r="E243" s="4" t="s">
        <v>60</v>
      </c>
      <c r="F243" s="5" t="e">
        <f>IF(AZ243="S",
IF(#REF!+BH243=2012,
IF(#REF!=1,"12-13/1",
IF(#REF!=2,"12-13/2",
IF(#REF!=3,"13-14/1",
IF(#REF!=4,"13-14/2","Hata1")))),
IF(#REF!+BH243=2013,
IF(#REF!=1,"13-14/1",
IF(#REF!=2,"13-14/2",
IF(#REF!=3,"14-15/1",
IF(#REF!=4,"14-15/2","Hata2")))),
IF(#REF!+BH243=2014,
IF(#REF!=1,"14-15/1",
IF(#REF!=2,"14-15/2",
IF(#REF!=3,"15-16/1",
IF(#REF!=4,"15-16/2","Hata3")))),
IF(#REF!+BH243=2015,
IF(#REF!=1,"15-16/1",
IF(#REF!=2,"15-16/2",
IF(#REF!=3,"16-17/1",
IF(#REF!=4,"16-17/2","Hata4")))),
IF(#REF!+BH243=2016,
IF(#REF!=1,"16-17/1",
IF(#REF!=2,"16-17/2",
IF(#REF!=3,"17-18/1",
IF(#REF!=4,"17-18/2","Hata5")))),
IF(#REF!+BH243=2017,
IF(#REF!=1,"17-18/1",
IF(#REF!=2,"17-18/2",
IF(#REF!=3,"18-19/1",
IF(#REF!=4,"18-19/2","Hata6")))),
IF(#REF!+BH243=2018,
IF(#REF!=1,"18-19/1",
IF(#REF!=2,"18-19/2",
IF(#REF!=3,"19-20/1",
IF(#REF!=4,"19-20/2","Hata7")))),
IF(#REF!+BH243=2019,
IF(#REF!=1,"19-20/1",
IF(#REF!=2,"19-20/2",
IF(#REF!=3,"20-21/1",
IF(#REF!=4,"20-21/2","Hata8")))),
IF(#REF!+BH243=2020,
IF(#REF!=1,"20-21/1",
IF(#REF!=2,"20-21/2",
IF(#REF!=3,"21-22/1",
IF(#REF!=4,"21-22/2","Hata9")))),
IF(#REF!+BH243=2021,
IF(#REF!=1,"21-22/1",
IF(#REF!=2,"21-22/2",
IF(#REF!=3,"22-23/1",
IF(#REF!=4,"22-23/2","Hata10")))),
IF(#REF!+BH243=2022,
IF(#REF!=1,"22-23/1",
IF(#REF!=2,"22-23/2",
IF(#REF!=3,"23-24/1",
IF(#REF!=4,"23-24/2","Hata11")))),
IF(#REF!+BH243=2023,
IF(#REF!=1,"23-24/1",
IF(#REF!=2,"23-24/2",
IF(#REF!=3,"24-25/1",
IF(#REF!=4,"24-25/2","Hata12")))),
)))))))))))),
IF(AZ243="T",
IF(#REF!+BH243=2012,
IF(#REF!=1,"12-13/1",
IF(#REF!=2,"12-13/2",
IF(#REF!=3,"12-13/3",
IF(#REF!=4,"13-14/1",
IF(#REF!=5,"13-14/2",
IF(#REF!=6,"13-14/3","Hata1")))))),
IF(#REF!+BH243=2013,
IF(#REF!=1,"13-14/1",
IF(#REF!=2,"13-14/2",
IF(#REF!=3,"13-14/3",
IF(#REF!=4,"14-15/1",
IF(#REF!=5,"14-15/2",
IF(#REF!=6,"14-15/3","Hata2")))))),
IF(#REF!+BH243=2014,
IF(#REF!=1,"14-15/1",
IF(#REF!=2,"14-15/2",
IF(#REF!=3,"14-15/3",
IF(#REF!=4,"15-16/1",
IF(#REF!=5,"15-16/2",
IF(#REF!=6,"15-16/3","Hata3")))))),
IF(AND(#REF!+#REF!&gt;2014,#REF!+#REF!&lt;2015,BH243=1),
IF(#REF!=0.1,"14-15/0.1",
IF(#REF!=0.2,"14-15/0.2",
IF(#REF!=0.3,"14-15/0.3","Hata4"))),
IF(#REF!+BH243=2015,
IF(#REF!=1,"15-16/1",
IF(#REF!=2,"15-16/2",
IF(#REF!=3,"15-16/3",
IF(#REF!=4,"16-17/1",
IF(#REF!=5,"16-17/2",
IF(#REF!=6,"16-17/3","Hata5")))))),
IF(#REF!+BH243=2016,
IF(#REF!=1,"16-17/1",
IF(#REF!=2,"16-17/2",
IF(#REF!=3,"16-17/3",
IF(#REF!=4,"17-18/1",
IF(#REF!=5,"17-18/2",
IF(#REF!=6,"17-18/3","Hata6")))))),
IF(#REF!+BH243=2017,
IF(#REF!=1,"17-18/1",
IF(#REF!=2,"17-18/2",
IF(#REF!=3,"17-18/3",
IF(#REF!=4,"18-19/1",
IF(#REF!=5,"18-19/2",
IF(#REF!=6,"18-19/3","Hata7")))))),
IF(#REF!+BH243=2018,
IF(#REF!=1,"18-19/1",
IF(#REF!=2,"18-19/2",
IF(#REF!=3,"18-19/3",
IF(#REF!=4,"19-20/1",
IF(#REF!=5," 19-20/2",
IF(#REF!=6,"19-20/3","Hata8")))))),
IF(#REF!+BH243=2019,
IF(#REF!=1,"19-20/1",
IF(#REF!=2,"19-20/2",
IF(#REF!=3,"19-20/3",
IF(#REF!=4,"20-21/1",
IF(#REF!=5,"20-21/2",
IF(#REF!=6,"20-21/3","Hata9")))))),
IF(#REF!+BH243=2020,
IF(#REF!=1,"20-21/1",
IF(#REF!=2,"20-21/2",
IF(#REF!=3,"20-21/3",
IF(#REF!=4,"21-22/1",
IF(#REF!=5,"21-22/2",
IF(#REF!=6,"21-22/3","Hata10")))))),
IF(#REF!+BH243=2021,
IF(#REF!=1,"21-22/1",
IF(#REF!=2,"21-22/2",
IF(#REF!=3,"21-22/3",
IF(#REF!=4,"22-23/1",
IF(#REF!=5,"22-23/2",
IF(#REF!=6,"22-23/3","Hata11")))))),
IF(#REF!+BH243=2022,
IF(#REF!=1,"22-23/1",
IF(#REF!=2,"22-23/2",
IF(#REF!=3,"22-23/3",
IF(#REF!=4,"23-24/1",
IF(#REF!=5,"23-24/2",
IF(#REF!=6,"23-24/3","Hata12")))))),
IF(#REF!+BH243=2023,
IF(#REF!=1,"23-24/1",
IF(#REF!=2,"23-24/2",
IF(#REF!=3,"23-24/3",
IF(#REF!=4,"24-25/1",
IF(#REF!=5,"24-25/2",
IF(#REF!=6,"24-25/3","Hata13")))))),
))))))))))))))
)</f>
        <v>#REF!</v>
      </c>
      <c r="G243" s="4"/>
      <c r="H243" s="2" t="s">
        <v>150</v>
      </c>
      <c r="I243" s="2">
        <v>206096</v>
      </c>
      <c r="J243" s="2" t="s">
        <v>107</v>
      </c>
      <c r="O243" s="2" t="s">
        <v>135</v>
      </c>
      <c r="P243" s="2" t="s">
        <v>135</v>
      </c>
      <c r="Q243" s="5">
        <v>7</v>
      </c>
      <c r="R243" s="2">
        <f>VLOOKUP($Q243,[1]sistem!$I$3:$L$10,2,FALSE)</f>
        <v>0</v>
      </c>
      <c r="S243" s="2">
        <f>VLOOKUP($Q243,[1]sistem!$I$3:$L$10,3,FALSE)</f>
        <v>1</v>
      </c>
      <c r="T243" s="2">
        <f>VLOOKUP($Q243,[1]sistem!$I$3:$L$10,4,FALSE)</f>
        <v>1</v>
      </c>
      <c r="U243" s="2" t="e">
        <f>VLOOKUP($AZ243,[1]sistem!$I$13:$L$14,2,FALSE)*#REF!</f>
        <v>#REF!</v>
      </c>
      <c r="V243" s="2" t="e">
        <f>VLOOKUP($AZ243,[1]sistem!$I$13:$L$14,3,FALSE)*#REF!</f>
        <v>#REF!</v>
      </c>
      <c r="W243" s="2" t="e">
        <f>VLOOKUP($AZ243,[1]sistem!$I$13:$L$14,4,FALSE)*#REF!</f>
        <v>#REF!</v>
      </c>
      <c r="X243" s="2" t="e">
        <f t="shared" si="80"/>
        <v>#REF!</v>
      </c>
      <c r="Y243" s="2" t="e">
        <f t="shared" si="81"/>
        <v>#REF!</v>
      </c>
      <c r="Z243" s="2" t="e">
        <f t="shared" si="82"/>
        <v>#REF!</v>
      </c>
      <c r="AA243" s="2" t="e">
        <f t="shared" si="83"/>
        <v>#REF!</v>
      </c>
      <c r="AB243" s="2">
        <f>VLOOKUP(AZ243,[1]sistem!$I$18:$J$19,2,FALSE)</f>
        <v>14</v>
      </c>
      <c r="AC243" s="2">
        <v>0.25</v>
      </c>
      <c r="AD243" s="2">
        <f>VLOOKUP($Q243,[1]sistem!$I$3:$M$10,5,FALSE)</f>
        <v>1</v>
      </c>
      <c r="AG243" s="2" t="e">
        <f>(#REF!+#REF!)*AB243</f>
        <v>#REF!</v>
      </c>
      <c r="AH243" s="2">
        <f>VLOOKUP($Q243,[1]sistem!$I$3:$N$10,6,FALSE)</f>
        <v>2</v>
      </c>
      <c r="AI243" s="2">
        <v>2</v>
      </c>
      <c r="AJ243" s="2">
        <f t="shared" si="84"/>
        <v>4</v>
      </c>
      <c r="AK243" s="2">
        <f>VLOOKUP($AZ243,[1]sistem!$I$18:$K$19,3,FALSE)</f>
        <v>14</v>
      </c>
      <c r="AL243" s="2" t="e">
        <f>AK243*#REF!</f>
        <v>#REF!</v>
      </c>
      <c r="AM243" s="2" t="e">
        <f t="shared" si="85"/>
        <v>#REF!</v>
      </c>
      <c r="AN243" s="2">
        <f t="shared" si="95"/>
        <v>25</v>
      </c>
      <c r="AO243" s="2" t="e">
        <f t="shared" si="86"/>
        <v>#REF!</v>
      </c>
      <c r="AP243" s="2" t="e">
        <f>ROUND(AO243-#REF!,0)</f>
        <v>#REF!</v>
      </c>
      <c r="AQ243" s="2">
        <f>IF(AZ243="s",IF(Q243=0,0,
IF(Q243=1,#REF!*4*4,
IF(Q243=2,0,
IF(Q243=3,#REF!*4*2,
IF(Q243=4,0,
IF(Q243=5,0,
IF(Q243=6,0,
IF(Q243=7,0)))))))),
IF(AZ243="t",
IF(Q243=0,0,
IF(Q243=1,#REF!*4*4*0.8,
IF(Q243=2,0,
IF(Q243=3,#REF!*4*2*0.8,
IF(Q243=4,0,
IF(Q243=5,0,
IF(Q243=6,0,
IF(Q243=7,0))))))))))</f>
        <v>0</v>
      </c>
      <c r="AR243" s="2" t="e">
        <f>IF(AZ243="s",
IF(Q243=0,0,
IF(Q243=1,0,
IF(Q243=2,#REF!*4*2,
IF(Q243=3,#REF!*4,
IF(Q243=4,#REF!*4,
IF(Q243=5,0,
IF(Q243=6,0,
IF(Q243=7,#REF!*4)))))))),
IF(AZ243="t",
IF(Q243=0,0,
IF(Q243=1,0,
IF(Q243=2,#REF!*4*2*0.8,
IF(Q243=3,#REF!*4*0.8,
IF(Q243=4,#REF!*4*0.8,
IF(Q243=5,0,
IF(Q243=6,0,
IF(Q243=7,#REF!*4))))))))))</f>
        <v>#REF!</v>
      </c>
      <c r="AS243" s="2" t="e">
        <f>IF(AZ243="s",
IF(Q243=0,0,
IF(Q243=1,#REF!*2,
IF(Q243=2,#REF!*2,
IF(Q243=3,#REF!*2,
IF(Q243=4,#REF!*2,
IF(Q243=5,#REF!*2,
IF(Q243=6,#REF!*2,
IF(Q243=7,#REF!*2)))))))),
IF(AZ243="t",
IF(Q243=0,#REF!*2*0.8,
IF(Q243=1,#REF!*2*0.8,
IF(Q243=2,#REF!*2*0.8,
IF(Q243=3,#REF!*2*0.8,
IF(Q243=4,#REF!*2*0.8,
IF(Q243=5,#REF!*2*0.8,
IF(Q243=6,#REF!*1*0.8,
IF(Q243=7,#REF!*2))))))))))</f>
        <v>#REF!</v>
      </c>
      <c r="AT243" s="2" t="e">
        <f t="shared" si="87"/>
        <v>#REF!</v>
      </c>
      <c r="AU243" s="2" t="e">
        <f>IF(AZ243="s",
IF(Q243=0,0,
IF(Q243=1,(14-2)*(#REF!+#REF!)/4*4,
IF(Q243=2,(14-2)*(#REF!+#REF!)/4*2,
IF(Q243=3,(14-2)*(#REF!+#REF!)/4*3,
IF(Q243=4,(14-2)*(#REF!+#REF!)/4,
IF(Q243=5,(14-2)*#REF!/4,
IF(Q243=6,0,
IF(Q243=7,(14)*#REF!)))))))),
IF(AZ243="t",
IF(Q243=0,0,
IF(Q243=1,(11-2)*(#REF!+#REF!)/4*4,
IF(Q243=2,(11-2)*(#REF!+#REF!)/4*2,
IF(Q243=3,(11-2)*(#REF!+#REF!)/4*3,
IF(Q243=4,(11-2)*(#REF!+#REF!)/4,
IF(Q243=5,(11-2)*#REF!/4,
IF(Q243=6,0,
IF(Q243=7,(11)*#REF!))))))))))</f>
        <v>#REF!</v>
      </c>
      <c r="AV243" s="2" t="e">
        <f t="shared" si="88"/>
        <v>#REF!</v>
      </c>
      <c r="AW243" s="2">
        <f t="shared" si="89"/>
        <v>8</v>
      </c>
      <c r="AX243" s="2">
        <f t="shared" si="90"/>
        <v>4</v>
      </c>
      <c r="AY243" s="2" t="e">
        <f t="shared" si="91"/>
        <v>#REF!</v>
      </c>
      <c r="AZ243" s="2" t="s">
        <v>63</v>
      </c>
      <c r="BA243" s="2">
        <f>IF(BG243="A",0,IF(AZ243="s",14*#REF!,IF(AZ243="T",11*#REF!,"HATA")))</f>
        <v>0</v>
      </c>
      <c r="BB243" s="2" t="e">
        <f t="shared" si="92"/>
        <v>#REF!</v>
      </c>
      <c r="BC243" s="2" t="e">
        <f t="shared" si="93"/>
        <v>#REF!</v>
      </c>
      <c r="BD243" s="2" t="e">
        <f>IF(BC243-#REF!=0,"DOĞRU","YANLIŞ")</f>
        <v>#REF!</v>
      </c>
      <c r="BE243" s="2" t="e">
        <f>#REF!-BC243</f>
        <v>#REF!</v>
      </c>
      <c r="BF243" s="2">
        <v>0</v>
      </c>
      <c r="BG243" s="2" t="s">
        <v>110</v>
      </c>
      <c r="BH243" s="2">
        <v>1</v>
      </c>
      <c r="BJ243" s="2">
        <v>7</v>
      </c>
      <c r="BL243" s="7" t="e">
        <f>#REF!*14</f>
        <v>#REF!</v>
      </c>
      <c r="BM243" s="9"/>
      <c r="BN243" s="8"/>
      <c r="BO243" s="13"/>
      <c r="BP243" s="13"/>
      <c r="BQ243" s="13"/>
      <c r="BR243" s="13"/>
      <c r="BS243" s="13"/>
      <c r="BT243" s="10"/>
      <c r="BU243" s="11"/>
      <c r="BV243" s="12"/>
      <c r="CC243" s="41"/>
      <c r="CD243" s="41"/>
      <c r="CE243" s="41"/>
      <c r="CF243" s="42"/>
      <c r="CG243" s="42"/>
      <c r="CH243" s="42"/>
      <c r="CI243" s="42"/>
      <c r="CJ243" s="42"/>
      <c r="CK243" s="42"/>
    </row>
    <row r="244" spans="1:89" hidden="1" x14ac:dyDescent="0.25">
      <c r="A244" s="2" t="s">
        <v>576</v>
      </c>
      <c r="B244" s="2" t="s">
        <v>577</v>
      </c>
      <c r="C244" s="2" t="s">
        <v>577</v>
      </c>
      <c r="D244" s="4" t="s">
        <v>171</v>
      </c>
      <c r="E244" s="4">
        <v>1</v>
      </c>
      <c r="F244" s="5" t="e">
        <f>IF(AZ244="S",
IF(#REF!+BH244=2012,
IF(#REF!=1,"12-13/1",
IF(#REF!=2,"12-13/2",
IF(#REF!=3,"13-14/1",
IF(#REF!=4,"13-14/2","Hata1")))),
IF(#REF!+BH244=2013,
IF(#REF!=1,"13-14/1",
IF(#REF!=2,"13-14/2",
IF(#REF!=3,"14-15/1",
IF(#REF!=4,"14-15/2","Hata2")))),
IF(#REF!+BH244=2014,
IF(#REF!=1,"14-15/1",
IF(#REF!=2,"14-15/2",
IF(#REF!=3,"15-16/1",
IF(#REF!=4,"15-16/2","Hata3")))),
IF(#REF!+BH244=2015,
IF(#REF!=1,"15-16/1",
IF(#REF!=2,"15-16/2",
IF(#REF!=3,"16-17/1",
IF(#REF!=4,"16-17/2","Hata4")))),
IF(#REF!+BH244=2016,
IF(#REF!=1,"16-17/1",
IF(#REF!=2,"16-17/2",
IF(#REF!=3,"17-18/1",
IF(#REF!=4,"17-18/2","Hata5")))),
IF(#REF!+BH244=2017,
IF(#REF!=1,"17-18/1",
IF(#REF!=2,"17-18/2",
IF(#REF!=3,"18-19/1",
IF(#REF!=4,"18-19/2","Hata6")))),
IF(#REF!+BH244=2018,
IF(#REF!=1,"18-19/1",
IF(#REF!=2,"18-19/2",
IF(#REF!=3,"19-20/1",
IF(#REF!=4,"19-20/2","Hata7")))),
IF(#REF!+BH244=2019,
IF(#REF!=1,"19-20/1",
IF(#REF!=2,"19-20/2",
IF(#REF!=3,"20-21/1",
IF(#REF!=4,"20-21/2","Hata8")))),
IF(#REF!+BH244=2020,
IF(#REF!=1,"20-21/1",
IF(#REF!=2,"20-21/2",
IF(#REF!=3,"21-22/1",
IF(#REF!=4,"21-22/2","Hata9")))),
IF(#REF!+BH244=2021,
IF(#REF!=1,"21-22/1",
IF(#REF!=2,"21-22/2",
IF(#REF!=3,"22-23/1",
IF(#REF!=4,"22-23/2","Hata10")))),
IF(#REF!+BH244=2022,
IF(#REF!=1,"22-23/1",
IF(#REF!=2,"22-23/2",
IF(#REF!=3,"23-24/1",
IF(#REF!=4,"23-24/2","Hata11")))),
IF(#REF!+BH244=2023,
IF(#REF!=1,"23-24/1",
IF(#REF!=2,"23-24/2",
IF(#REF!=3,"24-25/1",
IF(#REF!=4,"24-25/2","Hata12")))),
)))))))))))),
IF(AZ244="T",
IF(#REF!+BH244=2012,
IF(#REF!=1,"12-13/1",
IF(#REF!=2,"12-13/2",
IF(#REF!=3,"12-13/3",
IF(#REF!=4,"13-14/1",
IF(#REF!=5,"13-14/2",
IF(#REF!=6,"13-14/3","Hata1")))))),
IF(#REF!+BH244=2013,
IF(#REF!=1,"13-14/1",
IF(#REF!=2,"13-14/2",
IF(#REF!=3,"13-14/3",
IF(#REF!=4,"14-15/1",
IF(#REF!=5,"14-15/2",
IF(#REF!=6,"14-15/3","Hata2")))))),
IF(#REF!+BH244=2014,
IF(#REF!=1,"14-15/1",
IF(#REF!=2,"14-15/2",
IF(#REF!=3,"14-15/3",
IF(#REF!=4,"15-16/1",
IF(#REF!=5,"15-16/2",
IF(#REF!=6,"15-16/3","Hata3")))))),
IF(AND(#REF!+#REF!&gt;2014,#REF!+#REF!&lt;2015,BH244=1),
IF(#REF!=0.1,"14-15/0.1",
IF(#REF!=0.2,"14-15/0.2",
IF(#REF!=0.3,"14-15/0.3","Hata4"))),
IF(#REF!+BH244=2015,
IF(#REF!=1,"15-16/1",
IF(#REF!=2,"15-16/2",
IF(#REF!=3,"15-16/3",
IF(#REF!=4,"16-17/1",
IF(#REF!=5,"16-17/2",
IF(#REF!=6,"16-17/3","Hata5")))))),
IF(#REF!+BH244=2016,
IF(#REF!=1,"16-17/1",
IF(#REF!=2,"16-17/2",
IF(#REF!=3,"16-17/3",
IF(#REF!=4,"17-18/1",
IF(#REF!=5,"17-18/2",
IF(#REF!=6,"17-18/3","Hata6")))))),
IF(#REF!+BH244=2017,
IF(#REF!=1,"17-18/1",
IF(#REF!=2,"17-18/2",
IF(#REF!=3,"17-18/3",
IF(#REF!=4,"18-19/1",
IF(#REF!=5,"18-19/2",
IF(#REF!=6,"18-19/3","Hata7")))))),
IF(#REF!+BH244=2018,
IF(#REF!=1,"18-19/1",
IF(#REF!=2,"18-19/2",
IF(#REF!=3,"18-19/3",
IF(#REF!=4,"19-20/1",
IF(#REF!=5," 19-20/2",
IF(#REF!=6,"19-20/3","Hata8")))))),
IF(#REF!+BH244=2019,
IF(#REF!=1,"19-20/1",
IF(#REF!=2,"19-20/2",
IF(#REF!=3,"19-20/3",
IF(#REF!=4,"20-21/1",
IF(#REF!=5,"20-21/2",
IF(#REF!=6,"20-21/3","Hata9")))))),
IF(#REF!+BH244=2020,
IF(#REF!=1,"20-21/1",
IF(#REF!=2,"20-21/2",
IF(#REF!=3,"20-21/3",
IF(#REF!=4,"21-22/1",
IF(#REF!=5,"21-22/2",
IF(#REF!=6,"21-22/3","Hata10")))))),
IF(#REF!+BH244=2021,
IF(#REF!=1,"21-22/1",
IF(#REF!=2,"21-22/2",
IF(#REF!=3,"21-22/3",
IF(#REF!=4,"22-23/1",
IF(#REF!=5,"22-23/2",
IF(#REF!=6,"22-23/3","Hata11")))))),
IF(#REF!+BH244=2022,
IF(#REF!=1,"22-23/1",
IF(#REF!=2,"22-23/2",
IF(#REF!=3,"22-23/3",
IF(#REF!=4,"23-24/1",
IF(#REF!=5,"23-24/2",
IF(#REF!=6,"23-24/3","Hata12")))))),
IF(#REF!+BH244=2023,
IF(#REF!=1,"23-24/1",
IF(#REF!=2,"23-24/2",
IF(#REF!=3,"23-24/3",
IF(#REF!=4,"24-25/1",
IF(#REF!=5,"24-25/2",
IF(#REF!=6,"24-25/3","Hata13")))))),
))))))))))))))
)</f>
        <v>#REF!</v>
      </c>
      <c r="G244" s="4"/>
      <c r="H244" s="2" t="s">
        <v>150</v>
      </c>
      <c r="I244" s="2">
        <v>206096</v>
      </c>
      <c r="J244" s="2" t="s">
        <v>107</v>
      </c>
      <c r="Q244" s="5">
        <v>4</v>
      </c>
      <c r="R244" s="2">
        <f>VLOOKUP($Q244,[1]sistem!$I$3:$L$10,2,FALSE)</f>
        <v>0</v>
      </c>
      <c r="S244" s="2">
        <f>VLOOKUP($Q244,[1]sistem!$I$3:$L$10,3,FALSE)</f>
        <v>1</v>
      </c>
      <c r="T244" s="2">
        <f>VLOOKUP($Q244,[1]sistem!$I$3:$L$10,4,FALSE)</f>
        <v>1</v>
      </c>
      <c r="U244" s="2" t="e">
        <f>VLOOKUP($AZ244,[1]sistem!$I$13:$L$14,2,FALSE)*#REF!</f>
        <v>#REF!</v>
      </c>
      <c r="V244" s="2" t="e">
        <f>VLOOKUP($AZ244,[1]sistem!$I$13:$L$14,3,FALSE)*#REF!</f>
        <v>#REF!</v>
      </c>
      <c r="W244" s="2" t="e">
        <f>VLOOKUP($AZ244,[1]sistem!$I$13:$L$14,4,FALSE)*#REF!</f>
        <v>#REF!</v>
      </c>
      <c r="X244" s="2" t="e">
        <f t="shared" si="80"/>
        <v>#REF!</v>
      </c>
      <c r="Y244" s="2" t="e">
        <f t="shared" si="81"/>
        <v>#REF!</v>
      </c>
      <c r="Z244" s="2" t="e">
        <f t="shared" si="82"/>
        <v>#REF!</v>
      </c>
      <c r="AA244" s="2" t="e">
        <f t="shared" si="83"/>
        <v>#REF!</v>
      </c>
      <c r="AB244" s="2">
        <f>VLOOKUP(AZ244,[1]sistem!$I$18:$J$19,2,FALSE)</f>
        <v>14</v>
      </c>
      <c r="AC244" s="2">
        <v>0.25</v>
      </c>
      <c r="AD244" s="2">
        <f>VLOOKUP($Q244,[1]sistem!$I$3:$M$10,5,FALSE)</f>
        <v>1</v>
      </c>
      <c r="AE244" s="2">
        <v>4</v>
      </c>
      <c r="AG244" s="2">
        <f>AE244*AK244</f>
        <v>56</v>
      </c>
      <c r="AH244" s="2">
        <f>VLOOKUP($Q244,[1]sistem!$I$3:$N$10,6,FALSE)</f>
        <v>2</v>
      </c>
      <c r="AI244" s="2">
        <v>2</v>
      </c>
      <c r="AJ244" s="2">
        <f t="shared" si="84"/>
        <v>4</v>
      </c>
      <c r="AK244" s="2">
        <f>VLOOKUP($AZ244,[1]sistem!$I$18:$K$19,3,FALSE)</f>
        <v>14</v>
      </c>
      <c r="AL244" s="2" t="e">
        <f>AK244*#REF!</f>
        <v>#REF!</v>
      </c>
      <c r="AM244" s="2" t="e">
        <f t="shared" si="85"/>
        <v>#REF!</v>
      </c>
      <c r="AN244" s="2">
        <f t="shared" si="95"/>
        <v>25</v>
      </c>
      <c r="AO244" s="2" t="e">
        <f t="shared" si="86"/>
        <v>#REF!</v>
      </c>
      <c r="AP244" s="2" t="e">
        <f>ROUND(AO244-#REF!,0)</f>
        <v>#REF!</v>
      </c>
      <c r="AQ244" s="2">
        <f>IF(AZ244="s",IF(Q244=0,0,
IF(Q244=1,#REF!*4*4,
IF(Q244=2,0,
IF(Q244=3,#REF!*4*2,
IF(Q244=4,0,
IF(Q244=5,0,
IF(Q244=6,0,
IF(Q244=7,0)))))))),
IF(AZ244="t",
IF(Q244=0,0,
IF(Q244=1,#REF!*4*4*0.8,
IF(Q244=2,0,
IF(Q244=3,#REF!*4*2*0.8,
IF(Q244=4,0,
IF(Q244=5,0,
IF(Q244=6,0,
IF(Q244=7,0))))))))))</f>
        <v>0</v>
      </c>
      <c r="AR244" s="2" t="e">
        <f>IF(AZ244="s",
IF(Q244=0,0,
IF(Q244=1,0,
IF(Q244=2,#REF!*4*2,
IF(Q244=3,#REF!*4,
IF(Q244=4,#REF!*4,
IF(Q244=5,0,
IF(Q244=6,0,
IF(Q244=7,#REF!*4)))))))),
IF(AZ244="t",
IF(Q244=0,0,
IF(Q244=1,0,
IF(Q244=2,#REF!*4*2*0.8,
IF(Q244=3,#REF!*4*0.8,
IF(Q244=4,#REF!*4*0.8,
IF(Q244=5,0,
IF(Q244=6,0,
IF(Q244=7,#REF!*4))))))))))</f>
        <v>#REF!</v>
      </c>
      <c r="AS244" s="2" t="e">
        <f>IF(AZ244="s",
IF(Q244=0,0,
IF(Q244=1,#REF!*2,
IF(Q244=2,#REF!*2,
IF(Q244=3,#REF!*2,
IF(Q244=4,#REF!*2,
IF(Q244=5,#REF!*2,
IF(Q244=6,#REF!*2,
IF(Q244=7,#REF!*2)))))))),
IF(AZ244="t",
IF(Q244=0,#REF!*2*0.8,
IF(Q244=1,#REF!*2*0.8,
IF(Q244=2,#REF!*2*0.8,
IF(Q244=3,#REF!*2*0.8,
IF(Q244=4,#REF!*2*0.8,
IF(Q244=5,#REF!*2*0.8,
IF(Q244=6,#REF!*1*0.8,
IF(Q244=7,#REF!*2))))))))))</f>
        <v>#REF!</v>
      </c>
      <c r="AT244" s="2" t="e">
        <f t="shared" si="87"/>
        <v>#REF!</v>
      </c>
      <c r="AU244" s="2" t="e">
        <f>IF(AZ244="s",
IF(Q244=0,0,
IF(Q244=1,(14-2)*(#REF!+#REF!)/4*4,
IF(Q244=2,(14-2)*(#REF!+#REF!)/4*2,
IF(Q244=3,(14-2)*(#REF!+#REF!)/4*3,
IF(Q244=4,(14-2)*(#REF!+#REF!)/4,
IF(Q244=5,(14-2)*#REF!/4,
IF(Q244=6,0,
IF(Q244=7,(14)*#REF!)))))))),
IF(AZ244="t",
IF(Q244=0,0,
IF(Q244=1,(11-2)*(#REF!+#REF!)/4*4,
IF(Q244=2,(11-2)*(#REF!+#REF!)/4*2,
IF(Q244=3,(11-2)*(#REF!+#REF!)/4*3,
IF(Q244=4,(11-2)*(#REF!+#REF!)/4,
IF(Q244=5,(11-2)*#REF!/4,
IF(Q244=6,0,
IF(Q244=7,(11)*#REF!))))))))))</f>
        <v>#REF!</v>
      </c>
      <c r="AV244" s="2" t="e">
        <f t="shared" si="88"/>
        <v>#REF!</v>
      </c>
      <c r="AW244" s="2">
        <f t="shared" si="89"/>
        <v>8</v>
      </c>
      <c r="AX244" s="2">
        <f t="shared" si="90"/>
        <v>4</v>
      </c>
      <c r="AY244" s="2" t="e">
        <f t="shared" si="91"/>
        <v>#REF!</v>
      </c>
      <c r="AZ244" s="2" t="s">
        <v>63</v>
      </c>
      <c r="BA244" s="2" t="e">
        <f>IF(BG244="A",0,IF(AZ244="s",14*#REF!,IF(AZ244="T",11*#REF!,"HATA")))</f>
        <v>#REF!</v>
      </c>
      <c r="BB244" s="2" t="e">
        <f t="shared" si="92"/>
        <v>#REF!</v>
      </c>
      <c r="BC244" s="2" t="e">
        <f t="shared" si="93"/>
        <v>#REF!</v>
      </c>
      <c r="BD244" s="2" t="e">
        <f>IF(BC244-#REF!=0,"DOĞRU","YANLIŞ")</f>
        <v>#REF!</v>
      </c>
      <c r="BE244" s="2" t="e">
        <f>#REF!-BC244</f>
        <v>#REF!</v>
      </c>
      <c r="BF244" s="2">
        <v>0</v>
      </c>
      <c r="BH244" s="2">
        <v>1</v>
      </c>
      <c r="BJ244" s="2">
        <v>4</v>
      </c>
      <c r="BL244" s="7" t="e">
        <f>#REF!*14</f>
        <v>#REF!</v>
      </c>
      <c r="BM244" s="9"/>
      <c r="BN244" s="8"/>
      <c r="BO244" s="13"/>
      <c r="BP244" s="13"/>
      <c r="BQ244" s="13"/>
      <c r="BR244" s="13"/>
      <c r="BS244" s="13"/>
      <c r="BT244" s="10"/>
      <c r="BU244" s="11"/>
      <c r="BV244" s="12"/>
      <c r="CC244" s="41"/>
      <c r="CD244" s="41"/>
      <c r="CE244" s="41"/>
      <c r="CF244" s="42"/>
      <c r="CG244" s="42"/>
      <c r="CH244" s="42"/>
      <c r="CI244" s="42"/>
      <c r="CJ244" s="42"/>
      <c r="CK244" s="42"/>
    </row>
    <row r="245" spans="1:89" hidden="1" x14ac:dyDescent="0.25">
      <c r="A245" s="54" t="s">
        <v>245</v>
      </c>
      <c r="B245" s="54" t="s">
        <v>246</v>
      </c>
      <c r="C245" s="2" t="s">
        <v>246</v>
      </c>
      <c r="D245" s="4" t="s">
        <v>60</v>
      </c>
      <c r="E245" s="4" t="s">
        <v>60</v>
      </c>
      <c r="F245" s="5" t="e">
        <f>IF(AZ245="S",
IF(#REF!+BH245=2012,
IF(#REF!=1,"12-13/1",
IF(#REF!=2,"12-13/2",
IF(#REF!=3,"13-14/1",
IF(#REF!=4,"13-14/2","Hata1")))),
IF(#REF!+BH245=2013,
IF(#REF!=1,"13-14/1",
IF(#REF!=2,"13-14/2",
IF(#REF!=3,"14-15/1",
IF(#REF!=4,"14-15/2","Hata2")))),
IF(#REF!+BH245=2014,
IF(#REF!=1,"14-15/1",
IF(#REF!=2,"14-15/2",
IF(#REF!=3,"15-16/1",
IF(#REF!=4,"15-16/2","Hata3")))),
IF(#REF!+BH245=2015,
IF(#REF!=1,"15-16/1",
IF(#REF!=2,"15-16/2",
IF(#REF!=3,"16-17/1",
IF(#REF!=4,"16-17/2","Hata4")))),
IF(#REF!+BH245=2016,
IF(#REF!=1,"16-17/1",
IF(#REF!=2,"16-17/2",
IF(#REF!=3,"17-18/1",
IF(#REF!=4,"17-18/2","Hata5")))),
IF(#REF!+BH245=2017,
IF(#REF!=1,"17-18/1",
IF(#REF!=2,"17-18/2",
IF(#REF!=3,"18-19/1",
IF(#REF!=4,"18-19/2","Hata6")))),
IF(#REF!+BH245=2018,
IF(#REF!=1,"18-19/1",
IF(#REF!=2,"18-19/2",
IF(#REF!=3,"19-20/1",
IF(#REF!=4,"19-20/2","Hata7")))),
IF(#REF!+BH245=2019,
IF(#REF!=1,"19-20/1",
IF(#REF!=2,"19-20/2",
IF(#REF!=3,"20-21/1",
IF(#REF!=4,"20-21/2","Hata8")))),
IF(#REF!+BH245=2020,
IF(#REF!=1,"20-21/1",
IF(#REF!=2,"20-21/2",
IF(#REF!=3,"21-22/1",
IF(#REF!=4,"21-22/2","Hata9")))),
IF(#REF!+BH245=2021,
IF(#REF!=1,"21-22/1",
IF(#REF!=2,"21-22/2",
IF(#REF!=3,"22-23/1",
IF(#REF!=4,"22-23/2","Hata10")))),
IF(#REF!+BH245=2022,
IF(#REF!=1,"22-23/1",
IF(#REF!=2,"22-23/2",
IF(#REF!=3,"23-24/1",
IF(#REF!=4,"23-24/2","Hata11")))),
IF(#REF!+BH245=2023,
IF(#REF!=1,"23-24/1",
IF(#REF!=2,"23-24/2",
IF(#REF!=3,"24-25/1",
IF(#REF!=4,"24-25/2","Hata12")))),
)))))))))))),
IF(AZ245="T",
IF(#REF!+BH245=2012,
IF(#REF!=1,"12-13/1",
IF(#REF!=2,"12-13/2",
IF(#REF!=3,"12-13/3",
IF(#REF!=4,"13-14/1",
IF(#REF!=5,"13-14/2",
IF(#REF!=6,"13-14/3","Hata1")))))),
IF(#REF!+BH245=2013,
IF(#REF!=1,"13-14/1",
IF(#REF!=2,"13-14/2",
IF(#REF!=3,"13-14/3",
IF(#REF!=4,"14-15/1",
IF(#REF!=5,"14-15/2",
IF(#REF!=6,"14-15/3","Hata2")))))),
IF(#REF!+BH245=2014,
IF(#REF!=1,"14-15/1",
IF(#REF!=2,"14-15/2",
IF(#REF!=3,"14-15/3",
IF(#REF!=4,"15-16/1",
IF(#REF!=5,"15-16/2",
IF(#REF!=6,"15-16/3","Hata3")))))),
IF(AND(#REF!+#REF!&gt;2014,#REF!+#REF!&lt;2015,BH245=1),
IF(#REF!=0.1,"14-15/0.1",
IF(#REF!=0.2,"14-15/0.2",
IF(#REF!=0.3,"14-15/0.3","Hata4"))),
IF(#REF!+BH245=2015,
IF(#REF!=1,"15-16/1",
IF(#REF!=2,"15-16/2",
IF(#REF!=3,"15-16/3",
IF(#REF!=4,"16-17/1",
IF(#REF!=5,"16-17/2",
IF(#REF!=6,"16-17/3","Hata5")))))),
IF(#REF!+BH245=2016,
IF(#REF!=1,"16-17/1",
IF(#REF!=2,"16-17/2",
IF(#REF!=3,"16-17/3",
IF(#REF!=4,"17-18/1",
IF(#REF!=5,"17-18/2",
IF(#REF!=6,"17-18/3","Hata6")))))),
IF(#REF!+BH245=2017,
IF(#REF!=1,"17-18/1",
IF(#REF!=2,"17-18/2",
IF(#REF!=3,"17-18/3",
IF(#REF!=4,"18-19/1",
IF(#REF!=5,"18-19/2",
IF(#REF!=6,"18-19/3","Hata7")))))),
IF(#REF!+BH245=2018,
IF(#REF!=1,"18-19/1",
IF(#REF!=2,"18-19/2",
IF(#REF!=3,"18-19/3",
IF(#REF!=4,"19-20/1",
IF(#REF!=5," 19-20/2",
IF(#REF!=6,"19-20/3","Hata8")))))),
IF(#REF!+BH245=2019,
IF(#REF!=1,"19-20/1",
IF(#REF!=2,"19-20/2",
IF(#REF!=3,"19-20/3",
IF(#REF!=4,"20-21/1",
IF(#REF!=5,"20-21/2",
IF(#REF!=6,"20-21/3","Hata9")))))),
IF(#REF!+BH245=2020,
IF(#REF!=1,"20-21/1",
IF(#REF!=2,"20-21/2",
IF(#REF!=3,"20-21/3",
IF(#REF!=4,"21-22/1",
IF(#REF!=5,"21-22/2",
IF(#REF!=6,"21-22/3","Hata10")))))),
IF(#REF!+BH245=2021,
IF(#REF!=1,"21-22/1",
IF(#REF!=2,"21-22/2",
IF(#REF!=3,"21-22/3",
IF(#REF!=4,"22-23/1",
IF(#REF!=5,"22-23/2",
IF(#REF!=6,"22-23/3","Hata11")))))),
IF(#REF!+BH245=2022,
IF(#REF!=1,"22-23/1",
IF(#REF!=2,"22-23/2",
IF(#REF!=3,"22-23/3",
IF(#REF!=4,"23-24/1",
IF(#REF!=5,"23-24/2",
IF(#REF!=6,"23-24/3","Hata12")))))),
IF(#REF!+BH245=2023,
IF(#REF!=1,"23-24/1",
IF(#REF!=2,"23-24/2",
IF(#REF!=3,"23-24/3",
IF(#REF!=4,"24-25/1",
IF(#REF!=5,"24-25/2",
IF(#REF!=6,"24-25/3","Hata13")))))),
))))))))))))))
)</f>
        <v>#REF!</v>
      </c>
      <c r="G245" s="4"/>
      <c r="H245" s="54" t="s">
        <v>150</v>
      </c>
      <c r="I245" s="2">
        <v>206096</v>
      </c>
      <c r="J245" s="2" t="s">
        <v>107</v>
      </c>
      <c r="L245" s="2">
        <v>4358</v>
      </c>
      <c r="Q245" s="55">
        <v>0</v>
      </c>
      <c r="R245" s="2">
        <f>VLOOKUP($Q245,[1]sistem!$I$3:$L$10,2,FALSE)</f>
        <v>0</v>
      </c>
      <c r="S245" s="2">
        <f>VLOOKUP($Q245,[1]sistem!$I$3:$L$10,3,FALSE)</f>
        <v>0</v>
      </c>
      <c r="T245" s="2">
        <f>VLOOKUP($Q245,[1]sistem!$I$3:$L$10,4,FALSE)</f>
        <v>0</v>
      </c>
      <c r="U245" s="2" t="e">
        <f>VLOOKUP($AZ245,[1]sistem!$I$13:$L$14,2,FALSE)*#REF!</f>
        <v>#REF!</v>
      </c>
      <c r="V245" s="2" t="e">
        <f>VLOOKUP($AZ245,[1]sistem!$I$13:$L$14,3,FALSE)*#REF!</f>
        <v>#REF!</v>
      </c>
      <c r="W245" s="2" t="e">
        <f>VLOOKUP($AZ245,[1]sistem!$I$13:$L$14,4,FALSE)*#REF!</f>
        <v>#REF!</v>
      </c>
      <c r="X245" s="2" t="e">
        <f t="shared" si="80"/>
        <v>#REF!</v>
      </c>
      <c r="Y245" s="2" t="e">
        <f t="shared" si="81"/>
        <v>#REF!</v>
      </c>
      <c r="Z245" s="2" t="e">
        <f t="shared" si="82"/>
        <v>#REF!</v>
      </c>
      <c r="AA245" s="2" t="e">
        <f t="shared" si="83"/>
        <v>#REF!</v>
      </c>
      <c r="AB245" s="2">
        <f>VLOOKUP(AZ245,[1]sistem!$I$18:$J$19,2,FALSE)</f>
        <v>11</v>
      </c>
      <c r="AC245" s="2">
        <v>0.25</v>
      </c>
      <c r="AD245" s="2">
        <f>VLOOKUP($Q245,[1]sistem!$I$3:$M$10,5,FALSE)</f>
        <v>0</v>
      </c>
      <c r="AG245" s="2" t="e">
        <f>(#REF!+#REF!)*AB245</f>
        <v>#REF!</v>
      </c>
      <c r="AH245" s="2">
        <f>VLOOKUP($Q245,[1]sistem!$I$3:$N$10,6,FALSE)</f>
        <v>0</v>
      </c>
      <c r="AI245" s="2">
        <v>2</v>
      </c>
      <c r="AJ245" s="2">
        <f t="shared" si="84"/>
        <v>0</v>
      </c>
      <c r="AK245" s="2">
        <f>VLOOKUP($AZ245,[1]sistem!$I$18:$K$19,3,FALSE)</f>
        <v>11</v>
      </c>
      <c r="AL245" s="2" t="e">
        <f>AK245*#REF!</f>
        <v>#REF!</v>
      </c>
      <c r="AM245" s="2" t="e">
        <f t="shared" si="85"/>
        <v>#REF!</v>
      </c>
      <c r="AN245" s="2">
        <f t="shared" si="95"/>
        <v>25</v>
      </c>
      <c r="AO245" s="2" t="e">
        <f t="shared" si="86"/>
        <v>#REF!</v>
      </c>
      <c r="AP245" s="2" t="e">
        <f>ROUND(AO245-#REF!,0)</f>
        <v>#REF!</v>
      </c>
      <c r="AQ245" s="2">
        <f>IF(AZ245="s",IF(Q245=0,0,
IF(Q245=1,#REF!*4*4,
IF(Q245=2,0,
IF(Q245=3,#REF!*4*2,
IF(Q245=4,0,
IF(Q245=5,0,
IF(Q245=6,0,
IF(Q245=7,0)))))))),
IF(AZ245="t",
IF(Q245=0,0,
IF(Q245=1,#REF!*4*4*0.8,
IF(Q245=2,0,
IF(Q245=3,#REF!*4*2*0.8,
IF(Q245=4,0,
IF(Q245=5,0,
IF(Q245=6,0,
IF(Q245=7,0))))))))))</f>
        <v>0</v>
      </c>
      <c r="AR245" s="2">
        <f>IF(AZ245="s",
IF(Q245=0,0,
IF(Q245=1,0,
IF(Q245=2,#REF!*4*2,
IF(Q245=3,#REF!*4,
IF(Q245=4,#REF!*4,
IF(Q245=5,0,
IF(Q245=6,0,
IF(Q245=7,#REF!*4)))))))),
IF(AZ245="t",
IF(Q245=0,0,
IF(Q245=1,0,
IF(Q245=2,#REF!*4*2*0.8,
IF(Q245=3,#REF!*4*0.8,
IF(Q245=4,#REF!*4*0.8,
IF(Q245=5,0,
IF(Q245=6,0,
IF(Q245=7,#REF!*4))))))))))</f>
        <v>0</v>
      </c>
      <c r="AS245" s="2" t="e">
        <f>IF(AZ245="s",
IF(Q245=0,0,
IF(Q245=1,#REF!*2,
IF(Q245=2,#REF!*2,
IF(Q245=3,#REF!*2,
IF(Q245=4,#REF!*2,
IF(Q245=5,#REF!*2,
IF(Q245=6,#REF!*2,
IF(Q245=7,#REF!*2)))))))),
IF(AZ245="t",
IF(Q245=0,#REF!*2*0.8,
IF(Q245=1,#REF!*2*0.8,
IF(Q245=2,#REF!*2*0.8,
IF(Q245=3,#REF!*2*0.8,
IF(Q245=4,#REF!*2*0.8,
IF(Q245=5,#REF!*2*0.8,
IF(Q245=6,#REF!*1*0.8,
IF(Q245=7,#REF!*2))))))))))</f>
        <v>#REF!</v>
      </c>
      <c r="AT245" s="2" t="e">
        <f t="shared" si="87"/>
        <v>#REF!</v>
      </c>
      <c r="AU245" s="2">
        <f>IF(AZ245="s",
IF(Q245=0,0,
IF(Q245=1,(14-2)*(#REF!+#REF!)/4*4,
IF(Q245=2,(14-2)*(#REF!+#REF!)/4*2,
IF(Q245=3,(14-2)*(#REF!+#REF!)/4*3,
IF(Q245=4,(14-2)*(#REF!+#REF!)/4,
IF(Q245=5,(14-2)*#REF!/4,
IF(Q245=6,0,
IF(Q245=7,(14)*#REF!)))))))),
IF(AZ245="t",
IF(Q245=0,0,
IF(Q245=1,(11-2)*(#REF!+#REF!)/4*4,
IF(Q245=2,(11-2)*(#REF!+#REF!)/4*2,
IF(Q245=3,(11-2)*(#REF!+#REF!)/4*3,
IF(Q245=4,(11-2)*(#REF!+#REF!)/4,
IF(Q245=5,(11-2)*#REF!/4,
IF(Q245=6,0,
IF(Q245=7,(11)*#REF!))))))))))</f>
        <v>0</v>
      </c>
      <c r="AV245" s="2" t="e">
        <f t="shared" si="88"/>
        <v>#REF!</v>
      </c>
      <c r="AW245" s="2">
        <f t="shared" si="89"/>
        <v>0</v>
      </c>
      <c r="AX245" s="2">
        <f t="shared" si="90"/>
        <v>0</v>
      </c>
      <c r="AY245" s="2" t="e">
        <f t="shared" si="91"/>
        <v>#REF!</v>
      </c>
      <c r="AZ245" s="2" t="s">
        <v>81</v>
      </c>
      <c r="BA245" s="2" t="e">
        <f>IF(BG245="A",0,IF(AZ245="s",14*#REF!,IF(AZ245="T",11*#REF!,"HATA")))</f>
        <v>#REF!</v>
      </c>
      <c r="BB245" s="2" t="e">
        <f t="shared" si="92"/>
        <v>#REF!</v>
      </c>
      <c r="BC245" s="2" t="e">
        <f t="shared" si="93"/>
        <v>#REF!</v>
      </c>
      <c r="BD245" s="2" t="e">
        <f>IF(BC245-#REF!=0,"DOĞRU","YANLIŞ")</f>
        <v>#REF!</v>
      </c>
      <c r="BE245" s="2" t="e">
        <f>#REF!-BC245</f>
        <v>#REF!</v>
      </c>
      <c r="BF245" s="2">
        <v>0</v>
      </c>
      <c r="BH245" s="2">
        <v>1</v>
      </c>
      <c r="BJ245" s="2">
        <v>0</v>
      </c>
      <c r="BL245" s="7" t="e">
        <f>#REF!*14</f>
        <v>#REF!</v>
      </c>
      <c r="BM245" s="9"/>
      <c r="BN245" s="8"/>
      <c r="BO245" s="13"/>
      <c r="BP245" s="13"/>
      <c r="BQ245" s="13"/>
      <c r="BR245" s="13"/>
      <c r="BS245" s="13"/>
      <c r="BT245" s="10"/>
      <c r="BU245" s="11"/>
      <c r="BV245" s="12"/>
      <c r="CC245" s="51"/>
      <c r="CD245" s="51"/>
      <c r="CE245" s="51"/>
      <c r="CF245" s="52"/>
      <c r="CG245" s="52"/>
      <c r="CH245" s="52"/>
      <c r="CI245" s="52"/>
      <c r="CJ245" s="42"/>
      <c r="CK245" s="42"/>
    </row>
    <row r="246" spans="1:89" hidden="1" x14ac:dyDescent="0.25">
      <c r="A246" s="2" t="s">
        <v>520</v>
      </c>
      <c r="B246" s="2" t="s">
        <v>521</v>
      </c>
      <c r="C246" s="2" t="s">
        <v>521</v>
      </c>
      <c r="D246" s="4" t="s">
        <v>60</v>
      </c>
      <c r="E246" s="4" t="s">
        <v>60</v>
      </c>
      <c r="F246" s="5" t="e">
        <f>IF(AZ246="S",
IF(#REF!+BH246=2012,
IF(#REF!=1,"12-13/1",
IF(#REF!=2,"12-13/2",
IF(#REF!=3,"13-14/1",
IF(#REF!=4,"13-14/2","Hata1")))),
IF(#REF!+BH246=2013,
IF(#REF!=1,"13-14/1",
IF(#REF!=2,"13-14/2",
IF(#REF!=3,"14-15/1",
IF(#REF!=4,"14-15/2","Hata2")))),
IF(#REF!+BH246=2014,
IF(#REF!=1,"14-15/1",
IF(#REF!=2,"14-15/2",
IF(#REF!=3,"15-16/1",
IF(#REF!=4,"15-16/2","Hata3")))),
IF(#REF!+BH246=2015,
IF(#REF!=1,"15-16/1",
IF(#REF!=2,"15-16/2",
IF(#REF!=3,"16-17/1",
IF(#REF!=4,"16-17/2","Hata4")))),
IF(#REF!+BH246=2016,
IF(#REF!=1,"16-17/1",
IF(#REF!=2,"16-17/2",
IF(#REF!=3,"17-18/1",
IF(#REF!=4,"17-18/2","Hata5")))),
IF(#REF!+BH246=2017,
IF(#REF!=1,"17-18/1",
IF(#REF!=2,"17-18/2",
IF(#REF!=3,"18-19/1",
IF(#REF!=4,"18-19/2","Hata6")))),
IF(#REF!+BH246=2018,
IF(#REF!=1,"18-19/1",
IF(#REF!=2,"18-19/2",
IF(#REF!=3,"19-20/1",
IF(#REF!=4,"19-20/2","Hata7")))),
IF(#REF!+BH246=2019,
IF(#REF!=1,"19-20/1",
IF(#REF!=2,"19-20/2",
IF(#REF!=3,"20-21/1",
IF(#REF!=4,"20-21/2","Hata8")))),
IF(#REF!+BH246=2020,
IF(#REF!=1,"20-21/1",
IF(#REF!=2,"20-21/2",
IF(#REF!=3,"21-22/1",
IF(#REF!=4,"21-22/2","Hata9")))),
IF(#REF!+BH246=2021,
IF(#REF!=1,"21-22/1",
IF(#REF!=2,"21-22/2",
IF(#REF!=3,"22-23/1",
IF(#REF!=4,"22-23/2","Hata10")))),
IF(#REF!+BH246=2022,
IF(#REF!=1,"22-23/1",
IF(#REF!=2,"22-23/2",
IF(#REF!=3,"23-24/1",
IF(#REF!=4,"23-24/2","Hata11")))),
IF(#REF!+BH246=2023,
IF(#REF!=1,"23-24/1",
IF(#REF!=2,"23-24/2",
IF(#REF!=3,"24-25/1",
IF(#REF!=4,"24-25/2","Hata12")))),
)))))))))))),
IF(AZ246="T",
IF(#REF!+BH246=2012,
IF(#REF!=1,"12-13/1",
IF(#REF!=2,"12-13/2",
IF(#REF!=3,"12-13/3",
IF(#REF!=4,"13-14/1",
IF(#REF!=5,"13-14/2",
IF(#REF!=6,"13-14/3","Hata1")))))),
IF(#REF!+BH246=2013,
IF(#REF!=1,"13-14/1",
IF(#REF!=2,"13-14/2",
IF(#REF!=3,"13-14/3",
IF(#REF!=4,"14-15/1",
IF(#REF!=5,"14-15/2",
IF(#REF!=6,"14-15/3","Hata2")))))),
IF(#REF!+BH246=2014,
IF(#REF!=1,"14-15/1",
IF(#REF!=2,"14-15/2",
IF(#REF!=3,"14-15/3",
IF(#REF!=4,"15-16/1",
IF(#REF!=5,"15-16/2",
IF(#REF!=6,"15-16/3","Hata3")))))),
IF(AND(#REF!+#REF!&gt;2014,#REF!+#REF!&lt;2015,BH246=1),
IF(#REF!=0.1,"14-15/0.1",
IF(#REF!=0.2,"14-15/0.2",
IF(#REF!=0.3,"14-15/0.3","Hata4"))),
IF(#REF!+BH246=2015,
IF(#REF!=1,"15-16/1",
IF(#REF!=2,"15-16/2",
IF(#REF!=3,"15-16/3",
IF(#REF!=4,"16-17/1",
IF(#REF!=5,"16-17/2",
IF(#REF!=6,"16-17/3","Hata5")))))),
IF(#REF!+BH246=2016,
IF(#REF!=1,"16-17/1",
IF(#REF!=2,"16-17/2",
IF(#REF!=3,"16-17/3",
IF(#REF!=4,"17-18/1",
IF(#REF!=5,"17-18/2",
IF(#REF!=6,"17-18/3","Hata6")))))),
IF(#REF!+BH246=2017,
IF(#REF!=1,"17-18/1",
IF(#REF!=2,"17-18/2",
IF(#REF!=3,"17-18/3",
IF(#REF!=4,"18-19/1",
IF(#REF!=5,"18-19/2",
IF(#REF!=6,"18-19/3","Hata7")))))),
IF(#REF!+BH246=2018,
IF(#REF!=1,"18-19/1",
IF(#REF!=2,"18-19/2",
IF(#REF!=3,"18-19/3",
IF(#REF!=4,"19-20/1",
IF(#REF!=5," 19-20/2",
IF(#REF!=6,"19-20/3","Hata8")))))),
IF(#REF!+BH246=2019,
IF(#REF!=1,"19-20/1",
IF(#REF!=2,"19-20/2",
IF(#REF!=3,"19-20/3",
IF(#REF!=4,"20-21/1",
IF(#REF!=5,"20-21/2",
IF(#REF!=6,"20-21/3","Hata9")))))),
IF(#REF!+BH246=2020,
IF(#REF!=1,"20-21/1",
IF(#REF!=2,"20-21/2",
IF(#REF!=3,"20-21/3",
IF(#REF!=4,"21-22/1",
IF(#REF!=5,"21-22/2",
IF(#REF!=6,"21-22/3","Hata10")))))),
IF(#REF!+BH246=2021,
IF(#REF!=1,"21-22/1",
IF(#REF!=2,"21-22/2",
IF(#REF!=3,"21-22/3",
IF(#REF!=4,"22-23/1",
IF(#REF!=5,"22-23/2",
IF(#REF!=6,"22-23/3","Hata11")))))),
IF(#REF!+BH246=2022,
IF(#REF!=1,"22-23/1",
IF(#REF!=2,"22-23/2",
IF(#REF!=3,"22-23/3",
IF(#REF!=4,"23-24/1",
IF(#REF!=5,"23-24/2",
IF(#REF!=6,"23-24/3","Hata12")))))),
IF(#REF!+BH246=2023,
IF(#REF!=1,"23-24/1",
IF(#REF!=2,"23-24/2",
IF(#REF!=3,"23-24/3",
IF(#REF!=4,"24-25/1",
IF(#REF!=5,"24-25/2",
IF(#REF!=6,"24-25/3","Hata13")))))),
))))))))))))))
)</f>
        <v>#REF!</v>
      </c>
      <c r="G246" s="4"/>
      <c r="H246" s="2" t="s">
        <v>150</v>
      </c>
      <c r="I246" s="2">
        <v>206096</v>
      </c>
      <c r="J246" s="2" t="s">
        <v>107</v>
      </c>
      <c r="Q246" s="5">
        <v>4</v>
      </c>
      <c r="R246" s="2">
        <f>VLOOKUP($Q246,[1]sistem!$I$3:$L$10,2,FALSE)</f>
        <v>0</v>
      </c>
      <c r="S246" s="2">
        <f>VLOOKUP($Q246,[1]sistem!$I$3:$L$10,3,FALSE)</f>
        <v>1</v>
      </c>
      <c r="T246" s="2">
        <f>VLOOKUP($Q246,[1]sistem!$I$3:$L$10,4,FALSE)</f>
        <v>1</v>
      </c>
      <c r="U246" s="2" t="e">
        <f>VLOOKUP($AZ246,[1]sistem!$I$13:$L$14,2,FALSE)*#REF!</f>
        <v>#REF!</v>
      </c>
      <c r="V246" s="2" t="e">
        <f>VLOOKUP($AZ246,[1]sistem!$I$13:$L$14,3,FALSE)*#REF!</f>
        <v>#REF!</v>
      </c>
      <c r="W246" s="2" t="e">
        <f>VLOOKUP($AZ246,[1]sistem!$I$13:$L$14,4,FALSE)*#REF!</f>
        <v>#REF!</v>
      </c>
      <c r="X246" s="2" t="e">
        <f t="shared" si="80"/>
        <v>#REF!</v>
      </c>
      <c r="Y246" s="2" t="e">
        <f t="shared" si="81"/>
        <v>#REF!</v>
      </c>
      <c r="Z246" s="2" t="e">
        <f t="shared" si="82"/>
        <v>#REF!</v>
      </c>
      <c r="AA246" s="2" t="e">
        <f t="shared" si="83"/>
        <v>#REF!</v>
      </c>
      <c r="AB246" s="2">
        <f>VLOOKUP(AZ246,[1]sistem!$I$18:$J$19,2,FALSE)</f>
        <v>14</v>
      </c>
      <c r="AC246" s="2">
        <v>0.25</v>
      </c>
      <c r="AD246" s="2">
        <f>VLOOKUP($Q246,[1]sistem!$I$3:$M$10,5,FALSE)</f>
        <v>1</v>
      </c>
      <c r="AG246" s="2" t="e">
        <f>(#REF!+#REF!)*AB246</f>
        <v>#REF!</v>
      </c>
      <c r="AH246" s="2">
        <f>VLOOKUP($Q246,[1]sistem!$I$3:$N$10,6,FALSE)</f>
        <v>2</v>
      </c>
      <c r="AI246" s="2">
        <v>2</v>
      </c>
      <c r="AJ246" s="2">
        <f t="shared" si="84"/>
        <v>4</v>
      </c>
      <c r="AK246" s="2">
        <f>VLOOKUP($AZ246,[1]sistem!$I$18:$K$19,3,FALSE)</f>
        <v>14</v>
      </c>
      <c r="AL246" s="2" t="e">
        <f>AK246*#REF!</f>
        <v>#REF!</v>
      </c>
      <c r="AM246" s="2" t="e">
        <f t="shared" si="85"/>
        <v>#REF!</v>
      </c>
      <c r="AN246" s="2">
        <f t="shared" si="95"/>
        <v>25</v>
      </c>
      <c r="AO246" s="2" t="e">
        <f t="shared" si="86"/>
        <v>#REF!</v>
      </c>
      <c r="AP246" s="2" t="e">
        <f>ROUND(AO246-#REF!,0)</f>
        <v>#REF!</v>
      </c>
      <c r="AQ246" s="2">
        <f>IF(AZ246="s",IF(Q246=0,0,
IF(Q246=1,#REF!*4*4,
IF(Q246=2,0,
IF(Q246=3,#REF!*4*2,
IF(Q246=4,0,
IF(Q246=5,0,
IF(Q246=6,0,
IF(Q246=7,0)))))))),
IF(AZ246="t",
IF(Q246=0,0,
IF(Q246=1,#REF!*4*4*0.8,
IF(Q246=2,0,
IF(Q246=3,#REF!*4*2*0.8,
IF(Q246=4,0,
IF(Q246=5,0,
IF(Q246=6,0,
IF(Q246=7,0))))))))))</f>
        <v>0</v>
      </c>
      <c r="AR246" s="2" t="e">
        <f>IF(AZ246="s",
IF(Q246=0,0,
IF(Q246=1,0,
IF(Q246=2,#REF!*4*2,
IF(Q246=3,#REF!*4,
IF(Q246=4,#REF!*4,
IF(Q246=5,0,
IF(Q246=6,0,
IF(Q246=7,#REF!*4)))))))),
IF(AZ246="t",
IF(Q246=0,0,
IF(Q246=1,0,
IF(Q246=2,#REF!*4*2*0.8,
IF(Q246=3,#REF!*4*0.8,
IF(Q246=4,#REF!*4*0.8,
IF(Q246=5,0,
IF(Q246=6,0,
IF(Q246=7,#REF!*4))))))))))</f>
        <v>#REF!</v>
      </c>
      <c r="AS246" s="2" t="e">
        <f>IF(AZ246="s",
IF(Q246=0,0,
IF(Q246=1,#REF!*2,
IF(Q246=2,#REF!*2,
IF(Q246=3,#REF!*2,
IF(Q246=4,#REF!*2,
IF(Q246=5,#REF!*2,
IF(Q246=6,#REF!*2,
IF(Q246=7,#REF!*2)))))))),
IF(AZ246="t",
IF(Q246=0,#REF!*2*0.8,
IF(Q246=1,#REF!*2*0.8,
IF(Q246=2,#REF!*2*0.8,
IF(Q246=3,#REF!*2*0.8,
IF(Q246=4,#REF!*2*0.8,
IF(Q246=5,#REF!*2*0.8,
IF(Q246=6,#REF!*1*0.8,
IF(Q246=7,#REF!*2))))))))))</f>
        <v>#REF!</v>
      </c>
      <c r="AT246" s="2" t="e">
        <f t="shared" si="87"/>
        <v>#REF!</v>
      </c>
      <c r="AU246" s="2" t="e">
        <f>IF(AZ246="s",
IF(Q246=0,0,
IF(Q246=1,(14-2)*(#REF!+#REF!)/4*4,
IF(Q246=2,(14-2)*(#REF!+#REF!)/4*2,
IF(Q246=3,(14-2)*(#REF!+#REF!)/4*3,
IF(Q246=4,(14-2)*(#REF!+#REF!)/4,
IF(Q246=5,(14-2)*#REF!/4,
IF(Q246=6,0,
IF(Q246=7,(14)*#REF!)))))))),
IF(AZ246="t",
IF(Q246=0,0,
IF(Q246=1,(11-2)*(#REF!+#REF!)/4*4,
IF(Q246=2,(11-2)*(#REF!+#REF!)/4*2,
IF(Q246=3,(11-2)*(#REF!+#REF!)/4*3,
IF(Q246=4,(11-2)*(#REF!+#REF!)/4,
IF(Q246=5,(11-2)*#REF!/4,
IF(Q246=6,0,
IF(Q246=7,(11)*#REF!))))))))))</f>
        <v>#REF!</v>
      </c>
      <c r="AV246" s="2" t="e">
        <f t="shared" si="88"/>
        <v>#REF!</v>
      </c>
      <c r="AW246" s="2">
        <f t="shared" si="89"/>
        <v>8</v>
      </c>
      <c r="AX246" s="2">
        <f t="shared" si="90"/>
        <v>4</v>
      </c>
      <c r="AY246" s="2" t="e">
        <f t="shared" si="91"/>
        <v>#REF!</v>
      </c>
      <c r="AZ246" s="2" t="s">
        <v>63</v>
      </c>
      <c r="BA246" s="2" t="e">
        <f>IF(BG246="A",0,IF(AZ246="s",14*#REF!,IF(AZ246="T",11*#REF!,"HATA")))</f>
        <v>#REF!</v>
      </c>
      <c r="BB246" s="2" t="e">
        <f t="shared" si="92"/>
        <v>#REF!</v>
      </c>
      <c r="BC246" s="2" t="e">
        <f t="shared" si="93"/>
        <v>#REF!</v>
      </c>
      <c r="BD246" s="2" t="e">
        <f>IF(BC246-#REF!=0,"DOĞRU","YANLIŞ")</f>
        <v>#REF!</v>
      </c>
      <c r="BE246" s="2" t="e">
        <f>#REF!-BC246</f>
        <v>#REF!</v>
      </c>
      <c r="BF246" s="2">
        <v>0</v>
      </c>
      <c r="BH246" s="2">
        <v>1</v>
      </c>
      <c r="BJ246" s="2">
        <v>4</v>
      </c>
      <c r="BL246" s="7" t="e">
        <f>#REF!*14</f>
        <v>#REF!</v>
      </c>
      <c r="BM246" s="9"/>
      <c r="BN246" s="8"/>
      <c r="BO246" s="13"/>
      <c r="BP246" s="13"/>
      <c r="BQ246" s="13"/>
      <c r="BR246" s="13"/>
      <c r="BS246" s="13"/>
      <c r="BT246" s="10"/>
      <c r="BU246" s="11"/>
      <c r="BV246" s="12"/>
      <c r="CC246" s="41"/>
      <c r="CD246" s="41"/>
      <c r="CE246" s="41"/>
      <c r="CF246" s="42"/>
      <c r="CG246" s="42"/>
      <c r="CH246" s="42"/>
      <c r="CI246" s="42"/>
      <c r="CJ246" s="42"/>
      <c r="CK246" s="42"/>
    </row>
    <row r="247" spans="1:89" hidden="1" x14ac:dyDescent="0.25">
      <c r="A247" s="2" t="s">
        <v>492</v>
      </c>
      <c r="B247" s="2" t="s">
        <v>493</v>
      </c>
      <c r="C247" s="2" t="s">
        <v>493</v>
      </c>
      <c r="D247" s="4" t="s">
        <v>60</v>
      </c>
      <c r="E247" s="4" t="s">
        <v>60</v>
      </c>
      <c r="F247" s="5" t="e">
        <f>IF(AZ247="S",
IF(#REF!+BH247=2012,
IF(#REF!=1,"12-13/1",
IF(#REF!=2,"12-13/2",
IF(#REF!=3,"13-14/1",
IF(#REF!=4,"13-14/2","Hata1")))),
IF(#REF!+BH247=2013,
IF(#REF!=1,"13-14/1",
IF(#REF!=2,"13-14/2",
IF(#REF!=3,"14-15/1",
IF(#REF!=4,"14-15/2","Hata2")))),
IF(#REF!+BH247=2014,
IF(#REF!=1,"14-15/1",
IF(#REF!=2,"14-15/2",
IF(#REF!=3,"15-16/1",
IF(#REF!=4,"15-16/2","Hata3")))),
IF(#REF!+BH247=2015,
IF(#REF!=1,"15-16/1",
IF(#REF!=2,"15-16/2",
IF(#REF!=3,"16-17/1",
IF(#REF!=4,"16-17/2","Hata4")))),
IF(#REF!+BH247=2016,
IF(#REF!=1,"16-17/1",
IF(#REF!=2,"16-17/2",
IF(#REF!=3,"17-18/1",
IF(#REF!=4,"17-18/2","Hata5")))),
IF(#REF!+BH247=2017,
IF(#REF!=1,"17-18/1",
IF(#REF!=2,"17-18/2",
IF(#REF!=3,"18-19/1",
IF(#REF!=4,"18-19/2","Hata6")))),
IF(#REF!+BH247=2018,
IF(#REF!=1,"18-19/1",
IF(#REF!=2,"18-19/2",
IF(#REF!=3,"19-20/1",
IF(#REF!=4,"19-20/2","Hata7")))),
IF(#REF!+BH247=2019,
IF(#REF!=1,"19-20/1",
IF(#REF!=2,"19-20/2",
IF(#REF!=3,"20-21/1",
IF(#REF!=4,"20-21/2","Hata8")))),
IF(#REF!+BH247=2020,
IF(#REF!=1,"20-21/1",
IF(#REF!=2,"20-21/2",
IF(#REF!=3,"21-22/1",
IF(#REF!=4,"21-22/2","Hata9")))),
IF(#REF!+BH247=2021,
IF(#REF!=1,"21-22/1",
IF(#REF!=2,"21-22/2",
IF(#REF!=3,"22-23/1",
IF(#REF!=4,"22-23/2","Hata10")))),
IF(#REF!+BH247=2022,
IF(#REF!=1,"22-23/1",
IF(#REF!=2,"22-23/2",
IF(#REF!=3,"23-24/1",
IF(#REF!=4,"23-24/2","Hata11")))),
IF(#REF!+BH247=2023,
IF(#REF!=1,"23-24/1",
IF(#REF!=2,"23-24/2",
IF(#REF!=3,"24-25/1",
IF(#REF!=4,"24-25/2","Hata12")))),
)))))))))))),
IF(AZ247="T",
IF(#REF!+BH247=2012,
IF(#REF!=1,"12-13/1",
IF(#REF!=2,"12-13/2",
IF(#REF!=3,"12-13/3",
IF(#REF!=4,"13-14/1",
IF(#REF!=5,"13-14/2",
IF(#REF!=6,"13-14/3","Hata1")))))),
IF(#REF!+BH247=2013,
IF(#REF!=1,"13-14/1",
IF(#REF!=2,"13-14/2",
IF(#REF!=3,"13-14/3",
IF(#REF!=4,"14-15/1",
IF(#REF!=5,"14-15/2",
IF(#REF!=6,"14-15/3","Hata2")))))),
IF(#REF!+BH247=2014,
IF(#REF!=1,"14-15/1",
IF(#REF!=2,"14-15/2",
IF(#REF!=3,"14-15/3",
IF(#REF!=4,"15-16/1",
IF(#REF!=5,"15-16/2",
IF(#REF!=6,"15-16/3","Hata3")))))),
IF(AND(#REF!+#REF!&gt;2014,#REF!+#REF!&lt;2015,BH247=1),
IF(#REF!=0.1,"14-15/0.1",
IF(#REF!=0.2,"14-15/0.2",
IF(#REF!=0.3,"14-15/0.3","Hata4"))),
IF(#REF!+BH247=2015,
IF(#REF!=1,"15-16/1",
IF(#REF!=2,"15-16/2",
IF(#REF!=3,"15-16/3",
IF(#REF!=4,"16-17/1",
IF(#REF!=5,"16-17/2",
IF(#REF!=6,"16-17/3","Hata5")))))),
IF(#REF!+BH247=2016,
IF(#REF!=1,"16-17/1",
IF(#REF!=2,"16-17/2",
IF(#REF!=3,"16-17/3",
IF(#REF!=4,"17-18/1",
IF(#REF!=5,"17-18/2",
IF(#REF!=6,"17-18/3","Hata6")))))),
IF(#REF!+BH247=2017,
IF(#REF!=1,"17-18/1",
IF(#REF!=2,"17-18/2",
IF(#REF!=3,"17-18/3",
IF(#REF!=4,"18-19/1",
IF(#REF!=5,"18-19/2",
IF(#REF!=6,"18-19/3","Hata7")))))),
IF(#REF!+BH247=2018,
IF(#REF!=1,"18-19/1",
IF(#REF!=2,"18-19/2",
IF(#REF!=3,"18-19/3",
IF(#REF!=4,"19-20/1",
IF(#REF!=5," 19-20/2",
IF(#REF!=6,"19-20/3","Hata8")))))),
IF(#REF!+BH247=2019,
IF(#REF!=1,"19-20/1",
IF(#REF!=2,"19-20/2",
IF(#REF!=3,"19-20/3",
IF(#REF!=4,"20-21/1",
IF(#REF!=5,"20-21/2",
IF(#REF!=6,"20-21/3","Hata9")))))),
IF(#REF!+BH247=2020,
IF(#REF!=1,"20-21/1",
IF(#REF!=2,"20-21/2",
IF(#REF!=3,"20-21/3",
IF(#REF!=4,"21-22/1",
IF(#REF!=5,"21-22/2",
IF(#REF!=6,"21-22/3","Hata10")))))),
IF(#REF!+BH247=2021,
IF(#REF!=1,"21-22/1",
IF(#REF!=2,"21-22/2",
IF(#REF!=3,"21-22/3",
IF(#REF!=4,"22-23/1",
IF(#REF!=5,"22-23/2",
IF(#REF!=6,"22-23/3","Hata11")))))),
IF(#REF!+BH247=2022,
IF(#REF!=1,"22-23/1",
IF(#REF!=2,"22-23/2",
IF(#REF!=3,"22-23/3",
IF(#REF!=4,"23-24/1",
IF(#REF!=5,"23-24/2",
IF(#REF!=6,"23-24/3","Hata12")))))),
IF(#REF!+BH247=2023,
IF(#REF!=1,"23-24/1",
IF(#REF!=2,"23-24/2",
IF(#REF!=3,"23-24/3",
IF(#REF!=4,"24-25/1",
IF(#REF!=5,"24-25/2",
IF(#REF!=6,"24-25/3","Hata13")))))),
))))))))))))))
)</f>
        <v>#REF!</v>
      </c>
      <c r="G247" s="4"/>
      <c r="H247" s="2" t="s">
        <v>150</v>
      </c>
      <c r="I247" s="2">
        <v>206096</v>
      </c>
      <c r="J247" s="2" t="s">
        <v>107</v>
      </c>
      <c r="Q247" s="5">
        <v>6</v>
      </c>
      <c r="R247" s="2">
        <f>VLOOKUP($Q247,[1]sistem!$I$3:$L$10,2,FALSE)</f>
        <v>0</v>
      </c>
      <c r="S247" s="2">
        <f>VLOOKUP($Q247,[1]sistem!$I$3:$L$10,3,FALSE)</f>
        <v>0</v>
      </c>
      <c r="T247" s="2">
        <f>VLOOKUP($Q247,[1]sistem!$I$3:$L$10,4,FALSE)</f>
        <v>1</v>
      </c>
      <c r="U247" s="2" t="e">
        <f>VLOOKUP($AZ247,[1]sistem!$I$13:$L$14,2,FALSE)*#REF!</f>
        <v>#REF!</v>
      </c>
      <c r="V247" s="2" t="e">
        <f>VLOOKUP($AZ247,[1]sistem!$I$13:$L$14,3,FALSE)*#REF!</f>
        <v>#REF!</v>
      </c>
      <c r="W247" s="2" t="e">
        <f>VLOOKUP($AZ247,[1]sistem!$I$13:$L$14,4,FALSE)*#REF!</f>
        <v>#REF!</v>
      </c>
      <c r="X247" s="2" t="e">
        <f t="shared" si="80"/>
        <v>#REF!</v>
      </c>
      <c r="Y247" s="2" t="e">
        <f t="shared" si="81"/>
        <v>#REF!</v>
      </c>
      <c r="Z247" s="2" t="e">
        <f t="shared" si="82"/>
        <v>#REF!</v>
      </c>
      <c r="AA247" s="2" t="e">
        <f t="shared" si="83"/>
        <v>#REF!</v>
      </c>
      <c r="AB247" s="2">
        <f>VLOOKUP(AZ247,[1]sistem!$I$18:$J$19,2,FALSE)</f>
        <v>14</v>
      </c>
      <c r="AC247" s="2">
        <v>0.25</v>
      </c>
      <c r="AD247" s="2">
        <f>VLOOKUP($Q247,[1]sistem!$I$3:$M$10,5,FALSE)</f>
        <v>0</v>
      </c>
      <c r="AG247" s="2" t="e">
        <f>(#REF!+#REF!)*AB247</f>
        <v>#REF!</v>
      </c>
      <c r="AH247" s="2">
        <f>VLOOKUP($Q247,[1]sistem!$I$3:$N$10,6,FALSE)</f>
        <v>1</v>
      </c>
      <c r="AI247" s="2">
        <v>2</v>
      </c>
      <c r="AJ247" s="2">
        <f t="shared" si="84"/>
        <v>2</v>
      </c>
      <c r="AK247" s="2">
        <f>VLOOKUP($AZ247,[1]sistem!$I$18:$K$19,3,FALSE)</f>
        <v>14</v>
      </c>
      <c r="AL247" s="2" t="e">
        <f>AK247*#REF!</f>
        <v>#REF!</v>
      </c>
      <c r="AM247" s="2" t="e">
        <f t="shared" si="85"/>
        <v>#REF!</v>
      </c>
      <c r="AN247" s="2">
        <f t="shared" si="95"/>
        <v>25</v>
      </c>
      <c r="AO247" s="2" t="e">
        <f t="shared" si="86"/>
        <v>#REF!</v>
      </c>
      <c r="AP247" s="2" t="e">
        <f>ROUND(AO247-#REF!,0)</f>
        <v>#REF!</v>
      </c>
      <c r="AQ247" s="2">
        <f>IF(AZ247="s",IF(Q247=0,0,
IF(Q247=1,#REF!*4*4,
IF(Q247=2,0,
IF(Q247=3,#REF!*4*2,
IF(Q247=4,0,
IF(Q247=5,0,
IF(Q247=6,0,
IF(Q247=7,0)))))))),
IF(AZ247="t",
IF(Q247=0,0,
IF(Q247=1,#REF!*4*4*0.8,
IF(Q247=2,0,
IF(Q247=3,#REF!*4*2*0.8,
IF(Q247=4,0,
IF(Q247=5,0,
IF(Q247=6,0,
IF(Q247=7,0))))))))))</f>
        <v>0</v>
      </c>
      <c r="AR247" s="2">
        <f>IF(AZ247="s",
IF(Q247=0,0,
IF(Q247=1,0,
IF(Q247=2,#REF!*4*2,
IF(Q247=3,#REF!*4,
IF(Q247=4,#REF!*4,
IF(Q247=5,0,
IF(Q247=6,0,
IF(Q247=7,#REF!*4)))))))),
IF(AZ247="t",
IF(Q247=0,0,
IF(Q247=1,0,
IF(Q247=2,#REF!*4*2*0.8,
IF(Q247=3,#REF!*4*0.8,
IF(Q247=4,#REF!*4*0.8,
IF(Q247=5,0,
IF(Q247=6,0,
IF(Q247=7,#REF!*4))))))))))</f>
        <v>0</v>
      </c>
      <c r="AS247" s="2" t="e">
        <f>IF(AZ247="s",
IF(Q247=0,0,
IF(Q247=1,#REF!*2,
IF(Q247=2,#REF!*2,
IF(Q247=3,#REF!*2,
IF(Q247=4,#REF!*2,
IF(Q247=5,#REF!*2,
IF(Q247=6,#REF!*2,
IF(Q247=7,#REF!*2)))))))),
IF(AZ247="t",
IF(Q247=0,#REF!*2*0.8,
IF(Q247=1,#REF!*2*0.8,
IF(Q247=2,#REF!*2*0.8,
IF(Q247=3,#REF!*2*0.8,
IF(Q247=4,#REF!*2*0.8,
IF(Q247=5,#REF!*2*0.8,
IF(Q247=6,#REF!*1*0.8,
IF(Q247=7,#REF!*2))))))))))</f>
        <v>#REF!</v>
      </c>
      <c r="AT247" s="2" t="e">
        <f t="shared" si="87"/>
        <v>#REF!</v>
      </c>
      <c r="AU247" s="2">
        <f>IF(AZ247="s",
IF(Q247=0,0,
IF(Q247=1,(14-2)*(#REF!+#REF!)/4*4,
IF(Q247=2,(14-2)*(#REF!+#REF!)/4*2,
IF(Q247=3,(14-2)*(#REF!+#REF!)/4*3,
IF(Q247=4,(14-2)*(#REF!+#REF!)/4,
IF(Q247=5,(14-2)*#REF!/4,
IF(Q247=6,0,
IF(Q247=7,(14)*#REF!)))))))),
IF(AZ247="t",
IF(Q247=0,0,
IF(Q247=1,(11-2)*(#REF!+#REF!)/4*4,
IF(Q247=2,(11-2)*(#REF!+#REF!)/4*2,
IF(Q247=3,(11-2)*(#REF!+#REF!)/4*3,
IF(Q247=4,(11-2)*(#REF!+#REF!)/4,
IF(Q247=5,(11-2)*#REF!/4,
IF(Q247=6,0,
IF(Q247=7,(11)*#REF!))))))))))</f>
        <v>0</v>
      </c>
      <c r="AV247" s="2" t="e">
        <f t="shared" si="88"/>
        <v>#REF!</v>
      </c>
      <c r="AW247" s="2">
        <f t="shared" si="89"/>
        <v>2</v>
      </c>
      <c r="AX247" s="2">
        <f t="shared" si="90"/>
        <v>0</v>
      </c>
      <c r="AY247" s="2" t="e">
        <f t="shared" si="91"/>
        <v>#REF!</v>
      </c>
      <c r="AZ247" s="2" t="s">
        <v>63</v>
      </c>
      <c r="BA247" s="2" t="e">
        <f>IF(BG247="A",0,IF(AZ247="s",14*#REF!,IF(AZ247="T",11*#REF!,"HATA")))</f>
        <v>#REF!</v>
      </c>
      <c r="BB247" s="2" t="e">
        <f t="shared" si="92"/>
        <v>#REF!</v>
      </c>
      <c r="BC247" s="2" t="e">
        <f t="shared" si="93"/>
        <v>#REF!</v>
      </c>
      <c r="BD247" s="2" t="e">
        <f>IF(BC247-#REF!=0,"DOĞRU","YANLIŞ")</f>
        <v>#REF!</v>
      </c>
      <c r="BE247" s="2" t="e">
        <f>#REF!-BC247</f>
        <v>#REF!</v>
      </c>
      <c r="BF247" s="2">
        <v>1</v>
      </c>
      <c r="BH247" s="2">
        <v>1</v>
      </c>
      <c r="BJ247" s="2">
        <v>6</v>
      </c>
      <c r="BL247" s="7" t="e">
        <f>#REF!*14</f>
        <v>#REF!</v>
      </c>
      <c r="BM247" s="9"/>
      <c r="BN247" s="8"/>
      <c r="BO247" s="13"/>
      <c r="BP247" s="13"/>
      <c r="BQ247" s="13"/>
      <c r="BR247" s="13"/>
      <c r="BS247" s="13"/>
      <c r="BT247" s="10"/>
      <c r="BU247" s="11"/>
      <c r="BV247" s="12"/>
      <c r="CC247" s="41"/>
      <c r="CD247" s="41"/>
      <c r="CE247" s="41"/>
      <c r="CF247" s="42"/>
      <c r="CG247" s="42"/>
      <c r="CH247" s="42"/>
      <c r="CI247" s="42"/>
      <c r="CJ247" s="42"/>
      <c r="CK247" s="42"/>
    </row>
    <row r="248" spans="1:89" hidden="1" x14ac:dyDescent="0.25">
      <c r="A248" s="2" t="s">
        <v>256</v>
      </c>
      <c r="B248" s="2" t="s">
        <v>257</v>
      </c>
      <c r="C248" s="2" t="s">
        <v>257</v>
      </c>
      <c r="D248" s="4" t="s">
        <v>60</v>
      </c>
      <c r="E248" s="4" t="s">
        <v>60</v>
      </c>
      <c r="F248" s="5" t="e">
        <f>IF(AZ248="S",
IF(#REF!+BH248=2012,
IF(#REF!=1,"12-13/1",
IF(#REF!=2,"12-13/2",
IF(#REF!=3,"13-14/1",
IF(#REF!=4,"13-14/2","Hata1")))),
IF(#REF!+BH248=2013,
IF(#REF!=1,"13-14/1",
IF(#REF!=2,"13-14/2",
IF(#REF!=3,"14-15/1",
IF(#REF!=4,"14-15/2","Hata2")))),
IF(#REF!+BH248=2014,
IF(#REF!=1,"14-15/1",
IF(#REF!=2,"14-15/2",
IF(#REF!=3,"15-16/1",
IF(#REF!=4,"15-16/2","Hata3")))),
IF(#REF!+BH248=2015,
IF(#REF!=1,"15-16/1",
IF(#REF!=2,"15-16/2",
IF(#REF!=3,"16-17/1",
IF(#REF!=4,"16-17/2","Hata4")))),
IF(#REF!+BH248=2016,
IF(#REF!=1,"16-17/1",
IF(#REF!=2,"16-17/2",
IF(#REF!=3,"17-18/1",
IF(#REF!=4,"17-18/2","Hata5")))),
IF(#REF!+BH248=2017,
IF(#REF!=1,"17-18/1",
IF(#REF!=2,"17-18/2",
IF(#REF!=3,"18-19/1",
IF(#REF!=4,"18-19/2","Hata6")))),
IF(#REF!+BH248=2018,
IF(#REF!=1,"18-19/1",
IF(#REF!=2,"18-19/2",
IF(#REF!=3,"19-20/1",
IF(#REF!=4,"19-20/2","Hata7")))),
IF(#REF!+BH248=2019,
IF(#REF!=1,"19-20/1",
IF(#REF!=2,"19-20/2",
IF(#REF!=3,"20-21/1",
IF(#REF!=4,"20-21/2","Hata8")))),
IF(#REF!+BH248=2020,
IF(#REF!=1,"20-21/1",
IF(#REF!=2,"20-21/2",
IF(#REF!=3,"21-22/1",
IF(#REF!=4,"21-22/2","Hata9")))),
IF(#REF!+BH248=2021,
IF(#REF!=1,"21-22/1",
IF(#REF!=2,"21-22/2",
IF(#REF!=3,"22-23/1",
IF(#REF!=4,"22-23/2","Hata10")))),
IF(#REF!+BH248=2022,
IF(#REF!=1,"22-23/1",
IF(#REF!=2,"22-23/2",
IF(#REF!=3,"23-24/1",
IF(#REF!=4,"23-24/2","Hata11")))),
IF(#REF!+BH248=2023,
IF(#REF!=1,"23-24/1",
IF(#REF!=2,"23-24/2",
IF(#REF!=3,"24-25/1",
IF(#REF!=4,"24-25/2","Hata12")))),
)))))))))))),
IF(AZ248="T",
IF(#REF!+BH248=2012,
IF(#REF!=1,"12-13/1",
IF(#REF!=2,"12-13/2",
IF(#REF!=3,"12-13/3",
IF(#REF!=4,"13-14/1",
IF(#REF!=5,"13-14/2",
IF(#REF!=6,"13-14/3","Hata1")))))),
IF(#REF!+BH248=2013,
IF(#REF!=1,"13-14/1",
IF(#REF!=2,"13-14/2",
IF(#REF!=3,"13-14/3",
IF(#REF!=4,"14-15/1",
IF(#REF!=5,"14-15/2",
IF(#REF!=6,"14-15/3","Hata2")))))),
IF(#REF!+BH248=2014,
IF(#REF!=1,"14-15/1",
IF(#REF!=2,"14-15/2",
IF(#REF!=3,"14-15/3",
IF(#REF!=4,"15-16/1",
IF(#REF!=5,"15-16/2",
IF(#REF!=6,"15-16/3","Hata3")))))),
IF(AND(#REF!+#REF!&gt;2014,#REF!+#REF!&lt;2015,BH248=1),
IF(#REF!=0.1,"14-15/0.1",
IF(#REF!=0.2,"14-15/0.2",
IF(#REF!=0.3,"14-15/0.3","Hata4"))),
IF(#REF!+BH248=2015,
IF(#REF!=1,"15-16/1",
IF(#REF!=2,"15-16/2",
IF(#REF!=3,"15-16/3",
IF(#REF!=4,"16-17/1",
IF(#REF!=5,"16-17/2",
IF(#REF!=6,"16-17/3","Hata5")))))),
IF(#REF!+BH248=2016,
IF(#REF!=1,"16-17/1",
IF(#REF!=2,"16-17/2",
IF(#REF!=3,"16-17/3",
IF(#REF!=4,"17-18/1",
IF(#REF!=5,"17-18/2",
IF(#REF!=6,"17-18/3","Hata6")))))),
IF(#REF!+BH248=2017,
IF(#REF!=1,"17-18/1",
IF(#REF!=2,"17-18/2",
IF(#REF!=3,"17-18/3",
IF(#REF!=4,"18-19/1",
IF(#REF!=5,"18-19/2",
IF(#REF!=6,"18-19/3","Hata7")))))),
IF(#REF!+BH248=2018,
IF(#REF!=1,"18-19/1",
IF(#REF!=2,"18-19/2",
IF(#REF!=3,"18-19/3",
IF(#REF!=4,"19-20/1",
IF(#REF!=5," 19-20/2",
IF(#REF!=6,"19-20/3","Hata8")))))),
IF(#REF!+BH248=2019,
IF(#REF!=1,"19-20/1",
IF(#REF!=2,"19-20/2",
IF(#REF!=3,"19-20/3",
IF(#REF!=4,"20-21/1",
IF(#REF!=5,"20-21/2",
IF(#REF!=6,"20-21/3","Hata9")))))),
IF(#REF!+BH248=2020,
IF(#REF!=1,"20-21/1",
IF(#REF!=2,"20-21/2",
IF(#REF!=3,"20-21/3",
IF(#REF!=4,"21-22/1",
IF(#REF!=5,"21-22/2",
IF(#REF!=6,"21-22/3","Hata10")))))),
IF(#REF!+BH248=2021,
IF(#REF!=1,"21-22/1",
IF(#REF!=2,"21-22/2",
IF(#REF!=3,"21-22/3",
IF(#REF!=4,"22-23/1",
IF(#REF!=5,"22-23/2",
IF(#REF!=6,"22-23/3","Hata11")))))),
IF(#REF!+BH248=2022,
IF(#REF!=1,"22-23/1",
IF(#REF!=2,"22-23/2",
IF(#REF!=3,"22-23/3",
IF(#REF!=4,"23-24/1",
IF(#REF!=5,"23-24/2",
IF(#REF!=6,"23-24/3","Hata12")))))),
IF(#REF!+BH248=2023,
IF(#REF!=1,"23-24/1",
IF(#REF!=2,"23-24/2",
IF(#REF!=3,"23-24/3",
IF(#REF!=4,"24-25/1",
IF(#REF!=5,"24-25/2",
IF(#REF!=6,"24-25/3","Hata13")))))),
))))))))))))))
)</f>
        <v>#REF!</v>
      </c>
      <c r="G248" s="4"/>
      <c r="H248" s="2" t="s">
        <v>150</v>
      </c>
      <c r="I248" s="2">
        <v>206096</v>
      </c>
      <c r="J248" s="2" t="s">
        <v>107</v>
      </c>
      <c r="O248" s="2" t="s">
        <v>469</v>
      </c>
      <c r="P248" s="2" t="s">
        <v>469</v>
      </c>
      <c r="Q248" s="5">
        <v>0</v>
      </c>
      <c r="R248" s="2">
        <f>VLOOKUP($Q248,[1]sistem!$I$3:$L$10,2,FALSE)</f>
        <v>0</v>
      </c>
      <c r="S248" s="2">
        <f>VLOOKUP($Q248,[1]sistem!$I$3:$L$10,3,FALSE)</f>
        <v>0</v>
      </c>
      <c r="T248" s="2">
        <f>VLOOKUP($Q248,[1]sistem!$I$3:$L$10,4,FALSE)</f>
        <v>0</v>
      </c>
      <c r="U248" s="2" t="e">
        <f>VLOOKUP($AZ248,[1]sistem!$I$13:$L$14,2,FALSE)*#REF!</f>
        <v>#REF!</v>
      </c>
      <c r="V248" s="2" t="e">
        <f>VLOOKUP($AZ248,[1]sistem!$I$13:$L$14,3,FALSE)*#REF!</f>
        <v>#REF!</v>
      </c>
      <c r="W248" s="2" t="e">
        <f>VLOOKUP($AZ248,[1]sistem!$I$13:$L$14,4,FALSE)*#REF!</f>
        <v>#REF!</v>
      </c>
      <c r="X248" s="2" t="e">
        <f t="shared" si="80"/>
        <v>#REF!</v>
      </c>
      <c r="Y248" s="2" t="e">
        <f t="shared" si="81"/>
        <v>#REF!</v>
      </c>
      <c r="Z248" s="2" t="e">
        <f t="shared" si="82"/>
        <v>#REF!</v>
      </c>
      <c r="AA248" s="2" t="e">
        <f t="shared" si="83"/>
        <v>#REF!</v>
      </c>
      <c r="AB248" s="2">
        <f>VLOOKUP(AZ248,[1]sistem!$I$18:$J$19,2,FALSE)</f>
        <v>14</v>
      </c>
      <c r="AC248" s="2">
        <v>0.25</v>
      </c>
      <c r="AD248" s="2">
        <f>VLOOKUP($Q248,[1]sistem!$I$3:$M$10,5,FALSE)</f>
        <v>0</v>
      </c>
      <c r="AG248" s="2" t="e">
        <f>(#REF!+#REF!)*AB248</f>
        <v>#REF!</v>
      </c>
      <c r="AH248" s="2">
        <f>VLOOKUP($Q248,[1]sistem!$I$3:$N$10,6,FALSE)</f>
        <v>0</v>
      </c>
      <c r="AI248" s="2">
        <v>2</v>
      </c>
      <c r="AJ248" s="2">
        <f t="shared" si="84"/>
        <v>0</v>
      </c>
      <c r="AK248" s="2">
        <f>VLOOKUP($AZ248,[1]sistem!$I$18:$K$19,3,FALSE)</f>
        <v>14</v>
      </c>
      <c r="AL248" s="2" t="e">
        <f>AK248*#REF!</f>
        <v>#REF!</v>
      </c>
      <c r="AM248" s="2" t="e">
        <f t="shared" si="85"/>
        <v>#REF!</v>
      </c>
      <c r="AN248" s="2">
        <f t="shared" si="95"/>
        <v>25</v>
      </c>
      <c r="AO248" s="2" t="e">
        <f t="shared" si="86"/>
        <v>#REF!</v>
      </c>
      <c r="AP248" s="2" t="e">
        <f>ROUND(AO248-#REF!,0)</f>
        <v>#REF!</v>
      </c>
      <c r="AQ248" s="2">
        <f>IF(AZ248="s",IF(Q248=0,0,
IF(Q248=1,#REF!*4*4,
IF(Q248=2,0,
IF(Q248=3,#REF!*4*2,
IF(Q248=4,0,
IF(Q248=5,0,
IF(Q248=6,0,
IF(Q248=7,0)))))))),
IF(AZ248="t",
IF(Q248=0,0,
IF(Q248=1,#REF!*4*4*0.8,
IF(Q248=2,0,
IF(Q248=3,#REF!*4*2*0.8,
IF(Q248=4,0,
IF(Q248=5,0,
IF(Q248=6,0,
IF(Q248=7,0))))))))))</f>
        <v>0</v>
      </c>
      <c r="AR248" s="2">
        <f>IF(AZ248="s",
IF(Q248=0,0,
IF(Q248=1,0,
IF(Q248=2,#REF!*4*2,
IF(Q248=3,#REF!*4,
IF(Q248=4,#REF!*4,
IF(Q248=5,0,
IF(Q248=6,0,
IF(Q248=7,#REF!*4)))))))),
IF(AZ248="t",
IF(Q248=0,0,
IF(Q248=1,0,
IF(Q248=2,#REF!*4*2*0.8,
IF(Q248=3,#REF!*4*0.8,
IF(Q248=4,#REF!*4*0.8,
IF(Q248=5,0,
IF(Q248=6,0,
IF(Q248=7,#REF!*4))))))))))</f>
        <v>0</v>
      </c>
      <c r="AS248" s="2">
        <f>IF(AZ248="s",
IF(Q248=0,0,
IF(Q248=1,#REF!*2,
IF(Q248=2,#REF!*2,
IF(Q248=3,#REF!*2,
IF(Q248=4,#REF!*2,
IF(Q248=5,#REF!*2,
IF(Q248=6,#REF!*2,
IF(Q248=7,#REF!*2)))))))),
IF(AZ248="t",
IF(Q248=0,#REF!*2*0.8,
IF(Q248=1,#REF!*2*0.8,
IF(Q248=2,#REF!*2*0.8,
IF(Q248=3,#REF!*2*0.8,
IF(Q248=4,#REF!*2*0.8,
IF(Q248=5,#REF!*2*0.8,
IF(Q248=6,#REF!*1*0.8,
IF(Q248=7,#REF!*2))))))))))</f>
        <v>0</v>
      </c>
      <c r="AT248" s="2" t="e">
        <f t="shared" si="87"/>
        <v>#REF!</v>
      </c>
      <c r="AU248" s="2">
        <f>IF(AZ248="s",
IF(Q248=0,0,
IF(Q248=1,(14-2)*(#REF!+#REF!)/4*4,
IF(Q248=2,(14-2)*(#REF!+#REF!)/4*2,
IF(Q248=3,(14-2)*(#REF!+#REF!)/4*3,
IF(Q248=4,(14-2)*(#REF!+#REF!)/4,
IF(Q248=5,(14-2)*#REF!/4,
IF(Q248=6,0,
IF(Q248=7,(14)*#REF!)))))))),
IF(AZ248="t",
IF(Q248=0,0,
IF(Q248=1,(11-2)*(#REF!+#REF!)/4*4,
IF(Q248=2,(11-2)*(#REF!+#REF!)/4*2,
IF(Q248=3,(11-2)*(#REF!+#REF!)/4*3,
IF(Q248=4,(11-2)*(#REF!+#REF!)/4,
IF(Q248=5,(11-2)*#REF!/4,
IF(Q248=6,0,
IF(Q248=7,(11)*#REF!))))))))))</f>
        <v>0</v>
      </c>
      <c r="AV248" s="2" t="e">
        <f t="shared" si="88"/>
        <v>#REF!</v>
      </c>
      <c r="AW248" s="2">
        <f t="shared" si="89"/>
        <v>0</v>
      </c>
      <c r="AX248" s="2">
        <f t="shared" si="90"/>
        <v>0</v>
      </c>
      <c r="AY248" s="2">
        <f t="shared" si="91"/>
        <v>0</v>
      </c>
      <c r="AZ248" s="2" t="s">
        <v>63</v>
      </c>
      <c r="BA248" s="2" t="e">
        <f>IF(BG248="A",0,IF(AZ248="s",14*#REF!,IF(AZ248="T",11*#REF!,"HATA")))</f>
        <v>#REF!</v>
      </c>
      <c r="BB248" s="2" t="e">
        <f t="shared" si="92"/>
        <v>#REF!</v>
      </c>
      <c r="BC248" s="2" t="e">
        <f t="shared" si="93"/>
        <v>#REF!</v>
      </c>
      <c r="BD248" s="2" t="e">
        <f>IF(BC248-#REF!=0,"DOĞRU","YANLIŞ")</f>
        <v>#REF!</v>
      </c>
      <c r="BE248" s="2" t="e">
        <f>#REF!-BC248</f>
        <v>#REF!</v>
      </c>
      <c r="BF248" s="2">
        <v>0</v>
      </c>
      <c r="BH248" s="2">
        <v>1</v>
      </c>
      <c r="BJ248" s="2">
        <v>0</v>
      </c>
      <c r="BL248" s="7" t="e">
        <f>#REF!*14</f>
        <v>#REF!</v>
      </c>
      <c r="BM248" s="9"/>
      <c r="BN248" s="8"/>
      <c r="BO248" s="13"/>
      <c r="BP248" s="13"/>
      <c r="BQ248" s="13"/>
      <c r="BR248" s="13"/>
      <c r="BS248" s="13"/>
      <c r="BT248" s="10"/>
      <c r="BU248" s="11"/>
      <c r="BV248" s="12"/>
      <c r="CC248" s="41"/>
      <c r="CD248" s="41"/>
      <c r="CE248" s="41"/>
      <c r="CF248" s="42"/>
      <c r="CG248" s="42"/>
      <c r="CH248" s="42"/>
      <c r="CI248" s="42"/>
      <c r="CJ248" s="42"/>
      <c r="CK248" s="42"/>
    </row>
    <row r="249" spans="1:89" hidden="1" x14ac:dyDescent="0.25">
      <c r="A249" s="2" t="s">
        <v>440</v>
      </c>
      <c r="B249" s="2" t="s">
        <v>438</v>
      </c>
      <c r="C249" s="2" t="s">
        <v>438</v>
      </c>
      <c r="D249" s="4" t="s">
        <v>171</v>
      </c>
      <c r="E249" s="4">
        <v>3</v>
      </c>
      <c r="F249" s="5" t="e">
        <f>IF(AZ249="S",
IF(#REF!+BH249=2012,
IF(#REF!=1,"12-13/1",
IF(#REF!=2,"12-13/2",
IF(#REF!=3,"13-14/1",
IF(#REF!=4,"13-14/2","Hata1")))),
IF(#REF!+BH249=2013,
IF(#REF!=1,"13-14/1",
IF(#REF!=2,"13-14/2",
IF(#REF!=3,"14-15/1",
IF(#REF!=4,"14-15/2","Hata2")))),
IF(#REF!+BH249=2014,
IF(#REF!=1,"14-15/1",
IF(#REF!=2,"14-15/2",
IF(#REF!=3,"15-16/1",
IF(#REF!=4,"15-16/2","Hata3")))),
IF(#REF!+BH249=2015,
IF(#REF!=1,"15-16/1",
IF(#REF!=2,"15-16/2",
IF(#REF!=3,"16-17/1",
IF(#REF!=4,"16-17/2","Hata4")))),
IF(#REF!+BH249=2016,
IF(#REF!=1,"16-17/1",
IF(#REF!=2,"16-17/2",
IF(#REF!=3,"17-18/1",
IF(#REF!=4,"17-18/2","Hata5")))),
IF(#REF!+BH249=2017,
IF(#REF!=1,"17-18/1",
IF(#REF!=2,"17-18/2",
IF(#REF!=3,"18-19/1",
IF(#REF!=4,"18-19/2","Hata6")))),
IF(#REF!+BH249=2018,
IF(#REF!=1,"18-19/1",
IF(#REF!=2,"18-19/2",
IF(#REF!=3,"19-20/1",
IF(#REF!=4,"19-20/2","Hata7")))),
IF(#REF!+BH249=2019,
IF(#REF!=1,"19-20/1",
IF(#REF!=2,"19-20/2",
IF(#REF!=3,"20-21/1",
IF(#REF!=4,"20-21/2","Hata8")))),
IF(#REF!+BH249=2020,
IF(#REF!=1,"20-21/1",
IF(#REF!=2,"20-21/2",
IF(#REF!=3,"21-22/1",
IF(#REF!=4,"21-22/2","Hata9")))),
IF(#REF!+BH249=2021,
IF(#REF!=1,"21-22/1",
IF(#REF!=2,"21-22/2",
IF(#REF!=3,"22-23/1",
IF(#REF!=4,"22-23/2","Hata10")))),
IF(#REF!+BH249=2022,
IF(#REF!=1,"22-23/1",
IF(#REF!=2,"22-23/2",
IF(#REF!=3,"23-24/1",
IF(#REF!=4,"23-24/2","Hata11")))),
IF(#REF!+BH249=2023,
IF(#REF!=1,"23-24/1",
IF(#REF!=2,"23-24/2",
IF(#REF!=3,"24-25/1",
IF(#REF!=4,"24-25/2","Hata12")))),
)))))))))))),
IF(AZ249="T",
IF(#REF!+BH249=2012,
IF(#REF!=1,"12-13/1",
IF(#REF!=2,"12-13/2",
IF(#REF!=3,"12-13/3",
IF(#REF!=4,"13-14/1",
IF(#REF!=5,"13-14/2",
IF(#REF!=6,"13-14/3","Hata1")))))),
IF(#REF!+BH249=2013,
IF(#REF!=1,"13-14/1",
IF(#REF!=2,"13-14/2",
IF(#REF!=3,"13-14/3",
IF(#REF!=4,"14-15/1",
IF(#REF!=5,"14-15/2",
IF(#REF!=6,"14-15/3","Hata2")))))),
IF(#REF!+BH249=2014,
IF(#REF!=1,"14-15/1",
IF(#REF!=2,"14-15/2",
IF(#REF!=3,"14-15/3",
IF(#REF!=4,"15-16/1",
IF(#REF!=5,"15-16/2",
IF(#REF!=6,"15-16/3","Hata3")))))),
IF(AND(#REF!+#REF!&gt;2014,#REF!+#REF!&lt;2015,BH249=1),
IF(#REF!=0.1,"14-15/0.1",
IF(#REF!=0.2,"14-15/0.2",
IF(#REF!=0.3,"14-15/0.3","Hata4"))),
IF(#REF!+BH249=2015,
IF(#REF!=1,"15-16/1",
IF(#REF!=2,"15-16/2",
IF(#REF!=3,"15-16/3",
IF(#REF!=4,"16-17/1",
IF(#REF!=5,"16-17/2",
IF(#REF!=6,"16-17/3","Hata5")))))),
IF(#REF!+BH249=2016,
IF(#REF!=1,"16-17/1",
IF(#REF!=2,"16-17/2",
IF(#REF!=3,"16-17/3",
IF(#REF!=4,"17-18/1",
IF(#REF!=5,"17-18/2",
IF(#REF!=6,"17-18/3","Hata6")))))),
IF(#REF!+BH249=2017,
IF(#REF!=1,"17-18/1",
IF(#REF!=2,"17-18/2",
IF(#REF!=3,"17-18/3",
IF(#REF!=4,"18-19/1",
IF(#REF!=5,"18-19/2",
IF(#REF!=6,"18-19/3","Hata7")))))),
IF(#REF!+BH249=2018,
IF(#REF!=1,"18-19/1",
IF(#REF!=2,"18-19/2",
IF(#REF!=3,"18-19/3",
IF(#REF!=4,"19-20/1",
IF(#REF!=5," 19-20/2",
IF(#REF!=6,"19-20/3","Hata8")))))),
IF(#REF!+BH249=2019,
IF(#REF!=1,"19-20/1",
IF(#REF!=2,"19-20/2",
IF(#REF!=3,"19-20/3",
IF(#REF!=4,"20-21/1",
IF(#REF!=5,"20-21/2",
IF(#REF!=6,"20-21/3","Hata9")))))),
IF(#REF!+BH249=2020,
IF(#REF!=1,"20-21/1",
IF(#REF!=2,"20-21/2",
IF(#REF!=3,"20-21/3",
IF(#REF!=4,"21-22/1",
IF(#REF!=5,"21-22/2",
IF(#REF!=6,"21-22/3","Hata10")))))),
IF(#REF!+BH249=2021,
IF(#REF!=1,"21-22/1",
IF(#REF!=2,"21-22/2",
IF(#REF!=3,"21-22/3",
IF(#REF!=4,"22-23/1",
IF(#REF!=5,"22-23/2",
IF(#REF!=6,"22-23/3","Hata11")))))),
IF(#REF!+BH249=2022,
IF(#REF!=1,"22-23/1",
IF(#REF!=2,"22-23/2",
IF(#REF!=3,"22-23/3",
IF(#REF!=4,"23-24/1",
IF(#REF!=5,"23-24/2",
IF(#REF!=6,"23-24/3","Hata12")))))),
IF(#REF!+BH249=2023,
IF(#REF!=1,"23-24/1",
IF(#REF!=2,"23-24/2",
IF(#REF!=3,"23-24/3",
IF(#REF!=4,"24-25/1",
IF(#REF!=5,"24-25/2",
IF(#REF!=6,"24-25/3","Hata13")))))),
))))))))))))))
)</f>
        <v>#REF!</v>
      </c>
      <c r="G249" s="4"/>
      <c r="H249" s="2" t="s">
        <v>150</v>
      </c>
      <c r="I249" s="2">
        <v>206096</v>
      </c>
      <c r="J249" s="2" t="s">
        <v>107</v>
      </c>
      <c r="O249" s="2" t="s">
        <v>332</v>
      </c>
      <c r="P249" s="2" t="s">
        <v>332</v>
      </c>
      <c r="Q249" s="5">
        <v>7</v>
      </c>
      <c r="R249" s="2">
        <f>VLOOKUP($Q249,[1]sistem!$I$3:$L$10,2,FALSE)</f>
        <v>0</v>
      </c>
      <c r="S249" s="2">
        <f>VLOOKUP($Q249,[1]sistem!$I$3:$L$10,3,FALSE)</f>
        <v>1</v>
      </c>
      <c r="T249" s="2">
        <f>VLOOKUP($Q249,[1]sistem!$I$3:$L$10,4,FALSE)</f>
        <v>1</v>
      </c>
      <c r="U249" s="2" t="e">
        <f>VLOOKUP($AZ249,[1]sistem!$I$13:$L$14,2,FALSE)*#REF!</f>
        <v>#REF!</v>
      </c>
      <c r="V249" s="2" t="e">
        <f>VLOOKUP($AZ249,[1]sistem!$I$13:$L$14,3,FALSE)*#REF!</f>
        <v>#REF!</v>
      </c>
      <c r="W249" s="2" t="e">
        <f>VLOOKUP($AZ249,[1]sistem!$I$13:$L$14,4,FALSE)*#REF!</f>
        <v>#REF!</v>
      </c>
      <c r="X249" s="2" t="e">
        <f t="shared" si="80"/>
        <v>#REF!</v>
      </c>
      <c r="Y249" s="2" t="e">
        <f t="shared" si="81"/>
        <v>#REF!</v>
      </c>
      <c r="Z249" s="2" t="e">
        <f t="shared" si="82"/>
        <v>#REF!</v>
      </c>
      <c r="AA249" s="2" t="e">
        <f t="shared" si="83"/>
        <v>#REF!</v>
      </c>
      <c r="AB249" s="2">
        <f>VLOOKUP(AZ249,[1]sistem!$I$18:$J$19,2,FALSE)</f>
        <v>14</v>
      </c>
      <c r="AC249" s="2">
        <v>0.25</v>
      </c>
      <c r="AD249" s="2">
        <f>VLOOKUP($Q249,[1]sistem!$I$3:$M$10,5,FALSE)</f>
        <v>1</v>
      </c>
      <c r="AE249" s="2">
        <v>4</v>
      </c>
      <c r="AG249" s="2">
        <f>AE249*AK249</f>
        <v>56</v>
      </c>
      <c r="AH249" s="2">
        <f>VLOOKUP($Q249,[1]sistem!$I$3:$N$10,6,FALSE)</f>
        <v>2</v>
      </c>
      <c r="AI249" s="2">
        <v>2</v>
      </c>
      <c r="AJ249" s="2">
        <f t="shared" si="84"/>
        <v>4</v>
      </c>
      <c r="AK249" s="2">
        <f>VLOOKUP($AZ249,[1]sistem!$I$18:$K$19,3,FALSE)</f>
        <v>14</v>
      </c>
      <c r="AL249" s="2" t="e">
        <f>AK249*#REF!</f>
        <v>#REF!</v>
      </c>
      <c r="AM249" s="2" t="e">
        <f t="shared" si="85"/>
        <v>#REF!</v>
      </c>
      <c r="AN249" s="2">
        <f t="shared" si="95"/>
        <v>25</v>
      </c>
      <c r="AO249" s="2" t="e">
        <f t="shared" si="86"/>
        <v>#REF!</v>
      </c>
      <c r="AP249" s="2" t="e">
        <f>ROUND(AO249-#REF!,0)</f>
        <v>#REF!</v>
      </c>
      <c r="AQ249" s="2">
        <f>IF(AZ249="s",IF(Q249=0,0,
IF(Q249=1,#REF!*4*4,
IF(Q249=2,0,
IF(Q249=3,#REF!*4*2,
IF(Q249=4,0,
IF(Q249=5,0,
IF(Q249=6,0,
IF(Q249=7,0)))))))),
IF(AZ249="t",
IF(Q249=0,0,
IF(Q249=1,#REF!*4*4*0.8,
IF(Q249=2,0,
IF(Q249=3,#REF!*4*2*0.8,
IF(Q249=4,0,
IF(Q249=5,0,
IF(Q249=6,0,
IF(Q249=7,0))))))))))</f>
        <v>0</v>
      </c>
      <c r="AR249" s="2" t="e">
        <f>IF(AZ249="s",
IF(Q249=0,0,
IF(Q249=1,0,
IF(Q249=2,#REF!*4*2,
IF(Q249=3,#REF!*4,
IF(Q249=4,#REF!*4,
IF(Q249=5,0,
IF(Q249=6,0,
IF(Q249=7,#REF!*4)))))))),
IF(AZ249="t",
IF(Q249=0,0,
IF(Q249=1,0,
IF(Q249=2,#REF!*4*2*0.8,
IF(Q249=3,#REF!*4*0.8,
IF(Q249=4,#REF!*4*0.8,
IF(Q249=5,0,
IF(Q249=6,0,
IF(Q249=7,#REF!*4))))))))))</f>
        <v>#REF!</v>
      </c>
      <c r="AS249" s="2" t="e">
        <f>IF(AZ249="s",
IF(Q249=0,0,
IF(Q249=1,#REF!*2,
IF(Q249=2,#REF!*2,
IF(Q249=3,#REF!*2,
IF(Q249=4,#REF!*2,
IF(Q249=5,#REF!*2,
IF(Q249=6,#REF!*2,
IF(Q249=7,#REF!*2)))))))),
IF(AZ249="t",
IF(Q249=0,#REF!*2*0.8,
IF(Q249=1,#REF!*2*0.8,
IF(Q249=2,#REF!*2*0.8,
IF(Q249=3,#REF!*2*0.8,
IF(Q249=4,#REF!*2*0.8,
IF(Q249=5,#REF!*2*0.8,
IF(Q249=6,#REF!*1*0.8,
IF(Q249=7,#REF!*2))))))))))</f>
        <v>#REF!</v>
      </c>
      <c r="AT249" s="2" t="e">
        <f t="shared" si="87"/>
        <v>#REF!</v>
      </c>
      <c r="AU249" s="2" t="e">
        <f>IF(AZ249="s",
IF(Q249=0,0,
IF(Q249=1,(14-2)*(#REF!+#REF!)/4*4,
IF(Q249=2,(14-2)*(#REF!+#REF!)/4*2,
IF(Q249=3,(14-2)*(#REF!+#REF!)/4*3,
IF(Q249=4,(14-2)*(#REF!+#REF!)/4,
IF(Q249=5,(14-2)*#REF!/4,
IF(Q249=6,0,
IF(Q249=7,(14)*#REF!)))))))),
IF(AZ249="t",
IF(Q249=0,0,
IF(Q249=1,(11-2)*(#REF!+#REF!)/4*4,
IF(Q249=2,(11-2)*(#REF!+#REF!)/4*2,
IF(Q249=3,(11-2)*(#REF!+#REF!)/4*3,
IF(Q249=4,(11-2)*(#REF!+#REF!)/4,
IF(Q249=5,(11-2)*#REF!/4,
IF(Q249=6,0,
IF(Q249=7,(11)*#REF!))))))))))</f>
        <v>#REF!</v>
      </c>
      <c r="AV249" s="2" t="e">
        <f t="shared" si="88"/>
        <v>#REF!</v>
      </c>
      <c r="AW249" s="2">
        <f t="shared" si="89"/>
        <v>8</v>
      </c>
      <c r="AX249" s="2">
        <f t="shared" si="90"/>
        <v>4</v>
      </c>
      <c r="AY249" s="2" t="e">
        <f t="shared" si="91"/>
        <v>#REF!</v>
      </c>
      <c r="AZ249" s="2" t="s">
        <v>63</v>
      </c>
      <c r="BA249" s="2" t="e">
        <f>IF(BG249="A",0,IF(AZ249="s",14*#REF!,IF(AZ249="T",11*#REF!,"HATA")))</f>
        <v>#REF!</v>
      </c>
      <c r="BB249" s="2" t="e">
        <f t="shared" si="92"/>
        <v>#REF!</v>
      </c>
      <c r="BC249" s="2" t="e">
        <f t="shared" si="93"/>
        <v>#REF!</v>
      </c>
      <c r="BD249" s="2" t="e">
        <f>IF(BC249-#REF!=0,"DOĞRU","YANLIŞ")</f>
        <v>#REF!</v>
      </c>
      <c r="BE249" s="2" t="e">
        <f>#REF!-BC249</f>
        <v>#REF!</v>
      </c>
      <c r="BF249" s="2">
        <v>0</v>
      </c>
      <c r="BH249" s="2">
        <v>1</v>
      </c>
      <c r="BJ249" s="2">
        <v>7</v>
      </c>
      <c r="BL249" s="7" t="e">
        <f>#REF!*14</f>
        <v>#REF!</v>
      </c>
      <c r="BM249" s="9"/>
      <c r="BN249" s="8"/>
      <c r="BO249" s="13"/>
      <c r="BP249" s="13"/>
      <c r="BQ249" s="13"/>
      <c r="BR249" s="13"/>
      <c r="BS249" s="13"/>
      <c r="BT249" s="10"/>
      <c r="BU249" s="11"/>
      <c r="BV249" s="12"/>
      <c r="CC249" s="41"/>
      <c r="CD249" s="41"/>
      <c r="CE249" s="41"/>
      <c r="CF249" s="42"/>
      <c r="CG249" s="42"/>
      <c r="CH249" s="42"/>
      <c r="CI249" s="42"/>
      <c r="CJ249" s="42"/>
      <c r="CK249" s="42"/>
    </row>
    <row r="250" spans="1:89" hidden="1" x14ac:dyDescent="0.25">
      <c r="A250" s="2" t="s">
        <v>494</v>
      </c>
      <c r="B250" s="2" t="s">
        <v>495</v>
      </c>
      <c r="C250" s="2" t="s">
        <v>495</v>
      </c>
      <c r="D250" s="4" t="s">
        <v>60</v>
      </c>
      <c r="E250" s="4" t="s">
        <v>60</v>
      </c>
      <c r="F250" s="5" t="e">
        <f>IF(AZ250="S",
IF(#REF!+BH250=2012,
IF(#REF!=1,"12-13/1",
IF(#REF!=2,"12-13/2",
IF(#REF!=3,"13-14/1",
IF(#REF!=4,"13-14/2","Hata1")))),
IF(#REF!+BH250=2013,
IF(#REF!=1,"13-14/1",
IF(#REF!=2,"13-14/2",
IF(#REF!=3,"14-15/1",
IF(#REF!=4,"14-15/2","Hata2")))),
IF(#REF!+BH250=2014,
IF(#REF!=1,"14-15/1",
IF(#REF!=2,"14-15/2",
IF(#REF!=3,"15-16/1",
IF(#REF!=4,"15-16/2","Hata3")))),
IF(#REF!+BH250=2015,
IF(#REF!=1,"15-16/1",
IF(#REF!=2,"15-16/2",
IF(#REF!=3,"16-17/1",
IF(#REF!=4,"16-17/2","Hata4")))),
IF(#REF!+BH250=2016,
IF(#REF!=1,"16-17/1",
IF(#REF!=2,"16-17/2",
IF(#REF!=3,"17-18/1",
IF(#REF!=4,"17-18/2","Hata5")))),
IF(#REF!+BH250=2017,
IF(#REF!=1,"17-18/1",
IF(#REF!=2,"17-18/2",
IF(#REF!=3,"18-19/1",
IF(#REF!=4,"18-19/2","Hata6")))),
IF(#REF!+BH250=2018,
IF(#REF!=1,"18-19/1",
IF(#REF!=2,"18-19/2",
IF(#REF!=3,"19-20/1",
IF(#REF!=4,"19-20/2","Hata7")))),
IF(#REF!+BH250=2019,
IF(#REF!=1,"19-20/1",
IF(#REF!=2,"19-20/2",
IF(#REF!=3,"20-21/1",
IF(#REF!=4,"20-21/2","Hata8")))),
IF(#REF!+BH250=2020,
IF(#REF!=1,"20-21/1",
IF(#REF!=2,"20-21/2",
IF(#REF!=3,"21-22/1",
IF(#REF!=4,"21-22/2","Hata9")))),
IF(#REF!+BH250=2021,
IF(#REF!=1,"21-22/1",
IF(#REF!=2,"21-22/2",
IF(#REF!=3,"22-23/1",
IF(#REF!=4,"22-23/2","Hata10")))),
IF(#REF!+BH250=2022,
IF(#REF!=1,"22-23/1",
IF(#REF!=2,"22-23/2",
IF(#REF!=3,"23-24/1",
IF(#REF!=4,"23-24/2","Hata11")))),
IF(#REF!+BH250=2023,
IF(#REF!=1,"23-24/1",
IF(#REF!=2,"23-24/2",
IF(#REF!=3,"24-25/1",
IF(#REF!=4,"24-25/2","Hata12")))),
)))))))))))),
IF(AZ250="T",
IF(#REF!+BH250=2012,
IF(#REF!=1,"12-13/1",
IF(#REF!=2,"12-13/2",
IF(#REF!=3,"12-13/3",
IF(#REF!=4,"13-14/1",
IF(#REF!=5,"13-14/2",
IF(#REF!=6,"13-14/3","Hata1")))))),
IF(#REF!+BH250=2013,
IF(#REF!=1,"13-14/1",
IF(#REF!=2,"13-14/2",
IF(#REF!=3,"13-14/3",
IF(#REF!=4,"14-15/1",
IF(#REF!=5,"14-15/2",
IF(#REF!=6,"14-15/3","Hata2")))))),
IF(#REF!+BH250=2014,
IF(#REF!=1,"14-15/1",
IF(#REF!=2,"14-15/2",
IF(#REF!=3,"14-15/3",
IF(#REF!=4,"15-16/1",
IF(#REF!=5,"15-16/2",
IF(#REF!=6,"15-16/3","Hata3")))))),
IF(AND(#REF!+#REF!&gt;2014,#REF!+#REF!&lt;2015,BH250=1),
IF(#REF!=0.1,"14-15/0.1",
IF(#REF!=0.2,"14-15/0.2",
IF(#REF!=0.3,"14-15/0.3","Hata4"))),
IF(#REF!+BH250=2015,
IF(#REF!=1,"15-16/1",
IF(#REF!=2,"15-16/2",
IF(#REF!=3,"15-16/3",
IF(#REF!=4,"16-17/1",
IF(#REF!=5,"16-17/2",
IF(#REF!=6,"16-17/3","Hata5")))))),
IF(#REF!+BH250=2016,
IF(#REF!=1,"16-17/1",
IF(#REF!=2,"16-17/2",
IF(#REF!=3,"16-17/3",
IF(#REF!=4,"17-18/1",
IF(#REF!=5,"17-18/2",
IF(#REF!=6,"17-18/3","Hata6")))))),
IF(#REF!+BH250=2017,
IF(#REF!=1,"17-18/1",
IF(#REF!=2,"17-18/2",
IF(#REF!=3,"17-18/3",
IF(#REF!=4,"18-19/1",
IF(#REF!=5,"18-19/2",
IF(#REF!=6,"18-19/3","Hata7")))))),
IF(#REF!+BH250=2018,
IF(#REF!=1,"18-19/1",
IF(#REF!=2,"18-19/2",
IF(#REF!=3,"18-19/3",
IF(#REF!=4,"19-20/1",
IF(#REF!=5," 19-20/2",
IF(#REF!=6,"19-20/3","Hata8")))))),
IF(#REF!+BH250=2019,
IF(#REF!=1,"19-20/1",
IF(#REF!=2,"19-20/2",
IF(#REF!=3,"19-20/3",
IF(#REF!=4,"20-21/1",
IF(#REF!=5,"20-21/2",
IF(#REF!=6,"20-21/3","Hata9")))))),
IF(#REF!+BH250=2020,
IF(#REF!=1,"20-21/1",
IF(#REF!=2,"20-21/2",
IF(#REF!=3,"20-21/3",
IF(#REF!=4,"21-22/1",
IF(#REF!=5,"21-22/2",
IF(#REF!=6,"21-22/3","Hata10")))))),
IF(#REF!+BH250=2021,
IF(#REF!=1,"21-22/1",
IF(#REF!=2,"21-22/2",
IF(#REF!=3,"21-22/3",
IF(#REF!=4,"22-23/1",
IF(#REF!=5,"22-23/2",
IF(#REF!=6,"22-23/3","Hata11")))))),
IF(#REF!+BH250=2022,
IF(#REF!=1,"22-23/1",
IF(#REF!=2,"22-23/2",
IF(#REF!=3,"22-23/3",
IF(#REF!=4,"23-24/1",
IF(#REF!=5,"23-24/2",
IF(#REF!=6,"23-24/3","Hata12")))))),
IF(#REF!+BH250=2023,
IF(#REF!=1,"23-24/1",
IF(#REF!=2,"23-24/2",
IF(#REF!=3,"23-24/3",
IF(#REF!=4,"24-25/1",
IF(#REF!=5,"24-25/2",
IF(#REF!=6,"24-25/3","Hata13")))))),
))))))))))))))
)</f>
        <v>#REF!</v>
      </c>
      <c r="G250" s="4"/>
      <c r="H250" s="2" t="s">
        <v>150</v>
      </c>
      <c r="I250" s="2">
        <v>206096</v>
      </c>
      <c r="J250" s="2" t="s">
        <v>107</v>
      </c>
      <c r="Q250" s="5">
        <v>4</v>
      </c>
      <c r="R250" s="2">
        <f>VLOOKUP($Q250,[1]sistem!$I$3:$L$10,2,FALSE)</f>
        <v>0</v>
      </c>
      <c r="S250" s="2">
        <f>VLOOKUP($Q250,[1]sistem!$I$3:$L$10,3,FALSE)</f>
        <v>1</v>
      </c>
      <c r="T250" s="2">
        <f>VLOOKUP($Q250,[1]sistem!$I$3:$L$10,4,FALSE)</f>
        <v>1</v>
      </c>
      <c r="U250" s="2" t="e">
        <f>VLOOKUP($AZ250,[1]sistem!$I$13:$L$14,2,FALSE)*#REF!</f>
        <v>#REF!</v>
      </c>
      <c r="V250" s="2" t="e">
        <f>VLOOKUP($AZ250,[1]sistem!$I$13:$L$14,3,FALSE)*#REF!</f>
        <v>#REF!</v>
      </c>
      <c r="W250" s="2" t="e">
        <f>VLOOKUP($AZ250,[1]sistem!$I$13:$L$14,4,FALSE)*#REF!</f>
        <v>#REF!</v>
      </c>
      <c r="X250" s="2" t="e">
        <f t="shared" si="80"/>
        <v>#REF!</v>
      </c>
      <c r="Y250" s="2" t="e">
        <f t="shared" si="81"/>
        <v>#REF!</v>
      </c>
      <c r="Z250" s="2" t="e">
        <f t="shared" si="82"/>
        <v>#REF!</v>
      </c>
      <c r="AA250" s="2" t="e">
        <f t="shared" si="83"/>
        <v>#REF!</v>
      </c>
      <c r="AB250" s="2">
        <f>VLOOKUP(AZ250,[1]sistem!$I$18:$J$19,2,FALSE)</f>
        <v>14</v>
      </c>
      <c r="AC250" s="2">
        <v>0.25</v>
      </c>
      <c r="AD250" s="2">
        <f>VLOOKUP($Q250,[1]sistem!$I$3:$M$10,5,FALSE)</f>
        <v>1</v>
      </c>
      <c r="AE250" s="2">
        <v>4</v>
      </c>
      <c r="AG250" s="2">
        <f>AE250*AK250</f>
        <v>56</v>
      </c>
      <c r="AH250" s="2">
        <f>VLOOKUP($Q250,[1]sistem!$I$3:$N$10,6,FALSE)</f>
        <v>2</v>
      </c>
      <c r="AI250" s="2">
        <v>2</v>
      </c>
      <c r="AJ250" s="2">
        <f t="shared" si="84"/>
        <v>4</v>
      </c>
      <c r="AK250" s="2">
        <f>VLOOKUP($AZ250,[1]sistem!$I$18:$K$19,3,FALSE)</f>
        <v>14</v>
      </c>
      <c r="AL250" s="2" t="e">
        <f>AK250*#REF!</f>
        <v>#REF!</v>
      </c>
      <c r="AM250" s="2" t="e">
        <f t="shared" si="85"/>
        <v>#REF!</v>
      </c>
      <c r="AN250" s="2">
        <f t="shared" si="95"/>
        <v>25</v>
      </c>
      <c r="AO250" s="2" t="e">
        <f t="shared" si="86"/>
        <v>#REF!</v>
      </c>
      <c r="AP250" s="2" t="e">
        <f>ROUND(AO250-#REF!,0)</f>
        <v>#REF!</v>
      </c>
      <c r="AQ250" s="2">
        <f>IF(AZ250="s",IF(Q250=0,0,
IF(Q250=1,#REF!*4*4,
IF(Q250=2,0,
IF(Q250=3,#REF!*4*2,
IF(Q250=4,0,
IF(Q250=5,0,
IF(Q250=6,0,
IF(Q250=7,0)))))))),
IF(AZ250="t",
IF(Q250=0,0,
IF(Q250=1,#REF!*4*4*0.8,
IF(Q250=2,0,
IF(Q250=3,#REF!*4*2*0.8,
IF(Q250=4,0,
IF(Q250=5,0,
IF(Q250=6,0,
IF(Q250=7,0))))))))))</f>
        <v>0</v>
      </c>
      <c r="AR250" s="2" t="e">
        <f>IF(AZ250="s",
IF(Q250=0,0,
IF(Q250=1,0,
IF(Q250=2,#REF!*4*2,
IF(Q250=3,#REF!*4,
IF(Q250=4,#REF!*4,
IF(Q250=5,0,
IF(Q250=6,0,
IF(Q250=7,#REF!*4)))))))),
IF(AZ250="t",
IF(Q250=0,0,
IF(Q250=1,0,
IF(Q250=2,#REF!*4*2*0.8,
IF(Q250=3,#REF!*4*0.8,
IF(Q250=4,#REF!*4*0.8,
IF(Q250=5,0,
IF(Q250=6,0,
IF(Q250=7,#REF!*4))))))))))</f>
        <v>#REF!</v>
      </c>
      <c r="AS250" s="2" t="e">
        <f>IF(AZ250="s",
IF(Q250=0,0,
IF(Q250=1,#REF!*2,
IF(Q250=2,#REF!*2,
IF(Q250=3,#REF!*2,
IF(Q250=4,#REF!*2,
IF(Q250=5,#REF!*2,
IF(Q250=6,#REF!*2,
IF(Q250=7,#REF!*2)))))))),
IF(AZ250="t",
IF(Q250=0,#REF!*2*0.8,
IF(Q250=1,#REF!*2*0.8,
IF(Q250=2,#REF!*2*0.8,
IF(Q250=3,#REF!*2*0.8,
IF(Q250=4,#REF!*2*0.8,
IF(Q250=5,#REF!*2*0.8,
IF(Q250=6,#REF!*1*0.8,
IF(Q250=7,#REF!*2))))))))))</f>
        <v>#REF!</v>
      </c>
      <c r="AT250" s="2" t="e">
        <f t="shared" si="87"/>
        <v>#REF!</v>
      </c>
      <c r="AU250" s="2" t="e">
        <f>IF(AZ250="s",
IF(Q250=0,0,
IF(Q250=1,(14-2)*(#REF!+#REF!)/4*4,
IF(Q250=2,(14-2)*(#REF!+#REF!)/4*2,
IF(Q250=3,(14-2)*(#REF!+#REF!)/4*3,
IF(Q250=4,(14-2)*(#REF!+#REF!)/4,
IF(Q250=5,(14-2)*#REF!/4,
IF(Q250=6,0,
IF(Q250=7,(14)*#REF!)))))))),
IF(AZ250="t",
IF(Q250=0,0,
IF(Q250=1,(11-2)*(#REF!+#REF!)/4*4,
IF(Q250=2,(11-2)*(#REF!+#REF!)/4*2,
IF(Q250=3,(11-2)*(#REF!+#REF!)/4*3,
IF(Q250=4,(11-2)*(#REF!+#REF!)/4,
IF(Q250=5,(11-2)*#REF!/4,
IF(Q250=6,0,
IF(Q250=7,(11)*#REF!))))))))))</f>
        <v>#REF!</v>
      </c>
      <c r="AV250" s="2" t="e">
        <f t="shared" si="88"/>
        <v>#REF!</v>
      </c>
      <c r="AW250" s="2">
        <f t="shared" si="89"/>
        <v>8</v>
      </c>
      <c r="AX250" s="2">
        <f t="shared" si="90"/>
        <v>4</v>
      </c>
      <c r="AY250" s="2" t="e">
        <f t="shared" si="91"/>
        <v>#REF!</v>
      </c>
      <c r="AZ250" s="2" t="s">
        <v>63</v>
      </c>
      <c r="BA250" s="2" t="e">
        <f>IF(BG250="A",0,IF(AZ250="s",14*#REF!,IF(AZ250="T",11*#REF!,"HATA")))</f>
        <v>#REF!</v>
      </c>
      <c r="BB250" s="2" t="e">
        <f t="shared" si="92"/>
        <v>#REF!</v>
      </c>
      <c r="BC250" s="2" t="e">
        <f t="shared" si="93"/>
        <v>#REF!</v>
      </c>
      <c r="BD250" s="2" t="e">
        <f>IF(BC250-#REF!=0,"DOĞRU","YANLIŞ")</f>
        <v>#REF!</v>
      </c>
      <c r="BE250" s="2" t="e">
        <f>#REF!-BC250</f>
        <v>#REF!</v>
      </c>
      <c r="BF250" s="2">
        <v>1</v>
      </c>
      <c r="BH250" s="2">
        <v>1</v>
      </c>
      <c r="BJ250" s="2">
        <v>4</v>
      </c>
      <c r="BL250" s="7" t="e">
        <f>#REF!*14</f>
        <v>#REF!</v>
      </c>
      <c r="BM250" s="9"/>
      <c r="BN250" s="8"/>
      <c r="BO250" s="13"/>
      <c r="BP250" s="13"/>
      <c r="BQ250" s="13"/>
      <c r="BR250" s="13"/>
      <c r="BS250" s="13"/>
      <c r="BT250" s="10"/>
      <c r="BU250" s="11"/>
      <c r="BV250" s="12"/>
      <c r="CC250" s="41"/>
      <c r="CD250" s="41"/>
      <c r="CE250" s="41"/>
      <c r="CF250" s="42"/>
      <c r="CG250" s="42"/>
      <c r="CH250" s="42"/>
      <c r="CI250" s="42"/>
      <c r="CJ250" s="42"/>
      <c r="CK250" s="42"/>
    </row>
    <row r="251" spans="1:89" hidden="1" x14ac:dyDescent="0.25">
      <c r="A251" s="2" t="s">
        <v>419</v>
      </c>
      <c r="B251" s="2" t="s">
        <v>420</v>
      </c>
      <c r="C251" s="2" t="s">
        <v>420</v>
      </c>
      <c r="D251" s="4" t="s">
        <v>171</v>
      </c>
      <c r="E251" s="4">
        <v>1</v>
      </c>
      <c r="F251" s="5" t="e">
        <f>IF(AZ251="S",
IF(#REF!+BH251=2012,
IF(#REF!=1,"12-13/1",
IF(#REF!=2,"12-13/2",
IF(#REF!=3,"13-14/1",
IF(#REF!=4,"13-14/2","Hata1")))),
IF(#REF!+BH251=2013,
IF(#REF!=1,"13-14/1",
IF(#REF!=2,"13-14/2",
IF(#REF!=3,"14-15/1",
IF(#REF!=4,"14-15/2","Hata2")))),
IF(#REF!+BH251=2014,
IF(#REF!=1,"14-15/1",
IF(#REF!=2,"14-15/2",
IF(#REF!=3,"15-16/1",
IF(#REF!=4,"15-16/2","Hata3")))),
IF(#REF!+BH251=2015,
IF(#REF!=1,"15-16/1",
IF(#REF!=2,"15-16/2",
IF(#REF!=3,"16-17/1",
IF(#REF!=4,"16-17/2","Hata4")))),
IF(#REF!+BH251=2016,
IF(#REF!=1,"16-17/1",
IF(#REF!=2,"16-17/2",
IF(#REF!=3,"17-18/1",
IF(#REF!=4,"17-18/2","Hata5")))),
IF(#REF!+BH251=2017,
IF(#REF!=1,"17-18/1",
IF(#REF!=2,"17-18/2",
IF(#REF!=3,"18-19/1",
IF(#REF!=4,"18-19/2","Hata6")))),
IF(#REF!+BH251=2018,
IF(#REF!=1,"18-19/1",
IF(#REF!=2,"18-19/2",
IF(#REF!=3,"19-20/1",
IF(#REF!=4,"19-20/2","Hata7")))),
IF(#REF!+BH251=2019,
IF(#REF!=1,"19-20/1",
IF(#REF!=2,"19-20/2",
IF(#REF!=3,"20-21/1",
IF(#REF!=4,"20-21/2","Hata8")))),
IF(#REF!+BH251=2020,
IF(#REF!=1,"20-21/1",
IF(#REF!=2,"20-21/2",
IF(#REF!=3,"21-22/1",
IF(#REF!=4,"21-22/2","Hata9")))),
IF(#REF!+BH251=2021,
IF(#REF!=1,"21-22/1",
IF(#REF!=2,"21-22/2",
IF(#REF!=3,"22-23/1",
IF(#REF!=4,"22-23/2","Hata10")))),
IF(#REF!+BH251=2022,
IF(#REF!=1,"22-23/1",
IF(#REF!=2,"22-23/2",
IF(#REF!=3,"23-24/1",
IF(#REF!=4,"23-24/2","Hata11")))),
IF(#REF!+BH251=2023,
IF(#REF!=1,"23-24/1",
IF(#REF!=2,"23-24/2",
IF(#REF!=3,"24-25/1",
IF(#REF!=4,"24-25/2","Hata12")))),
)))))))))))),
IF(AZ251="T",
IF(#REF!+BH251=2012,
IF(#REF!=1,"12-13/1",
IF(#REF!=2,"12-13/2",
IF(#REF!=3,"12-13/3",
IF(#REF!=4,"13-14/1",
IF(#REF!=5,"13-14/2",
IF(#REF!=6,"13-14/3","Hata1")))))),
IF(#REF!+BH251=2013,
IF(#REF!=1,"13-14/1",
IF(#REF!=2,"13-14/2",
IF(#REF!=3,"13-14/3",
IF(#REF!=4,"14-15/1",
IF(#REF!=5,"14-15/2",
IF(#REF!=6,"14-15/3","Hata2")))))),
IF(#REF!+BH251=2014,
IF(#REF!=1,"14-15/1",
IF(#REF!=2,"14-15/2",
IF(#REF!=3,"14-15/3",
IF(#REF!=4,"15-16/1",
IF(#REF!=5,"15-16/2",
IF(#REF!=6,"15-16/3","Hata3")))))),
IF(AND(#REF!+#REF!&gt;2014,#REF!+#REF!&lt;2015,BH251=1),
IF(#REF!=0.1,"14-15/0.1",
IF(#REF!=0.2,"14-15/0.2",
IF(#REF!=0.3,"14-15/0.3","Hata4"))),
IF(#REF!+BH251=2015,
IF(#REF!=1,"15-16/1",
IF(#REF!=2,"15-16/2",
IF(#REF!=3,"15-16/3",
IF(#REF!=4,"16-17/1",
IF(#REF!=5,"16-17/2",
IF(#REF!=6,"16-17/3","Hata5")))))),
IF(#REF!+BH251=2016,
IF(#REF!=1,"16-17/1",
IF(#REF!=2,"16-17/2",
IF(#REF!=3,"16-17/3",
IF(#REF!=4,"17-18/1",
IF(#REF!=5,"17-18/2",
IF(#REF!=6,"17-18/3","Hata6")))))),
IF(#REF!+BH251=2017,
IF(#REF!=1,"17-18/1",
IF(#REF!=2,"17-18/2",
IF(#REF!=3,"17-18/3",
IF(#REF!=4,"18-19/1",
IF(#REF!=5,"18-19/2",
IF(#REF!=6,"18-19/3","Hata7")))))),
IF(#REF!+BH251=2018,
IF(#REF!=1,"18-19/1",
IF(#REF!=2,"18-19/2",
IF(#REF!=3,"18-19/3",
IF(#REF!=4,"19-20/1",
IF(#REF!=5," 19-20/2",
IF(#REF!=6,"19-20/3","Hata8")))))),
IF(#REF!+BH251=2019,
IF(#REF!=1,"19-20/1",
IF(#REF!=2,"19-20/2",
IF(#REF!=3,"19-20/3",
IF(#REF!=4,"20-21/1",
IF(#REF!=5,"20-21/2",
IF(#REF!=6,"20-21/3","Hata9")))))),
IF(#REF!+BH251=2020,
IF(#REF!=1,"20-21/1",
IF(#REF!=2,"20-21/2",
IF(#REF!=3,"20-21/3",
IF(#REF!=4,"21-22/1",
IF(#REF!=5,"21-22/2",
IF(#REF!=6,"21-22/3","Hata10")))))),
IF(#REF!+BH251=2021,
IF(#REF!=1,"21-22/1",
IF(#REF!=2,"21-22/2",
IF(#REF!=3,"21-22/3",
IF(#REF!=4,"22-23/1",
IF(#REF!=5,"22-23/2",
IF(#REF!=6,"22-23/3","Hata11")))))),
IF(#REF!+BH251=2022,
IF(#REF!=1,"22-23/1",
IF(#REF!=2,"22-23/2",
IF(#REF!=3,"22-23/3",
IF(#REF!=4,"23-24/1",
IF(#REF!=5,"23-24/2",
IF(#REF!=6,"23-24/3","Hata12")))))),
IF(#REF!+BH251=2023,
IF(#REF!=1,"23-24/1",
IF(#REF!=2,"23-24/2",
IF(#REF!=3,"23-24/3",
IF(#REF!=4,"24-25/1",
IF(#REF!=5,"24-25/2",
IF(#REF!=6,"24-25/3","Hata13")))))),
))))))))))))))
)</f>
        <v>#REF!</v>
      </c>
      <c r="G251" s="4">
        <v>0</v>
      </c>
      <c r="H251" s="2" t="s">
        <v>150</v>
      </c>
      <c r="I251" s="2">
        <v>206096</v>
      </c>
      <c r="J251" s="2" t="s">
        <v>107</v>
      </c>
      <c r="Q251" s="5">
        <v>4</v>
      </c>
      <c r="R251" s="2">
        <f>VLOOKUP($Q251,[1]sistem!$I$3:$L$10,2,FALSE)</f>
        <v>0</v>
      </c>
      <c r="S251" s="2">
        <f>VLOOKUP($Q251,[1]sistem!$I$3:$L$10,3,FALSE)</f>
        <v>1</v>
      </c>
      <c r="T251" s="2">
        <f>VLOOKUP($Q251,[1]sistem!$I$3:$L$10,4,FALSE)</f>
        <v>1</v>
      </c>
      <c r="U251" s="2" t="e">
        <f>VLOOKUP($AZ251,[1]sistem!$I$13:$L$14,2,FALSE)*#REF!</f>
        <v>#REF!</v>
      </c>
      <c r="V251" s="2" t="e">
        <f>VLOOKUP($AZ251,[1]sistem!$I$13:$L$14,3,FALSE)*#REF!</f>
        <v>#REF!</v>
      </c>
      <c r="W251" s="2" t="e">
        <f>VLOOKUP($AZ251,[1]sistem!$I$13:$L$14,4,FALSE)*#REF!</f>
        <v>#REF!</v>
      </c>
      <c r="X251" s="2" t="e">
        <f t="shared" si="80"/>
        <v>#REF!</v>
      </c>
      <c r="Y251" s="2" t="e">
        <f t="shared" si="81"/>
        <v>#REF!</v>
      </c>
      <c r="Z251" s="2" t="e">
        <f t="shared" si="82"/>
        <v>#REF!</v>
      </c>
      <c r="AA251" s="2" t="e">
        <f t="shared" si="83"/>
        <v>#REF!</v>
      </c>
      <c r="AB251" s="2">
        <f>VLOOKUP(AZ251,[1]sistem!$I$18:$J$19,2,FALSE)</f>
        <v>14</v>
      </c>
      <c r="AC251" s="2">
        <v>0.25</v>
      </c>
      <c r="AD251" s="2">
        <f>VLOOKUP($Q251,[1]sistem!$I$3:$M$10,5,FALSE)</f>
        <v>1</v>
      </c>
      <c r="AE251" s="2">
        <v>4</v>
      </c>
      <c r="AG251" s="2">
        <f>AE251*AK251</f>
        <v>56</v>
      </c>
      <c r="AH251" s="2">
        <f>VLOOKUP($Q251,[1]sistem!$I$3:$N$10,6,FALSE)</f>
        <v>2</v>
      </c>
      <c r="AI251" s="2">
        <v>2</v>
      </c>
      <c r="AJ251" s="2">
        <f t="shared" si="84"/>
        <v>4</v>
      </c>
      <c r="AK251" s="2">
        <f>VLOOKUP($AZ251,[1]sistem!$I$18:$K$19,3,FALSE)</f>
        <v>14</v>
      </c>
      <c r="AL251" s="2" t="e">
        <f>AK251*#REF!</f>
        <v>#REF!</v>
      </c>
      <c r="AM251" s="2" t="e">
        <f t="shared" si="85"/>
        <v>#REF!</v>
      </c>
      <c r="AN251" s="2">
        <f t="shared" si="95"/>
        <v>25</v>
      </c>
      <c r="AO251" s="2" t="e">
        <f t="shared" si="86"/>
        <v>#REF!</v>
      </c>
      <c r="AP251" s="2" t="e">
        <f>ROUND(AO251-#REF!,0)</f>
        <v>#REF!</v>
      </c>
      <c r="AQ251" s="2">
        <f>IF(AZ251="s",IF(Q251=0,0,
IF(Q251=1,#REF!*4*4,
IF(Q251=2,0,
IF(Q251=3,#REF!*4*2,
IF(Q251=4,0,
IF(Q251=5,0,
IF(Q251=6,0,
IF(Q251=7,0)))))))),
IF(AZ251="t",
IF(Q251=0,0,
IF(Q251=1,#REF!*4*4*0.8,
IF(Q251=2,0,
IF(Q251=3,#REF!*4*2*0.8,
IF(Q251=4,0,
IF(Q251=5,0,
IF(Q251=6,0,
IF(Q251=7,0))))))))))</f>
        <v>0</v>
      </c>
      <c r="AR251" s="2" t="e">
        <f>IF(AZ251="s",
IF(Q251=0,0,
IF(Q251=1,0,
IF(Q251=2,#REF!*4*2,
IF(Q251=3,#REF!*4,
IF(Q251=4,#REF!*4,
IF(Q251=5,0,
IF(Q251=6,0,
IF(Q251=7,#REF!*4)))))))),
IF(AZ251="t",
IF(Q251=0,0,
IF(Q251=1,0,
IF(Q251=2,#REF!*4*2*0.8,
IF(Q251=3,#REF!*4*0.8,
IF(Q251=4,#REF!*4*0.8,
IF(Q251=5,0,
IF(Q251=6,0,
IF(Q251=7,#REF!*4))))))))))</f>
        <v>#REF!</v>
      </c>
      <c r="AS251" s="2" t="e">
        <f>IF(AZ251="s",
IF(Q251=0,0,
IF(Q251=1,#REF!*2,
IF(Q251=2,#REF!*2,
IF(Q251=3,#REF!*2,
IF(Q251=4,#REF!*2,
IF(Q251=5,#REF!*2,
IF(Q251=6,#REF!*2,
IF(Q251=7,#REF!*2)))))))),
IF(AZ251="t",
IF(Q251=0,#REF!*2*0.8,
IF(Q251=1,#REF!*2*0.8,
IF(Q251=2,#REF!*2*0.8,
IF(Q251=3,#REF!*2*0.8,
IF(Q251=4,#REF!*2*0.8,
IF(Q251=5,#REF!*2*0.8,
IF(Q251=6,#REF!*1*0.8,
IF(Q251=7,#REF!*2))))))))))</f>
        <v>#REF!</v>
      </c>
      <c r="AT251" s="2" t="e">
        <f t="shared" si="87"/>
        <v>#REF!</v>
      </c>
      <c r="AU251" s="2" t="e">
        <f>IF(AZ251="s",
IF(Q251=0,0,
IF(Q251=1,(14-2)*(#REF!+#REF!)/4*4,
IF(Q251=2,(14-2)*(#REF!+#REF!)/4*2,
IF(Q251=3,(14-2)*(#REF!+#REF!)/4*3,
IF(Q251=4,(14-2)*(#REF!+#REF!)/4,
IF(Q251=5,(14-2)*#REF!/4,
IF(Q251=6,0,
IF(Q251=7,(14)*#REF!)))))))),
IF(AZ251="t",
IF(Q251=0,0,
IF(Q251=1,(11-2)*(#REF!+#REF!)/4*4,
IF(Q251=2,(11-2)*(#REF!+#REF!)/4*2,
IF(Q251=3,(11-2)*(#REF!+#REF!)/4*3,
IF(Q251=4,(11-2)*(#REF!+#REF!)/4,
IF(Q251=5,(11-2)*#REF!/4,
IF(Q251=6,0,
IF(Q251=7,(11)*#REF!))))))))))</f>
        <v>#REF!</v>
      </c>
      <c r="AV251" s="2" t="e">
        <f t="shared" si="88"/>
        <v>#REF!</v>
      </c>
      <c r="AW251" s="2">
        <f t="shared" si="89"/>
        <v>8</v>
      </c>
      <c r="AX251" s="2">
        <f t="shared" si="90"/>
        <v>4</v>
      </c>
      <c r="AY251" s="2" t="e">
        <f t="shared" si="91"/>
        <v>#REF!</v>
      </c>
      <c r="AZ251" s="2" t="s">
        <v>63</v>
      </c>
      <c r="BA251" s="2" t="e">
        <f>IF(BG251="A",0,IF(AZ251="s",14*#REF!,IF(AZ251="T",11*#REF!,"HATA")))</f>
        <v>#REF!</v>
      </c>
      <c r="BB251" s="2" t="e">
        <f t="shared" si="92"/>
        <v>#REF!</v>
      </c>
      <c r="BC251" s="2" t="e">
        <f t="shared" si="93"/>
        <v>#REF!</v>
      </c>
      <c r="BD251" s="2" t="e">
        <f>IF(BC251-#REF!=0,"DOĞRU","YANLIŞ")</f>
        <v>#REF!</v>
      </c>
      <c r="BE251" s="2" t="e">
        <f>#REF!-BC251</f>
        <v>#REF!</v>
      </c>
      <c r="BF251" s="2">
        <v>0</v>
      </c>
      <c r="BH251" s="2">
        <v>1</v>
      </c>
      <c r="BJ251" s="2">
        <v>4</v>
      </c>
      <c r="BL251" s="7" t="e">
        <f>#REF!*14</f>
        <v>#REF!</v>
      </c>
      <c r="BM251" s="9"/>
      <c r="BN251" s="8"/>
      <c r="BO251" s="13"/>
      <c r="BP251" s="13"/>
      <c r="BQ251" s="13"/>
      <c r="BR251" s="13"/>
      <c r="BS251" s="13"/>
      <c r="BT251" s="10"/>
      <c r="BU251" s="11"/>
      <c r="BV251" s="12"/>
      <c r="CC251" s="41"/>
      <c r="CD251" s="41"/>
      <c r="CE251" s="41"/>
      <c r="CF251" s="42"/>
      <c r="CG251" s="42"/>
      <c r="CH251" s="42"/>
      <c r="CI251" s="42"/>
      <c r="CJ251" s="42"/>
      <c r="CK251" s="42"/>
    </row>
    <row r="252" spans="1:89" hidden="1" x14ac:dyDescent="0.25">
      <c r="A252" s="2" t="s">
        <v>483</v>
      </c>
      <c r="B252" s="2" t="s">
        <v>484</v>
      </c>
      <c r="C252" s="2" t="s">
        <v>484</v>
      </c>
      <c r="D252" s="4" t="s">
        <v>60</v>
      </c>
      <c r="E252" s="4" t="s">
        <v>60</v>
      </c>
      <c r="F252" s="5" t="e">
        <f>IF(AZ252="S",
IF(#REF!+BH252=2012,
IF(#REF!=1,"12-13/1",
IF(#REF!=2,"12-13/2",
IF(#REF!=3,"13-14/1",
IF(#REF!=4,"13-14/2","Hata1")))),
IF(#REF!+BH252=2013,
IF(#REF!=1,"13-14/1",
IF(#REF!=2,"13-14/2",
IF(#REF!=3,"14-15/1",
IF(#REF!=4,"14-15/2","Hata2")))),
IF(#REF!+BH252=2014,
IF(#REF!=1,"14-15/1",
IF(#REF!=2,"14-15/2",
IF(#REF!=3,"15-16/1",
IF(#REF!=4,"15-16/2","Hata3")))),
IF(#REF!+BH252=2015,
IF(#REF!=1,"15-16/1",
IF(#REF!=2,"15-16/2",
IF(#REF!=3,"16-17/1",
IF(#REF!=4,"16-17/2","Hata4")))),
IF(#REF!+BH252=2016,
IF(#REF!=1,"16-17/1",
IF(#REF!=2,"16-17/2",
IF(#REF!=3,"17-18/1",
IF(#REF!=4,"17-18/2","Hata5")))),
IF(#REF!+BH252=2017,
IF(#REF!=1,"17-18/1",
IF(#REF!=2,"17-18/2",
IF(#REF!=3,"18-19/1",
IF(#REF!=4,"18-19/2","Hata6")))),
IF(#REF!+BH252=2018,
IF(#REF!=1,"18-19/1",
IF(#REF!=2,"18-19/2",
IF(#REF!=3,"19-20/1",
IF(#REF!=4,"19-20/2","Hata7")))),
IF(#REF!+BH252=2019,
IF(#REF!=1,"19-20/1",
IF(#REF!=2,"19-20/2",
IF(#REF!=3,"20-21/1",
IF(#REF!=4,"20-21/2","Hata8")))),
IF(#REF!+BH252=2020,
IF(#REF!=1,"20-21/1",
IF(#REF!=2,"20-21/2",
IF(#REF!=3,"21-22/1",
IF(#REF!=4,"21-22/2","Hata9")))),
IF(#REF!+BH252=2021,
IF(#REF!=1,"21-22/1",
IF(#REF!=2,"21-22/2",
IF(#REF!=3,"22-23/1",
IF(#REF!=4,"22-23/2","Hata10")))),
IF(#REF!+BH252=2022,
IF(#REF!=1,"22-23/1",
IF(#REF!=2,"22-23/2",
IF(#REF!=3,"23-24/1",
IF(#REF!=4,"23-24/2","Hata11")))),
IF(#REF!+BH252=2023,
IF(#REF!=1,"23-24/1",
IF(#REF!=2,"23-24/2",
IF(#REF!=3,"24-25/1",
IF(#REF!=4,"24-25/2","Hata12")))),
)))))))))))),
IF(AZ252="T",
IF(#REF!+BH252=2012,
IF(#REF!=1,"12-13/1",
IF(#REF!=2,"12-13/2",
IF(#REF!=3,"12-13/3",
IF(#REF!=4,"13-14/1",
IF(#REF!=5,"13-14/2",
IF(#REF!=6,"13-14/3","Hata1")))))),
IF(#REF!+BH252=2013,
IF(#REF!=1,"13-14/1",
IF(#REF!=2,"13-14/2",
IF(#REF!=3,"13-14/3",
IF(#REF!=4,"14-15/1",
IF(#REF!=5,"14-15/2",
IF(#REF!=6,"14-15/3","Hata2")))))),
IF(#REF!+BH252=2014,
IF(#REF!=1,"14-15/1",
IF(#REF!=2,"14-15/2",
IF(#REF!=3,"14-15/3",
IF(#REF!=4,"15-16/1",
IF(#REF!=5,"15-16/2",
IF(#REF!=6,"15-16/3","Hata3")))))),
IF(AND(#REF!+#REF!&gt;2014,#REF!+#REF!&lt;2015,BH252=1),
IF(#REF!=0.1,"14-15/0.1",
IF(#REF!=0.2,"14-15/0.2",
IF(#REF!=0.3,"14-15/0.3","Hata4"))),
IF(#REF!+BH252=2015,
IF(#REF!=1,"15-16/1",
IF(#REF!=2,"15-16/2",
IF(#REF!=3,"15-16/3",
IF(#REF!=4,"16-17/1",
IF(#REF!=5,"16-17/2",
IF(#REF!=6,"16-17/3","Hata5")))))),
IF(#REF!+BH252=2016,
IF(#REF!=1,"16-17/1",
IF(#REF!=2,"16-17/2",
IF(#REF!=3,"16-17/3",
IF(#REF!=4,"17-18/1",
IF(#REF!=5,"17-18/2",
IF(#REF!=6,"17-18/3","Hata6")))))),
IF(#REF!+BH252=2017,
IF(#REF!=1,"17-18/1",
IF(#REF!=2,"17-18/2",
IF(#REF!=3,"17-18/3",
IF(#REF!=4,"18-19/1",
IF(#REF!=5,"18-19/2",
IF(#REF!=6,"18-19/3","Hata7")))))),
IF(#REF!+BH252=2018,
IF(#REF!=1,"18-19/1",
IF(#REF!=2,"18-19/2",
IF(#REF!=3,"18-19/3",
IF(#REF!=4,"19-20/1",
IF(#REF!=5," 19-20/2",
IF(#REF!=6,"19-20/3","Hata8")))))),
IF(#REF!+BH252=2019,
IF(#REF!=1,"19-20/1",
IF(#REF!=2,"19-20/2",
IF(#REF!=3,"19-20/3",
IF(#REF!=4,"20-21/1",
IF(#REF!=5,"20-21/2",
IF(#REF!=6,"20-21/3","Hata9")))))),
IF(#REF!+BH252=2020,
IF(#REF!=1,"20-21/1",
IF(#REF!=2,"20-21/2",
IF(#REF!=3,"20-21/3",
IF(#REF!=4,"21-22/1",
IF(#REF!=5,"21-22/2",
IF(#REF!=6,"21-22/3","Hata10")))))),
IF(#REF!+BH252=2021,
IF(#REF!=1,"21-22/1",
IF(#REF!=2,"21-22/2",
IF(#REF!=3,"21-22/3",
IF(#REF!=4,"22-23/1",
IF(#REF!=5,"22-23/2",
IF(#REF!=6,"22-23/3","Hata11")))))),
IF(#REF!+BH252=2022,
IF(#REF!=1,"22-23/1",
IF(#REF!=2,"22-23/2",
IF(#REF!=3,"22-23/3",
IF(#REF!=4,"23-24/1",
IF(#REF!=5,"23-24/2",
IF(#REF!=6,"23-24/3","Hata12")))))),
IF(#REF!+BH252=2023,
IF(#REF!=1,"23-24/1",
IF(#REF!=2,"23-24/2",
IF(#REF!=3,"23-24/3",
IF(#REF!=4,"24-25/1",
IF(#REF!=5,"24-25/2",
IF(#REF!=6,"24-25/3","Hata13")))))),
))))))))))))))
)</f>
        <v>#REF!</v>
      </c>
      <c r="G252" s="4"/>
      <c r="H252" s="2" t="s">
        <v>150</v>
      </c>
      <c r="I252" s="2">
        <v>206096</v>
      </c>
      <c r="J252" s="2" t="s">
        <v>107</v>
      </c>
      <c r="Q252" s="5">
        <v>4</v>
      </c>
      <c r="R252" s="2">
        <f>VLOOKUP($Q252,[1]sistem!$I$3:$L$10,2,FALSE)</f>
        <v>0</v>
      </c>
      <c r="S252" s="2">
        <f>VLOOKUP($Q252,[1]sistem!$I$3:$L$10,3,FALSE)</f>
        <v>1</v>
      </c>
      <c r="T252" s="2">
        <f>VLOOKUP($Q252,[1]sistem!$I$3:$L$10,4,FALSE)</f>
        <v>1</v>
      </c>
      <c r="U252" s="2" t="e">
        <f>VLOOKUP($AZ252,[1]sistem!$I$13:$L$14,2,FALSE)*#REF!</f>
        <v>#REF!</v>
      </c>
      <c r="V252" s="2" t="e">
        <f>VLOOKUP($AZ252,[1]sistem!$I$13:$L$14,3,FALSE)*#REF!</f>
        <v>#REF!</v>
      </c>
      <c r="W252" s="2" t="e">
        <f>VLOOKUP($AZ252,[1]sistem!$I$13:$L$14,4,FALSE)*#REF!</f>
        <v>#REF!</v>
      </c>
      <c r="X252" s="2" t="e">
        <f t="shared" ref="X252:X312" si="96">R252*U252</f>
        <v>#REF!</v>
      </c>
      <c r="Y252" s="2" t="e">
        <f t="shared" ref="Y252:Y312" si="97">S252*V252</f>
        <v>#REF!</v>
      </c>
      <c r="Z252" s="2" t="e">
        <f t="shared" ref="Z252:Z312" si="98">T252*W252</f>
        <v>#REF!</v>
      </c>
      <c r="AA252" s="2" t="e">
        <f t="shared" ref="AA252:AA312" si="99">SUM(X252:Z252)</f>
        <v>#REF!</v>
      </c>
      <c r="AB252" s="2">
        <f>VLOOKUP(AZ252,[1]sistem!$I$18:$J$19,2,FALSE)</f>
        <v>14</v>
      </c>
      <c r="AC252" s="2">
        <v>0.25</v>
      </c>
      <c r="AD252" s="2">
        <f>VLOOKUP($Q252,[1]sistem!$I$3:$M$10,5,FALSE)</f>
        <v>1</v>
      </c>
      <c r="AG252" s="2" t="e">
        <f>(#REF!+#REF!)*AB252</f>
        <v>#REF!</v>
      </c>
      <c r="AH252" s="2">
        <f>VLOOKUP($Q252,[1]sistem!$I$3:$N$10,6,FALSE)</f>
        <v>2</v>
      </c>
      <c r="AI252" s="2">
        <v>2</v>
      </c>
      <c r="AJ252" s="2">
        <f t="shared" ref="AJ252:AJ312" si="100">AH252*AI252</f>
        <v>4</v>
      </c>
      <c r="AK252" s="2">
        <f>VLOOKUP($AZ252,[1]sistem!$I$18:$K$19,3,FALSE)</f>
        <v>14</v>
      </c>
      <c r="AL252" s="2" t="e">
        <f>AK252*#REF!</f>
        <v>#REF!</v>
      </c>
      <c r="AM252" s="2" t="e">
        <f t="shared" ref="AM252:AM312" si="101">AL252+AJ252+AG252+X252+Y252+Z252</f>
        <v>#REF!</v>
      </c>
      <c r="AN252" s="2">
        <f t="shared" si="95"/>
        <v>25</v>
      </c>
      <c r="AO252" s="2" t="e">
        <f t="shared" ref="AO252:AO312" si="102">ROUND(AM252/AN252,0)</f>
        <v>#REF!</v>
      </c>
      <c r="AP252" s="2" t="e">
        <f>ROUND(AO252-#REF!,0)</f>
        <v>#REF!</v>
      </c>
      <c r="AQ252" s="2">
        <f>IF(AZ252="s",IF(Q252=0,0,
IF(Q252=1,#REF!*4*4,
IF(Q252=2,0,
IF(Q252=3,#REF!*4*2,
IF(Q252=4,0,
IF(Q252=5,0,
IF(Q252=6,0,
IF(Q252=7,0)))))))),
IF(AZ252="t",
IF(Q252=0,0,
IF(Q252=1,#REF!*4*4*0.8,
IF(Q252=2,0,
IF(Q252=3,#REF!*4*2*0.8,
IF(Q252=4,0,
IF(Q252=5,0,
IF(Q252=6,0,
IF(Q252=7,0))))))))))</f>
        <v>0</v>
      </c>
      <c r="AR252" s="2" t="e">
        <f>IF(AZ252="s",
IF(Q252=0,0,
IF(Q252=1,0,
IF(Q252=2,#REF!*4*2,
IF(Q252=3,#REF!*4,
IF(Q252=4,#REF!*4,
IF(Q252=5,0,
IF(Q252=6,0,
IF(Q252=7,#REF!*4)))))))),
IF(AZ252="t",
IF(Q252=0,0,
IF(Q252=1,0,
IF(Q252=2,#REF!*4*2*0.8,
IF(Q252=3,#REF!*4*0.8,
IF(Q252=4,#REF!*4*0.8,
IF(Q252=5,0,
IF(Q252=6,0,
IF(Q252=7,#REF!*4))))))))))</f>
        <v>#REF!</v>
      </c>
      <c r="AS252" s="2" t="e">
        <f>IF(AZ252="s",
IF(Q252=0,0,
IF(Q252=1,#REF!*2,
IF(Q252=2,#REF!*2,
IF(Q252=3,#REF!*2,
IF(Q252=4,#REF!*2,
IF(Q252=5,#REF!*2,
IF(Q252=6,#REF!*2,
IF(Q252=7,#REF!*2)))))))),
IF(AZ252="t",
IF(Q252=0,#REF!*2*0.8,
IF(Q252=1,#REF!*2*0.8,
IF(Q252=2,#REF!*2*0.8,
IF(Q252=3,#REF!*2*0.8,
IF(Q252=4,#REF!*2*0.8,
IF(Q252=5,#REF!*2*0.8,
IF(Q252=6,#REF!*1*0.8,
IF(Q252=7,#REF!*2))))))))))</f>
        <v>#REF!</v>
      </c>
      <c r="AT252" s="2" t="e">
        <f t="shared" ref="AT252:AT312" si="103">SUM(AQ252:AS252)-SUM(X252:Z252)</f>
        <v>#REF!</v>
      </c>
      <c r="AU252" s="2" t="e">
        <f>IF(AZ252="s",
IF(Q252=0,0,
IF(Q252=1,(14-2)*(#REF!+#REF!)/4*4,
IF(Q252=2,(14-2)*(#REF!+#REF!)/4*2,
IF(Q252=3,(14-2)*(#REF!+#REF!)/4*3,
IF(Q252=4,(14-2)*(#REF!+#REF!)/4,
IF(Q252=5,(14-2)*#REF!/4,
IF(Q252=6,0,
IF(Q252=7,(14)*#REF!)))))))),
IF(AZ252="t",
IF(Q252=0,0,
IF(Q252=1,(11-2)*(#REF!+#REF!)/4*4,
IF(Q252=2,(11-2)*(#REF!+#REF!)/4*2,
IF(Q252=3,(11-2)*(#REF!+#REF!)/4*3,
IF(Q252=4,(11-2)*(#REF!+#REF!)/4,
IF(Q252=5,(11-2)*#REF!/4,
IF(Q252=6,0,
IF(Q252=7,(11)*#REF!))))))))))</f>
        <v>#REF!</v>
      </c>
      <c r="AV252" s="2" t="e">
        <f t="shared" ref="AV252:AV312" si="104">AU252-AG252</f>
        <v>#REF!</v>
      </c>
      <c r="AW252" s="2">
        <f t="shared" ref="AW252:AW312" si="105">IF(AZ252="s",
IF(Q252=0,0,
IF(Q252=1,4*5,
IF(Q252=2,4*3,
IF(Q252=3,4*4,
IF(Q252=4,4*2,
IF(Q252=5,4,
IF(Q252=6,4/2,
IF(Q252=7,4*2,)))))))),
IF(AZ252="t",
IF(Q252=0,0,
IF(Q252=1,4*5,
IF(Q252=2,4*3,
IF(Q252=3,4*4,
IF(Q252=4,4*2,
IF(Q252=5,4,
IF(Q252=6,4/2,
IF(Q252=7,4*2))))))))))</f>
        <v>8</v>
      </c>
      <c r="AX252" s="2">
        <f t="shared" ref="AX252:AX312" si="106">AW252-AJ252</f>
        <v>4</v>
      </c>
      <c r="AY252" s="2" t="e">
        <f t="shared" ref="AY252:AY312" si="107">AQ252+AR252+AS252+(IF(BF252=1,(AU252)*2,AU252))+AW252</f>
        <v>#REF!</v>
      </c>
      <c r="AZ252" s="2" t="s">
        <v>63</v>
      </c>
      <c r="BA252" s="2" t="e">
        <f>IF(BG252="A",0,IF(AZ252="s",14*#REF!,IF(AZ252="T",11*#REF!,"HATA")))</f>
        <v>#REF!</v>
      </c>
      <c r="BB252" s="2" t="e">
        <f t="shared" ref="BB252:BB312" si="108">IF(BG252="Z",(BA252+AY252)*1.15,(BA252+AY252))</f>
        <v>#REF!</v>
      </c>
      <c r="BC252" s="2" t="e">
        <f t="shared" ref="BC252:BC312" si="109">IF(AZ252="s",ROUND(BB252/30,0),IF(AZ252="T",ROUND(BB252/25,0),"HATA"))</f>
        <v>#REF!</v>
      </c>
      <c r="BD252" s="2" t="e">
        <f>IF(BC252-#REF!=0,"DOĞRU","YANLIŞ")</f>
        <v>#REF!</v>
      </c>
      <c r="BE252" s="2" t="e">
        <f>#REF!-BC252</f>
        <v>#REF!</v>
      </c>
      <c r="BF252" s="2">
        <v>0</v>
      </c>
      <c r="BH252" s="2">
        <v>1</v>
      </c>
      <c r="BJ252" s="2">
        <v>4</v>
      </c>
      <c r="BL252" s="7" t="e">
        <f>#REF!*14</f>
        <v>#REF!</v>
      </c>
      <c r="BM252" s="9"/>
      <c r="BN252" s="8"/>
      <c r="BO252" s="13"/>
      <c r="BP252" s="13"/>
      <c r="BQ252" s="13"/>
      <c r="BR252" s="13"/>
      <c r="BS252" s="13"/>
      <c r="BT252" s="10"/>
      <c r="BU252" s="11"/>
      <c r="BV252" s="12"/>
      <c r="CC252" s="41"/>
      <c r="CD252" s="41"/>
      <c r="CE252" s="41"/>
      <c r="CF252" s="42"/>
      <c r="CG252" s="42"/>
      <c r="CH252" s="42"/>
      <c r="CI252" s="42"/>
      <c r="CJ252" s="42"/>
      <c r="CK252" s="42"/>
    </row>
    <row r="253" spans="1:89" hidden="1" x14ac:dyDescent="0.25">
      <c r="A253" s="2" t="s">
        <v>333</v>
      </c>
      <c r="B253" s="2" t="s">
        <v>330</v>
      </c>
      <c r="C253" s="2" t="s">
        <v>334</v>
      </c>
      <c r="D253" s="4" t="s">
        <v>171</v>
      </c>
      <c r="E253" s="4">
        <v>3</v>
      </c>
      <c r="F253" s="5" t="e">
        <f>IF(AZ253="S",
IF(#REF!+BH253=2012,
IF(#REF!=1,"12-13/1",
IF(#REF!=2,"12-13/2",
IF(#REF!=3,"13-14/1",
IF(#REF!=4,"13-14/2","Hata1")))),
IF(#REF!+BH253=2013,
IF(#REF!=1,"13-14/1",
IF(#REF!=2,"13-14/2",
IF(#REF!=3,"14-15/1",
IF(#REF!=4,"14-15/2","Hata2")))),
IF(#REF!+BH253=2014,
IF(#REF!=1,"14-15/1",
IF(#REF!=2,"14-15/2",
IF(#REF!=3,"15-16/1",
IF(#REF!=4,"15-16/2","Hata3")))),
IF(#REF!+BH253=2015,
IF(#REF!=1,"15-16/1",
IF(#REF!=2,"15-16/2",
IF(#REF!=3,"16-17/1",
IF(#REF!=4,"16-17/2","Hata4")))),
IF(#REF!+BH253=2016,
IF(#REF!=1,"16-17/1",
IF(#REF!=2,"16-17/2",
IF(#REF!=3,"17-18/1",
IF(#REF!=4,"17-18/2","Hata5")))),
IF(#REF!+BH253=2017,
IF(#REF!=1,"17-18/1",
IF(#REF!=2,"17-18/2",
IF(#REF!=3,"18-19/1",
IF(#REF!=4,"18-19/2","Hata6")))),
IF(#REF!+BH253=2018,
IF(#REF!=1,"18-19/1",
IF(#REF!=2,"18-19/2",
IF(#REF!=3,"19-20/1",
IF(#REF!=4,"19-20/2","Hata7")))),
IF(#REF!+BH253=2019,
IF(#REF!=1,"19-20/1",
IF(#REF!=2,"19-20/2",
IF(#REF!=3,"20-21/1",
IF(#REF!=4,"20-21/2","Hata8")))),
IF(#REF!+BH253=2020,
IF(#REF!=1,"20-21/1",
IF(#REF!=2,"20-21/2",
IF(#REF!=3,"21-22/1",
IF(#REF!=4,"21-22/2","Hata9")))),
IF(#REF!+BH253=2021,
IF(#REF!=1,"21-22/1",
IF(#REF!=2,"21-22/2",
IF(#REF!=3,"22-23/1",
IF(#REF!=4,"22-23/2","Hata10")))),
IF(#REF!+BH253=2022,
IF(#REF!=1,"22-23/1",
IF(#REF!=2,"22-23/2",
IF(#REF!=3,"23-24/1",
IF(#REF!=4,"23-24/2","Hata11")))),
IF(#REF!+BH253=2023,
IF(#REF!=1,"23-24/1",
IF(#REF!=2,"23-24/2",
IF(#REF!=3,"24-25/1",
IF(#REF!=4,"24-25/2","Hata12")))),
)))))))))))),
IF(AZ253="T",
IF(#REF!+BH253=2012,
IF(#REF!=1,"12-13/1",
IF(#REF!=2,"12-13/2",
IF(#REF!=3,"12-13/3",
IF(#REF!=4,"13-14/1",
IF(#REF!=5,"13-14/2",
IF(#REF!=6,"13-14/3","Hata1")))))),
IF(#REF!+BH253=2013,
IF(#REF!=1,"13-14/1",
IF(#REF!=2,"13-14/2",
IF(#REF!=3,"13-14/3",
IF(#REF!=4,"14-15/1",
IF(#REF!=5,"14-15/2",
IF(#REF!=6,"14-15/3","Hata2")))))),
IF(#REF!+BH253=2014,
IF(#REF!=1,"14-15/1",
IF(#REF!=2,"14-15/2",
IF(#REF!=3,"14-15/3",
IF(#REF!=4,"15-16/1",
IF(#REF!=5,"15-16/2",
IF(#REF!=6,"15-16/3","Hata3")))))),
IF(AND(#REF!+#REF!&gt;2014,#REF!+#REF!&lt;2015,BH253=1),
IF(#REF!=0.1,"14-15/0.1",
IF(#REF!=0.2,"14-15/0.2",
IF(#REF!=0.3,"14-15/0.3","Hata4"))),
IF(#REF!+BH253=2015,
IF(#REF!=1,"15-16/1",
IF(#REF!=2,"15-16/2",
IF(#REF!=3,"15-16/3",
IF(#REF!=4,"16-17/1",
IF(#REF!=5,"16-17/2",
IF(#REF!=6,"16-17/3","Hata5")))))),
IF(#REF!+BH253=2016,
IF(#REF!=1,"16-17/1",
IF(#REF!=2,"16-17/2",
IF(#REF!=3,"16-17/3",
IF(#REF!=4,"17-18/1",
IF(#REF!=5,"17-18/2",
IF(#REF!=6,"17-18/3","Hata6")))))),
IF(#REF!+BH253=2017,
IF(#REF!=1,"17-18/1",
IF(#REF!=2,"17-18/2",
IF(#REF!=3,"17-18/3",
IF(#REF!=4,"18-19/1",
IF(#REF!=5,"18-19/2",
IF(#REF!=6,"18-19/3","Hata7")))))),
IF(#REF!+BH253=2018,
IF(#REF!=1,"18-19/1",
IF(#REF!=2,"18-19/2",
IF(#REF!=3,"18-19/3",
IF(#REF!=4,"19-20/1",
IF(#REF!=5," 19-20/2",
IF(#REF!=6,"19-20/3","Hata8")))))),
IF(#REF!+BH253=2019,
IF(#REF!=1,"19-20/1",
IF(#REF!=2,"19-20/2",
IF(#REF!=3,"19-20/3",
IF(#REF!=4,"20-21/1",
IF(#REF!=5,"20-21/2",
IF(#REF!=6,"20-21/3","Hata9")))))),
IF(#REF!+BH253=2020,
IF(#REF!=1,"20-21/1",
IF(#REF!=2,"20-21/2",
IF(#REF!=3,"20-21/3",
IF(#REF!=4,"21-22/1",
IF(#REF!=5,"21-22/2",
IF(#REF!=6,"21-22/3","Hata10")))))),
IF(#REF!+BH253=2021,
IF(#REF!=1,"21-22/1",
IF(#REF!=2,"21-22/2",
IF(#REF!=3,"21-22/3",
IF(#REF!=4,"22-23/1",
IF(#REF!=5,"22-23/2",
IF(#REF!=6,"22-23/3","Hata11")))))),
IF(#REF!+BH253=2022,
IF(#REF!=1,"22-23/1",
IF(#REF!=2,"22-23/2",
IF(#REF!=3,"22-23/3",
IF(#REF!=4,"23-24/1",
IF(#REF!=5,"23-24/2",
IF(#REF!=6,"23-24/3","Hata12")))))),
IF(#REF!+BH253=2023,
IF(#REF!=1,"23-24/1",
IF(#REF!=2,"23-24/2",
IF(#REF!=3,"23-24/3",
IF(#REF!=4,"24-25/1",
IF(#REF!=5,"24-25/2",
IF(#REF!=6,"24-25/3","Hata13")))))),
))))))))))))))
)</f>
        <v>#REF!</v>
      </c>
      <c r="G253" s="4">
        <v>0</v>
      </c>
      <c r="H253" s="2" t="s">
        <v>150</v>
      </c>
      <c r="I253" s="2">
        <v>206096</v>
      </c>
      <c r="J253" s="2" t="s">
        <v>107</v>
      </c>
      <c r="O253" s="2" t="s">
        <v>332</v>
      </c>
      <c r="P253" s="2" t="s">
        <v>332</v>
      </c>
      <c r="Q253" s="5">
        <v>7</v>
      </c>
      <c r="R253" s="2">
        <f>VLOOKUP($Q253,[1]sistem!$I$3:$L$10,2,FALSE)</f>
        <v>0</v>
      </c>
      <c r="S253" s="2">
        <f>VLOOKUP($Q253,[1]sistem!$I$3:$L$10,3,FALSE)</f>
        <v>1</v>
      </c>
      <c r="T253" s="2">
        <f>VLOOKUP($Q253,[1]sistem!$I$3:$L$10,4,FALSE)</f>
        <v>1</v>
      </c>
      <c r="U253" s="2" t="e">
        <f>VLOOKUP($AZ253,[1]sistem!$I$13:$L$14,2,FALSE)*#REF!</f>
        <v>#REF!</v>
      </c>
      <c r="V253" s="2" t="e">
        <f>VLOOKUP($AZ253,[1]sistem!$I$13:$L$14,3,FALSE)*#REF!</f>
        <v>#REF!</v>
      </c>
      <c r="W253" s="2" t="e">
        <f>VLOOKUP($AZ253,[1]sistem!$I$13:$L$14,4,FALSE)*#REF!</f>
        <v>#REF!</v>
      </c>
      <c r="X253" s="2" t="e">
        <f t="shared" si="96"/>
        <v>#REF!</v>
      </c>
      <c r="Y253" s="2" t="e">
        <f t="shared" si="97"/>
        <v>#REF!</v>
      </c>
      <c r="Z253" s="2" t="e">
        <f t="shared" si="98"/>
        <v>#REF!</v>
      </c>
      <c r="AA253" s="2" t="e">
        <f t="shared" si="99"/>
        <v>#REF!</v>
      </c>
      <c r="AB253" s="2">
        <f>VLOOKUP(AZ253,[1]sistem!$I$18:$J$19,2,FALSE)</f>
        <v>14</v>
      </c>
      <c r="AC253" s="2">
        <v>0.25</v>
      </c>
      <c r="AD253" s="2">
        <f>VLOOKUP($Q253,[1]sistem!$I$3:$M$10,5,FALSE)</f>
        <v>1</v>
      </c>
      <c r="AE253" s="2">
        <v>4</v>
      </c>
      <c r="AG253" s="2">
        <f>AE253*AK253</f>
        <v>56</v>
      </c>
      <c r="AH253" s="2">
        <f>VLOOKUP($Q253,[1]sistem!$I$3:$N$10,6,FALSE)</f>
        <v>2</v>
      </c>
      <c r="AI253" s="2">
        <v>2</v>
      </c>
      <c r="AJ253" s="2">
        <f t="shared" si="100"/>
        <v>4</v>
      </c>
      <c r="AK253" s="2">
        <f>VLOOKUP($AZ253,[1]sistem!$I$18:$K$19,3,FALSE)</f>
        <v>14</v>
      </c>
      <c r="AL253" s="2" t="e">
        <f>AK253*#REF!</f>
        <v>#REF!</v>
      </c>
      <c r="AM253" s="2" t="e">
        <f t="shared" si="101"/>
        <v>#REF!</v>
      </c>
      <c r="AN253" s="2">
        <f t="shared" si="95"/>
        <v>25</v>
      </c>
      <c r="AO253" s="2" t="e">
        <f t="shared" si="102"/>
        <v>#REF!</v>
      </c>
      <c r="AP253" s="2" t="e">
        <f>ROUND(AO253-#REF!,0)</f>
        <v>#REF!</v>
      </c>
      <c r="AQ253" s="2">
        <f>IF(AZ253="s",IF(Q253=0,0,
IF(Q253=1,#REF!*4*4,
IF(Q253=2,0,
IF(Q253=3,#REF!*4*2,
IF(Q253=4,0,
IF(Q253=5,0,
IF(Q253=6,0,
IF(Q253=7,0)))))))),
IF(AZ253="t",
IF(Q253=0,0,
IF(Q253=1,#REF!*4*4*0.8,
IF(Q253=2,0,
IF(Q253=3,#REF!*4*2*0.8,
IF(Q253=4,0,
IF(Q253=5,0,
IF(Q253=6,0,
IF(Q253=7,0))))))))))</f>
        <v>0</v>
      </c>
      <c r="AR253" s="2" t="e">
        <f>IF(AZ253="s",
IF(Q253=0,0,
IF(Q253=1,0,
IF(Q253=2,#REF!*4*2,
IF(Q253=3,#REF!*4,
IF(Q253=4,#REF!*4,
IF(Q253=5,0,
IF(Q253=6,0,
IF(Q253=7,#REF!*4)))))))),
IF(AZ253="t",
IF(Q253=0,0,
IF(Q253=1,0,
IF(Q253=2,#REF!*4*2*0.8,
IF(Q253=3,#REF!*4*0.8,
IF(Q253=4,#REF!*4*0.8,
IF(Q253=5,0,
IF(Q253=6,0,
IF(Q253=7,#REF!*4))))))))))</f>
        <v>#REF!</v>
      </c>
      <c r="AS253" s="2" t="e">
        <f>IF(AZ253="s",
IF(Q253=0,0,
IF(Q253=1,#REF!*2,
IF(Q253=2,#REF!*2,
IF(Q253=3,#REF!*2,
IF(Q253=4,#REF!*2,
IF(Q253=5,#REF!*2,
IF(Q253=6,#REF!*2,
IF(Q253=7,#REF!*2)))))))),
IF(AZ253="t",
IF(Q253=0,#REF!*2*0.8,
IF(Q253=1,#REF!*2*0.8,
IF(Q253=2,#REF!*2*0.8,
IF(Q253=3,#REF!*2*0.8,
IF(Q253=4,#REF!*2*0.8,
IF(Q253=5,#REF!*2*0.8,
IF(Q253=6,#REF!*1*0.8,
IF(Q253=7,#REF!*2))))))))))</f>
        <v>#REF!</v>
      </c>
      <c r="AT253" s="2" t="e">
        <f t="shared" si="103"/>
        <v>#REF!</v>
      </c>
      <c r="AU253" s="2" t="e">
        <f>IF(AZ253="s",
IF(Q253=0,0,
IF(Q253=1,(14-2)*(#REF!+#REF!)/4*4,
IF(Q253=2,(14-2)*(#REF!+#REF!)/4*2,
IF(Q253=3,(14-2)*(#REF!+#REF!)/4*3,
IF(Q253=4,(14-2)*(#REF!+#REF!)/4,
IF(Q253=5,(14-2)*#REF!/4,
IF(Q253=6,0,
IF(Q253=7,(14)*#REF!)))))))),
IF(AZ253="t",
IF(Q253=0,0,
IF(Q253=1,(11-2)*(#REF!+#REF!)/4*4,
IF(Q253=2,(11-2)*(#REF!+#REF!)/4*2,
IF(Q253=3,(11-2)*(#REF!+#REF!)/4*3,
IF(Q253=4,(11-2)*(#REF!+#REF!)/4,
IF(Q253=5,(11-2)*#REF!/4,
IF(Q253=6,0,
IF(Q253=7,(11)*#REF!))))))))))</f>
        <v>#REF!</v>
      </c>
      <c r="AV253" s="2" t="e">
        <f t="shared" si="104"/>
        <v>#REF!</v>
      </c>
      <c r="AW253" s="2">
        <f t="shared" si="105"/>
        <v>8</v>
      </c>
      <c r="AX253" s="2">
        <f t="shared" si="106"/>
        <v>4</v>
      </c>
      <c r="AY253" s="2" t="e">
        <f t="shared" si="107"/>
        <v>#REF!</v>
      </c>
      <c r="AZ253" s="2" t="s">
        <v>63</v>
      </c>
      <c r="BA253" s="2" t="e">
        <f>IF(BG253="A",0,IF(AZ253="s",14*#REF!,IF(AZ253="T",11*#REF!,"HATA")))</f>
        <v>#REF!</v>
      </c>
      <c r="BB253" s="2" t="e">
        <f t="shared" si="108"/>
        <v>#REF!</v>
      </c>
      <c r="BC253" s="2" t="e">
        <f t="shared" si="109"/>
        <v>#REF!</v>
      </c>
      <c r="BD253" s="2" t="e">
        <f>IF(BC253-#REF!=0,"DOĞRU","YANLIŞ")</f>
        <v>#REF!</v>
      </c>
      <c r="BE253" s="2" t="e">
        <f>#REF!-BC253</f>
        <v>#REF!</v>
      </c>
      <c r="BF253" s="2">
        <v>0</v>
      </c>
      <c r="BH253" s="2">
        <v>1</v>
      </c>
      <c r="BJ253" s="2">
        <v>7</v>
      </c>
      <c r="BL253" s="7" t="e">
        <f>#REF!*14</f>
        <v>#REF!</v>
      </c>
      <c r="BM253" s="9"/>
      <c r="BN253" s="8"/>
      <c r="BO253" s="13"/>
      <c r="BP253" s="13"/>
      <c r="BQ253" s="13"/>
      <c r="BR253" s="13"/>
      <c r="BS253" s="13"/>
      <c r="BT253" s="10"/>
      <c r="BU253" s="11"/>
      <c r="BV253" s="12"/>
      <c r="CC253" s="41"/>
      <c r="CD253" s="41"/>
      <c r="CE253" s="41"/>
      <c r="CF253" s="42"/>
      <c r="CG253" s="42"/>
      <c r="CH253" s="42"/>
      <c r="CI253" s="42"/>
      <c r="CJ253" s="42"/>
      <c r="CK253" s="42"/>
    </row>
    <row r="254" spans="1:89" hidden="1" x14ac:dyDescent="0.25">
      <c r="A254" s="2" t="s">
        <v>485</v>
      </c>
      <c r="B254" s="2" t="s">
        <v>217</v>
      </c>
      <c r="C254" s="2" t="s">
        <v>217</v>
      </c>
      <c r="D254" s="4" t="s">
        <v>60</v>
      </c>
      <c r="E254" s="4" t="s">
        <v>60</v>
      </c>
      <c r="F254" s="5" t="e">
        <f>IF(AZ254="S",
IF(#REF!+BH254=2012,
IF(#REF!=1,"12-13/1",
IF(#REF!=2,"12-13/2",
IF(#REF!=3,"13-14/1",
IF(#REF!=4,"13-14/2","Hata1")))),
IF(#REF!+BH254=2013,
IF(#REF!=1,"13-14/1",
IF(#REF!=2,"13-14/2",
IF(#REF!=3,"14-15/1",
IF(#REF!=4,"14-15/2","Hata2")))),
IF(#REF!+BH254=2014,
IF(#REF!=1,"14-15/1",
IF(#REF!=2,"14-15/2",
IF(#REF!=3,"15-16/1",
IF(#REF!=4,"15-16/2","Hata3")))),
IF(#REF!+BH254=2015,
IF(#REF!=1,"15-16/1",
IF(#REF!=2,"15-16/2",
IF(#REF!=3,"16-17/1",
IF(#REF!=4,"16-17/2","Hata4")))),
IF(#REF!+BH254=2016,
IF(#REF!=1,"16-17/1",
IF(#REF!=2,"16-17/2",
IF(#REF!=3,"17-18/1",
IF(#REF!=4,"17-18/2","Hata5")))),
IF(#REF!+BH254=2017,
IF(#REF!=1,"17-18/1",
IF(#REF!=2,"17-18/2",
IF(#REF!=3,"18-19/1",
IF(#REF!=4,"18-19/2","Hata6")))),
IF(#REF!+BH254=2018,
IF(#REF!=1,"18-19/1",
IF(#REF!=2,"18-19/2",
IF(#REF!=3,"19-20/1",
IF(#REF!=4,"19-20/2","Hata7")))),
IF(#REF!+BH254=2019,
IF(#REF!=1,"19-20/1",
IF(#REF!=2,"19-20/2",
IF(#REF!=3,"20-21/1",
IF(#REF!=4,"20-21/2","Hata8")))),
IF(#REF!+BH254=2020,
IF(#REF!=1,"20-21/1",
IF(#REF!=2,"20-21/2",
IF(#REF!=3,"21-22/1",
IF(#REF!=4,"21-22/2","Hata9")))),
IF(#REF!+BH254=2021,
IF(#REF!=1,"21-22/1",
IF(#REF!=2,"21-22/2",
IF(#REF!=3,"22-23/1",
IF(#REF!=4,"22-23/2","Hata10")))),
IF(#REF!+BH254=2022,
IF(#REF!=1,"22-23/1",
IF(#REF!=2,"22-23/2",
IF(#REF!=3,"23-24/1",
IF(#REF!=4,"23-24/2","Hata11")))),
IF(#REF!+BH254=2023,
IF(#REF!=1,"23-24/1",
IF(#REF!=2,"23-24/2",
IF(#REF!=3,"24-25/1",
IF(#REF!=4,"24-25/2","Hata12")))),
)))))))))))),
IF(AZ254="T",
IF(#REF!+BH254=2012,
IF(#REF!=1,"12-13/1",
IF(#REF!=2,"12-13/2",
IF(#REF!=3,"12-13/3",
IF(#REF!=4,"13-14/1",
IF(#REF!=5,"13-14/2",
IF(#REF!=6,"13-14/3","Hata1")))))),
IF(#REF!+BH254=2013,
IF(#REF!=1,"13-14/1",
IF(#REF!=2,"13-14/2",
IF(#REF!=3,"13-14/3",
IF(#REF!=4,"14-15/1",
IF(#REF!=5,"14-15/2",
IF(#REF!=6,"14-15/3","Hata2")))))),
IF(#REF!+BH254=2014,
IF(#REF!=1,"14-15/1",
IF(#REF!=2,"14-15/2",
IF(#REF!=3,"14-15/3",
IF(#REF!=4,"15-16/1",
IF(#REF!=5,"15-16/2",
IF(#REF!=6,"15-16/3","Hata3")))))),
IF(AND(#REF!+#REF!&gt;2014,#REF!+#REF!&lt;2015,BH254=1),
IF(#REF!=0.1,"14-15/0.1",
IF(#REF!=0.2,"14-15/0.2",
IF(#REF!=0.3,"14-15/0.3","Hata4"))),
IF(#REF!+BH254=2015,
IF(#REF!=1,"15-16/1",
IF(#REF!=2,"15-16/2",
IF(#REF!=3,"15-16/3",
IF(#REF!=4,"16-17/1",
IF(#REF!=5,"16-17/2",
IF(#REF!=6,"16-17/3","Hata5")))))),
IF(#REF!+BH254=2016,
IF(#REF!=1,"16-17/1",
IF(#REF!=2,"16-17/2",
IF(#REF!=3,"16-17/3",
IF(#REF!=4,"17-18/1",
IF(#REF!=5,"17-18/2",
IF(#REF!=6,"17-18/3","Hata6")))))),
IF(#REF!+BH254=2017,
IF(#REF!=1,"17-18/1",
IF(#REF!=2,"17-18/2",
IF(#REF!=3,"17-18/3",
IF(#REF!=4,"18-19/1",
IF(#REF!=5,"18-19/2",
IF(#REF!=6,"18-19/3","Hata7")))))),
IF(#REF!+BH254=2018,
IF(#REF!=1,"18-19/1",
IF(#REF!=2,"18-19/2",
IF(#REF!=3,"18-19/3",
IF(#REF!=4,"19-20/1",
IF(#REF!=5," 19-20/2",
IF(#REF!=6,"19-20/3","Hata8")))))),
IF(#REF!+BH254=2019,
IF(#REF!=1,"19-20/1",
IF(#REF!=2,"19-20/2",
IF(#REF!=3,"19-20/3",
IF(#REF!=4,"20-21/1",
IF(#REF!=5,"20-21/2",
IF(#REF!=6,"20-21/3","Hata9")))))),
IF(#REF!+BH254=2020,
IF(#REF!=1,"20-21/1",
IF(#REF!=2,"20-21/2",
IF(#REF!=3,"20-21/3",
IF(#REF!=4,"21-22/1",
IF(#REF!=5,"21-22/2",
IF(#REF!=6,"21-22/3","Hata10")))))),
IF(#REF!+BH254=2021,
IF(#REF!=1,"21-22/1",
IF(#REF!=2,"21-22/2",
IF(#REF!=3,"21-22/3",
IF(#REF!=4,"22-23/1",
IF(#REF!=5,"22-23/2",
IF(#REF!=6,"22-23/3","Hata11")))))),
IF(#REF!+BH254=2022,
IF(#REF!=1,"22-23/1",
IF(#REF!=2,"22-23/2",
IF(#REF!=3,"22-23/3",
IF(#REF!=4,"23-24/1",
IF(#REF!=5,"23-24/2",
IF(#REF!=6,"23-24/3","Hata12")))))),
IF(#REF!+BH254=2023,
IF(#REF!=1,"23-24/1",
IF(#REF!=2,"23-24/2",
IF(#REF!=3,"23-24/3",
IF(#REF!=4,"24-25/1",
IF(#REF!=5,"24-25/2",
IF(#REF!=6,"24-25/3","Hata13")))))),
))))))))))))))
)</f>
        <v>#REF!</v>
      </c>
      <c r="G254" s="4"/>
      <c r="H254" s="2" t="s">
        <v>150</v>
      </c>
      <c r="I254" s="2">
        <v>206096</v>
      </c>
      <c r="J254" s="2" t="s">
        <v>107</v>
      </c>
      <c r="O254" s="2" t="s">
        <v>218</v>
      </c>
      <c r="P254" s="2" t="s">
        <v>218</v>
      </c>
      <c r="Q254" s="5">
        <v>6</v>
      </c>
      <c r="R254" s="2">
        <f>VLOOKUP($Q254,[1]sistem!$I$3:$L$10,2,FALSE)</f>
        <v>0</v>
      </c>
      <c r="S254" s="2">
        <f>VLOOKUP($Q254,[1]sistem!$I$3:$L$10,3,FALSE)</f>
        <v>0</v>
      </c>
      <c r="T254" s="2">
        <f>VLOOKUP($Q254,[1]sistem!$I$3:$L$10,4,FALSE)</f>
        <v>1</v>
      </c>
      <c r="U254" s="2" t="e">
        <f>VLOOKUP($AZ254,[1]sistem!$I$13:$L$14,2,FALSE)*#REF!</f>
        <v>#REF!</v>
      </c>
      <c r="V254" s="2" t="e">
        <f>VLOOKUP($AZ254,[1]sistem!$I$13:$L$14,3,FALSE)*#REF!</f>
        <v>#REF!</v>
      </c>
      <c r="W254" s="2" t="e">
        <f>VLOOKUP($AZ254,[1]sistem!$I$13:$L$14,4,FALSE)*#REF!</f>
        <v>#REF!</v>
      </c>
      <c r="X254" s="2" t="e">
        <f t="shared" si="96"/>
        <v>#REF!</v>
      </c>
      <c r="Y254" s="2" t="e">
        <f t="shared" si="97"/>
        <v>#REF!</v>
      </c>
      <c r="Z254" s="2" t="e">
        <f t="shared" si="98"/>
        <v>#REF!</v>
      </c>
      <c r="AA254" s="2" t="e">
        <f t="shared" si="99"/>
        <v>#REF!</v>
      </c>
      <c r="AB254" s="2">
        <f>VLOOKUP(AZ254,[1]sistem!$I$18:$J$19,2,FALSE)</f>
        <v>14</v>
      </c>
      <c r="AC254" s="2">
        <v>0.25</v>
      </c>
      <c r="AD254" s="2">
        <f>VLOOKUP($Q254,[1]sistem!$I$3:$M$10,5,FALSE)</f>
        <v>0</v>
      </c>
      <c r="AG254" s="2" t="e">
        <f>(#REF!+#REF!)*AB254</f>
        <v>#REF!</v>
      </c>
      <c r="AH254" s="2">
        <f>VLOOKUP($Q254,[1]sistem!$I$3:$N$10,6,FALSE)</f>
        <v>1</v>
      </c>
      <c r="AI254" s="2">
        <v>2</v>
      </c>
      <c r="AJ254" s="2">
        <f t="shared" si="100"/>
        <v>2</v>
      </c>
      <c r="AK254" s="2">
        <f>VLOOKUP($AZ254,[1]sistem!$I$18:$K$19,3,FALSE)</f>
        <v>14</v>
      </c>
      <c r="AL254" s="2" t="e">
        <f>AK254*#REF!</f>
        <v>#REF!</v>
      </c>
      <c r="AM254" s="2" t="e">
        <f t="shared" si="101"/>
        <v>#REF!</v>
      </c>
      <c r="AN254" s="2">
        <f t="shared" si="95"/>
        <v>25</v>
      </c>
      <c r="AO254" s="2" t="e">
        <f t="shared" si="102"/>
        <v>#REF!</v>
      </c>
      <c r="AP254" s="2" t="e">
        <f>ROUND(AO254-#REF!,0)</f>
        <v>#REF!</v>
      </c>
      <c r="AQ254" s="2">
        <f>IF(AZ254="s",IF(Q254=0,0,
IF(Q254=1,#REF!*4*4,
IF(Q254=2,0,
IF(Q254=3,#REF!*4*2,
IF(Q254=4,0,
IF(Q254=5,0,
IF(Q254=6,0,
IF(Q254=7,0)))))))),
IF(AZ254="t",
IF(Q254=0,0,
IF(Q254=1,#REF!*4*4*0.8,
IF(Q254=2,0,
IF(Q254=3,#REF!*4*2*0.8,
IF(Q254=4,0,
IF(Q254=5,0,
IF(Q254=6,0,
IF(Q254=7,0))))))))))</f>
        <v>0</v>
      </c>
      <c r="AR254" s="2">
        <f>IF(AZ254="s",
IF(Q254=0,0,
IF(Q254=1,0,
IF(Q254=2,#REF!*4*2,
IF(Q254=3,#REF!*4,
IF(Q254=4,#REF!*4,
IF(Q254=5,0,
IF(Q254=6,0,
IF(Q254=7,#REF!*4)))))))),
IF(AZ254="t",
IF(Q254=0,0,
IF(Q254=1,0,
IF(Q254=2,#REF!*4*2*0.8,
IF(Q254=3,#REF!*4*0.8,
IF(Q254=4,#REF!*4*0.8,
IF(Q254=5,0,
IF(Q254=6,0,
IF(Q254=7,#REF!*4))))))))))</f>
        <v>0</v>
      </c>
      <c r="AS254" s="2" t="e">
        <f>IF(AZ254="s",
IF(Q254=0,0,
IF(Q254=1,#REF!*2,
IF(Q254=2,#REF!*2,
IF(Q254=3,#REF!*2,
IF(Q254=4,#REF!*2,
IF(Q254=5,#REF!*2,
IF(Q254=6,#REF!*2,
IF(Q254=7,#REF!*2)))))))),
IF(AZ254="t",
IF(Q254=0,#REF!*2*0.8,
IF(Q254=1,#REF!*2*0.8,
IF(Q254=2,#REF!*2*0.8,
IF(Q254=3,#REF!*2*0.8,
IF(Q254=4,#REF!*2*0.8,
IF(Q254=5,#REF!*2*0.8,
IF(Q254=6,#REF!*1*0.8,
IF(Q254=7,#REF!*2))))))))))</f>
        <v>#REF!</v>
      </c>
      <c r="AT254" s="2" t="e">
        <f t="shared" si="103"/>
        <v>#REF!</v>
      </c>
      <c r="AU254" s="2">
        <f>IF(AZ254="s",
IF(Q254=0,0,
IF(Q254=1,(14-2)*(#REF!+#REF!)/4*4,
IF(Q254=2,(14-2)*(#REF!+#REF!)/4*2,
IF(Q254=3,(14-2)*(#REF!+#REF!)/4*3,
IF(Q254=4,(14-2)*(#REF!+#REF!)/4,
IF(Q254=5,(14-2)*#REF!/4,
IF(Q254=6,0,
IF(Q254=7,(14)*#REF!)))))))),
IF(AZ254="t",
IF(Q254=0,0,
IF(Q254=1,(11-2)*(#REF!+#REF!)/4*4,
IF(Q254=2,(11-2)*(#REF!+#REF!)/4*2,
IF(Q254=3,(11-2)*(#REF!+#REF!)/4*3,
IF(Q254=4,(11-2)*(#REF!+#REF!)/4,
IF(Q254=5,(11-2)*#REF!/4,
IF(Q254=6,0,
IF(Q254=7,(11)*#REF!))))))))))</f>
        <v>0</v>
      </c>
      <c r="AV254" s="2" t="e">
        <f t="shared" si="104"/>
        <v>#REF!</v>
      </c>
      <c r="AW254" s="2">
        <f t="shared" si="105"/>
        <v>2</v>
      </c>
      <c r="AX254" s="2">
        <f t="shared" si="106"/>
        <v>0</v>
      </c>
      <c r="AY254" s="2" t="e">
        <f t="shared" si="107"/>
        <v>#REF!</v>
      </c>
      <c r="AZ254" s="2" t="s">
        <v>63</v>
      </c>
      <c r="BA254" s="2" t="e">
        <f>IF(BG254="A",0,IF(AZ254="s",14*#REF!,IF(AZ254="T",11*#REF!,"HATA")))</f>
        <v>#REF!</v>
      </c>
      <c r="BB254" s="2" t="e">
        <f t="shared" si="108"/>
        <v>#REF!</v>
      </c>
      <c r="BC254" s="2" t="e">
        <f t="shared" si="109"/>
        <v>#REF!</v>
      </c>
      <c r="BD254" s="2" t="e">
        <f>IF(BC254-#REF!=0,"DOĞRU","YANLIŞ")</f>
        <v>#REF!</v>
      </c>
      <c r="BE254" s="2" t="e">
        <f>#REF!-BC254</f>
        <v>#REF!</v>
      </c>
      <c r="BF254" s="2">
        <v>0</v>
      </c>
      <c r="BH254" s="2">
        <v>1</v>
      </c>
      <c r="BJ254" s="2">
        <v>6</v>
      </c>
      <c r="BL254" s="7" t="e">
        <f>#REF!*14</f>
        <v>#REF!</v>
      </c>
      <c r="BM254" s="9"/>
      <c r="BN254" s="8"/>
      <c r="BO254" s="13"/>
      <c r="BP254" s="13"/>
      <c r="BQ254" s="13"/>
      <c r="BR254" s="13"/>
      <c r="BS254" s="13"/>
      <c r="BT254" s="10"/>
      <c r="BU254" s="11"/>
      <c r="BV254" s="12"/>
      <c r="CC254" s="41"/>
      <c r="CD254" s="41"/>
      <c r="CE254" s="41"/>
      <c r="CF254" s="42"/>
      <c r="CG254" s="42"/>
      <c r="CH254" s="42"/>
      <c r="CI254" s="42"/>
      <c r="CJ254" s="42"/>
      <c r="CK254" s="42"/>
    </row>
    <row r="255" spans="1:89" hidden="1" x14ac:dyDescent="0.25">
      <c r="A255" s="2" t="s">
        <v>104</v>
      </c>
      <c r="B255" s="2" t="s">
        <v>105</v>
      </c>
      <c r="C255" s="2" t="s">
        <v>105</v>
      </c>
      <c r="D255" s="4" t="s">
        <v>60</v>
      </c>
      <c r="E255" s="4" t="s">
        <v>60</v>
      </c>
      <c r="F255" s="5" t="e">
        <f>IF(AZ255="S",
IF(#REF!+BH255=2012,
IF(#REF!=1,"12-13/1",
IF(#REF!=2,"12-13/2",
IF(#REF!=3,"13-14/1",
IF(#REF!=4,"13-14/2","Hata1")))),
IF(#REF!+BH255=2013,
IF(#REF!=1,"13-14/1",
IF(#REF!=2,"13-14/2",
IF(#REF!=3,"14-15/1",
IF(#REF!=4,"14-15/2","Hata2")))),
IF(#REF!+BH255=2014,
IF(#REF!=1,"14-15/1",
IF(#REF!=2,"14-15/2",
IF(#REF!=3,"15-16/1",
IF(#REF!=4,"15-16/2","Hata3")))),
IF(#REF!+BH255=2015,
IF(#REF!=1,"15-16/1",
IF(#REF!=2,"15-16/2",
IF(#REF!=3,"16-17/1",
IF(#REF!=4,"16-17/2","Hata4")))),
IF(#REF!+BH255=2016,
IF(#REF!=1,"16-17/1",
IF(#REF!=2,"16-17/2",
IF(#REF!=3,"17-18/1",
IF(#REF!=4,"17-18/2","Hata5")))),
IF(#REF!+BH255=2017,
IF(#REF!=1,"17-18/1",
IF(#REF!=2,"17-18/2",
IF(#REF!=3,"18-19/1",
IF(#REF!=4,"18-19/2","Hata6")))),
IF(#REF!+BH255=2018,
IF(#REF!=1,"18-19/1",
IF(#REF!=2,"18-19/2",
IF(#REF!=3,"19-20/1",
IF(#REF!=4,"19-20/2","Hata7")))),
IF(#REF!+BH255=2019,
IF(#REF!=1,"19-20/1",
IF(#REF!=2,"19-20/2",
IF(#REF!=3,"20-21/1",
IF(#REF!=4,"20-21/2","Hata8")))),
IF(#REF!+BH255=2020,
IF(#REF!=1,"20-21/1",
IF(#REF!=2,"20-21/2",
IF(#REF!=3,"21-22/1",
IF(#REF!=4,"21-22/2","Hata9")))),
IF(#REF!+BH255=2021,
IF(#REF!=1,"21-22/1",
IF(#REF!=2,"21-22/2",
IF(#REF!=3,"22-23/1",
IF(#REF!=4,"22-23/2","Hata10")))),
IF(#REF!+BH255=2022,
IF(#REF!=1,"22-23/1",
IF(#REF!=2,"22-23/2",
IF(#REF!=3,"23-24/1",
IF(#REF!=4,"23-24/2","Hata11")))),
IF(#REF!+BH255=2023,
IF(#REF!=1,"23-24/1",
IF(#REF!=2,"23-24/2",
IF(#REF!=3,"24-25/1",
IF(#REF!=4,"24-25/2","Hata12")))),
)))))))))))),
IF(AZ255="T",
IF(#REF!+BH255=2012,
IF(#REF!=1,"12-13/1",
IF(#REF!=2,"12-13/2",
IF(#REF!=3,"12-13/3",
IF(#REF!=4,"13-14/1",
IF(#REF!=5,"13-14/2",
IF(#REF!=6,"13-14/3","Hata1")))))),
IF(#REF!+BH255=2013,
IF(#REF!=1,"13-14/1",
IF(#REF!=2,"13-14/2",
IF(#REF!=3,"13-14/3",
IF(#REF!=4,"14-15/1",
IF(#REF!=5,"14-15/2",
IF(#REF!=6,"14-15/3","Hata2")))))),
IF(#REF!+BH255=2014,
IF(#REF!=1,"14-15/1",
IF(#REF!=2,"14-15/2",
IF(#REF!=3,"14-15/3",
IF(#REF!=4,"15-16/1",
IF(#REF!=5,"15-16/2",
IF(#REF!=6,"15-16/3","Hata3")))))),
IF(AND(#REF!+#REF!&gt;2014,#REF!+#REF!&lt;2015,BH255=1),
IF(#REF!=0.1,"14-15/0.1",
IF(#REF!=0.2,"14-15/0.2",
IF(#REF!=0.3,"14-15/0.3","Hata4"))),
IF(#REF!+BH255=2015,
IF(#REF!=1,"15-16/1",
IF(#REF!=2,"15-16/2",
IF(#REF!=3,"15-16/3",
IF(#REF!=4,"16-17/1",
IF(#REF!=5,"16-17/2",
IF(#REF!=6,"16-17/3","Hata5")))))),
IF(#REF!+BH255=2016,
IF(#REF!=1,"16-17/1",
IF(#REF!=2,"16-17/2",
IF(#REF!=3,"16-17/3",
IF(#REF!=4,"17-18/1",
IF(#REF!=5,"17-18/2",
IF(#REF!=6,"17-18/3","Hata6")))))),
IF(#REF!+BH255=2017,
IF(#REF!=1,"17-18/1",
IF(#REF!=2,"17-18/2",
IF(#REF!=3,"17-18/3",
IF(#REF!=4,"18-19/1",
IF(#REF!=5,"18-19/2",
IF(#REF!=6,"18-19/3","Hata7")))))),
IF(#REF!+BH255=2018,
IF(#REF!=1,"18-19/1",
IF(#REF!=2,"18-19/2",
IF(#REF!=3,"18-19/3",
IF(#REF!=4,"19-20/1",
IF(#REF!=5," 19-20/2",
IF(#REF!=6,"19-20/3","Hata8")))))),
IF(#REF!+BH255=2019,
IF(#REF!=1,"19-20/1",
IF(#REF!=2,"19-20/2",
IF(#REF!=3,"19-20/3",
IF(#REF!=4,"20-21/1",
IF(#REF!=5,"20-21/2",
IF(#REF!=6,"20-21/3","Hata9")))))),
IF(#REF!+BH255=2020,
IF(#REF!=1,"20-21/1",
IF(#REF!=2,"20-21/2",
IF(#REF!=3,"20-21/3",
IF(#REF!=4,"21-22/1",
IF(#REF!=5,"21-22/2",
IF(#REF!=6,"21-22/3","Hata10")))))),
IF(#REF!+BH255=2021,
IF(#REF!=1,"21-22/1",
IF(#REF!=2,"21-22/2",
IF(#REF!=3,"21-22/3",
IF(#REF!=4,"22-23/1",
IF(#REF!=5,"22-23/2",
IF(#REF!=6,"22-23/3","Hata11")))))),
IF(#REF!+BH255=2022,
IF(#REF!=1,"22-23/1",
IF(#REF!=2,"22-23/2",
IF(#REF!=3,"22-23/3",
IF(#REF!=4,"23-24/1",
IF(#REF!=5,"23-24/2",
IF(#REF!=6,"23-24/3","Hata12")))))),
IF(#REF!+BH255=2023,
IF(#REF!=1,"23-24/1",
IF(#REF!=2,"23-24/2",
IF(#REF!=3,"23-24/3",
IF(#REF!=4,"24-25/1",
IF(#REF!=5,"24-25/2",
IF(#REF!=6,"24-25/3","Hata13")))))),
))))))))))))))
)</f>
        <v>#REF!</v>
      </c>
      <c r="G255" s="4"/>
      <c r="H255" s="2" t="s">
        <v>151</v>
      </c>
      <c r="I255" s="2">
        <v>238531</v>
      </c>
      <c r="J255" s="2" t="s">
        <v>107</v>
      </c>
      <c r="O255" s="2" t="s">
        <v>108</v>
      </c>
      <c r="P255" s="2" t="s">
        <v>109</v>
      </c>
      <c r="Q255" s="5">
        <v>7</v>
      </c>
      <c r="R255" s="2">
        <f>VLOOKUP($Q255,[1]sistem!$I$3:$L$10,2,FALSE)</f>
        <v>0</v>
      </c>
      <c r="S255" s="2">
        <f>VLOOKUP($Q255,[1]sistem!$I$3:$L$10,3,FALSE)</f>
        <v>1</v>
      </c>
      <c r="T255" s="2">
        <f>VLOOKUP($Q255,[1]sistem!$I$3:$L$10,4,FALSE)</f>
        <v>1</v>
      </c>
      <c r="U255" s="2" t="e">
        <f>VLOOKUP($AZ255,[1]sistem!$I$13:$L$14,2,FALSE)*#REF!</f>
        <v>#REF!</v>
      </c>
      <c r="V255" s="2" t="e">
        <f>VLOOKUP($AZ255,[1]sistem!$I$13:$L$14,3,FALSE)*#REF!</f>
        <v>#REF!</v>
      </c>
      <c r="W255" s="2" t="e">
        <f>VLOOKUP($AZ255,[1]sistem!$I$13:$L$14,4,FALSE)*#REF!</f>
        <v>#REF!</v>
      </c>
      <c r="X255" s="2" t="e">
        <f t="shared" si="96"/>
        <v>#REF!</v>
      </c>
      <c r="Y255" s="2" t="e">
        <f t="shared" si="97"/>
        <v>#REF!</v>
      </c>
      <c r="Z255" s="2" t="e">
        <f t="shared" si="98"/>
        <v>#REF!</v>
      </c>
      <c r="AA255" s="2" t="e">
        <f t="shared" si="99"/>
        <v>#REF!</v>
      </c>
      <c r="AB255" s="2">
        <f>VLOOKUP(AZ255,[1]sistem!$I$18:$J$19,2,FALSE)</f>
        <v>14</v>
      </c>
      <c r="AC255" s="2">
        <v>0.25</v>
      </c>
      <c r="AD255" s="2">
        <f>VLOOKUP($Q255,[1]sistem!$I$3:$M$10,5,FALSE)</f>
        <v>1</v>
      </c>
      <c r="AG255" s="2" t="e">
        <f>(#REF!+#REF!)*AB255</f>
        <v>#REF!</v>
      </c>
      <c r="AH255" s="2">
        <f>VLOOKUP($Q255,[1]sistem!$I$3:$N$10,6,FALSE)</f>
        <v>2</v>
      </c>
      <c r="AI255" s="2">
        <v>2</v>
      </c>
      <c r="AJ255" s="2">
        <f t="shared" si="100"/>
        <v>4</v>
      </c>
      <c r="AK255" s="2">
        <f>VLOOKUP($AZ255,[1]sistem!$I$18:$K$19,3,FALSE)</f>
        <v>14</v>
      </c>
      <c r="AL255" s="2" t="e">
        <f>AK255*#REF!</f>
        <v>#REF!</v>
      </c>
      <c r="AM255" s="2" t="e">
        <f t="shared" si="101"/>
        <v>#REF!</v>
      </c>
      <c r="AN255" s="2">
        <f t="shared" si="95"/>
        <v>25</v>
      </c>
      <c r="AO255" s="2" t="e">
        <f t="shared" si="102"/>
        <v>#REF!</v>
      </c>
      <c r="AP255" s="2" t="e">
        <f>ROUND(AO255-#REF!,0)</f>
        <v>#REF!</v>
      </c>
      <c r="AQ255" s="2">
        <f>IF(AZ255="s",IF(Q255=0,0,
IF(Q255=1,#REF!*4*4,
IF(Q255=2,0,
IF(Q255=3,#REF!*4*2,
IF(Q255=4,0,
IF(Q255=5,0,
IF(Q255=6,0,
IF(Q255=7,0)))))))),
IF(AZ255="t",
IF(Q255=0,0,
IF(Q255=1,#REF!*4*4*0.8,
IF(Q255=2,0,
IF(Q255=3,#REF!*4*2*0.8,
IF(Q255=4,0,
IF(Q255=5,0,
IF(Q255=6,0,
IF(Q255=7,0))))))))))</f>
        <v>0</v>
      </c>
      <c r="AR255" s="2" t="e">
        <f>IF(AZ255="s",
IF(Q255=0,0,
IF(Q255=1,0,
IF(Q255=2,#REF!*4*2,
IF(Q255=3,#REF!*4,
IF(Q255=4,#REF!*4,
IF(Q255=5,0,
IF(Q255=6,0,
IF(Q255=7,#REF!*4)))))))),
IF(AZ255="t",
IF(Q255=0,0,
IF(Q255=1,0,
IF(Q255=2,#REF!*4*2*0.8,
IF(Q255=3,#REF!*4*0.8,
IF(Q255=4,#REF!*4*0.8,
IF(Q255=5,0,
IF(Q255=6,0,
IF(Q255=7,#REF!*4))))))))))</f>
        <v>#REF!</v>
      </c>
      <c r="AS255" s="2" t="e">
        <f>IF(AZ255="s",
IF(Q255=0,0,
IF(Q255=1,#REF!*2,
IF(Q255=2,#REF!*2,
IF(Q255=3,#REF!*2,
IF(Q255=4,#REF!*2,
IF(Q255=5,#REF!*2,
IF(Q255=6,#REF!*2,
IF(Q255=7,#REF!*2)))))))),
IF(AZ255="t",
IF(Q255=0,#REF!*2*0.8,
IF(Q255=1,#REF!*2*0.8,
IF(Q255=2,#REF!*2*0.8,
IF(Q255=3,#REF!*2*0.8,
IF(Q255=4,#REF!*2*0.8,
IF(Q255=5,#REF!*2*0.8,
IF(Q255=6,#REF!*1*0.8,
IF(Q255=7,#REF!*2))))))))))</f>
        <v>#REF!</v>
      </c>
      <c r="AT255" s="2" t="e">
        <f t="shared" si="103"/>
        <v>#REF!</v>
      </c>
      <c r="AU255" s="2" t="e">
        <f>IF(AZ255="s",
IF(Q255=0,0,
IF(Q255=1,(14-2)*(#REF!+#REF!)/4*4,
IF(Q255=2,(14-2)*(#REF!+#REF!)/4*2,
IF(Q255=3,(14-2)*(#REF!+#REF!)/4*3,
IF(Q255=4,(14-2)*(#REF!+#REF!)/4,
IF(Q255=5,(14-2)*#REF!/4,
IF(Q255=6,0,
IF(Q255=7,(14)*#REF!)))))))),
IF(AZ255="t",
IF(Q255=0,0,
IF(Q255=1,(11-2)*(#REF!+#REF!)/4*4,
IF(Q255=2,(11-2)*(#REF!+#REF!)/4*2,
IF(Q255=3,(11-2)*(#REF!+#REF!)/4*3,
IF(Q255=4,(11-2)*(#REF!+#REF!)/4,
IF(Q255=5,(11-2)*#REF!/4,
IF(Q255=6,0,
IF(Q255=7,(11)*#REF!))))))))))</f>
        <v>#REF!</v>
      </c>
      <c r="AV255" s="2" t="e">
        <f t="shared" si="104"/>
        <v>#REF!</v>
      </c>
      <c r="AW255" s="2">
        <f t="shared" si="105"/>
        <v>8</v>
      </c>
      <c r="AX255" s="2">
        <f t="shared" si="106"/>
        <v>4</v>
      </c>
      <c r="AY255" s="2" t="e">
        <f t="shared" si="107"/>
        <v>#REF!</v>
      </c>
      <c r="AZ255" s="2" t="s">
        <v>63</v>
      </c>
      <c r="BA255" s="2">
        <f>IF(BG255="A",0,IF(AZ255="s",14*#REF!,IF(AZ255="T",11*#REF!,"HATA")))</f>
        <v>0</v>
      </c>
      <c r="BB255" s="2" t="e">
        <f t="shared" si="108"/>
        <v>#REF!</v>
      </c>
      <c r="BC255" s="2" t="e">
        <f t="shared" si="109"/>
        <v>#REF!</v>
      </c>
      <c r="BD255" s="2" t="e">
        <f>IF(BC255-#REF!=0,"DOĞRU","YANLIŞ")</f>
        <v>#REF!</v>
      </c>
      <c r="BE255" s="2" t="e">
        <f>#REF!-BC255</f>
        <v>#REF!</v>
      </c>
      <c r="BF255" s="2">
        <v>0</v>
      </c>
      <c r="BG255" s="2" t="s">
        <v>110</v>
      </c>
      <c r="BH255" s="2">
        <v>0</v>
      </c>
      <c r="BJ255" s="2">
        <v>7</v>
      </c>
      <c r="BL255" s="7" t="e">
        <f>#REF!*14</f>
        <v>#REF!</v>
      </c>
      <c r="BM255" s="9"/>
      <c r="BN255" s="8"/>
      <c r="BO255" s="13"/>
      <c r="BP255" s="13"/>
      <c r="BQ255" s="13"/>
      <c r="BR255" s="13"/>
      <c r="BS255" s="13"/>
      <c r="BT255" s="10"/>
      <c r="BU255" s="11"/>
      <c r="BV255" s="12"/>
      <c r="CC255" s="41"/>
      <c r="CD255" s="41"/>
      <c r="CE255" s="41"/>
      <c r="CF255" s="42"/>
      <c r="CG255" s="42"/>
      <c r="CH255" s="42"/>
      <c r="CI255" s="42"/>
      <c r="CJ255" s="42"/>
      <c r="CK255" s="42"/>
    </row>
    <row r="256" spans="1:89" hidden="1" x14ac:dyDescent="0.25">
      <c r="A256" s="54" t="s">
        <v>578</v>
      </c>
      <c r="B256" s="54" t="s">
        <v>579</v>
      </c>
      <c r="C256" s="2" t="s">
        <v>579</v>
      </c>
      <c r="D256" s="4" t="s">
        <v>60</v>
      </c>
      <c r="E256" s="4" t="s">
        <v>60</v>
      </c>
      <c r="F256" s="5" t="e">
        <f>IF(AZ256="S",
IF(#REF!+BH256=2012,
IF(#REF!=1,"12-13/1",
IF(#REF!=2,"12-13/2",
IF(#REF!=3,"13-14/1",
IF(#REF!=4,"13-14/2","Hata1")))),
IF(#REF!+BH256=2013,
IF(#REF!=1,"13-14/1",
IF(#REF!=2,"13-14/2",
IF(#REF!=3,"14-15/1",
IF(#REF!=4,"14-15/2","Hata2")))),
IF(#REF!+BH256=2014,
IF(#REF!=1,"14-15/1",
IF(#REF!=2,"14-15/2",
IF(#REF!=3,"15-16/1",
IF(#REF!=4,"15-16/2","Hata3")))),
IF(#REF!+BH256=2015,
IF(#REF!=1,"15-16/1",
IF(#REF!=2,"15-16/2",
IF(#REF!=3,"16-17/1",
IF(#REF!=4,"16-17/2","Hata4")))),
IF(#REF!+BH256=2016,
IF(#REF!=1,"16-17/1",
IF(#REF!=2,"16-17/2",
IF(#REF!=3,"17-18/1",
IF(#REF!=4,"17-18/2","Hata5")))),
IF(#REF!+BH256=2017,
IF(#REF!=1,"17-18/1",
IF(#REF!=2,"17-18/2",
IF(#REF!=3,"18-19/1",
IF(#REF!=4,"18-19/2","Hata6")))),
IF(#REF!+BH256=2018,
IF(#REF!=1,"18-19/1",
IF(#REF!=2,"18-19/2",
IF(#REF!=3,"19-20/1",
IF(#REF!=4,"19-20/2","Hata7")))),
IF(#REF!+BH256=2019,
IF(#REF!=1,"19-20/1",
IF(#REF!=2,"19-20/2",
IF(#REF!=3,"20-21/1",
IF(#REF!=4,"20-21/2","Hata8")))),
IF(#REF!+BH256=2020,
IF(#REF!=1,"20-21/1",
IF(#REF!=2,"20-21/2",
IF(#REF!=3,"21-22/1",
IF(#REF!=4,"21-22/2","Hata9")))),
IF(#REF!+BH256=2021,
IF(#REF!=1,"21-22/1",
IF(#REF!=2,"21-22/2",
IF(#REF!=3,"22-23/1",
IF(#REF!=4,"22-23/2","Hata10")))),
IF(#REF!+BH256=2022,
IF(#REF!=1,"22-23/1",
IF(#REF!=2,"22-23/2",
IF(#REF!=3,"23-24/1",
IF(#REF!=4,"23-24/2","Hata11")))),
IF(#REF!+BH256=2023,
IF(#REF!=1,"23-24/1",
IF(#REF!=2,"23-24/2",
IF(#REF!=3,"24-25/1",
IF(#REF!=4,"24-25/2","Hata12")))),
)))))))))))),
IF(AZ256="T",
IF(#REF!+BH256=2012,
IF(#REF!=1,"12-13/1",
IF(#REF!=2,"12-13/2",
IF(#REF!=3,"12-13/3",
IF(#REF!=4,"13-14/1",
IF(#REF!=5,"13-14/2",
IF(#REF!=6,"13-14/3","Hata1")))))),
IF(#REF!+BH256=2013,
IF(#REF!=1,"13-14/1",
IF(#REF!=2,"13-14/2",
IF(#REF!=3,"13-14/3",
IF(#REF!=4,"14-15/1",
IF(#REF!=5,"14-15/2",
IF(#REF!=6,"14-15/3","Hata2")))))),
IF(#REF!+BH256=2014,
IF(#REF!=1,"14-15/1",
IF(#REF!=2,"14-15/2",
IF(#REF!=3,"14-15/3",
IF(#REF!=4,"15-16/1",
IF(#REF!=5,"15-16/2",
IF(#REF!=6,"15-16/3","Hata3")))))),
IF(AND(#REF!+#REF!&gt;2014,#REF!+#REF!&lt;2015,BH256=1),
IF(#REF!=0.1,"14-15/0.1",
IF(#REF!=0.2,"14-15/0.2",
IF(#REF!=0.3,"14-15/0.3","Hata4"))),
IF(#REF!+BH256=2015,
IF(#REF!=1,"15-16/1",
IF(#REF!=2,"15-16/2",
IF(#REF!=3,"15-16/3",
IF(#REF!=4,"16-17/1",
IF(#REF!=5,"16-17/2",
IF(#REF!=6,"16-17/3","Hata5")))))),
IF(#REF!+BH256=2016,
IF(#REF!=1,"16-17/1",
IF(#REF!=2,"16-17/2",
IF(#REF!=3,"16-17/3",
IF(#REF!=4,"17-18/1",
IF(#REF!=5,"17-18/2",
IF(#REF!=6,"17-18/3","Hata6")))))),
IF(#REF!+BH256=2017,
IF(#REF!=1,"17-18/1",
IF(#REF!=2,"17-18/2",
IF(#REF!=3,"17-18/3",
IF(#REF!=4,"18-19/1",
IF(#REF!=5,"18-19/2",
IF(#REF!=6,"18-19/3","Hata7")))))),
IF(#REF!+BH256=2018,
IF(#REF!=1,"18-19/1",
IF(#REF!=2,"18-19/2",
IF(#REF!=3,"18-19/3",
IF(#REF!=4,"19-20/1",
IF(#REF!=5," 19-20/2",
IF(#REF!=6,"19-20/3","Hata8")))))),
IF(#REF!+BH256=2019,
IF(#REF!=1,"19-20/1",
IF(#REF!=2,"19-20/2",
IF(#REF!=3,"19-20/3",
IF(#REF!=4,"20-21/1",
IF(#REF!=5,"20-21/2",
IF(#REF!=6,"20-21/3","Hata9")))))),
IF(#REF!+BH256=2020,
IF(#REF!=1,"20-21/1",
IF(#REF!=2,"20-21/2",
IF(#REF!=3,"20-21/3",
IF(#REF!=4,"21-22/1",
IF(#REF!=5,"21-22/2",
IF(#REF!=6,"21-22/3","Hata10")))))),
IF(#REF!+BH256=2021,
IF(#REF!=1,"21-22/1",
IF(#REF!=2,"21-22/2",
IF(#REF!=3,"21-22/3",
IF(#REF!=4,"22-23/1",
IF(#REF!=5,"22-23/2",
IF(#REF!=6,"22-23/3","Hata11")))))),
IF(#REF!+BH256=2022,
IF(#REF!=1,"22-23/1",
IF(#REF!=2,"22-23/2",
IF(#REF!=3,"22-23/3",
IF(#REF!=4,"23-24/1",
IF(#REF!=5,"23-24/2",
IF(#REF!=6,"23-24/3","Hata12")))))),
IF(#REF!+BH256=2023,
IF(#REF!=1,"23-24/1",
IF(#REF!=2,"23-24/2",
IF(#REF!=3,"23-24/3",
IF(#REF!=4,"24-25/1",
IF(#REF!=5,"24-25/2",
IF(#REF!=6,"24-25/3","Hata13")))))),
))))))))))))))
)</f>
        <v>#REF!</v>
      </c>
      <c r="G256" s="4"/>
      <c r="H256" s="54" t="s">
        <v>151</v>
      </c>
      <c r="I256" s="2">
        <v>238531</v>
      </c>
      <c r="J256" s="2" t="s">
        <v>107</v>
      </c>
      <c r="Q256" s="55">
        <v>4</v>
      </c>
      <c r="R256" s="2">
        <f>VLOOKUP($Q256,[1]sistem!$I$3:$L$10,2,FALSE)</f>
        <v>0</v>
      </c>
      <c r="S256" s="2">
        <f>VLOOKUP($Q256,[1]sistem!$I$3:$L$10,3,FALSE)</f>
        <v>1</v>
      </c>
      <c r="T256" s="2">
        <f>VLOOKUP($Q256,[1]sistem!$I$3:$L$10,4,FALSE)</f>
        <v>1</v>
      </c>
      <c r="U256" s="2" t="e">
        <f>VLOOKUP($AZ256,[1]sistem!$I$13:$L$14,2,FALSE)*#REF!</f>
        <v>#REF!</v>
      </c>
      <c r="V256" s="2" t="e">
        <f>VLOOKUP($AZ256,[1]sistem!$I$13:$L$14,3,FALSE)*#REF!</f>
        <v>#REF!</v>
      </c>
      <c r="W256" s="2" t="e">
        <f>VLOOKUP($AZ256,[1]sistem!$I$13:$L$14,4,FALSE)*#REF!</f>
        <v>#REF!</v>
      </c>
      <c r="X256" s="2" t="e">
        <f t="shared" si="96"/>
        <v>#REF!</v>
      </c>
      <c r="Y256" s="2" t="e">
        <f t="shared" si="97"/>
        <v>#REF!</v>
      </c>
      <c r="Z256" s="2" t="e">
        <f t="shared" si="98"/>
        <v>#REF!</v>
      </c>
      <c r="AA256" s="2" t="e">
        <f t="shared" si="99"/>
        <v>#REF!</v>
      </c>
      <c r="AB256" s="2">
        <f>VLOOKUP(AZ256,[1]sistem!$I$18:$J$19,2,FALSE)</f>
        <v>14</v>
      </c>
      <c r="AC256" s="2">
        <v>0.25</v>
      </c>
      <c r="AD256" s="2">
        <f>VLOOKUP($Q256,[1]sistem!$I$3:$M$10,5,FALSE)</f>
        <v>1</v>
      </c>
      <c r="AE256" s="2">
        <v>4</v>
      </c>
      <c r="AG256" s="2">
        <f>AE256*AK256</f>
        <v>56</v>
      </c>
      <c r="AH256" s="2">
        <f>VLOOKUP($Q256,[1]sistem!$I$3:$N$10,6,FALSE)</f>
        <v>2</v>
      </c>
      <c r="AI256" s="2">
        <v>2</v>
      </c>
      <c r="AJ256" s="2">
        <f t="shared" si="100"/>
        <v>4</v>
      </c>
      <c r="AK256" s="2">
        <f>VLOOKUP($AZ256,[1]sistem!$I$18:$K$19,3,FALSE)</f>
        <v>14</v>
      </c>
      <c r="AL256" s="2" t="e">
        <f>AK256*#REF!</f>
        <v>#REF!</v>
      </c>
      <c r="AM256" s="2" t="e">
        <f t="shared" si="101"/>
        <v>#REF!</v>
      </c>
      <c r="AN256" s="2">
        <f t="shared" si="95"/>
        <v>25</v>
      </c>
      <c r="AO256" s="2" t="e">
        <f t="shared" si="102"/>
        <v>#REF!</v>
      </c>
      <c r="AP256" s="2" t="e">
        <f>ROUND(AO256-#REF!,0)</f>
        <v>#REF!</v>
      </c>
      <c r="AQ256" s="2">
        <f>IF(AZ256="s",IF(Q256=0,0,
IF(Q256=1,#REF!*4*4,
IF(Q256=2,0,
IF(Q256=3,#REF!*4*2,
IF(Q256=4,0,
IF(Q256=5,0,
IF(Q256=6,0,
IF(Q256=7,0)))))))),
IF(AZ256="t",
IF(Q256=0,0,
IF(Q256=1,#REF!*4*4*0.8,
IF(Q256=2,0,
IF(Q256=3,#REF!*4*2*0.8,
IF(Q256=4,0,
IF(Q256=5,0,
IF(Q256=6,0,
IF(Q256=7,0))))))))))</f>
        <v>0</v>
      </c>
      <c r="AR256" s="2" t="e">
        <f>IF(AZ256="s",
IF(Q256=0,0,
IF(Q256=1,0,
IF(Q256=2,#REF!*4*2,
IF(Q256=3,#REF!*4,
IF(Q256=4,#REF!*4,
IF(Q256=5,0,
IF(Q256=6,0,
IF(Q256=7,#REF!*4)))))))),
IF(AZ256="t",
IF(Q256=0,0,
IF(Q256=1,0,
IF(Q256=2,#REF!*4*2*0.8,
IF(Q256=3,#REF!*4*0.8,
IF(Q256=4,#REF!*4*0.8,
IF(Q256=5,0,
IF(Q256=6,0,
IF(Q256=7,#REF!*4))))))))))</f>
        <v>#REF!</v>
      </c>
      <c r="AS256" s="2" t="e">
        <f>IF(AZ256="s",
IF(Q256=0,0,
IF(Q256=1,#REF!*2,
IF(Q256=2,#REF!*2,
IF(Q256=3,#REF!*2,
IF(Q256=4,#REF!*2,
IF(Q256=5,#REF!*2,
IF(Q256=6,#REF!*2,
IF(Q256=7,#REF!*2)))))))),
IF(AZ256="t",
IF(Q256=0,#REF!*2*0.8,
IF(Q256=1,#REF!*2*0.8,
IF(Q256=2,#REF!*2*0.8,
IF(Q256=3,#REF!*2*0.8,
IF(Q256=4,#REF!*2*0.8,
IF(Q256=5,#REF!*2*0.8,
IF(Q256=6,#REF!*1*0.8,
IF(Q256=7,#REF!*2))))))))))</f>
        <v>#REF!</v>
      </c>
      <c r="AT256" s="2" t="e">
        <f t="shared" si="103"/>
        <v>#REF!</v>
      </c>
      <c r="AU256" s="2" t="e">
        <f>IF(AZ256="s",
IF(Q256=0,0,
IF(Q256=1,(14-2)*(#REF!+#REF!)/4*4,
IF(Q256=2,(14-2)*(#REF!+#REF!)/4*2,
IF(Q256=3,(14-2)*(#REF!+#REF!)/4*3,
IF(Q256=4,(14-2)*(#REF!+#REF!)/4,
IF(Q256=5,(14-2)*#REF!/4,
IF(Q256=6,0,
IF(Q256=7,(14)*#REF!)))))))),
IF(AZ256="t",
IF(Q256=0,0,
IF(Q256=1,(11-2)*(#REF!+#REF!)/4*4,
IF(Q256=2,(11-2)*(#REF!+#REF!)/4*2,
IF(Q256=3,(11-2)*(#REF!+#REF!)/4*3,
IF(Q256=4,(11-2)*(#REF!+#REF!)/4,
IF(Q256=5,(11-2)*#REF!/4,
IF(Q256=6,0,
IF(Q256=7,(11)*#REF!))))))))))</f>
        <v>#REF!</v>
      </c>
      <c r="AV256" s="2" t="e">
        <f t="shared" si="104"/>
        <v>#REF!</v>
      </c>
      <c r="AW256" s="2">
        <f t="shared" si="105"/>
        <v>8</v>
      </c>
      <c r="AX256" s="2">
        <f t="shared" si="106"/>
        <v>4</v>
      </c>
      <c r="AY256" s="2" t="e">
        <f t="shared" si="107"/>
        <v>#REF!</v>
      </c>
      <c r="AZ256" s="2" t="s">
        <v>63</v>
      </c>
      <c r="BA256" s="2" t="e">
        <f>IF(BG256="A",0,IF(AZ256="s",14*#REF!,IF(AZ256="T",11*#REF!,"HATA")))</f>
        <v>#REF!</v>
      </c>
      <c r="BB256" s="2" t="e">
        <f t="shared" si="108"/>
        <v>#REF!</v>
      </c>
      <c r="BC256" s="2" t="e">
        <f t="shared" si="109"/>
        <v>#REF!</v>
      </c>
      <c r="BD256" s="2" t="e">
        <f>IF(BC256-#REF!=0,"DOĞRU","YANLIŞ")</f>
        <v>#REF!</v>
      </c>
      <c r="BE256" s="2" t="e">
        <f>#REF!-BC256</f>
        <v>#REF!</v>
      </c>
      <c r="BF256" s="2">
        <v>0</v>
      </c>
      <c r="BH256" s="2">
        <v>0</v>
      </c>
      <c r="BJ256" s="2">
        <v>4</v>
      </c>
      <c r="BL256" s="7" t="e">
        <f>#REF!*14</f>
        <v>#REF!</v>
      </c>
      <c r="BM256" s="9"/>
      <c r="BN256" s="8"/>
      <c r="BO256" s="13"/>
      <c r="BP256" s="13"/>
      <c r="BQ256" s="13"/>
      <c r="BR256" s="13"/>
      <c r="BS256" s="13"/>
      <c r="BT256" s="10"/>
      <c r="BU256" s="11"/>
      <c r="BV256" s="12"/>
      <c r="CC256" s="51"/>
      <c r="CD256" s="51"/>
      <c r="CE256" s="51"/>
      <c r="CF256" s="52"/>
      <c r="CG256" s="52"/>
      <c r="CH256" s="52"/>
      <c r="CI256" s="52"/>
      <c r="CJ256" s="42"/>
      <c r="CK256" s="42"/>
    </row>
    <row r="257" spans="1:89" hidden="1" x14ac:dyDescent="0.25">
      <c r="A257" s="2" t="s">
        <v>488</v>
      </c>
      <c r="B257" s="2" t="s">
        <v>489</v>
      </c>
      <c r="C257" s="2" t="s">
        <v>489</v>
      </c>
      <c r="D257" s="4" t="s">
        <v>60</v>
      </c>
      <c r="E257" s="4" t="s">
        <v>60</v>
      </c>
      <c r="F257" s="5" t="e">
        <f>IF(AZ257="S",
IF(#REF!+BH257=2012,
IF(#REF!=1,"12-13/1",
IF(#REF!=2,"12-13/2",
IF(#REF!=3,"13-14/1",
IF(#REF!=4,"13-14/2","Hata1")))),
IF(#REF!+BH257=2013,
IF(#REF!=1,"13-14/1",
IF(#REF!=2,"13-14/2",
IF(#REF!=3,"14-15/1",
IF(#REF!=4,"14-15/2","Hata2")))),
IF(#REF!+BH257=2014,
IF(#REF!=1,"14-15/1",
IF(#REF!=2,"14-15/2",
IF(#REF!=3,"15-16/1",
IF(#REF!=4,"15-16/2","Hata3")))),
IF(#REF!+BH257=2015,
IF(#REF!=1,"15-16/1",
IF(#REF!=2,"15-16/2",
IF(#REF!=3,"16-17/1",
IF(#REF!=4,"16-17/2","Hata4")))),
IF(#REF!+BH257=2016,
IF(#REF!=1,"16-17/1",
IF(#REF!=2,"16-17/2",
IF(#REF!=3,"17-18/1",
IF(#REF!=4,"17-18/2","Hata5")))),
IF(#REF!+BH257=2017,
IF(#REF!=1,"17-18/1",
IF(#REF!=2,"17-18/2",
IF(#REF!=3,"18-19/1",
IF(#REF!=4,"18-19/2","Hata6")))),
IF(#REF!+BH257=2018,
IF(#REF!=1,"18-19/1",
IF(#REF!=2,"18-19/2",
IF(#REF!=3,"19-20/1",
IF(#REF!=4,"19-20/2","Hata7")))),
IF(#REF!+BH257=2019,
IF(#REF!=1,"19-20/1",
IF(#REF!=2,"19-20/2",
IF(#REF!=3,"20-21/1",
IF(#REF!=4,"20-21/2","Hata8")))),
IF(#REF!+BH257=2020,
IF(#REF!=1,"20-21/1",
IF(#REF!=2,"20-21/2",
IF(#REF!=3,"21-22/1",
IF(#REF!=4,"21-22/2","Hata9")))),
IF(#REF!+BH257=2021,
IF(#REF!=1,"21-22/1",
IF(#REF!=2,"21-22/2",
IF(#REF!=3,"22-23/1",
IF(#REF!=4,"22-23/2","Hata10")))),
IF(#REF!+BH257=2022,
IF(#REF!=1,"22-23/1",
IF(#REF!=2,"22-23/2",
IF(#REF!=3,"23-24/1",
IF(#REF!=4,"23-24/2","Hata11")))),
IF(#REF!+BH257=2023,
IF(#REF!=1,"23-24/1",
IF(#REF!=2,"23-24/2",
IF(#REF!=3,"24-25/1",
IF(#REF!=4,"24-25/2","Hata12")))),
)))))))))))),
IF(AZ257="T",
IF(#REF!+BH257=2012,
IF(#REF!=1,"12-13/1",
IF(#REF!=2,"12-13/2",
IF(#REF!=3,"12-13/3",
IF(#REF!=4,"13-14/1",
IF(#REF!=5,"13-14/2",
IF(#REF!=6,"13-14/3","Hata1")))))),
IF(#REF!+BH257=2013,
IF(#REF!=1,"13-14/1",
IF(#REF!=2,"13-14/2",
IF(#REF!=3,"13-14/3",
IF(#REF!=4,"14-15/1",
IF(#REF!=5,"14-15/2",
IF(#REF!=6,"14-15/3","Hata2")))))),
IF(#REF!+BH257=2014,
IF(#REF!=1,"14-15/1",
IF(#REF!=2,"14-15/2",
IF(#REF!=3,"14-15/3",
IF(#REF!=4,"15-16/1",
IF(#REF!=5,"15-16/2",
IF(#REF!=6,"15-16/3","Hata3")))))),
IF(AND(#REF!+#REF!&gt;2014,#REF!+#REF!&lt;2015,BH257=1),
IF(#REF!=0.1,"14-15/0.1",
IF(#REF!=0.2,"14-15/0.2",
IF(#REF!=0.3,"14-15/0.3","Hata4"))),
IF(#REF!+BH257=2015,
IF(#REF!=1,"15-16/1",
IF(#REF!=2,"15-16/2",
IF(#REF!=3,"15-16/3",
IF(#REF!=4,"16-17/1",
IF(#REF!=5,"16-17/2",
IF(#REF!=6,"16-17/3","Hata5")))))),
IF(#REF!+BH257=2016,
IF(#REF!=1,"16-17/1",
IF(#REF!=2,"16-17/2",
IF(#REF!=3,"16-17/3",
IF(#REF!=4,"17-18/1",
IF(#REF!=5,"17-18/2",
IF(#REF!=6,"17-18/3","Hata6")))))),
IF(#REF!+BH257=2017,
IF(#REF!=1,"17-18/1",
IF(#REF!=2,"17-18/2",
IF(#REF!=3,"17-18/3",
IF(#REF!=4,"18-19/1",
IF(#REF!=5,"18-19/2",
IF(#REF!=6,"18-19/3","Hata7")))))),
IF(#REF!+BH257=2018,
IF(#REF!=1,"18-19/1",
IF(#REF!=2,"18-19/2",
IF(#REF!=3,"18-19/3",
IF(#REF!=4,"19-20/1",
IF(#REF!=5," 19-20/2",
IF(#REF!=6,"19-20/3","Hata8")))))),
IF(#REF!+BH257=2019,
IF(#REF!=1,"19-20/1",
IF(#REF!=2,"19-20/2",
IF(#REF!=3,"19-20/3",
IF(#REF!=4,"20-21/1",
IF(#REF!=5,"20-21/2",
IF(#REF!=6,"20-21/3","Hata9")))))),
IF(#REF!+BH257=2020,
IF(#REF!=1,"20-21/1",
IF(#REF!=2,"20-21/2",
IF(#REF!=3,"20-21/3",
IF(#REF!=4,"21-22/1",
IF(#REF!=5,"21-22/2",
IF(#REF!=6,"21-22/3","Hata10")))))),
IF(#REF!+BH257=2021,
IF(#REF!=1,"21-22/1",
IF(#REF!=2,"21-22/2",
IF(#REF!=3,"21-22/3",
IF(#REF!=4,"22-23/1",
IF(#REF!=5,"22-23/2",
IF(#REF!=6,"22-23/3","Hata11")))))),
IF(#REF!+BH257=2022,
IF(#REF!=1,"22-23/1",
IF(#REF!=2,"22-23/2",
IF(#REF!=3,"22-23/3",
IF(#REF!=4,"23-24/1",
IF(#REF!=5,"23-24/2",
IF(#REF!=6,"23-24/3","Hata12")))))),
IF(#REF!+BH257=2023,
IF(#REF!=1,"23-24/1",
IF(#REF!=2,"23-24/2",
IF(#REF!=3,"23-24/3",
IF(#REF!=4,"24-25/1",
IF(#REF!=5,"24-25/2",
IF(#REF!=6,"24-25/3","Hata13")))))),
))))))))))))))
)</f>
        <v>#REF!</v>
      </c>
      <c r="G257" s="4"/>
      <c r="H257" s="2" t="s">
        <v>151</v>
      </c>
      <c r="I257" s="2">
        <v>238531</v>
      </c>
      <c r="J257" s="2" t="s">
        <v>107</v>
      </c>
      <c r="Q257" s="5">
        <v>2</v>
      </c>
      <c r="R257" s="2">
        <f>VLOOKUP($Q257,[1]sistem!$I$3:$L$10,2,FALSE)</f>
        <v>0</v>
      </c>
      <c r="S257" s="2">
        <f>VLOOKUP($Q257,[1]sistem!$I$3:$L$10,3,FALSE)</f>
        <v>2</v>
      </c>
      <c r="T257" s="2">
        <f>VLOOKUP($Q257,[1]sistem!$I$3:$L$10,4,FALSE)</f>
        <v>1</v>
      </c>
      <c r="U257" s="2" t="e">
        <f>VLOOKUP($AZ257,[1]sistem!$I$13:$L$14,2,FALSE)*#REF!</f>
        <v>#REF!</v>
      </c>
      <c r="V257" s="2" t="e">
        <f>VLOOKUP($AZ257,[1]sistem!$I$13:$L$14,3,FALSE)*#REF!</f>
        <v>#REF!</v>
      </c>
      <c r="W257" s="2" t="e">
        <f>VLOOKUP($AZ257,[1]sistem!$I$13:$L$14,4,FALSE)*#REF!</f>
        <v>#REF!</v>
      </c>
      <c r="X257" s="2" t="e">
        <f t="shared" si="96"/>
        <v>#REF!</v>
      </c>
      <c r="Y257" s="2" t="e">
        <f t="shared" si="97"/>
        <v>#REF!</v>
      </c>
      <c r="Z257" s="2" t="e">
        <f t="shared" si="98"/>
        <v>#REF!</v>
      </c>
      <c r="AA257" s="2" t="e">
        <f t="shared" si="99"/>
        <v>#REF!</v>
      </c>
      <c r="AB257" s="2">
        <f>VLOOKUP(AZ257,[1]sistem!$I$18:$J$19,2,FALSE)</f>
        <v>14</v>
      </c>
      <c r="AC257" s="2">
        <v>0.25</v>
      </c>
      <c r="AD257" s="2">
        <f>VLOOKUP($Q257,[1]sistem!$I$3:$M$10,5,FALSE)</f>
        <v>2</v>
      </c>
      <c r="AE257" s="2">
        <v>5</v>
      </c>
      <c r="AG257" s="2">
        <f>AE257*AK257</f>
        <v>70</v>
      </c>
      <c r="AH257" s="2">
        <f>VLOOKUP($Q257,[1]sistem!$I$3:$N$10,6,FALSE)</f>
        <v>3</v>
      </c>
      <c r="AI257" s="2">
        <v>2</v>
      </c>
      <c r="AJ257" s="2">
        <f t="shared" si="100"/>
        <v>6</v>
      </c>
      <c r="AK257" s="2">
        <f>VLOOKUP($AZ257,[1]sistem!$I$18:$K$19,3,FALSE)</f>
        <v>14</v>
      </c>
      <c r="AL257" s="2" t="e">
        <f>AK257*#REF!</f>
        <v>#REF!</v>
      </c>
      <c r="AM257" s="2" t="e">
        <f t="shared" si="101"/>
        <v>#REF!</v>
      </c>
      <c r="AN257" s="2">
        <f t="shared" si="95"/>
        <v>25</v>
      </c>
      <c r="AO257" s="2" t="e">
        <f t="shared" si="102"/>
        <v>#REF!</v>
      </c>
      <c r="AP257" s="2" t="e">
        <f>ROUND(AO257-#REF!,0)</f>
        <v>#REF!</v>
      </c>
      <c r="AQ257" s="2">
        <f>IF(AZ257="s",IF(Q257=0,0,
IF(Q257=1,#REF!*4*4,
IF(Q257=2,0,
IF(Q257=3,#REF!*4*2,
IF(Q257=4,0,
IF(Q257=5,0,
IF(Q257=6,0,
IF(Q257=7,0)))))))),
IF(AZ257="t",
IF(Q257=0,0,
IF(Q257=1,#REF!*4*4*0.8,
IF(Q257=2,0,
IF(Q257=3,#REF!*4*2*0.8,
IF(Q257=4,0,
IF(Q257=5,0,
IF(Q257=6,0,
IF(Q257=7,0))))))))))</f>
        <v>0</v>
      </c>
      <c r="AR257" s="2" t="e">
        <f>IF(AZ257="s",
IF(Q257=0,0,
IF(Q257=1,0,
IF(Q257=2,#REF!*4*2,
IF(Q257=3,#REF!*4,
IF(Q257=4,#REF!*4,
IF(Q257=5,0,
IF(Q257=6,0,
IF(Q257=7,#REF!*4)))))))),
IF(AZ257="t",
IF(Q257=0,0,
IF(Q257=1,0,
IF(Q257=2,#REF!*4*2*0.8,
IF(Q257=3,#REF!*4*0.8,
IF(Q257=4,#REF!*4*0.8,
IF(Q257=5,0,
IF(Q257=6,0,
IF(Q257=7,#REF!*4))))))))))</f>
        <v>#REF!</v>
      </c>
      <c r="AS257" s="2" t="e">
        <f>IF(AZ257="s",
IF(Q257=0,0,
IF(Q257=1,#REF!*2,
IF(Q257=2,#REF!*2,
IF(Q257=3,#REF!*2,
IF(Q257=4,#REF!*2,
IF(Q257=5,#REF!*2,
IF(Q257=6,#REF!*2,
IF(Q257=7,#REF!*2)))))))),
IF(AZ257="t",
IF(Q257=0,#REF!*2*0.8,
IF(Q257=1,#REF!*2*0.8,
IF(Q257=2,#REF!*2*0.8,
IF(Q257=3,#REF!*2*0.8,
IF(Q257=4,#REF!*2*0.8,
IF(Q257=5,#REF!*2*0.8,
IF(Q257=6,#REF!*1*0.8,
IF(Q257=7,#REF!*2))))))))))</f>
        <v>#REF!</v>
      </c>
      <c r="AT257" s="2" t="e">
        <f t="shared" si="103"/>
        <v>#REF!</v>
      </c>
      <c r="AU257" s="2" t="e">
        <f>IF(AZ257="s",
IF(Q257=0,0,
IF(Q257=1,(14-2)*(#REF!+#REF!)/4*4,
IF(Q257=2,(14-2)*(#REF!+#REF!)/4*2,
IF(Q257=3,(14-2)*(#REF!+#REF!)/4*3,
IF(Q257=4,(14-2)*(#REF!+#REF!)/4,
IF(Q257=5,(14-2)*#REF!/4,
IF(Q257=6,0,
IF(Q257=7,(14)*#REF!)))))))),
IF(AZ257="t",
IF(Q257=0,0,
IF(Q257=1,(11-2)*(#REF!+#REF!)/4*4,
IF(Q257=2,(11-2)*(#REF!+#REF!)/4*2,
IF(Q257=3,(11-2)*(#REF!+#REF!)/4*3,
IF(Q257=4,(11-2)*(#REF!+#REF!)/4,
IF(Q257=5,(11-2)*#REF!/4,
IF(Q257=6,0,
IF(Q257=7,(11)*#REF!))))))))))</f>
        <v>#REF!</v>
      </c>
      <c r="AV257" s="2" t="e">
        <f t="shared" si="104"/>
        <v>#REF!</v>
      </c>
      <c r="AW257" s="2">
        <f t="shared" si="105"/>
        <v>12</v>
      </c>
      <c r="AX257" s="2">
        <f t="shared" si="106"/>
        <v>6</v>
      </c>
      <c r="AY257" s="2" t="e">
        <f t="shared" si="107"/>
        <v>#REF!</v>
      </c>
      <c r="AZ257" s="2" t="s">
        <v>63</v>
      </c>
      <c r="BA257" s="2" t="e">
        <f>IF(BG257="A",0,IF(AZ257="s",14*#REF!,IF(AZ257="T",11*#REF!,"HATA")))</f>
        <v>#REF!</v>
      </c>
      <c r="BB257" s="2" t="e">
        <f t="shared" si="108"/>
        <v>#REF!</v>
      </c>
      <c r="BC257" s="2" t="e">
        <f t="shared" si="109"/>
        <v>#REF!</v>
      </c>
      <c r="BD257" s="2" t="e">
        <f>IF(BC257-#REF!=0,"DOĞRU","YANLIŞ")</f>
        <v>#REF!</v>
      </c>
      <c r="BE257" s="2" t="e">
        <f>#REF!-BC257</f>
        <v>#REF!</v>
      </c>
      <c r="BF257" s="2">
        <v>0</v>
      </c>
      <c r="BH257" s="2">
        <v>0</v>
      </c>
      <c r="BJ257" s="2">
        <v>2</v>
      </c>
      <c r="BL257" s="7" t="e">
        <f>#REF!*14</f>
        <v>#REF!</v>
      </c>
      <c r="BM257" s="9"/>
      <c r="BN257" s="8"/>
      <c r="BO257" s="13"/>
      <c r="BP257" s="13"/>
      <c r="BQ257" s="13"/>
      <c r="BR257" s="13"/>
      <c r="BS257" s="13"/>
      <c r="BT257" s="10"/>
      <c r="BU257" s="11"/>
      <c r="BV257" s="12"/>
      <c r="CC257" s="41"/>
      <c r="CD257" s="41"/>
      <c r="CE257" s="41"/>
      <c r="CF257" s="42"/>
      <c r="CG257" s="42"/>
      <c r="CH257" s="42"/>
      <c r="CI257" s="42"/>
      <c r="CJ257" s="42"/>
      <c r="CK257" s="42"/>
    </row>
    <row r="258" spans="1:89" hidden="1" x14ac:dyDescent="0.25">
      <c r="A258" s="2" t="s">
        <v>245</v>
      </c>
      <c r="B258" s="2" t="s">
        <v>246</v>
      </c>
      <c r="C258" s="2" t="s">
        <v>246</v>
      </c>
      <c r="D258" s="4" t="s">
        <v>60</v>
      </c>
      <c r="E258" s="4" t="s">
        <v>60</v>
      </c>
      <c r="F258" s="5" t="e">
        <f>IF(AZ258="S",
IF(#REF!+BH258=2012,
IF(#REF!=1,"12-13/1",
IF(#REF!=2,"12-13/2",
IF(#REF!=3,"13-14/1",
IF(#REF!=4,"13-14/2","Hata1")))),
IF(#REF!+BH258=2013,
IF(#REF!=1,"13-14/1",
IF(#REF!=2,"13-14/2",
IF(#REF!=3,"14-15/1",
IF(#REF!=4,"14-15/2","Hata2")))),
IF(#REF!+BH258=2014,
IF(#REF!=1,"14-15/1",
IF(#REF!=2,"14-15/2",
IF(#REF!=3,"15-16/1",
IF(#REF!=4,"15-16/2","Hata3")))),
IF(#REF!+BH258=2015,
IF(#REF!=1,"15-16/1",
IF(#REF!=2,"15-16/2",
IF(#REF!=3,"16-17/1",
IF(#REF!=4,"16-17/2","Hata4")))),
IF(#REF!+BH258=2016,
IF(#REF!=1,"16-17/1",
IF(#REF!=2,"16-17/2",
IF(#REF!=3,"17-18/1",
IF(#REF!=4,"17-18/2","Hata5")))),
IF(#REF!+BH258=2017,
IF(#REF!=1,"17-18/1",
IF(#REF!=2,"17-18/2",
IF(#REF!=3,"18-19/1",
IF(#REF!=4,"18-19/2","Hata6")))),
IF(#REF!+BH258=2018,
IF(#REF!=1,"18-19/1",
IF(#REF!=2,"18-19/2",
IF(#REF!=3,"19-20/1",
IF(#REF!=4,"19-20/2","Hata7")))),
IF(#REF!+BH258=2019,
IF(#REF!=1,"19-20/1",
IF(#REF!=2,"19-20/2",
IF(#REF!=3,"20-21/1",
IF(#REF!=4,"20-21/2","Hata8")))),
IF(#REF!+BH258=2020,
IF(#REF!=1,"20-21/1",
IF(#REF!=2,"20-21/2",
IF(#REF!=3,"21-22/1",
IF(#REF!=4,"21-22/2","Hata9")))),
IF(#REF!+BH258=2021,
IF(#REF!=1,"21-22/1",
IF(#REF!=2,"21-22/2",
IF(#REF!=3,"22-23/1",
IF(#REF!=4,"22-23/2","Hata10")))),
IF(#REF!+BH258=2022,
IF(#REF!=1,"22-23/1",
IF(#REF!=2,"22-23/2",
IF(#REF!=3,"23-24/1",
IF(#REF!=4,"23-24/2","Hata11")))),
IF(#REF!+BH258=2023,
IF(#REF!=1,"23-24/1",
IF(#REF!=2,"23-24/2",
IF(#REF!=3,"24-25/1",
IF(#REF!=4,"24-25/2","Hata12")))),
)))))))))))),
IF(AZ258="T",
IF(#REF!+BH258=2012,
IF(#REF!=1,"12-13/1",
IF(#REF!=2,"12-13/2",
IF(#REF!=3,"12-13/3",
IF(#REF!=4,"13-14/1",
IF(#REF!=5,"13-14/2",
IF(#REF!=6,"13-14/3","Hata1")))))),
IF(#REF!+BH258=2013,
IF(#REF!=1,"13-14/1",
IF(#REF!=2,"13-14/2",
IF(#REF!=3,"13-14/3",
IF(#REF!=4,"14-15/1",
IF(#REF!=5,"14-15/2",
IF(#REF!=6,"14-15/3","Hata2")))))),
IF(#REF!+BH258=2014,
IF(#REF!=1,"14-15/1",
IF(#REF!=2,"14-15/2",
IF(#REF!=3,"14-15/3",
IF(#REF!=4,"15-16/1",
IF(#REF!=5,"15-16/2",
IF(#REF!=6,"15-16/3","Hata3")))))),
IF(AND(#REF!+#REF!&gt;2014,#REF!+#REF!&lt;2015,BH258=1),
IF(#REF!=0.1,"14-15/0.1",
IF(#REF!=0.2,"14-15/0.2",
IF(#REF!=0.3,"14-15/0.3","Hata4"))),
IF(#REF!+BH258=2015,
IF(#REF!=1,"15-16/1",
IF(#REF!=2,"15-16/2",
IF(#REF!=3,"15-16/3",
IF(#REF!=4,"16-17/1",
IF(#REF!=5,"16-17/2",
IF(#REF!=6,"16-17/3","Hata5")))))),
IF(#REF!+BH258=2016,
IF(#REF!=1,"16-17/1",
IF(#REF!=2,"16-17/2",
IF(#REF!=3,"16-17/3",
IF(#REF!=4,"17-18/1",
IF(#REF!=5,"17-18/2",
IF(#REF!=6,"17-18/3","Hata6")))))),
IF(#REF!+BH258=2017,
IF(#REF!=1,"17-18/1",
IF(#REF!=2,"17-18/2",
IF(#REF!=3,"17-18/3",
IF(#REF!=4,"18-19/1",
IF(#REF!=5,"18-19/2",
IF(#REF!=6,"18-19/3","Hata7")))))),
IF(#REF!+BH258=2018,
IF(#REF!=1,"18-19/1",
IF(#REF!=2,"18-19/2",
IF(#REF!=3,"18-19/3",
IF(#REF!=4,"19-20/1",
IF(#REF!=5," 19-20/2",
IF(#REF!=6,"19-20/3","Hata8")))))),
IF(#REF!+BH258=2019,
IF(#REF!=1,"19-20/1",
IF(#REF!=2,"19-20/2",
IF(#REF!=3,"19-20/3",
IF(#REF!=4,"20-21/1",
IF(#REF!=5,"20-21/2",
IF(#REF!=6,"20-21/3","Hata9")))))),
IF(#REF!+BH258=2020,
IF(#REF!=1,"20-21/1",
IF(#REF!=2,"20-21/2",
IF(#REF!=3,"20-21/3",
IF(#REF!=4,"21-22/1",
IF(#REF!=5,"21-22/2",
IF(#REF!=6,"21-22/3","Hata10")))))),
IF(#REF!+BH258=2021,
IF(#REF!=1,"21-22/1",
IF(#REF!=2,"21-22/2",
IF(#REF!=3,"21-22/3",
IF(#REF!=4,"22-23/1",
IF(#REF!=5,"22-23/2",
IF(#REF!=6,"22-23/3","Hata11")))))),
IF(#REF!+BH258=2022,
IF(#REF!=1,"22-23/1",
IF(#REF!=2,"22-23/2",
IF(#REF!=3,"22-23/3",
IF(#REF!=4,"23-24/1",
IF(#REF!=5,"23-24/2",
IF(#REF!=6,"23-24/3","Hata12")))))),
IF(#REF!+BH258=2023,
IF(#REF!=1,"23-24/1",
IF(#REF!=2,"23-24/2",
IF(#REF!=3,"23-24/3",
IF(#REF!=4,"24-25/1",
IF(#REF!=5,"24-25/2",
IF(#REF!=6,"24-25/3","Hata13")))))),
))))))))))))))
)</f>
        <v>#REF!</v>
      </c>
      <c r="G258" s="4"/>
      <c r="H258" s="2" t="s">
        <v>151</v>
      </c>
      <c r="I258" s="2">
        <v>238531</v>
      </c>
      <c r="J258" s="2" t="s">
        <v>107</v>
      </c>
      <c r="L258" s="2">
        <v>4358</v>
      </c>
      <c r="Q258" s="5">
        <v>0</v>
      </c>
      <c r="R258" s="2">
        <f>VLOOKUP($Q258,[1]sistem!$I$3:$L$10,2,FALSE)</f>
        <v>0</v>
      </c>
      <c r="S258" s="2">
        <f>VLOOKUP($Q258,[1]sistem!$I$3:$L$10,3,FALSE)</f>
        <v>0</v>
      </c>
      <c r="T258" s="2">
        <f>VLOOKUP($Q258,[1]sistem!$I$3:$L$10,4,FALSE)</f>
        <v>0</v>
      </c>
      <c r="U258" s="2" t="e">
        <f>VLOOKUP($AZ258,[1]sistem!$I$13:$L$14,2,FALSE)*#REF!</f>
        <v>#REF!</v>
      </c>
      <c r="V258" s="2" t="e">
        <f>VLOOKUP($AZ258,[1]sistem!$I$13:$L$14,3,FALSE)*#REF!</f>
        <v>#REF!</v>
      </c>
      <c r="W258" s="2" t="e">
        <f>VLOOKUP($AZ258,[1]sistem!$I$13:$L$14,4,FALSE)*#REF!</f>
        <v>#REF!</v>
      </c>
      <c r="X258" s="2" t="e">
        <f t="shared" si="96"/>
        <v>#REF!</v>
      </c>
      <c r="Y258" s="2" t="e">
        <f t="shared" si="97"/>
        <v>#REF!</v>
      </c>
      <c r="Z258" s="2" t="e">
        <f t="shared" si="98"/>
        <v>#REF!</v>
      </c>
      <c r="AA258" s="2" t="e">
        <f t="shared" si="99"/>
        <v>#REF!</v>
      </c>
      <c r="AB258" s="2">
        <f>VLOOKUP(AZ258,[1]sistem!$I$18:$J$19,2,FALSE)</f>
        <v>11</v>
      </c>
      <c r="AC258" s="2">
        <v>0.25</v>
      </c>
      <c r="AD258" s="2">
        <f>VLOOKUP($Q258,[1]sistem!$I$3:$M$10,5,FALSE)</f>
        <v>0</v>
      </c>
      <c r="AG258" s="2" t="e">
        <f>(#REF!+#REF!)*AB258</f>
        <v>#REF!</v>
      </c>
      <c r="AH258" s="2">
        <f>VLOOKUP($Q258,[1]sistem!$I$3:$N$10,6,FALSE)</f>
        <v>0</v>
      </c>
      <c r="AI258" s="2">
        <v>2</v>
      </c>
      <c r="AJ258" s="2">
        <f t="shared" si="100"/>
        <v>0</v>
      </c>
      <c r="AK258" s="2">
        <f>VLOOKUP($AZ258,[1]sistem!$I$18:$K$19,3,FALSE)</f>
        <v>11</v>
      </c>
      <c r="AL258" s="2" t="e">
        <f>AK258*#REF!</f>
        <v>#REF!</v>
      </c>
      <c r="AM258" s="2" t="e">
        <f t="shared" si="101"/>
        <v>#REF!</v>
      </c>
      <c r="AN258" s="2">
        <f t="shared" si="95"/>
        <v>25</v>
      </c>
      <c r="AO258" s="2" t="e">
        <f t="shared" si="102"/>
        <v>#REF!</v>
      </c>
      <c r="AP258" s="2" t="e">
        <f>ROUND(AO258-#REF!,0)</f>
        <v>#REF!</v>
      </c>
      <c r="AQ258" s="2">
        <f>IF(AZ258="s",IF(Q258=0,0,
IF(Q258=1,#REF!*4*4,
IF(Q258=2,0,
IF(Q258=3,#REF!*4*2,
IF(Q258=4,0,
IF(Q258=5,0,
IF(Q258=6,0,
IF(Q258=7,0)))))))),
IF(AZ258="t",
IF(Q258=0,0,
IF(Q258=1,#REF!*4*4*0.8,
IF(Q258=2,0,
IF(Q258=3,#REF!*4*2*0.8,
IF(Q258=4,0,
IF(Q258=5,0,
IF(Q258=6,0,
IF(Q258=7,0))))))))))</f>
        <v>0</v>
      </c>
      <c r="AR258" s="2">
        <f>IF(AZ258="s",
IF(Q258=0,0,
IF(Q258=1,0,
IF(Q258=2,#REF!*4*2,
IF(Q258=3,#REF!*4,
IF(Q258=4,#REF!*4,
IF(Q258=5,0,
IF(Q258=6,0,
IF(Q258=7,#REF!*4)))))))),
IF(AZ258="t",
IF(Q258=0,0,
IF(Q258=1,0,
IF(Q258=2,#REF!*4*2*0.8,
IF(Q258=3,#REF!*4*0.8,
IF(Q258=4,#REF!*4*0.8,
IF(Q258=5,0,
IF(Q258=6,0,
IF(Q258=7,#REF!*4))))))))))</f>
        <v>0</v>
      </c>
      <c r="AS258" s="2" t="e">
        <f>IF(AZ258="s",
IF(Q258=0,0,
IF(Q258=1,#REF!*2,
IF(Q258=2,#REF!*2,
IF(Q258=3,#REF!*2,
IF(Q258=4,#REF!*2,
IF(Q258=5,#REF!*2,
IF(Q258=6,#REF!*2,
IF(Q258=7,#REF!*2)))))))),
IF(AZ258="t",
IF(Q258=0,#REF!*2*0.8,
IF(Q258=1,#REF!*2*0.8,
IF(Q258=2,#REF!*2*0.8,
IF(Q258=3,#REF!*2*0.8,
IF(Q258=4,#REF!*2*0.8,
IF(Q258=5,#REF!*2*0.8,
IF(Q258=6,#REF!*1*0.8,
IF(Q258=7,#REF!*2))))))))))</f>
        <v>#REF!</v>
      </c>
      <c r="AT258" s="2" t="e">
        <f t="shared" si="103"/>
        <v>#REF!</v>
      </c>
      <c r="AU258" s="2">
        <f>IF(AZ258="s",
IF(Q258=0,0,
IF(Q258=1,(14-2)*(#REF!+#REF!)/4*4,
IF(Q258=2,(14-2)*(#REF!+#REF!)/4*2,
IF(Q258=3,(14-2)*(#REF!+#REF!)/4*3,
IF(Q258=4,(14-2)*(#REF!+#REF!)/4,
IF(Q258=5,(14-2)*#REF!/4,
IF(Q258=6,0,
IF(Q258=7,(14)*#REF!)))))))),
IF(AZ258="t",
IF(Q258=0,0,
IF(Q258=1,(11-2)*(#REF!+#REF!)/4*4,
IF(Q258=2,(11-2)*(#REF!+#REF!)/4*2,
IF(Q258=3,(11-2)*(#REF!+#REF!)/4*3,
IF(Q258=4,(11-2)*(#REF!+#REF!)/4,
IF(Q258=5,(11-2)*#REF!/4,
IF(Q258=6,0,
IF(Q258=7,(11)*#REF!))))))))))</f>
        <v>0</v>
      </c>
      <c r="AV258" s="2" t="e">
        <f t="shared" si="104"/>
        <v>#REF!</v>
      </c>
      <c r="AW258" s="2">
        <f t="shared" si="105"/>
        <v>0</v>
      </c>
      <c r="AX258" s="2">
        <f t="shared" si="106"/>
        <v>0</v>
      </c>
      <c r="AY258" s="2" t="e">
        <f t="shared" si="107"/>
        <v>#REF!</v>
      </c>
      <c r="AZ258" s="2" t="s">
        <v>81</v>
      </c>
      <c r="BA258" s="2" t="e">
        <f>IF(BG258="A",0,IF(AZ258="s",14*#REF!,IF(AZ258="T",11*#REF!,"HATA")))</f>
        <v>#REF!</v>
      </c>
      <c r="BB258" s="2" t="e">
        <f t="shared" si="108"/>
        <v>#REF!</v>
      </c>
      <c r="BC258" s="2" t="e">
        <f t="shared" si="109"/>
        <v>#REF!</v>
      </c>
      <c r="BD258" s="2" t="e">
        <f>IF(BC258-#REF!=0,"DOĞRU","YANLIŞ")</f>
        <v>#REF!</v>
      </c>
      <c r="BE258" s="2" t="e">
        <f>#REF!-BC258</f>
        <v>#REF!</v>
      </c>
      <c r="BF258" s="2">
        <v>0</v>
      </c>
      <c r="BH258" s="2">
        <v>0</v>
      </c>
      <c r="BJ258" s="2">
        <v>0</v>
      </c>
      <c r="BL258" s="7" t="e">
        <f>#REF!*14</f>
        <v>#REF!</v>
      </c>
      <c r="BM258" s="9"/>
      <c r="BN258" s="8"/>
      <c r="BO258" s="13"/>
      <c r="BP258" s="13"/>
      <c r="BQ258" s="13"/>
      <c r="BR258" s="13"/>
      <c r="BS258" s="13"/>
      <c r="BT258" s="10"/>
      <c r="BU258" s="11"/>
      <c r="BV258" s="12"/>
      <c r="CC258" s="41"/>
      <c r="CD258" s="41"/>
      <c r="CE258" s="41"/>
      <c r="CF258" s="42"/>
      <c r="CG258" s="42"/>
      <c r="CH258" s="42"/>
      <c r="CI258" s="42"/>
      <c r="CJ258" s="42"/>
      <c r="CK258" s="42"/>
    </row>
    <row r="259" spans="1:89" hidden="1" x14ac:dyDescent="0.25">
      <c r="A259" s="2" t="s">
        <v>490</v>
      </c>
      <c r="B259" s="2" t="s">
        <v>491</v>
      </c>
      <c r="C259" s="2" t="s">
        <v>491</v>
      </c>
      <c r="D259" s="4" t="s">
        <v>60</v>
      </c>
      <c r="E259" s="4" t="s">
        <v>60</v>
      </c>
      <c r="F259" s="5" t="e">
        <f>IF(AZ259="S",
IF(#REF!+BH259=2012,
IF(#REF!=1,"12-13/1",
IF(#REF!=2,"12-13/2",
IF(#REF!=3,"13-14/1",
IF(#REF!=4,"13-14/2","Hata1")))),
IF(#REF!+BH259=2013,
IF(#REF!=1,"13-14/1",
IF(#REF!=2,"13-14/2",
IF(#REF!=3,"14-15/1",
IF(#REF!=4,"14-15/2","Hata2")))),
IF(#REF!+BH259=2014,
IF(#REF!=1,"14-15/1",
IF(#REF!=2,"14-15/2",
IF(#REF!=3,"15-16/1",
IF(#REF!=4,"15-16/2","Hata3")))),
IF(#REF!+BH259=2015,
IF(#REF!=1,"15-16/1",
IF(#REF!=2,"15-16/2",
IF(#REF!=3,"16-17/1",
IF(#REF!=4,"16-17/2","Hata4")))),
IF(#REF!+BH259=2016,
IF(#REF!=1,"16-17/1",
IF(#REF!=2,"16-17/2",
IF(#REF!=3,"17-18/1",
IF(#REF!=4,"17-18/2","Hata5")))),
IF(#REF!+BH259=2017,
IF(#REF!=1,"17-18/1",
IF(#REF!=2,"17-18/2",
IF(#REF!=3,"18-19/1",
IF(#REF!=4,"18-19/2","Hata6")))),
IF(#REF!+BH259=2018,
IF(#REF!=1,"18-19/1",
IF(#REF!=2,"18-19/2",
IF(#REF!=3,"19-20/1",
IF(#REF!=4,"19-20/2","Hata7")))),
IF(#REF!+BH259=2019,
IF(#REF!=1,"19-20/1",
IF(#REF!=2,"19-20/2",
IF(#REF!=3,"20-21/1",
IF(#REF!=4,"20-21/2","Hata8")))),
IF(#REF!+BH259=2020,
IF(#REF!=1,"20-21/1",
IF(#REF!=2,"20-21/2",
IF(#REF!=3,"21-22/1",
IF(#REF!=4,"21-22/2","Hata9")))),
IF(#REF!+BH259=2021,
IF(#REF!=1,"21-22/1",
IF(#REF!=2,"21-22/2",
IF(#REF!=3,"22-23/1",
IF(#REF!=4,"22-23/2","Hata10")))),
IF(#REF!+BH259=2022,
IF(#REF!=1,"22-23/1",
IF(#REF!=2,"22-23/2",
IF(#REF!=3,"23-24/1",
IF(#REF!=4,"23-24/2","Hata11")))),
IF(#REF!+BH259=2023,
IF(#REF!=1,"23-24/1",
IF(#REF!=2,"23-24/2",
IF(#REF!=3,"24-25/1",
IF(#REF!=4,"24-25/2","Hata12")))),
)))))))))))),
IF(AZ259="T",
IF(#REF!+BH259=2012,
IF(#REF!=1,"12-13/1",
IF(#REF!=2,"12-13/2",
IF(#REF!=3,"12-13/3",
IF(#REF!=4,"13-14/1",
IF(#REF!=5,"13-14/2",
IF(#REF!=6,"13-14/3","Hata1")))))),
IF(#REF!+BH259=2013,
IF(#REF!=1,"13-14/1",
IF(#REF!=2,"13-14/2",
IF(#REF!=3,"13-14/3",
IF(#REF!=4,"14-15/1",
IF(#REF!=5,"14-15/2",
IF(#REF!=6,"14-15/3","Hata2")))))),
IF(#REF!+BH259=2014,
IF(#REF!=1,"14-15/1",
IF(#REF!=2,"14-15/2",
IF(#REF!=3,"14-15/3",
IF(#REF!=4,"15-16/1",
IF(#REF!=5,"15-16/2",
IF(#REF!=6,"15-16/3","Hata3")))))),
IF(AND(#REF!+#REF!&gt;2014,#REF!+#REF!&lt;2015,BH259=1),
IF(#REF!=0.1,"14-15/0.1",
IF(#REF!=0.2,"14-15/0.2",
IF(#REF!=0.3,"14-15/0.3","Hata4"))),
IF(#REF!+BH259=2015,
IF(#REF!=1,"15-16/1",
IF(#REF!=2,"15-16/2",
IF(#REF!=3,"15-16/3",
IF(#REF!=4,"16-17/1",
IF(#REF!=5,"16-17/2",
IF(#REF!=6,"16-17/3","Hata5")))))),
IF(#REF!+BH259=2016,
IF(#REF!=1,"16-17/1",
IF(#REF!=2,"16-17/2",
IF(#REF!=3,"16-17/3",
IF(#REF!=4,"17-18/1",
IF(#REF!=5,"17-18/2",
IF(#REF!=6,"17-18/3","Hata6")))))),
IF(#REF!+BH259=2017,
IF(#REF!=1,"17-18/1",
IF(#REF!=2,"17-18/2",
IF(#REF!=3,"17-18/3",
IF(#REF!=4,"18-19/1",
IF(#REF!=5,"18-19/2",
IF(#REF!=6,"18-19/3","Hata7")))))),
IF(#REF!+BH259=2018,
IF(#REF!=1,"18-19/1",
IF(#REF!=2,"18-19/2",
IF(#REF!=3,"18-19/3",
IF(#REF!=4,"19-20/1",
IF(#REF!=5," 19-20/2",
IF(#REF!=6,"19-20/3","Hata8")))))),
IF(#REF!+BH259=2019,
IF(#REF!=1,"19-20/1",
IF(#REF!=2,"19-20/2",
IF(#REF!=3,"19-20/3",
IF(#REF!=4,"20-21/1",
IF(#REF!=5,"20-21/2",
IF(#REF!=6,"20-21/3","Hata9")))))),
IF(#REF!+BH259=2020,
IF(#REF!=1,"20-21/1",
IF(#REF!=2,"20-21/2",
IF(#REF!=3,"20-21/3",
IF(#REF!=4,"21-22/1",
IF(#REF!=5,"21-22/2",
IF(#REF!=6,"21-22/3","Hata10")))))),
IF(#REF!+BH259=2021,
IF(#REF!=1,"21-22/1",
IF(#REF!=2,"21-22/2",
IF(#REF!=3,"21-22/3",
IF(#REF!=4,"22-23/1",
IF(#REF!=5,"22-23/2",
IF(#REF!=6,"22-23/3","Hata11")))))),
IF(#REF!+BH259=2022,
IF(#REF!=1,"22-23/1",
IF(#REF!=2,"22-23/2",
IF(#REF!=3,"22-23/3",
IF(#REF!=4,"23-24/1",
IF(#REF!=5,"23-24/2",
IF(#REF!=6,"23-24/3","Hata12")))))),
IF(#REF!+BH259=2023,
IF(#REF!=1,"23-24/1",
IF(#REF!=2,"23-24/2",
IF(#REF!=3,"23-24/3",
IF(#REF!=4,"24-25/1",
IF(#REF!=5,"24-25/2",
IF(#REF!=6,"24-25/3","Hata13")))))),
))))))))))))))
)</f>
        <v>#REF!</v>
      </c>
      <c r="G259" s="4"/>
      <c r="H259" s="2" t="s">
        <v>151</v>
      </c>
      <c r="I259" s="2">
        <v>238531</v>
      </c>
      <c r="J259" s="2" t="s">
        <v>107</v>
      </c>
      <c r="Q259" s="5">
        <v>4</v>
      </c>
      <c r="R259" s="2">
        <f>VLOOKUP($Q259,[1]sistem!$I$3:$L$10,2,FALSE)</f>
        <v>0</v>
      </c>
      <c r="S259" s="2">
        <f>VLOOKUP($Q259,[1]sistem!$I$3:$L$10,3,FALSE)</f>
        <v>1</v>
      </c>
      <c r="T259" s="2">
        <f>VLOOKUP($Q259,[1]sistem!$I$3:$L$10,4,FALSE)</f>
        <v>1</v>
      </c>
      <c r="U259" s="2" t="e">
        <f>VLOOKUP($AZ259,[1]sistem!$I$13:$L$14,2,FALSE)*#REF!</f>
        <v>#REF!</v>
      </c>
      <c r="V259" s="2" t="e">
        <f>VLOOKUP($AZ259,[1]sistem!$I$13:$L$14,3,FALSE)*#REF!</f>
        <v>#REF!</v>
      </c>
      <c r="W259" s="2" t="e">
        <f>VLOOKUP($AZ259,[1]sistem!$I$13:$L$14,4,FALSE)*#REF!</f>
        <v>#REF!</v>
      </c>
      <c r="X259" s="2" t="e">
        <f t="shared" si="96"/>
        <v>#REF!</v>
      </c>
      <c r="Y259" s="2" t="e">
        <f t="shared" si="97"/>
        <v>#REF!</v>
      </c>
      <c r="Z259" s="2" t="e">
        <f t="shared" si="98"/>
        <v>#REF!</v>
      </c>
      <c r="AA259" s="2" t="e">
        <f t="shared" si="99"/>
        <v>#REF!</v>
      </c>
      <c r="AB259" s="2">
        <f>VLOOKUP(AZ259,[1]sistem!$I$18:$J$19,2,FALSE)</f>
        <v>14</v>
      </c>
      <c r="AC259" s="2">
        <v>0.25</v>
      </c>
      <c r="AD259" s="2">
        <f>VLOOKUP($Q259,[1]sistem!$I$3:$M$10,5,FALSE)</f>
        <v>1</v>
      </c>
      <c r="AE259" s="2">
        <v>4</v>
      </c>
      <c r="AG259" s="2">
        <f>AE259*AK259</f>
        <v>56</v>
      </c>
      <c r="AH259" s="2">
        <f>VLOOKUP($Q259,[1]sistem!$I$3:$N$10,6,FALSE)</f>
        <v>2</v>
      </c>
      <c r="AI259" s="2">
        <v>2</v>
      </c>
      <c r="AJ259" s="2">
        <f t="shared" si="100"/>
        <v>4</v>
      </c>
      <c r="AK259" s="2">
        <f>VLOOKUP($AZ259,[1]sistem!$I$18:$K$19,3,FALSE)</f>
        <v>14</v>
      </c>
      <c r="AL259" s="2" t="e">
        <f>AK259*#REF!</f>
        <v>#REF!</v>
      </c>
      <c r="AM259" s="2" t="e">
        <f t="shared" si="101"/>
        <v>#REF!</v>
      </c>
      <c r="AN259" s="2">
        <f t="shared" si="95"/>
        <v>25</v>
      </c>
      <c r="AO259" s="2" t="e">
        <f t="shared" si="102"/>
        <v>#REF!</v>
      </c>
      <c r="AP259" s="2" t="e">
        <f>ROUND(AO259-#REF!,0)</f>
        <v>#REF!</v>
      </c>
      <c r="AQ259" s="2">
        <f>IF(AZ259="s",IF(Q259=0,0,
IF(Q259=1,#REF!*4*4,
IF(Q259=2,0,
IF(Q259=3,#REF!*4*2,
IF(Q259=4,0,
IF(Q259=5,0,
IF(Q259=6,0,
IF(Q259=7,0)))))))),
IF(AZ259="t",
IF(Q259=0,0,
IF(Q259=1,#REF!*4*4*0.8,
IF(Q259=2,0,
IF(Q259=3,#REF!*4*2*0.8,
IF(Q259=4,0,
IF(Q259=5,0,
IF(Q259=6,0,
IF(Q259=7,0))))))))))</f>
        <v>0</v>
      </c>
      <c r="AR259" s="2" t="e">
        <f>IF(AZ259="s",
IF(Q259=0,0,
IF(Q259=1,0,
IF(Q259=2,#REF!*4*2,
IF(Q259=3,#REF!*4,
IF(Q259=4,#REF!*4,
IF(Q259=5,0,
IF(Q259=6,0,
IF(Q259=7,#REF!*4)))))))),
IF(AZ259="t",
IF(Q259=0,0,
IF(Q259=1,0,
IF(Q259=2,#REF!*4*2*0.8,
IF(Q259=3,#REF!*4*0.8,
IF(Q259=4,#REF!*4*0.8,
IF(Q259=5,0,
IF(Q259=6,0,
IF(Q259=7,#REF!*4))))))))))</f>
        <v>#REF!</v>
      </c>
      <c r="AS259" s="2" t="e">
        <f>IF(AZ259="s",
IF(Q259=0,0,
IF(Q259=1,#REF!*2,
IF(Q259=2,#REF!*2,
IF(Q259=3,#REF!*2,
IF(Q259=4,#REF!*2,
IF(Q259=5,#REF!*2,
IF(Q259=6,#REF!*2,
IF(Q259=7,#REF!*2)))))))),
IF(AZ259="t",
IF(Q259=0,#REF!*2*0.8,
IF(Q259=1,#REF!*2*0.8,
IF(Q259=2,#REF!*2*0.8,
IF(Q259=3,#REF!*2*0.8,
IF(Q259=4,#REF!*2*0.8,
IF(Q259=5,#REF!*2*0.8,
IF(Q259=6,#REF!*1*0.8,
IF(Q259=7,#REF!*2))))))))))</f>
        <v>#REF!</v>
      </c>
      <c r="AT259" s="2" t="e">
        <f t="shared" si="103"/>
        <v>#REF!</v>
      </c>
      <c r="AU259" s="2" t="e">
        <f>IF(AZ259="s",
IF(Q259=0,0,
IF(Q259=1,(14-2)*(#REF!+#REF!)/4*4,
IF(Q259=2,(14-2)*(#REF!+#REF!)/4*2,
IF(Q259=3,(14-2)*(#REF!+#REF!)/4*3,
IF(Q259=4,(14-2)*(#REF!+#REF!)/4,
IF(Q259=5,(14-2)*#REF!/4,
IF(Q259=6,0,
IF(Q259=7,(14)*#REF!)))))))),
IF(AZ259="t",
IF(Q259=0,0,
IF(Q259=1,(11-2)*(#REF!+#REF!)/4*4,
IF(Q259=2,(11-2)*(#REF!+#REF!)/4*2,
IF(Q259=3,(11-2)*(#REF!+#REF!)/4*3,
IF(Q259=4,(11-2)*(#REF!+#REF!)/4,
IF(Q259=5,(11-2)*#REF!/4,
IF(Q259=6,0,
IF(Q259=7,(11)*#REF!))))))))))</f>
        <v>#REF!</v>
      </c>
      <c r="AV259" s="2" t="e">
        <f t="shared" si="104"/>
        <v>#REF!</v>
      </c>
      <c r="AW259" s="2">
        <f t="shared" si="105"/>
        <v>8</v>
      </c>
      <c r="AX259" s="2">
        <f t="shared" si="106"/>
        <v>4</v>
      </c>
      <c r="AY259" s="2" t="e">
        <f t="shared" si="107"/>
        <v>#REF!</v>
      </c>
      <c r="AZ259" s="2" t="s">
        <v>63</v>
      </c>
      <c r="BA259" s="2" t="e">
        <f>IF(BG259="A",0,IF(AZ259="s",14*#REF!,IF(AZ259="T",11*#REF!,"HATA")))</f>
        <v>#REF!</v>
      </c>
      <c r="BB259" s="2" t="e">
        <f t="shared" si="108"/>
        <v>#REF!</v>
      </c>
      <c r="BC259" s="2" t="e">
        <f t="shared" si="109"/>
        <v>#REF!</v>
      </c>
      <c r="BD259" s="2" t="e">
        <f>IF(BC259-#REF!=0,"DOĞRU","YANLIŞ")</f>
        <v>#REF!</v>
      </c>
      <c r="BE259" s="2" t="e">
        <f>#REF!-BC259</f>
        <v>#REF!</v>
      </c>
      <c r="BF259" s="2">
        <v>0</v>
      </c>
      <c r="BH259" s="2">
        <v>0</v>
      </c>
      <c r="BJ259" s="2">
        <v>4</v>
      </c>
      <c r="BL259" s="7" t="e">
        <f>#REF!*14</f>
        <v>#REF!</v>
      </c>
      <c r="BM259" s="9"/>
      <c r="BN259" s="8"/>
      <c r="BO259" s="13"/>
      <c r="BP259" s="13"/>
      <c r="BQ259" s="13"/>
      <c r="BR259" s="13"/>
      <c r="BS259" s="13"/>
      <c r="BT259" s="10"/>
      <c r="BU259" s="11"/>
      <c r="BV259" s="12"/>
      <c r="CC259" s="41"/>
      <c r="CD259" s="41"/>
      <c r="CE259" s="41"/>
      <c r="CF259" s="42"/>
      <c r="CG259" s="42"/>
      <c r="CH259" s="42"/>
      <c r="CI259" s="42"/>
      <c r="CJ259" s="42"/>
      <c r="CK259" s="42"/>
    </row>
    <row r="260" spans="1:89" hidden="1" x14ac:dyDescent="0.25">
      <c r="A260" s="2" t="s">
        <v>335</v>
      </c>
      <c r="B260" s="2" t="s">
        <v>336</v>
      </c>
      <c r="C260" s="2" t="s">
        <v>336</v>
      </c>
      <c r="D260" s="4" t="s">
        <v>60</v>
      </c>
      <c r="E260" s="4" t="s">
        <v>60</v>
      </c>
      <c r="F260" s="5" t="e">
        <f>IF(AZ260="S",
IF(#REF!+BH260=2012,
IF(#REF!=1,"12-13/1",
IF(#REF!=2,"12-13/2",
IF(#REF!=3,"13-14/1",
IF(#REF!=4,"13-14/2","Hata1")))),
IF(#REF!+BH260=2013,
IF(#REF!=1,"13-14/1",
IF(#REF!=2,"13-14/2",
IF(#REF!=3,"14-15/1",
IF(#REF!=4,"14-15/2","Hata2")))),
IF(#REF!+BH260=2014,
IF(#REF!=1,"14-15/1",
IF(#REF!=2,"14-15/2",
IF(#REF!=3,"15-16/1",
IF(#REF!=4,"15-16/2","Hata3")))),
IF(#REF!+BH260=2015,
IF(#REF!=1,"15-16/1",
IF(#REF!=2,"15-16/2",
IF(#REF!=3,"16-17/1",
IF(#REF!=4,"16-17/2","Hata4")))),
IF(#REF!+BH260=2016,
IF(#REF!=1,"16-17/1",
IF(#REF!=2,"16-17/2",
IF(#REF!=3,"17-18/1",
IF(#REF!=4,"17-18/2","Hata5")))),
IF(#REF!+BH260=2017,
IF(#REF!=1,"17-18/1",
IF(#REF!=2,"17-18/2",
IF(#REF!=3,"18-19/1",
IF(#REF!=4,"18-19/2","Hata6")))),
IF(#REF!+BH260=2018,
IF(#REF!=1,"18-19/1",
IF(#REF!=2,"18-19/2",
IF(#REF!=3,"19-20/1",
IF(#REF!=4,"19-20/2","Hata7")))),
IF(#REF!+BH260=2019,
IF(#REF!=1,"19-20/1",
IF(#REF!=2,"19-20/2",
IF(#REF!=3,"20-21/1",
IF(#REF!=4,"20-21/2","Hata8")))),
IF(#REF!+BH260=2020,
IF(#REF!=1,"20-21/1",
IF(#REF!=2,"20-21/2",
IF(#REF!=3,"21-22/1",
IF(#REF!=4,"21-22/2","Hata9")))),
IF(#REF!+BH260=2021,
IF(#REF!=1,"21-22/1",
IF(#REF!=2,"21-22/2",
IF(#REF!=3,"22-23/1",
IF(#REF!=4,"22-23/2","Hata10")))),
IF(#REF!+BH260=2022,
IF(#REF!=1,"22-23/1",
IF(#REF!=2,"22-23/2",
IF(#REF!=3,"23-24/1",
IF(#REF!=4,"23-24/2","Hata11")))),
IF(#REF!+BH260=2023,
IF(#REF!=1,"23-24/1",
IF(#REF!=2,"23-24/2",
IF(#REF!=3,"24-25/1",
IF(#REF!=4,"24-25/2","Hata12")))),
)))))))))))),
IF(AZ260="T",
IF(#REF!+BH260=2012,
IF(#REF!=1,"12-13/1",
IF(#REF!=2,"12-13/2",
IF(#REF!=3,"12-13/3",
IF(#REF!=4,"13-14/1",
IF(#REF!=5,"13-14/2",
IF(#REF!=6,"13-14/3","Hata1")))))),
IF(#REF!+BH260=2013,
IF(#REF!=1,"13-14/1",
IF(#REF!=2,"13-14/2",
IF(#REF!=3,"13-14/3",
IF(#REF!=4,"14-15/1",
IF(#REF!=5,"14-15/2",
IF(#REF!=6,"14-15/3","Hata2")))))),
IF(#REF!+BH260=2014,
IF(#REF!=1,"14-15/1",
IF(#REF!=2,"14-15/2",
IF(#REF!=3,"14-15/3",
IF(#REF!=4,"15-16/1",
IF(#REF!=5,"15-16/2",
IF(#REF!=6,"15-16/3","Hata3")))))),
IF(AND(#REF!+#REF!&gt;2014,#REF!+#REF!&lt;2015,BH260=1),
IF(#REF!=0.1,"14-15/0.1",
IF(#REF!=0.2,"14-15/0.2",
IF(#REF!=0.3,"14-15/0.3","Hata4"))),
IF(#REF!+BH260=2015,
IF(#REF!=1,"15-16/1",
IF(#REF!=2,"15-16/2",
IF(#REF!=3,"15-16/3",
IF(#REF!=4,"16-17/1",
IF(#REF!=5,"16-17/2",
IF(#REF!=6,"16-17/3","Hata5")))))),
IF(#REF!+BH260=2016,
IF(#REF!=1,"16-17/1",
IF(#REF!=2,"16-17/2",
IF(#REF!=3,"16-17/3",
IF(#REF!=4,"17-18/1",
IF(#REF!=5,"17-18/2",
IF(#REF!=6,"17-18/3","Hata6")))))),
IF(#REF!+BH260=2017,
IF(#REF!=1,"17-18/1",
IF(#REF!=2,"17-18/2",
IF(#REF!=3,"17-18/3",
IF(#REF!=4,"18-19/1",
IF(#REF!=5,"18-19/2",
IF(#REF!=6,"18-19/3","Hata7")))))),
IF(#REF!+BH260=2018,
IF(#REF!=1,"18-19/1",
IF(#REF!=2,"18-19/2",
IF(#REF!=3,"18-19/3",
IF(#REF!=4,"19-20/1",
IF(#REF!=5," 19-20/2",
IF(#REF!=6,"19-20/3","Hata8")))))),
IF(#REF!+BH260=2019,
IF(#REF!=1,"19-20/1",
IF(#REF!=2,"19-20/2",
IF(#REF!=3,"19-20/3",
IF(#REF!=4,"20-21/1",
IF(#REF!=5,"20-21/2",
IF(#REF!=6,"20-21/3","Hata9")))))),
IF(#REF!+BH260=2020,
IF(#REF!=1,"20-21/1",
IF(#REF!=2,"20-21/2",
IF(#REF!=3,"20-21/3",
IF(#REF!=4,"21-22/1",
IF(#REF!=5,"21-22/2",
IF(#REF!=6,"21-22/3","Hata10")))))),
IF(#REF!+BH260=2021,
IF(#REF!=1,"21-22/1",
IF(#REF!=2,"21-22/2",
IF(#REF!=3,"21-22/3",
IF(#REF!=4,"22-23/1",
IF(#REF!=5,"22-23/2",
IF(#REF!=6,"22-23/3","Hata11")))))),
IF(#REF!+BH260=2022,
IF(#REF!=1,"22-23/1",
IF(#REF!=2,"22-23/2",
IF(#REF!=3,"22-23/3",
IF(#REF!=4,"23-24/1",
IF(#REF!=5,"23-24/2",
IF(#REF!=6,"23-24/3","Hata12")))))),
IF(#REF!+BH260=2023,
IF(#REF!=1,"23-24/1",
IF(#REF!=2,"23-24/2",
IF(#REF!=3,"23-24/3",
IF(#REF!=4,"24-25/1",
IF(#REF!=5,"24-25/2",
IF(#REF!=6,"24-25/3","Hata13")))))),
))))))))))))))
)</f>
        <v>#REF!</v>
      </c>
      <c r="G260" s="4"/>
      <c r="H260" s="2" t="s">
        <v>151</v>
      </c>
      <c r="I260" s="2">
        <v>238531</v>
      </c>
      <c r="J260" s="2" t="s">
        <v>107</v>
      </c>
      <c r="Q260" s="5">
        <v>2</v>
      </c>
      <c r="R260" s="2">
        <f>VLOOKUP($Q260,[1]sistem!$I$3:$L$10,2,FALSE)</f>
        <v>0</v>
      </c>
      <c r="S260" s="2">
        <f>VLOOKUP($Q260,[1]sistem!$I$3:$L$10,3,FALSE)</f>
        <v>2</v>
      </c>
      <c r="T260" s="2">
        <f>VLOOKUP($Q260,[1]sistem!$I$3:$L$10,4,FALSE)</f>
        <v>1</v>
      </c>
      <c r="U260" s="2" t="e">
        <f>VLOOKUP($AZ260,[1]sistem!$I$13:$L$14,2,FALSE)*#REF!</f>
        <v>#REF!</v>
      </c>
      <c r="V260" s="2" t="e">
        <f>VLOOKUP($AZ260,[1]sistem!$I$13:$L$14,3,FALSE)*#REF!</f>
        <v>#REF!</v>
      </c>
      <c r="W260" s="2" t="e">
        <f>VLOOKUP($AZ260,[1]sistem!$I$13:$L$14,4,FALSE)*#REF!</f>
        <v>#REF!</v>
      </c>
      <c r="X260" s="2" t="e">
        <f t="shared" si="96"/>
        <v>#REF!</v>
      </c>
      <c r="Y260" s="2" t="e">
        <f t="shared" si="97"/>
        <v>#REF!</v>
      </c>
      <c r="Z260" s="2" t="e">
        <f t="shared" si="98"/>
        <v>#REF!</v>
      </c>
      <c r="AA260" s="2" t="e">
        <f t="shared" si="99"/>
        <v>#REF!</v>
      </c>
      <c r="AB260" s="2">
        <f>VLOOKUP(AZ260,[1]sistem!$I$18:$J$19,2,FALSE)</f>
        <v>14</v>
      </c>
      <c r="AC260" s="2">
        <v>0.25</v>
      </c>
      <c r="AD260" s="2">
        <f>VLOOKUP($Q260,[1]sistem!$I$3:$M$10,5,FALSE)</f>
        <v>2</v>
      </c>
      <c r="AE260" s="2">
        <v>5</v>
      </c>
      <c r="AG260" s="2">
        <f>AE260*AK260</f>
        <v>70</v>
      </c>
      <c r="AH260" s="2">
        <f>VLOOKUP($Q260,[1]sistem!$I$3:$N$10,6,FALSE)</f>
        <v>3</v>
      </c>
      <c r="AI260" s="2">
        <v>2</v>
      </c>
      <c r="AJ260" s="2">
        <f t="shared" si="100"/>
        <v>6</v>
      </c>
      <c r="AK260" s="2">
        <f>VLOOKUP($AZ260,[1]sistem!$I$18:$K$19,3,FALSE)</f>
        <v>14</v>
      </c>
      <c r="AL260" s="2" t="e">
        <f>AK260*#REF!</f>
        <v>#REF!</v>
      </c>
      <c r="AM260" s="2" t="e">
        <f t="shared" si="101"/>
        <v>#REF!</v>
      </c>
      <c r="AN260" s="2">
        <f t="shared" si="95"/>
        <v>25</v>
      </c>
      <c r="AO260" s="2" t="e">
        <f t="shared" si="102"/>
        <v>#REF!</v>
      </c>
      <c r="AP260" s="2" t="e">
        <f>ROUND(AO260-#REF!,0)</f>
        <v>#REF!</v>
      </c>
      <c r="AQ260" s="2">
        <f>IF(AZ260="s",IF(Q260=0,0,
IF(Q260=1,#REF!*4*4,
IF(Q260=2,0,
IF(Q260=3,#REF!*4*2,
IF(Q260=4,0,
IF(Q260=5,0,
IF(Q260=6,0,
IF(Q260=7,0)))))))),
IF(AZ260="t",
IF(Q260=0,0,
IF(Q260=1,#REF!*4*4*0.8,
IF(Q260=2,0,
IF(Q260=3,#REF!*4*2*0.8,
IF(Q260=4,0,
IF(Q260=5,0,
IF(Q260=6,0,
IF(Q260=7,0))))))))))</f>
        <v>0</v>
      </c>
      <c r="AR260" s="2" t="e">
        <f>IF(AZ260="s",
IF(Q260=0,0,
IF(Q260=1,0,
IF(Q260=2,#REF!*4*2,
IF(Q260=3,#REF!*4,
IF(Q260=4,#REF!*4,
IF(Q260=5,0,
IF(Q260=6,0,
IF(Q260=7,#REF!*4)))))))),
IF(AZ260="t",
IF(Q260=0,0,
IF(Q260=1,0,
IF(Q260=2,#REF!*4*2*0.8,
IF(Q260=3,#REF!*4*0.8,
IF(Q260=4,#REF!*4*0.8,
IF(Q260=5,0,
IF(Q260=6,0,
IF(Q260=7,#REF!*4))))))))))</f>
        <v>#REF!</v>
      </c>
      <c r="AS260" s="2" t="e">
        <f>IF(AZ260="s",
IF(Q260=0,0,
IF(Q260=1,#REF!*2,
IF(Q260=2,#REF!*2,
IF(Q260=3,#REF!*2,
IF(Q260=4,#REF!*2,
IF(Q260=5,#REF!*2,
IF(Q260=6,#REF!*2,
IF(Q260=7,#REF!*2)))))))),
IF(AZ260="t",
IF(Q260=0,#REF!*2*0.8,
IF(Q260=1,#REF!*2*0.8,
IF(Q260=2,#REF!*2*0.8,
IF(Q260=3,#REF!*2*0.8,
IF(Q260=4,#REF!*2*0.8,
IF(Q260=5,#REF!*2*0.8,
IF(Q260=6,#REF!*1*0.8,
IF(Q260=7,#REF!*2))))))))))</f>
        <v>#REF!</v>
      </c>
      <c r="AT260" s="2" t="e">
        <f t="shared" si="103"/>
        <v>#REF!</v>
      </c>
      <c r="AU260" s="2" t="e">
        <f>IF(AZ260="s",
IF(Q260=0,0,
IF(Q260=1,(14-2)*(#REF!+#REF!)/4*4,
IF(Q260=2,(14-2)*(#REF!+#REF!)/4*2,
IF(Q260=3,(14-2)*(#REF!+#REF!)/4*3,
IF(Q260=4,(14-2)*(#REF!+#REF!)/4,
IF(Q260=5,(14-2)*#REF!/4,
IF(Q260=6,0,
IF(Q260=7,(14)*#REF!)))))))),
IF(AZ260="t",
IF(Q260=0,0,
IF(Q260=1,(11-2)*(#REF!+#REF!)/4*4,
IF(Q260=2,(11-2)*(#REF!+#REF!)/4*2,
IF(Q260=3,(11-2)*(#REF!+#REF!)/4*3,
IF(Q260=4,(11-2)*(#REF!+#REF!)/4,
IF(Q260=5,(11-2)*#REF!/4,
IF(Q260=6,0,
IF(Q260=7,(11)*#REF!))))))))))</f>
        <v>#REF!</v>
      </c>
      <c r="AV260" s="2" t="e">
        <f t="shared" si="104"/>
        <v>#REF!</v>
      </c>
      <c r="AW260" s="2">
        <f t="shared" si="105"/>
        <v>12</v>
      </c>
      <c r="AX260" s="2">
        <f t="shared" si="106"/>
        <v>6</v>
      </c>
      <c r="AY260" s="2" t="e">
        <f t="shared" si="107"/>
        <v>#REF!</v>
      </c>
      <c r="AZ260" s="2" t="s">
        <v>63</v>
      </c>
      <c r="BA260" s="2" t="e">
        <f>IF(BG260="A",0,IF(AZ260="s",14*#REF!,IF(AZ260="T",11*#REF!,"HATA")))</f>
        <v>#REF!</v>
      </c>
      <c r="BB260" s="2" t="e">
        <f t="shared" si="108"/>
        <v>#REF!</v>
      </c>
      <c r="BC260" s="2" t="e">
        <f t="shared" si="109"/>
        <v>#REF!</v>
      </c>
      <c r="BD260" s="2" t="e">
        <f>IF(BC260-#REF!=0,"DOĞRU","YANLIŞ")</f>
        <v>#REF!</v>
      </c>
      <c r="BE260" s="2" t="e">
        <f>#REF!-BC260</f>
        <v>#REF!</v>
      </c>
      <c r="BF260" s="2">
        <v>0</v>
      </c>
      <c r="BH260" s="2">
        <v>0</v>
      </c>
      <c r="BJ260" s="2">
        <v>2</v>
      </c>
      <c r="BL260" s="7" t="e">
        <f>#REF!*14</f>
        <v>#REF!</v>
      </c>
      <c r="BM260" s="9"/>
      <c r="BN260" s="8"/>
      <c r="BO260" s="13"/>
      <c r="BP260" s="13"/>
      <c r="BQ260" s="13"/>
      <c r="BR260" s="13"/>
      <c r="BS260" s="13"/>
      <c r="BT260" s="10"/>
      <c r="BU260" s="11"/>
      <c r="BV260" s="12"/>
      <c r="CC260" s="41"/>
      <c r="CD260" s="41"/>
      <c r="CE260" s="41"/>
      <c r="CF260" s="42"/>
      <c r="CG260" s="42"/>
      <c r="CH260" s="42"/>
      <c r="CI260" s="42"/>
      <c r="CJ260" s="42"/>
      <c r="CK260" s="42"/>
    </row>
    <row r="261" spans="1:89" hidden="1" x14ac:dyDescent="0.25">
      <c r="A261" s="2" t="s">
        <v>139</v>
      </c>
      <c r="B261" s="2" t="s">
        <v>132</v>
      </c>
      <c r="C261" s="2" t="s">
        <v>132</v>
      </c>
      <c r="D261" s="4" t="s">
        <v>60</v>
      </c>
      <c r="E261" s="4" t="s">
        <v>60</v>
      </c>
      <c r="F261" s="5" t="e">
        <f>IF(AZ261="S",
IF(#REF!+BH261=2012,
IF(#REF!=1,"12-13/1",
IF(#REF!=2,"12-13/2",
IF(#REF!=3,"13-14/1",
IF(#REF!=4,"13-14/2","Hata1")))),
IF(#REF!+BH261=2013,
IF(#REF!=1,"13-14/1",
IF(#REF!=2,"13-14/2",
IF(#REF!=3,"14-15/1",
IF(#REF!=4,"14-15/2","Hata2")))),
IF(#REF!+BH261=2014,
IF(#REF!=1,"14-15/1",
IF(#REF!=2,"14-15/2",
IF(#REF!=3,"15-16/1",
IF(#REF!=4,"15-16/2","Hata3")))),
IF(#REF!+BH261=2015,
IF(#REF!=1,"15-16/1",
IF(#REF!=2,"15-16/2",
IF(#REF!=3,"16-17/1",
IF(#REF!=4,"16-17/2","Hata4")))),
IF(#REF!+BH261=2016,
IF(#REF!=1,"16-17/1",
IF(#REF!=2,"16-17/2",
IF(#REF!=3,"17-18/1",
IF(#REF!=4,"17-18/2","Hata5")))),
IF(#REF!+BH261=2017,
IF(#REF!=1,"17-18/1",
IF(#REF!=2,"17-18/2",
IF(#REF!=3,"18-19/1",
IF(#REF!=4,"18-19/2","Hata6")))),
IF(#REF!+BH261=2018,
IF(#REF!=1,"18-19/1",
IF(#REF!=2,"18-19/2",
IF(#REF!=3,"19-20/1",
IF(#REF!=4,"19-20/2","Hata7")))),
IF(#REF!+BH261=2019,
IF(#REF!=1,"19-20/1",
IF(#REF!=2,"19-20/2",
IF(#REF!=3,"20-21/1",
IF(#REF!=4,"20-21/2","Hata8")))),
IF(#REF!+BH261=2020,
IF(#REF!=1,"20-21/1",
IF(#REF!=2,"20-21/2",
IF(#REF!=3,"21-22/1",
IF(#REF!=4,"21-22/2","Hata9")))),
IF(#REF!+BH261=2021,
IF(#REF!=1,"21-22/1",
IF(#REF!=2,"21-22/2",
IF(#REF!=3,"22-23/1",
IF(#REF!=4,"22-23/2","Hata10")))),
IF(#REF!+BH261=2022,
IF(#REF!=1,"22-23/1",
IF(#REF!=2,"22-23/2",
IF(#REF!=3,"23-24/1",
IF(#REF!=4,"23-24/2","Hata11")))),
IF(#REF!+BH261=2023,
IF(#REF!=1,"23-24/1",
IF(#REF!=2,"23-24/2",
IF(#REF!=3,"24-25/1",
IF(#REF!=4,"24-25/2","Hata12")))),
)))))))))))),
IF(AZ261="T",
IF(#REF!+BH261=2012,
IF(#REF!=1,"12-13/1",
IF(#REF!=2,"12-13/2",
IF(#REF!=3,"12-13/3",
IF(#REF!=4,"13-14/1",
IF(#REF!=5,"13-14/2",
IF(#REF!=6,"13-14/3","Hata1")))))),
IF(#REF!+BH261=2013,
IF(#REF!=1,"13-14/1",
IF(#REF!=2,"13-14/2",
IF(#REF!=3,"13-14/3",
IF(#REF!=4,"14-15/1",
IF(#REF!=5,"14-15/2",
IF(#REF!=6,"14-15/3","Hata2")))))),
IF(#REF!+BH261=2014,
IF(#REF!=1,"14-15/1",
IF(#REF!=2,"14-15/2",
IF(#REF!=3,"14-15/3",
IF(#REF!=4,"15-16/1",
IF(#REF!=5,"15-16/2",
IF(#REF!=6,"15-16/3","Hata3")))))),
IF(AND(#REF!+#REF!&gt;2014,#REF!+#REF!&lt;2015,BH261=1),
IF(#REF!=0.1,"14-15/0.1",
IF(#REF!=0.2,"14-15/0.2",
IF(#REF!=0.3,"14-15/0.3","Hata4"))),
IF(#REF!+BH261=2015,
IF(#REF!=1,"15-16/1",
IF(#REF!=2,"15-16/2",
IF(#REF!=3,"15-16/3",
IF(#REF!=4,"16-17/1",
IF(#REF!=5,"16-17/2",
IF(#REF!=6,"16-17/3","Hata5")))))),
IF(#REF!+BH261=2016,
IF(#REF!=1,"16-17/1",
IF(#REF!=2,"16-17/2",
IF(#REF!=3,"16-17/3",
IF(#REF!=4,"17-18/1",
IF(#REF!=5,"17-18/2",
IF(#REF!=6,"17-18/3","Hata6")))))),
IF(#REF!+BH261=2017,
IF(#REF!=1,"17-18/1",
IF(#REF!=2,"17-18/2",
IF(#REF!=3,"17-18/3",
IF(#REF!=4,"18-19/1",
IF(#REF!=5,"18-19/2",
IF(#REF!=6,"18-19/3","Hata7")))))),
IF(#REF!+BH261=2018,
IF(#REF!=1,"18-19/1",
IF(#REF!=2,"18-19/2",
IF(#REF!=3,"18-19/3",
IF(#REF!=4,"19-20/1",
IF(#REF!=5," 19-20/2",
IF(#REF!=6,"19-20/3","Hata8")))))),
IF(#REF!+BH261=2019,
IF(#REF!=1,"19-20/1",
IF(#REF!=2,"19-20/2",
IF(#REF!=3,"19-20/3",
IF(#REF!=4,"20-21/1",
IF(#REF!=5,"20-21/2",
IF(#REF!=6,"20-21/3","Hata9")))))),
IF(#REF!+BH261=2020,
IF(#REF!=1,"20-21/1",
IF(#REF!=2,"20-21/2",
IF(#REF!=3,"20-21/3",
IF(#REF!=4,"21-22/1",
IF(#REF!=5,"21-22/2",
IF(#REF!=6,"21-22/3","Hata10")))))),
IF(#REF!+BH261=2021,
IF(#REF!=1,"21-22/1",
IF(#REF!=2,"21-22/2",
IF(#REF!=3,"21-22/3",
IF(#REF!=4,"22-23/1",
IF(#REF!=5,"22-23/2",
IF(#REF!=6,"22-23/3","Hata11")))))),
IF(#REF!+BH261=2022,
IF(#REF!=1,"22-23/1",
IF(#REF!=2,"22-23/2",
IF(#REF!=3,"22-23/3",
IF(#REF!=4,"23-24/1",
IF(#REF!=5,"23-24/2",
IF(#REF!=6,"23-24/3","Hata12")))))),
IF(#REF!+BH261=2023,
IF(#REF!=1,"23-24/1",
IF(#REF!=2,"23-24/2",
IF(#REF!=3,"23-24/3",
IF(#REF!=4,"24-25/1",
IF(#REF!=5,"24-25/2",
IF(#REF!=6,"24-25/3","Hata13")))))),
))))))))))))))
)</f>
        <v>#REF!</v>
      </c>
      <c r="G261" s="4"/>
      <c r="H261" s="2" t="s">
        <v>151</v>
      </c>
      <c r="I261" s="2">
        <v>238531</v>
      </c>
      <c r="J261" s="2" t="s">
        <v>107</v>
      </c>
      <c r="O261" s="2" t="s">
        <v>135</v>
      </c>
      <c r="P261" s="2" t="s">
        <v>135</v>
      </c>
      <c r="Q261" s="5">
        <v>7</v>
      </c>
      <c r="R261" s="2">
        <f>VLOOKUP($Q261,[1]sistem!$I$3:$L$10,2,FALSE)</f>
        <v>0</v>
      </c>
      <c r="S261" s="2">
        <f>VLOOKUP($Q261,[1]sistem!$I$3:$L$10,3,FALSE)</f>
        <v>1</v>
      </c>
      <c r="T261" s="2">
        <f>VLOOKUP($Q261,[1]sistem!$I$3:$L$10,4,FALSE)</f>
        <v>1</v>
      </c>
      <c r="U261" s="2" t="e">
        <f>VLOOKUP($AZ261,[1]sistem!$I$13:$L$14,2,FALSE)*#REF!</f>
        <v>#REF!</v>
      </c>
      <c r="V261" s="2" t="e">
        <f>VLOOKUP($AZ261,[1]sistem!$I$13:$L$14,3,FALSE)*#REF!</f>
        <v>#REF!</v>
      </c>
      <c r="W261" s="2" t="e">
        <f>VLOOKUP($AZ261,[1]sistem!$I$13:$L$14,4,FALSE)*#REF!</f>
        <v>#REF!</v>
      </c>
      <c r="X261" s="2" t="e">
        <f t="shared" si="96"/>
        <v>#REF!</v>
      </c>
      <c r="Y261" s="2" t="e">
        <f t="shared" si="97"/>
        <v>#REF!</v>
      </c>
      <c r="Z261" s="2" t="e">
        <f t="shared" si="98"/>
        <v>#REF!</v>
      </c>
      <c r="AA261" s="2" t="e">
        <f t="shared" si="99"/>
        <v>#REF!</v>
      </c>
      <c r="AB261" s="2">
        <f>VLOOKUP(AZ261,[1]sistem!$I$18:$J$19,2,FALSE)</f>
        <v>14</v>
      </c>
      <c r="AC261" s="2">
        <v>0.25</v>
      </c>
      <c r="AD261" s="2">
        <f>VLOOKUP($Q261,[1]sistem!$I$3:$M$10,5,FALSE)</f>
        <v>1</v>
      </c>
      <c r="AG261" s="2" t="e">
        <f>(#REF!+#REF!)*AB261</f>
        <v>#REF!</v>
      </c>
      <c r="AH261" s="2">
        <f>VLOOKUP($Q261,[1]sistem!$I$3:$N$10,6,FALSE)</f>
        <v>2</v>
      </c>
      <c r="AI261" s="2">
        <v>2</v>
      </c>
      <c r="AJ261" s="2">
        <f t="shared" si="100"/>
        <v>4</v>
      </c>
      <c r="AK261" s="2">
        <f>VLOOKUP($AZ261,[1]sistem!$I$18:$K$19,3,FALSE)</f>
        <v>14</v>
      </c>
      <c r="AL261" s="2" t="e">
        <f>AK261*#REF!</f>
        <v>#REF!</v>
      </c>
      <c r="AM261" s="2" t="e">
        <f t="shared" si="101"/>
        <v>#REF!</v>
      </c>
      <c r="AN261" s="2">
        <f t="shared" si="95"/>
        <v>25</v>
      </c>
      <c r="AO261" s="2" t="e">
        <f t="shared" si="102"/>
        <v>#REF!</v>
      </c>
      <c r="AP261" s="2" t="e">
        <f>ROUND(AO261-#REF!,0)</f>
        <v>#REF!</v>
      </c>
      <c r="AQ261" s="2">
        <f>IF(AZ261="s",IF(Q261=0,0,
IF(Q261=1,#REF!*4*4,
IF(Q261=2,0,
IF(Q261=3,#REF!*4*2,
IF(Q261=4,0,
IF(Q261=5,0,
IF(Q261=6,0,
IF(Q261=7,0)))))))),
IF(AZ261="t",
IF(Q261=0,0,
IF(Q261=1,#REF!*4*4*0.8,
IF(Q261=2,0,
IF(Q261=3,#REF!*4*2*0.8,
IF(Q261=4,0,
IF(Q261=5,0,
IF(Q261=6,0,
IF(Q261=7,0))))))))))</f>
        <v>0</v>
      </c>
      <c r="AR261" s="2" t="e">
        <f>IF(AZ261="s",
IF(Q261=0,0,
IF(Q261=1,0,
IF(Q261=2,#REF!*4*2,
IF(Q261=3,#REF!*4,
IF(Q261=4,#REF!*4,
IF(Q261=5,0,
IF(Q261=6,0,
IF(Q261=7,#REF!*4)))))))),
IF(AZ261="t",
IF(Q261=0,0,
IF(Q261=1,0,
IF(Q261=2,#REF!*4*2*0.8,
IF(Q261=3,#REF!*4*0.8,
IF(Q261=4,#REF!*4*0.8,
IF(Q261=5,0,
IF(Q261=6,0,
IF(Q261=7,#REF!*4))))))))))</f>
        <v>#REF!</v>
      </c>
      <c r="AS261" s="2" t="e">
        <f>IF(AZ261="s",
IF(Q261=0,0,
IF(Q261=1,#REF!*2,
IF(Q261=2,#REF!*2,
IF(Q261=3,#REF!*2,
IF(Q261=4,#REF!*2,
IF(Q261=5,#REF!*2,
IF(Q261=6,#REF!*2,
IF(Q261=7,#REF!*2)))))))),
IF(AZ261="t",
IF(Q261=0,#REF!*2*0.8,
IF(Q261=1,#REF!*2*0.8,
IF(Q261=2,#REF!*2*0.8,
IF(Q261=3,#REF!*2*0.8,
IF(Q261=4,#REF!*2*0.8,
IF(Q261=5,#REF!*2*0.8,
IF(Q261=6,#REF!*1*0.8,
IF(Q261=7,#REF!*2))))))))))</f>
        <v>#REF!</v>
      </c>
      <c r="AT261" s="2" t="e">
        <f t="shared" si="103"/>
        <v>#REF!</v>
      </c>
      <c r="AU261" s="2" t="e">
        <f>IF(AZ261="s",
IF(Q261=0,0,
IF(Q261=1,(14-2)*(#REF!+#REF!)/4*4,
IF(Q261=2,(14-2)*(#REF!+#REF!)/4*2,
IF(Q261=3,(14-2)*(#REF!+#REF!)/4*3,
IF(Q261=4,(14-2)*(#REF!+#REF!)/4,
IF(Q261=5,(14-2)*#REF!/4,
IF(Q261=6,0,
IF(Q261=7,(14)*#REF!)))))))),
IF(AZ261="t",
IF(Q261=0,0,
IF(Q261=1,(11-2)*(#REF!+#REF!)/4*4,
IF(Q261=2,(11-2)*(#REF!+#REF!)/4*2,
IF(Q261=3,(11-2)*(#REF!+#REF!)/4*3,
IF(Q261=4,(11-2)*(#REF!+#REF!)/4,
IF(Q261=5,(11-2)*#REF!/4,
IF(Q261=6,0,
IF(Q261=7,(11)*#REF!))))))))))</f>
        <v>#REF!</v>
      </c>
      <c r="AV261" s="2" t="e">
        <f t="shared" si="104"/>
        <v>#REF!</v>
      </c>
      <c r="AW261" s="2">
        <f t="shared" si="105"/>
        <v>8</v>
      </c>
      <c r="AX261" s="2">
        <f t="shared" si="106"/>
        <v>4</v>
      </c>
      <c r="AY261" s="2" t="e">
        <f t="shared" si="107"/>
        <v>#REF!</v>
      </c>
      <c r="AZ261" s="2" t="s">
        <v>63</v>
      </c>
      <c r="BA261" s="2">
        <f>IF(BG261="A",0,IF(AZ261="s",14*#REF!,IF(AZ261="T",11*#REF!,"HATA")))</f>
        <v>0</v>
      </c>
      <c r="BB261" s="2" t="e">
        <f t="shared" si="108"/>
        <v>#REF!</v>
      </c>
      <c r="BC261" s="2" t="e">
        <f t="shared" si="109"/>
        <v>#REF!</v>
      </c>
      <c r="BD261" s="2" t="e">
        <f>IF(BC261-#REF!=0,"DOĞRU","YANLIŞ")</f>
        <v>#REF!</v>
      </c>
      <c r="BE261" s="2" t="e">
        <f>#REF!-BC261</f>
        <v>#REF!</v>
      </c>
      <c r="BF261" s="2">
        <v>0</v>
      </c>
      <c r="BG261" s="2" t="s">
        <v>110</v>
      </c>
      <c r="BH261" s="2">
        <v>0</v>
      </c>
      <c r="BJ261" s="2">
        <v>7</v>
      </c>
      <c r="BL261" s="7" t="e">
        <f>#REF!*14</f>
        <v>#REF!</v>
      </c>
      <c r="BM261" s="9"/>
      <c r="BN261" s="8"/>
      <c r="BO261" s="13"/>
      <c r="BP261" s="13"/>
      <c r="BQ261" s="13"/>
      <c r="BR261" s="13"/>
      <c r="BS261" s="13"/>
      <c r="BT261" s="10"/>
      <c r="BU261" s="11"/>
      <c r="BV261" s="12"/>
      <c r="CC261" s="41"/>
      <c r="CD261" s="41"/>
      <c r="CE261" s="41"/>
      <c r="CF261" s="42"/>
      <c r="CG261" s="42"/>
      <c r="CH261" s="42"/>
      <c r="CI261" s="42"/>
      <c r="CJ261" s="42"/>
      <c r="CK261" s="42"/>
    </row>
    <row r="262" spans="1:89" hidden="1" x14ac:dyDescent="0.25">
      <c r="A262" s="2" t="s">
        <v>576</v>
      </c>
      <c r="B262" s="2" t="s">
        <v>577</v>
      </c>
      <c r="C262" s="2" t="s">
        <v>577</v>
      </c>
      <c r="D262" s="4" t="s">
        <v>171</v>
      </c>
      <c r="E262" s="4">
        <v>1</v>
      </c>
      <c r="F262" s="5" t="e">
        <f>IF(AZ262="S",
IF(#REF!+BH262=2012,
IF(#REF!=1,"12-13/1",
IF(#REF!=2,"12-13/2",
IF(#REF!=3,"13-14/1",
IF(#REF!=4,"13-14/2","Hata1")))),
IF(#REF!+BH262=2013,
IF(#REF!=1,"13-14/1",
IF(#REF!=2,"13-14/2",
IF(#REF!=3,"14-15/1",
IF(#REF!=4,"14-15/2","Hata2")))),
IF(#REF!+BH262=2014,
IF(#REF!=1,"14-15/1",
IF(#REF!=2,"14-15/2",
IF(#REF!=3,"15-16/1",
IF(#REF!=4,"15-16/2","Hata3")))),
IF(#REF!+BH262=2015,
IF(#REF!=1,"15-16/1",
IF(#REF!=2,"15-16/2",
IF(#REF!=3,"16-17/1",
IF(#REF!=4,"16-17/2","Hata4")))),
IF(#REF!+BH262=2016,
IF(#REF!=1,"16-17/1",
IF(#REF!=2,"16-17/2",
IF(#REF!=3,"17-18/1",
IF(#REF!=4,"17-18/2","Hata5")))),
IF(#REF!+BH262=2017,
IF(#REF!=1,"17-18/1",
IF(#REF!=2,"17-18/2",
IF(#REF!=3,"18-19/1",
IF(#REF!=4,"18-19/2","Hata6")))),
IF(#REF!+BH262=2018,
IF(#REF!=1,"18-19/1",
IF(#REF!=2,"18-19/2",
IF(#REF!=3,"19-20/1",
IF(#REF!=4,"19-20/2","Hata7")))),
IF(#REF!+BH262=2019,
IF(#REF!=1,"19-20/1",
IF(#REF!=2,"19-20/2",
IF(#REF!=3,"20-21/1",
IF(#REF!=4,"20-21/2","Hata8")))),
IF(#REF!+BH262=2020,
IF(#REF!=1,"20-21/1",
IF(#REF!=2,"20-21/2",
IF(#REF!=3,"21-22/1",
IF(#REF!=4,"21-22/2","Hata9")))),
IF(#REF!+BH262=2021,
IF(#REF!=1,"21-22/1",
IF(#REF!=2,"21-22/2",
IF(#REF!=3,"22-23/1",
IF(#REF!=4,"22-23/2","Hata10")))),
IF(#REF!+BH262=2022,
IF(#REF!=1,"22-23/1",
IF(#REF!=2,"22-23/2",
IF(#REF!=3,"23-24/1",
IF(#REF!=4,"23-24/2","Hata11")))),
IF(#REF!+BH262=2023,
IF(#REF!=1,"23-24/1",
IF(#REF!=2,"23-24/2",
IF(#REF!=3,"24-25/1",
IF(#REF!=4,"24-25/2","Hata12")))),
)))))))))))),
IF(AZ262="T",
IF(#REF!+BH262=2012,
IF(#REF!=1,"12-13/1",
IF(#REF!=2,"12-13/2",
IF(#REF!=3,"12-13/3",
IF(#REF!=4,"13-14/1",
IF(#REF!=5,"13-14/2",
IF(#REF!=6,"13-14/3","Hata1")))))),
IF(#REF!+BH262=2013,
IF(#REF!=1,"13-14/1",
IF(#REF!=2,"13-14/2",
IF(#REF!=3,"13-14/3",
IF(#REF!=4,"14-15/1",
IF(#REF!=5,"14-15/2",
IF(#REF!=6,"14-15/3","Hata2")))))),
IF(#REF!+BH262=2014,
IF(#REF!=1,"14-15/1",
IF(#REF!=2,"14-15/2",
IF(#REF!=3,"14-15/3",
IF(#REF!=4,"15-16/1",
IF(#REF!=5,"15-16/2",
IF(#REF!=6,"15-16/3","Hata3")))))),
IF(AND(#REF!+#REF!&gt;2014,#REF!+#REF!&lt;2015,BH262=1),
IF(#REF!=0.1,"14-15/0.1",
IF(#REF!=0.2,"14-15/0.2",
IF(#REF!=0.3,"14-15/0.3","Hata4"))),
IF(#REF!+BH262=2015,
IF(#REF!=1,"15-16/1",
IF(#REF!=2,"15-16/2",
IF(#REF!=3,"15-16/3",
IF(#REF!=4,"16-17/1",
IF(#REF!=5,"16-17/2",
IF(#REF!=6,"16-17/3","Hata5")))))),
IF(#REF!+BH262=2016,
IF(#REF!=1,"16-17/1",
IF(#REF!=2,"16-17/2",
IF(#REF!=3,"16-17/3",
IF(#REF!=4,"17-18/1",
IF(#REF!=5,"17-18/2",
IF(#REF!=6,"17-18/3","Hata6")))))),
IF(#REF!+BH262=2017,
IF(#REF!=1,"17-18/1",
IF(#REF!=2,"17-18/2",
IF(#REF!=3,"17-18/3",
IF(#REF!=4,"18-19/1",
IF(#REF!=5,"18-19/2",
IF(#REF!=6,"18-19/3","Hata7")))))),
IF(#REF!+BH262=2018,
IF(#REF!=1,"18-19/1",
IF(#REF!=2,"18-19/2",
IF(#REF!=3,"18-19/3",
IF(#REF!=4,"19-20/1",
IF(#REF!=5," 19-20/2",
IF(#REF!=6,"19-20/3","Hata8")))))),
IF(#REF!+BH262=2019,
IF(#REF!=1,"19-20/1",
IF(#REF!=2,"19-20/2",
IF(#REF!=3,"19-20/3",
IF(#REF!=4,"20-21/1",
IF(#REF!=5,"20-21/2",
IF(#REF!=6,"20-21/3","Hata9")))))),
IF(#REF!+BH262=2020,
IF(#REF!=1,"20-21/1",
IF(#REF!=2,"20-21/2",
IF(#REF!=3,"20-21/3",
IF(#REF!=4,"21-22/1",
IF(#REF!=5,"21-22/2",
IF(#REF!=6,"21-22/3","Hata10")))))),
IF(#REF!+BH262=2021,
IF(#REF!=1,"21-22/1",
IF(#REF!=2,"21-22/2",
IF(#REF!=3,"21-22/3",
IF(#REF!=4,"22-23/1",
IF(#REF!=5,"22-23/2",
IF(#REF!=6,"22-23/3","Hata11")))))),
IF(#REF!+BH262=2022,
IF(#REF!=1,"22-23/1",
IF(#REF!=2,"22-23/2",
IF(#REF!=3,"22-23/3",
IF(#REF!=4,"23-24/1",
IF(#REF!=5,"23-24/2",
IF(#REF!=6,"23-24/3","Hata12")))))),
IF(#REF!+BH262=2023,
IF(#REF!=1,"23-24/1",
IF(#REF!=2,"23-24/2",
IF(#REF!=3,"23-24/3",
IF(#REF!=4,"24-25/1",
IF(#REF!=5,"24-25/2",
IF(#REF!=6,"24-25/3","Hata13")))))),
))))))))))))))
)</f>
        <v>#REF!</v>
      </c>
      <c r="G262" s="4">
        <v>0</v>
      </c>
      <c r="H262" s="2" t="s">
        <v>151</v>
      </c>
      <c r="I262" s="2">
        <v>238531</v>
      </c>
      <c r="J262" s="2" t="s">
        <v>107</v>
      </c>
      <c r="Q262" s="5">
        <v>4</v>
      </c>
      <c r="R262" s="2">
        <f>VLOOKUP($Q262,[1]sistem!$I$3:$L$10,2,FALSE)</f>
        <v>0</v>
      </c>
      <c r="S262" s="2">
        <f>VLOOKUP($Q262,[1]sistem!$I$3:$L$10,3,FALSE)</f>
        <v>1</v>
      </c>
      <c r="T262" s="2">
        <f>VLOOKUP($Q262,[1]sistem!$I$3:$L$10,4,FALSE)</f>
        <v>1</v>
      </c>
      <c r="U262" s="2" t="e">
        <f>VLOOKUP($AZ262,[1]sistem!$I$13:$L$14,2,FALSE)*#REF!</f>
        <v>#REF!</v>
      </c>
      <c r="V262" s="2" t="e">
        <f>VLOOKUP($AZ262,[1]sistem!$I$13:$L$14,3,FALSE)*#REF!</f>
        <v>#REF!</v>
      </c>
      <c r="W262" s="2" t="e">
        <f>VLOOKUP($AZ262,[1]sistem!$I$13:$L$14,4,FALSE)*#REF!</f>
        <v>#REF!</v>
      </c>
      <c r="X262" s="2" t="e">
        <f t="shared" si="96"/>
        <v>#REF!</v>
      </c>
      <c r="Y262" s="2" t="e">
        <f t="shared" si="97"/>
        <v>#REF!</v>
      </c>
      <c r="Z262" s="2" t="e">
        <f t="shared" si="98"/>
        <v>#REF!</v>
      </c>
      <c r="AA262" s="2" t="e">
        <f t="shared" si="99"/>
        <v>#REF!</v>
      </c>
      <c r="AB262" s="2">
        <f>VLOOKUP(AZ262,[1]sistem!$I$18:$J$19,2,FALSE)</f>
        <v>14</v>
      </c>
      <c r="AC262" s="2">
        <v>0.25</v>
      </c>
      <c r="AD262" s="2">
        <f>VLOOKUP($Q262,[1]sistem!$I$3:$M$10,5,FALSE)</f>
        <v>1</v>
      </c>
      <c r="AE262" s="2">
        <v>4</v>
      </c>
      <c r="AG262" s="2">
        <f>AE262*AK262</f>
        <v>56</v>
      </c>
      <c r="AH262" s="2">
        <f>VLOOKUP($Q262,[1]sistem!$I$3:$N$10,6,FALSE)</f>
        <v>2</v>
      </c>
      <c r="AI262" s="2">
        <v>2</v>
      </c>
      <c r="AJ262" s="2">
        <f t="shared" si="100"/>
        <v>4</v>
      </c>
      <c r="AK262" s="2">
        <f>VLOOKUP($AZ262,[1]sistem!$I$18:$K$19,3,FALSE)</f>
        <v>14</v>
      </c>
      <c r="AL262" s="2" t="e">
        <f>AK262*#REF!</f>
        <v>#REF!</v>
      </c>
      <c r="AM262" s="2" t="e">
        <f t="shared" si="101"/>
        <v>#REF!</v>
      </c>
      <c r="AN262" s="2">
        <f>IF(AN273="s",25,25)</f>
        <v>25</v>
      </c>
      <c r="AO262" s="2" t="e">
        <f t="shared" si="102"/>
        <v>#REF!</v>
      </c>
      <c r="AP262" s="2" t="e">
        <f>ROUND(AO262-#REF!,0)</f>
        <v>#REF!</v>
      </c>
      <c r="AQ262" s="2">
        <f>IF(AZ262="s",IF(Q262=0,0,
IF(Q262=1,#REF!*4*4,
IF(Q262=2,0,
IF(Q262=3,#REF!*4*2,
IF(Q262=4,0,
IF(Q262=5,0,
IF(Q262=6,0,
IF(Q262=7,0)))))))),
IF(AZ262="t",
IF(Q262=0,0,
IF(Q262=1,#REF!*4*4*0.8,
IF(Q262=2,0,
IF(Q262=3,#REF!*4*2*0.8,
IF(Q262=4,0,
IF(Q262=5,0,
IF(Q262=6,0,
IF(Q262=7,0))))))))))</f>
        <v>0</v>
      </c>
      <c r="AR262" s="2" t="e">
        <f>IF(AZ262="s",
IF(Q262=0,0,
IF(Q262=1,0,
IF(Q262=2,#REF!*4*2,
IF(Q262=3,#REF!*4,
IF(Q262=4,#REF!*4,
IF(Q262=5,0,
IF(Q262=6,0,
IF(Q262=7,#REF!*4)))))))),
IF(AZ262="t",
IF(Q262=0,0,
IF(Q262=1,0,
IF(Q262=2,#REF!*4*2*0.8,
IF(Q262=3,#REF!*4*0.8,
IF(Q262=4,#REF!*4*0.8,
IF(Q262=5,0,
IF(Q262=6,0,
IF(Q262=7,#REF!*4))))))))))</f>
        <v>#REF!</v>
      </c>
      <c r="AS262" s="2" t="e">
        <f>IF(AZ262="s",
IF(Q262=0,0,
IF(Q262=1,#REF!*2,
IF(Q262=2,#REF!*2,
IF(Q262=3,#REF!*2,
IF(Q262=4,#REF!*2,
IF(Q262=5,#REF!*2,
IF(Q262=6,#REF!*2,
IF(Q262=7,#REF!*2)))))))),
IF(AZ262="t",
IF(Q262=0,#REF!*2*0.8,
IF(Q262=1,#REF!*2*0.8,
IF(Q262=2,#REF!*2*0.8,
IF(Q262=3,#REF!*2*0.8,
IF(Q262=4,#REF!*2*0.8,
IF(Q262=5,#REF!*2*0.8,
IF(Q262=6,#REF!*1*0.8,
IF(Q262=7,#REF!*2))))))))))</f>
        <v>#REF!</v>
      </c>
      <c r="AT262" s="2" t="e">
        <f t="shared" si="103"/>
        <v>#REF!</v>
      </c>
      <c r="AU262" s="2" t="e">
        <f>IF(AZ262="s",
IF(Q262=0,0,
IF(Q262=1,(14-2)*(#REF!+#REF!)/4*4,
IF(Q262=2,(14-2)*(#REF!+#REF!)/4*2,
IF(Q262=3,(14-2)*(#REF!+#REF!)/4*3,
IF(Q262=4,(14-2)*(#REF!+#REF!)/4,
IF(Q262=5,(14-2)*#REF!/4,
IF(Q262=6,0,
IF(Q262=7,(14)*#REF!)))))))),
IF(AZ262="t",
IF(Q262=0,0,
IF(Q262=1,(11-2)*(#REF!+#REF!)/4*4,
IF(Q262=2,(11-2)*(#REF!+#REF!)/4*2,
IF(Q262=3,(11-2)*(#REF!+#REF!)/4*3,
IF(Q262=4,(11-2)*(#REF!+#REF!)/4,
IF(Q262=5,(11-2)*#REF!/4,
IF(Q262=6,0,
IF(Q262=7,(11)*#REF!))))))))))</f>
        <v>#REF!</v>
      </c>
      <c r="AV262" s="2" t="e">
        <f t="shared" si="104"/>
        <v>#REF!</v>
      </c>
      <c r="AW262" s="2">
        <f t="shared" si="105"/>
        <v>8</v>
      </c>
      <c r="AX262" s="2">
        <f t="shared" si="106"/>
        <v>4</v>
      </c>
      <c r="AY262" s="2" t="e">
        <f t="shared" si="107"/>
        <v>#REF!</v>
      </c>
      <c r="AZ262" s="2" t="s">
        <v>63</v>
      </c>
      <c r="BA262" s="2" t="e">
        <f>IF(BG262="A",0,IF(AZ262="s",14*#REF!,IF(AZ262="T",11*#REF!,"HATA")))</f>
        <v>#REF!</v>
      </c>
      <c r="BB262" s="2" t="e">
        <f t="shared" si="108"/>
        <v>#REF!</v>
      </c>
      <c r="BC262" s="2" t="e">
        <f t="shared" si="109"/>
        <v>#REF!</v>
      </c>
      <c r="BD262" s="2" t="e">
        <f>IF(BC262-#REF!=0,"DOĞRU","YANLIŞ")</f>
        <v>#REF!</v>
      </c>
      <c r="BE262" s="2" t="e">
        <f>#REF!-BC262</f>
        <v>#REF!</v>
      </c>
      <c r="BF262" s="2">
        <v>0</v>
      </c>
      <c r="BH262" s="2">
        <v>0</v>
      </c>
      <c r="BJ262" s="2">
        <v>4</v>
      </c>
      <c r="BL262" s="7" t="e">
        <f>#REF!*14</f>
        <v>#REF!</v>
      </c>
      <c r="BM262" s="9"/>
      <c r="BN262" s="8"/>
      <c r="BO262" s="13"/>
      <c r="BP262" s="13"/>
      <c r="BQ262" s="13"/>
      <c r="BR262" s="13"/>
      <c r="BS262" s="13"/>
      <c r="BT262" s="10"/>
      <c r="BU262" s="11"/>
      <c r="BV262" s="12"/>
      <c r="CC262" s="41"/>
      <c r="CD262" s="41"/>
      <c r="CE262" s="41"/>
      <c r="CF262" s="42"/>
      <c r="CG262" s="42"/>
      <c r="CH262" s="42"/>
      <c r="CI262" s="42"/>
      <c r="CJ262" s="42"/>
      <c r="CK262" s="42"/>
    </row>
    <row r="263" spans="1:89" hidden="1" x14ac:dyDescent="0.25">
      <c r="A263" s="2" t="s">
        <v>245</v>
      </c>
      <c r="B263" s="2" t="s">
        <v>246</v>
      </c>
      <c r="C263" s="2" t="s">
        <v>246</v>
      </c>
      <c r="D263" s="4" t="s">
        <v>60</v>
      </c>
      <c r="E263" s="4" t="s">
        <v>60</v>
      </c>
      <c r="F263" s="5" t="e">
        <f>IF(AZ263="S",
IF(#REF!+BH263=2012,
IF(#REF!=1,"12-13/1",
IF(#REF!=2,"12-13/2",
IF(#REF!=3,"13-14/1",
IF(#REF!=4,"13-14/2","Hata1")))),
IF(#REF!+BH263=2013,
IF(#REF!=1,"13-14/1",
IF(#REF!=2,"13-14/2",
IF(#REF!=3,"14-15/1",
IF(#REF!=4,"14-15/2","Hata2")))),
IF(#REF!+BH263=2014,
IF(#REF!=1,"14-15/1",
IF(#REF!=2,"14-15/2",
IF(#REF!=3,"15-16/1",
IF(#REF!=4,"15-16/2","Hata3")))),
IF(#REF!+BH263=2015,
IF(#REF!=1,"15-16/1",
IF(#REF!=2,"15-16/2",
IF(#REF!=3,"16-17/1",
IF(#REF!=4,"16-17/2","Hata4")))),
IF(#REF!+BH263=2016,
IF(#REF!=1,"16-17/1",
IF(#REF!=2,"16-17/2",
IF(#REF!=3,"17-18/1",
IF(#REF!=4,"17-18/2","Hata5")))),
IF(#REF!+BH263=2017,
IF(#REF!=1,"17-18/1",
IF(#REF!=2,"17-18/2",
IF(#REF!=3,"18-19/1",
IF(#REF!=4,"18-19/2","Hata6")))),
IF(#REF!+BH263=2018,
IF(#REF!=1,"18-19/1",
IF(#REF!=2,"18-19/2",
IF(#REF!=3,"19-20/1",
IF(#REF!=4,"19-20/2","Hata7")))),
IF(#REF!+BH263=2019,
IF(#REF!=1,"19-20/1",
IF(#REF!=2,"19-20/2",
IF(#REF!=3,"20-21/1",
IF(#REF!=4,"20-21/2","Hata8")))),
IF(#REF!+BH263=2020,
IF(#REF!=1,"20-21/1",
IF(#REF!=2,"20-21/2",
IF(#REF!=3,"21-22/1",
IF(#REF!=4,"21-22/2","Hata9")))),
IF(#REF!+BH263=2021,
IF(#REF!=1,"21-22/1",
IF(#REF!=2,"21-22/2",
IF(#REF!=3,"22-23/1",
IF(#REF!=4,"22-23/2","Hata10")))),
IF(#REF!+BH263=2022,
IF(#REF!=1,"22-23/1",
IF(#REF!=2,"22-23/2",
IF(#REF!=3,"23-24/1",
IF(#REF!=4,"23-24/2","Hata11")))),
IF(#REF!+BH263=2023,
IF(#REF!=1,"23-24/1",
IF(#REF!=2,"23-24/2",
IF(#REF!=3,"24-25/1",
IF(#REF!=4,"24-25/2","Hata12")))),
)))))))))))),
IF(AZ263="T",
IF(#REF!+BH263=2012,
IF(#REF!=1,"12-13/1",
IF(#REF!=2,"12-13/2",
IF(#REF!=3,"12-13/3",
IF(#REF!=4,"13-14/1",
IF(#REF!=5,"13-14/2",
IF(#REF!=6,"13-14/3","Hata1")))))),
IF(#REF!+BH263=2013,
IF(#REF!=1,"13-14/1",
IF(#REF!=2,"13-14/2",
IF(#REF!=3,"13-14/3",
IF(#REF!=4,"14-15/1",
IF(#REF!=5,"14-15/2",
IF(#REF!=6,"14-15/3","Hata2")))))),
IF(#REF!+BH263=2014,
IF(#REF!=1,"14-15/1",
IF(#REF!=2,"14-15/2",
IF(#REF!=3,"14-15/3",
IF(#REF!=4,"15-16/1",
IF(#REF!=5,"15-16/2",
IF(#REF!=6,"15-16/3","Hata3")))))),
IF(AND(#REF!+#REF!&gt;2014,#REF!+#REF!&lt;2015,BH263=1),
IF(#REF!=0.1,"14-15/0.1",
IF(#REF!=0.2,"14-15/0.2",
IF(#REF!=0.3,"14-15/0.3","Hata4"))),
IF(#REF!+BH263=2015,
IF(#REF!=1,"15-16/1",
IF(#REF!=2,"15-16/2",
IF(#REF!=3,"15-16/3",
IF(#REF!=4,"16-17/1",
IF(#REF!=5,"16-17/2",
IF(#REF!=6,"16-17/3","Hata5")))))),
IF(#REF!+BH263=2016,
IF(#REF!=1,"16-17/1",
IF(#REF!=2,"16-17/2",
IF(#REF!=3,"16-17/3",
IF(#REF!=4,"17-18/1",
IF(#REF!=5,"17-18/2",
IF(#REF!=6,"17-18/3","Hata6")))))),
IF(#REF!+BH263=2017,
IF(#REF!=1,"17-18/1",
IF(#REF!=2,"17-18/2",
IF(#REF!=3,"17-18/3",
IF(#REF!=4,"18-19/1",
IF(#REF!=5,"18-19/2",
IF(#REF!=6,"18-19/3","Hata7")))))),
IF(#REF!+BH263=2018,
IF(#REF!=1,"18-19/1",
IF(#REF!=2,"18-19/2",
IF(#REF!=3,"18-19/3",
IF(#REF!=4,"19-20/1",
IF(#REF!=5," 19-20/2",
IF(#REF!=6,"19-20/3","Hata8")))))),
IF(#REF!+BH263=2019,
IF(#REF!=1,"19-20/1",
IF(#REF!=2,"19-20/2",
IF(#REF!=3,"19-20/3",
IF(#REF!=4,"20-21/1",
IF(#REF!=5,"20-21/2",
IF(#REF!=6,"20-21/3","Hata9")))))),
IF(#REF!+BH263=2020,
IF(#REF!=1,"20-21/1",
IF(#REF!=2,"20-21/2",
IF(#REF!=3,"20-21/3",
IF(#REF!=4,"21-22/1",
IF(#REF!=5,"21-22/2",
IF(#REF!=6,"21-22/3","Hata10")))))),
IF(#REF!+BH263=2021,
IF(#REF!=1,"21-22/1",
IF(#REF!=2,"21-22/2",
IF(#REF!=3,"21-22/3",
IF(#REF!=4,"22-23/1",
IF(#REF!=5,"22-23/2",
IF(#REF!=6,"22-23/3","Hata11")))))),
IF(#REF!+BH263=2022,
IF(#REF!=1,"22-23/1",
IF(#REF!=2,"22-23/2",
IF(#REF!=3,"22-23/3",
IF(#REF!=4,"23-24/1",
IF(#REF!=5,"23-24/2",
IF(#REF!=6,"23-24/3","Hata12")))))),
IF(#REF!+BH263=2023,
IF(#REF!=1,"23-24/1",
IF(#REF!=2,"23-24/2",
IF(#REF!=3,"23-24/3",
IF(#REF!=4,"24-25/1",
IF(#REF!=5,"24-25/2",
IF(#REF!=6,"24-25/3","Hata13")))))),
))))))))))))))
)</f>
        <v>#REF!</v>
      </c>
      <c r="G263" s="4"/>
      <c r="H263" s="2" t="s">
        <v>151</v>
      </c>
      <c r="I263" s="2">
        <v>238531</v>
      </c>
      <c r="J263" s="2" t="s">
        <v>107</v>
      </c>
      <c r="L263" s="2">
        <v>4358</v>
      </c>
      <c r="Q263" s="5">
        <v>0</v>
      </c>
      <c r="R263" s="2">
        <f>VLOOKUP($Q263,[1]sistem!$I$3:$L$10,2,FALSE)</f>
        <v>0</v>
      </c>
      <c r="S263" s="2">
        <f>VLOOKUP($Q263,[1]sistem!$I$3:$L$10,3,FALSE)</f>
        <v>0</v>
      </c>
      <c r="T263" s="2">
        <f>VLOOKUP($Q263,[1]sistem!$I$3:$L$10,4,FALSE)</f>
        <v>0</v>
      </c>
      <c r="U263" s="2" t="e">
        <f>VLOOKUP($AZ263,[1]sistem!$I$13:$L$14,2,FALSE)*#REF!</f>
        <v>#REF!</v>
      </c>
      <c r="V263" s="2" t="e">
        <f>VLOOKUP($AZ263,[1]sistem!$I$13:$L$14,3,FALSE)*#REF!</f>
        <v>#REF!</v>
      </c>
      <c r="W263" s="2" t="e">
        <f>VLOOKUP($AZ263,[1]sistem!$I$13:$L$14,4,FALSE)*#REF!</f>
        <v>#REF!</v>
      </c>
      <c r="X263" s="2" t="e">
        <f t="shared" si="96"/>
        <v>#REF!</v>
      </c>
      <c r="Y263" s="2" t="e">
        <f t="shared" si="97"/>
        <v>#REF!</v>
      </c>
      <c r="Z263" s="2" t="e">
        <f t="shared" si="98"/>
        <v>#REF!</v>
      </c>
      <c r="AA263" s="2" t="e">
        <f t="shared" si="99"/>
        <v>#REF!</v>
      </c>
      <c r="AB263" s="2">
        <f>VLOOKUP(AZ263,[1]sistem!$I$18:$J$19,2,FALSE)</f>
        <v>11</v>
      </c>
      <c r="AC263" s="2">
        <v>0.25</v>
      </c>
      <c r="AD263" s="2">
        <f>VLOOKUP($Q263,[1]sistem!$I$3:$M$10,5,FALSE)</f>
        <v>0</v>
      </c>
      <c r="AG263" s="2" t="e">
        <f>(#REF!+#REF!)*AB263</f>
        <v>#REF!</v>
      </c>
      <c r="AH263" s="2">
        <f>VLOOKUP($Q263,[1]sistem!$I$3:$N$10,6,FALSE)</f>
        <v>0</v>
      </c>
      <c r="AI263" s="2">
        <v>2</v>
      </c>
      <c r="AJ263" s="2">
        <f t="shared" si="100"/>
        <v>0</v>
      </c>
      <c r="AK263" s="2">
        <f>VLOOKUP($AZ263,[1]sistem!$I$18:$K$19,3,FALSE)</f>
        <v>11</v>
      </c>
      <c r="AL263" s="2" t="e">
        <f>AK263*#REF!</f>
        <v>#REF!</v>
      </c>
      <c r="AM263" s="2" t="e">
        <f t="shared" si="101"/>
        <v>#REF!</v>
      </c>
      <c r="AN263" s="2">
        <f>IF(AZ263="s",25,25)</f>
        <v>25</v>
      </c>
      <c r="AO263" s="2" t="e">
        <f t="shared" si="102"/>
        <v>#REF!</v>
      </c>
      <c r="AP263" s="2" t="e">
        <f>ROUND(AO263-#REF!,0)</f>
        <v>#REF!</v>
      </c>
      <c r="AQ263" s="2">
        <f>IF(AZ263="s",IF(Q263=0,0,
IF(Q263=1,#REF!*4*4,
IF(Q263=2,0,
IF(Q263=3,#REF!*4*2,
IF(Q263=4,0,
IF(Q263=5,0,
IF(Q263=6,0,
IF(Q263=7,0)))))))),
IF(AZ263="t",
IF(Q263=0,0,
IF(Q263=1,#REF!*4*4*0.8,
IF(Q263=2,0,
IF(Q263=3,#REF!*4*2*0.8,
IF(Q263=4,0,
IF(Q263=5,0,
IF(Q263=6,0,
IF(Q263=7,0))))))))))</f>
        <v>0</v>
      </c>
      <c r="AR263" s="2">
        <f>IF(AZ263="s",
IF(Q263=0,0,
IF(Q263=1,0,
IF(Q263=2,#REF!*4*2,
IF(Q263=3,#REF!*4,
IF(Q263=4,#REF!*4,
IF(Q263=5,0,
IF(Q263=6,0,
IF(Q263=7,#REF!*4)))))))),
IF(AZ263="t",
IF(Q263=0,0,
IF(Q263=1,0,
IF(Q263=2,#REF!*4*2*0.8,
IF(Q263=3,#REF!*4*0.8,
IF(Q263=4,#REF!*4*0.8,
IF(Q263=5,0,
IF(Q263=6,0,
IF(Q263=7,#REF!*4))))))))))</f>
        <v>0</v>
      </c>
      <c r="AS263" s="2" t="e">
        <f>IF(AZ263="s",
IF(Q263=0,0,
IF(Q263=1,#REF!*2,
IF(Q263=2,#REF!*2,
IF(Q263=3,#REF!*2,
IF(Q263=4,#REF!*2,
IF(Q263=5,#REF!*2,
IF(Q263=6,#REF!*2,
IF(Q263=7,#REF!*2)))))))),
IF(AZ263="t",
IF(Q263=0,#REF!*2*0.8,
IF(Q263=1,#REF!*2*0.8,
IF(Q263=2,#REF!*2*0.8,
IF(Q263=3,#REF!*2*0.8,
IF(Q263=4,#REF!*2*0.8,
IF(Q263=5,#REF!*2*0.8,
IF(Q263=6,#REF!*1*0.8,
IF(Q263=7,#REF!*2))))))))))</f>
        <v>#REF!</v>
      </c>
      <c r="AT263" s="2" t="e">
        <f t="shared" si="103"/>
        <v>#REF!</v>
      </c>
      <c r="AU263" s="2">
        <f>IF(AZ263="s",
IF(Q263=0,0,
IF(Q263=1,(14-2)*(#REF!+#REF!)/4*4,
IF(Q263=2,(14-2)*(#REF!+#REF!)/4*2,
IF(Q263=3,(14-2)*(#REF!+#REF!)/4*3,
IF(Q263=4,(14-2)*(#REF!+#REF!)/4,
IF(Q263=5,(14-2)*#REF!/4,
IF(Q263=6,0,
IF(Q263=7,(14)*#REF!)))))))),
IF(AZ263="t",
IF(Q263=0,0,
IF(Q263=1,(11-2)*(#REF!+#REF!)/4*4,
IF(Q263=2,(11-2)*(#REF!+#REF!)/4*2,
IF(Q263=3,(11-2)*(#REF!+#REF!)/4*3,
IF(Q263=4,(11-2)*(#REF!+#REF!)/4,
IF(Q263=5,(11-2)*#REF!/4,
IF(Q263=6,0,
IF(Q263=7,(11)*#REF!))))))))))</f>
        <v>0</v>
      </c>
      <c r="AV263" s="2" t="e">
        <f t="shared" si="104"/>
        <v>#REF!</v>
      </c>
      <c r="AW263" s="2">
        <f t="shared" si="105"/>
        <v>0</v>
      </c>
      <c r="AX263" s="2">
        <f t="shared" si="106"/>
        <v>0</v>
      </c>
      <c r="AY263" s="2" t="e">
        <f t="shared" si="107"/>
        <v>#REF!</v>
      </c>
      <c r="AZ263" s="2" t="s">
        <v>81</v>
      </c>
      <c r="BA263" s="2" t="e">
        <f>IF(BG263="A",0,IF(AZ263="s",14*#REF!,IF(AZ263="T",11*#REF!,"HATA")))</f>
        <v>#REF!</v>
      </c>
      <c r="BB263" s="2" t="e">
        <f t="shared" si="108"/>
        <v>#REF!</v>
      </c>
      <c r="BC263" s="2" t="e">
        <f t="shared" si="109"/>
        <v>#REF!</v>
      </c>
      <c r="BD263" s="2" t="e">
        <f>IF(BC263-#REF!=0,"DOĞRU","YANLIŞ")</f>
        <v>#REF!</v>
      </c>
      <c r="BE263" s="2" t="e">
        <f>#REF!-BC263</f>
        <v>#REF!</v>
      </c>
      <c r="BF263" s="2">
        <v>0</v>
      </c>
      <c r="BH263" s="2">
        <v>0</v>
      </c>
      <c r="BJ263" s="2">
        <v>0</v>
      </c>
      <c r="BL263" s="7" t="e">
        <f>#REF!*14</f>
        <v>#REF!</v>
      </c>
      <c r="BM263" s="9"/>
      <c r="BN263" s="8"/>
      <c r="BO263" s="13"/>
      <c r="BP263" s="13"/>
      <c r="BQ263" s="13"/>
      <c r="BR263" s="13"/>
      <c r="BS263" s="13"/>
      <c r="BT263" s="10"/>
      <c r="BU263" s="11"/>
      <c r="BV263" s="12"/>
      <c r="CC263" s="41"/>
      <c r="CD263" s="41"/>
      <c r="CE263" s="41"/>
      <c r="CF263" s="42"/>
      <c r="CG263" s="42"/>
      <c r="CH263" s="42"/>
      <c r="CI263" s="42"/>
      <c r="CJ263" s="42"/>
      <c r="CK263" s="42"/>
    </row>
    <row r="264" spans="1:89" hidden="1" x14ac:dyDescent="0.25">
      <c r="A264" s="2" t="s">
        <v>520</v>
      </c>
      <c r="B264" s="2" t="s">
        <v>521</v>
      </c>
      <c r="C264" s="2" t="s">
        <v>521</v>
      </c>
      <c r="D264" s="4" t="s">
        <v>60</v>
      </c>
      <c r="E264" s="4" t="s">
        <v>60</v>
      </c>
      <c r="F264" s="5" t="e">
        <f>IF(AZ264="S",
IF(#REF!+BH264=2012,
IF(#REF!=1,"12-13/1",
IF(#REF!=2,"12-13/2",
IF(#REF!=3,"13-14/1",
IF(#REF!=4,"13-14/2","Hata1")))),
IF(#REF!+BH264=2013,
IF(#REF!=1,"13-14/1",
IF(#REF!=2,"13-14/2",
IF(#REF!=3,"14-15/1",
IF(#REF!=4,"14-15/2","Hata2")))),
IF(#REF!+BH264=2014,
IF(#REF!=1,"14-15/1",
IF(#REF!=2,"14-15/2",
IF(#REF!=3,"15-16/1",
IF(#REF!=4,"15-16/2","Hata3")))),
IF(#REF!+BH264=2015,
IF(#REF!=1,"15-16/1",
IF(#REF!=2,"15-16/2",
IF(#REF!=3,"16-17/1",
IF(#REF!=4,"16-17/2","Hata4")))),
IF(#REF!+BH264=2016,
IF(#REF!=1,"16-17/1",
IF(#REF!=2,"16-17/2",
IF(#REF!=3,"17-18/1",
IF(#REF!=4,"17-18/2","Hata5")))),
IF(#REF!+BH264=2017,
IF(#REF!=1,"17-18/1",
IF(#REF!=2,"17-18/2",
IF(#REF!=3,"18-19/1",
IF(#REF!=4,"18-19/2","Hata6")))),
IF(#REF!+BH264=2018,
IF(#REF!=1,"18-19/1",
IF(#REF!=2,"18-19/2",
IF(#REF!=3,"19-20/1",
IF(#REF!=4,"19-20/2","Hata7")))),
IF(#REF!+BH264=2019,
IF(#REF!=1,"19-20/1",
IF(#REF!=2,"19-20/2",
IF(#REF!=3,"20-21/1",
IF(#REF!=4,"20-21/2","Hata8")))),
IF(#REF!+BH264=2020,
IF(#REF!=1,"20-21/1",
IF(#REF!=2,"20-21/2",
IF(#REF!=3,"21-22/1",
IF(#REF!=4,"21-22/2","Hata9")))),
IF(#REF!+BH264=2021,
IF(#REF!=1,"21-22/1",
IF(#REF!=2,"21-22/2",
IF(#REF!=3,"22-23/1",
IF(#REF!=4,"22-23/2","Hata10")))),
IF(#REF!+BH264=2022,
IF(#REF!=1,"22-23/1",
IF(#REF!=2,"22-23/2",
IF(#REF!=3,"23-24/1",
IF(#REF!=4,"23-24/2","Hata11")))),
IF(#REF!+BH264=2023,
IF(#REF!=1,"23-24/1",
IF(#REF!=2,"23-24/2",
IF(#REF!=3,"24-25/1",
IF(#REF!=4,"24-25/2","Hata12")))),
)))))))))))),
IF(AZ264="T",
IF(#REF!+BH264=2012,
IF(#REF!=1,"12-13/1",
IF(#REF!=2,"12-13/2",
IF(#REF!=3,"12-13/3",
IF(#REF!=4,"13-14/1",
IF(#REF!=5,"13-14/2",
IF(#REF!=6,"13-14/3","Hata1")))))),
IF(#REF!+BH264=2013,
IF(#REF!=1,"13-14/1",
IF(#REF!=2,"13-14/2",
IF(#REF!=3,"13-14/3",
IF(#REF!=4,"14-15/1",
IF(#REF!=5,"14-15/2",
IF(#REF!=6,"14-15/3","Hata2")))))),
IF(#REF!+BH264=2014,
IF(#REF!=1,"14-15/1",
IF(#REF!=2,"14-15/2",
IF(#REF!=3,"14-15/3",
IF(#REF!=4,"15-16/1",
IF(#REF!=5,"15-16/2",
IF(#REF!=6,"15-16/3","Hata3")))))),
IF(AND(#REF!+#REF!&gt;2014,#REF!+#REF!&lt;2015,BH264=1),
IF(#REF!=0.1,"14-15/0.1",
IF(#REF!=0.2,"14-15/0.2",
IF(#REF!=0.3,"14-15/0.3","Hata4"))),
IF(#REF!+BH264=2015,
IF(#REF!=1,"15-16/1",
IF(#REF!=2,"15-16/2",
IF(#REF!=3,"15-16/3",
IF(#REF!=4,"16-17/1",
IF(#REF!=5,"16-17/2",
IF(#REF!=6,"16-17/3","Hata5")))))),
IF(#REF!+BH264=2016,
IF(#REF!=1,"16-17/1",
IF(#REF!=2,"16-17/2",
IF(#REF!=3,"16-17/3",
IF(#REF!=4,"17-18/1",
IF(#REF!=5,"17-18/2",
IF(#REF!=6,"17-18/3","Hata6")))))),
IF(#REF!+BH264=2017,
IF(#REF!=1,"17-18/1",
IF(#REF!=2,"17-18/2",
IF(#REF!=3,"17-18/3",
IF(#REF!=4,"18-19/1",
IF(#REF!=5,"18-19/2",
IF(#REF!=6,"18-19/3","Hata7")))))),
IF(#REF!+BH264=2018,
IF(#REF!=1,"18-19/1",
IF(#REF!=2,"18-19/2",
IF(#REF!=3,"18-19/3",
IF(#REF!=4,"19-20/1",
IF(#REF!=5," 19-20/2",
IF(#REF!=6,"19-20/3","Hata8")))))),
IF(#REF!+BH264=2019,
IF(#REF!=1,"19-20/1",
IF(#REF!=2,"19-20/2",
IF(#REF!=3,"19-20/3",
IF(#REF!=4,"20-21/1",
IF(#REF!=5,"20-21/2",
IF(#REF!=6,"20-21/3","Hata9")))))),
IF(#REF!+BH264=2020,
IF(#REF!=1,"20-21/1",
IF(#REF!=2,"20-21/2",
IF(#REF!=3,"20-21/3",
IF(#REF!=4,"21-22/1",
IF(#REF!=5,"21-22/2",
IF(#REF!=6,"21-22/3","Hata10")))))),
IF(#REF!+BH264=2021,
IF(#REF!=1,"21-22/1",
IF(#REF!=2,"21-22/2",
IF(#REF!=3,"21-22/3",
IF(#REF!=4,"22-23/1",
IF(#REF!=5,"22-23/2",
IF(#REF!=6,"22-23/3","Hata11")))))),
IF(#REF!+BH264=2022,
IF(#REF!=1,"22-23/1",
IF(#REF!=2,"22-23/2",
IF(#REF!=3,"22-23/3",
IF(#REF!=4,"23-24/1",
IF(#REF!=5,"23-24/2",
IF(#REF!=6,"23-24/3","Hata12")))))),
IF(#REF!+BH264=2023,
IF(#REF!=1,"23-24/1",
IF(#REF!=2,"23-24/2",
IF(#REF!=3,"23-24/3",
IF(#REF!=4,"24-25/1",
IF(#REF!=5,"24-25/2",
IF(#REF!=6,"24-25/3","Hata13")))))),
))))))))))))))
)</f>
        <v>#REF!</v>
      </c>
      <c r="G264" s="4"/>
      <c r="H264" s="2" t="s">
        <v>151</v>
      </c>
      <c r="I264" s="2">
        <v>238531</v>
      </c>
      <c r="J264" s="2" t="s">
        <v>107</v>
      </c>
      <c r="Q264" s="5">
        <v>4</v>
      </c>
      <c r="R264" s="2">
        <f>VLOOKUP($Q264,[1]sistem!$I$3:$L$10,2,FALSE)</f>
        <v>0</v>
      </c>
      <c r="S264" s="2">
        <f>VLOOKUP($Q264,[1]sistem!$I$3:$L$10,3,FALSE)</f>
        <v>1</v>
      </c>
      <c r="T264" s="2">
        <f>VLOOKUP($Q264,[1]sistem!$I$3:$L$10,4,FALSE)</f>
        <v>1</v>
      </c>
      <c r="U264" s="2" t="e">
        <f>VLOOKUP($AZ264,[1]sistem!$I$13:$L$14,2,FALSE)*#REF!</f>
        <v>#REF!</v>
      </c>
      <c r="V264" s="2" t="e">
        <f>VLOOKUP($AZ264,[1]sistem!$I$13:$L$14,3,FALSE)*#REF!</f>
        <v>#REF!</v>
      </c>
      <c r="W264" s="2" t="e">
        <f>VLOOKUP($AZ264,[1]sistem!$I$13:$L$14,4,FALSE)*#REF!</f>
        <v>#REF!</v>
      </c>
      <c r="X264" s="2" t="e">
        <f t="shared" si="96"/>
        <v>#REF!</v>
      </c>
      <c r="Y264" s="2" t="e">
        <f t="shared" si="97"/>
        <v>#REF!</v>
      </c>
      <c r="Z264" s="2" t="e">
        <f t="shared" si="98"/>
        <v>#REF!</v>
      </c>
      <c r="AA264" s="2" t="e">
        <f t="shared" si="99"/>
        <v>#REF!</v>
      </c>
      <c r="AB264" s="2">
        <f>VLOOKUP(AZ264,[1]sistem!$I$18:$J$19,2,FALSE)</f>
        <v>14</v>
      </c>
      <c r="AC264" s="2">
        <v>0.25</v>
      </c>
      <c r="AD264" s="2">
        <f>VLOOKUP($Q264,[1]sistem!$I$3:$M$10,5,FALSE)</f>
        <v>1</v>
      </c>
      <c r="AG264" s="2" t="e">
        <f>(#REF!+#REF!)*AB264</f>
        <v>#REF!</v>
      </c>
      <c r="AH264" s="2">
        <f>VLOOKUP($Q264,[1]sistem!$I$3:$N$10,6,FALSE)</f>
        <v>2</v>
      </c>
      <c r="AI264" s="2">
        <v>2</v>
      </c>
      <c r="AJ264" s="2">
        <f t="shared" si="100"/>
        <v>4</v>
      </c>
      <c r="AK264" s="2">
        <f>VLOOKUP($AZ264,[1]sistem!$I$18:$K$19,3,FALSE)</f>
        <v>14</v>
      </c>
      <c r="AL264" s="2" t="e">
        <f>AK264*#REF!</f>
        <v>#REF!</v>
      </c>
      <c r="AM264" s="2" t="e">
        <f t="shared" si="101"/>
        <v>#REF!</v>
      </c>
      <c r="AN264" s="2">
        <f>IF(AN275="s",25,25)</f>
        <v>25</v>
      </c>
      <c r="AO264" s="2" t="e">
        <f t="shared" si="102"/>
        <v>#REF!</v>
      </c>
      <c r="AP264" s="2" t="e">
        <f>ROUND(AO264-#REF!,0)</f>
        <v>#REF!</v>
      </c>
      <c r="AQ264" s="2">
        <f>IF(AZ264="s",IF(Q264=0,0,
IF(Q264=1,#REF!*4*4,
IF(Q264=2,0,
IF(Q264=3,#REF!*4*2,
IF(Q264=4,0,
IF(Q264=5,0,
IF(Q264=6,0,
IF(Q264=7,0)))))))),
IF(AZ264="t",
IF(Q264=0,0,
IF(Q264=1,#REF!*4*4*0.8,
IF(Q264=2,0,
IF(Q264=3,#REF!*4*2*0.8,
IF(Q264=4,0,
IF(Q264=5,0,
IF(Q264=6,0,
IF(Q264=7,0))))))))))</f>
        <v>0</v>
      </c>
      <c r="AR264" s="2" t="e">
        <f>IF(AZ264="s",
IF(Q264=0,0,
IF(Q264=1,0,
IF(Q264=2,#REF!*4*2,
IF(Q264=3,#REF!*4,
IF(Q264=4,#REF!*4,
IF(Q264=5,0,
IF(Q264=6,0,
IF(Q264=7,#REF!*4)))))))),
IF(AZ264="t",
IF(Q264=0,0,
IF(Q264=1,0,
IF(Q264=2,#REF!*4*2*0.8,
IF(Q264=3,#REF!*4*0.8,
IF(Q264=4,#REF!*4*0.8,
IF(Q264=5,0,
IF(Q264=6,0,
IF(Q264=7,#REF!*4))))))))))</f>
        <v>#REF!</v>
      </c>
      <c r="AS264" s="2" t="e">
        <f>IF(AZ264="s",
IF(Q264=0,0,
IF(Q264=1,#REF!*2,
IF(Q264=2,#REF!*2,
IF(Q264=3,#REF!*2,
IF(Q264=4,#REF!*2,
IF(Q264=5,#REF!*2,
IF(Q264=6,#REF!*2,
IF(Q264=7,#REF!*2)))))))),
IF(AZ264="t",
IF(Q264=0,#REF!*2*0.8,
IF(Q264=1,#REF!*2*0.8,
IF(Q264=2,#REF!*2*0.8,
IF(Q264=3,#REF!*2*0.8,
IF(Q264=4,#REF!*2*0.8,
IF(Q264=5,#REF!*2*0.8,
IF(Q264=6,#REF!*1*0.8,
IF(Q264=7,#REF!*2))))))))))</f>
        <v>#REF!</v>
      </c>
      <c r="AT264" s="2" t="e">
        <f t="shared" si="103"/>
        <v>#REF!</v>
      </c>
      <c r="AU264" s="2" t="e">
        <f>IF(AZ264="s",
IF(Q264=0,0,
IF(Q264=1,(14-2)*(#REF!+#REF!)/4*4,
IF(Q264=2,(14-2)*(#REF!+#REF!)/4*2,
IF(Q264=3,(14-2)*(#REF!+#REF!)/4*3,
IF(Q264=4,(14-2)*(#REF!+#REF!)/4,
IF(Q264=5,(14-2)*#REF!/4,
IF(Q264=6,0,
IF(Q264=7,(14)*#REF!)))))))),
IF(AZ264="t",
IF(Q264=0,0,
IF(Q264=1,(11-2)*(#REF!+#REF!)/4*4,
IF(Q264=2,(11-2)*(#REF!+#REF!)/4*2,
IF(Q264=3,(11-2)*(#REF!+#REF!)/4*3,
IF(Q264=4,(11-2)*(#REF!+#REF!)/4,
IF(Q264=5,(11-2)*#REF!/4,
IF(Q264=6,0,
IF(Q264=7,(11)*#REF!))))))))))</f>
        <v>#REF!</v>
      </c>
      <c r="AV264" s="2" t="e">
        <f t="shared" si="104"/>
        <v>#REF!</v>
      </c>
      <c r="AW264" s="2">
        <f t="shared" si="105"/>
        <v>8</v>
      </c>
      <c r="AX264" s="2">
        <f t="shared" si="106"/>
        <v>4</v>
      </c>
      <c r="AY264" s="2" t="e">
        <f t="shared" si="107"/>
        <v>#REF!</v>
      </c>
      <c r="AZ264" s="2" t="s">
        <v>63</v>
      </c>
      <c r="BA264" s="2" t="e">
        <f>IF(BG264="A",0,IF(AZ264="s",14*#REF!,IF(AZ264="T",11*#REF!,"HATA")))</f>
        <v>#REF!</v>
      </c>
      <c r="BB264" s="2" t="e">
        <f t="shared" si="108"/>
        <v>#REF!</v>
      </c>
      <c r="BC264" s="2" t="e">
        <f t="shared" si="109"/>
        <v>#REF!</v>
      </c>
      <c r="BD264" s="2" t="e">
        <f>IF(BC264-#REF!=0,"DOĞRU","YANLIŞ")</f>
        <v>#REF!</v>
      </c>
      <c r="BE264" s="2" t="e">
        <f>#REF!-BC264</f>
        <v>#REF!</v>
      </c>
      <c r="BF264" s="2">
        <v>0</v>
      </c>
      <c r="BH264" s="2">
        <v>0</v>
      </c>
      <c r="BJ264" s="2">
        <v>4</v>
      </c>
      <c r="BL264" s="7" t="e">
        <f>#REF!*14</f>
        <v>#REF!</v>
      </c>
      <c r="BM264" s="9"/>
      <c r="BN264" s="8"/>
      <c r="BO264" s="13"/>
      <c r="BP264" s="13"/>
      <c r="BQ264" s="13"/>
      <c r="BR264" s="13"/>
      <c r="BS264" s="13"/>
      <c r="BT264" s="10"/>
      <c r="BU264" s="11"/>
      <c r="BV264" s="12"/>
      <c r="CC264" s="41"/>
      <c r="CD264" s="41"/>
      <c r="CE264" s="41"/>
      <c r="CF264" s="42"/>
      <c r="CG264" s="42"/>
      <c r="CH264" s="42"/>
      <c r="CI264" s="42"/>
      <c r="CJ264" s="42"/>
      <c r="CK264" s="42"/>
    </row>
    <row r="265" spans="1:89" hidden="1" x14ac:dyDescent="0.25">
      <c r="A265" s="2" t="s">
        <v>486</v>
      </c>
      <c r="B265" s="2" t="s">
        <v>487</v>
      </c>
      <c r="C265" s="2" t="s">
        <v>487</v>
      </c>
      <c r="D265" s="4" t="s">
        <v>60</v>
      </c>
      <c r="E265" s="4" t="s">
        <v>60</v>
      </c>
      <c r="F265" s="5" t="e">
        <f>IF(AZ265="S",
IF(#REF!+BH265=2012,
IF(#REF!=1,"12-13/1",
IF(#REF!=2,"12-13/2",
IF(#REF!=3,"13-14/1",
IF(#REF!=4,"13-14/2","Hata1")))),
IF(#REF!+BH265=2013,
IF(#REF!=1,"13-14/1",
IF(#REF!=2,"13-14/2",
IF(#REF!=3,"14-15/1",
IF(#REF!=4,"14-15/2","Hata2")))),
IF(#REF!+BH265=2014,
IF(#REF!=1,"14-15/1",
IF(#REF!=2,"14-15/2",
IF(#REF!=3,"15-16/1",
IF(#REF!=4,"15-16/2","Hata3")))),
IF(#REF!+BH265=2015,
IF(#REF!=1,"15-16/1",
IF(#REF!=2,"15-16/2",
IF(#REF!=3,"16-17/1",
IF(#REF!=4,"16-17/2","Hata4")))),
IF(#REF!+BH265=2016,
IF(#REF!=1,"16-17/1",
IF(#REF!=2,"16-17/2",
IF(#REF!=3,"17-18/1",
IF(#REF!=4,"17-18/2","Hata5")))),
IF(#REF!+BH265=2017,
IF(#REF!=1,"17-18/1",
IF(#REF!=2,"17-18/2",
IF(#REF!=3,"18-19/1",
IF(#REF!=4,"18-19/2","Hata6")))),
IF(#REF!+BH265=2018,
IF(#REF!=1,"18-19/1",
IF(#REF!=2,"18-19/2",
IF(#REF!=3,"19-20/1",
IF(#REF!=4,"19-20/2","Hata7")))),
IF(#REF!+BH265=2019,
IF(#REF!=1,"19-20/1",
IF(#REF!=2,"19-20/2",
IF(#REF!=3,"20-21/1",
IF(#REF!=4,"20-21/2","Hata8")))),
IF(#REF!+BH265=2020,
IF(#REF!=1,"20-21/1",
IF(#REF!=2,"20-21/2",
IF(#REF!=3,"21-22/1",
IF(#REF!=4,"21-22/2","Hata9")))),
IF(#REF!+BH265=2021,
IF(#REF!=1,"21-22/1",
IF(#REF!=2,"21-22/2",
IF(#REF!=3,"22-23/1",
IF(#REF!=4,"22-23/2","Hata10")))),
IF(#REF!+BH265=2022,
IF(#REF!=1,"22-23/1",
IF(#REF!=2,"22-23/2",
IF(#REF!=3,"23-24/1",
IF(#REF!=4,"23-24/2","Hata11")))),
IF(#REF!+BH265=2023,
IF(#REF!=1,"23-24/1",
IF(#REF!=2,"23-24/2",
IF(#REF!=3,"24-25/1",
IF(#REF!=4,"24-25/2","Hata12")))),
)))))))))))),
IF(AZ265="T",
IF(#REF!+BH265=2012,
IF(#REF!=1,"12-13/1",
IF(#REF!=2,"12-13/2",
IF(#REF!=3,"12-13/3",
IF(#REF!=4,"13-14/1",
IF(#REF!=5,"13-14/2",
IF(#REF!=6,"13-14/3","Hata1")))))),
IF(#REF!+BH265=2013,
IF(#REF!=1,"13-14/1",
IF(#REF!=2,"13-14/2",
IF(#REF!=3,"13-14/3",
IF(#REF!=4,"14-15/1",
IF(#REF!=5,"14-15/2",
IF(#REF!=6,"14-15/3","Hata2")))))),
IF(#REF!+BH265=2014,
IF(#REF!=1,"14-15/1",
IF(#REF!=2,"14-15/2",
IF(#REF!=3,"14-15/3",
IF(#REF!=4,"15-16/1",
IF(#REF!=5,"15-16/2",
IF(#REF!=6,"15-16/3","Hata3")))))),
IF(AND(#REF!+#REF!&gt;2014,#REF!+#REF!&lt;2015,BH265=1),
IF(#REF!=0.1,"14-15/0.1",
IF(#REF!=0.2,"14-15/0.2",
IF(#REF!=0.3,"14-15/0.3","Hata4"))),
IF(#REF!+BH265=2015,
IF(#REF!=1,"15-16/1",
IF(#REF!=2,"15-16/2",
IF(#REF!=3,"15-16/3",
IF(#REF!=4,"16-17/1",
IF(#REF!=5,"16-17/2",
IF(#REF!=6,"16-17/3","Hata5")))))),
IF(#REF!+BH265=2016,
IF(#REF!=1,"16-17/1",
IF(#REF!=2,"16-17/2",
IF(#REF!=3,"16-17/3",
IF(#REF!=4,"17-18/1",
IF(#REF!=5,"17-18/2",
IF(#REF!=6,"17-18/3","Hata6")))))),
IF(#REF!+BH265=2017,
IF(#REF!=1,"17-18/1",
IF(#REF!=2,"17-18/2",
IF(#REF!=3,"17-18/3",
IF(#REF!=4,"18-19/1",
IF(#REF!=5,"18-19/2",
IF(#REF!=6,"18-19/3","Hata7")))))),
IF(#REF!+BH265=2018,
IF(#REF!=1,"18-19/1",
IF(#REF!=2,"18-19/2",
IF(#REF!=3,"18-19/3",
IF(#REF!=4,"19-20/1",
IF(#REF!=5," 19-20/2",
IF(#REF!=6,"19-20/3","Hata8")))))),
IF(#REF!+BH265=2019,
IF(#REF!=1,"19-20/1",
IF(#REF!=2,"19-20/2",
IF(#REF!=3,"19-20/3",
IF(#REF!=4,"20-21/1",
IF(#REF!=5,"20-21/2",
IF(#REF!=6,"20-21/3","Hata9")))))),
IF(#REF!+BH265=2020,
IF(#REF!=1,"20-21/1",
IF(#REF!=2,"20-21/2",
IF(#REF!=3,"20-21/3",
IF(#REF!=4,"21-22/1",
IF(#REF!=5,"21-22/2",
IF(#REF!=6,"21-22/3","Hata10")))))),
IF(#REF!+BH265=2021,
IF(#REF!=1,"21-22/1",
IF(#REF!=2,"21-22/2",
IF(#REF!=3,"21-22/3",
IF(#REF!=4,"22-23/1",
IF(#REF!=5,"22-23/2",
IF(#REF!=6,"22-23/3","Hata11")))))),
IF(#REF!+BH265=2022,
IF(#REF!=1,"22-23/1",
IF(#REF!=2,"22-23/2",
IF(#REF!=3,"22-23/3",
IF(#REF!=4,"23-24/1",
IF(#REF!=5,"23-24/2",
IF(#REF!=6,"23-24/3","Hata12")))))),
IF(#REF!+BH265=2023,
IF(#REF!=1,"23-24/1",
IF(#REF!=2,"23-24/2",
IF(#REF!=3,"23-24/3",
IF(#REF!=4,"24-25/1",
IF(#REF!=5,"24-25/2",
IF(#REF!=6,"24-25/3","Hata13")))))),
))))))))))))))
)</f>
        <v>#REF!</v>
      </c>
      <c r="G265" s="4"/>
      <c r="H265" s="2" t="s">
        <v>151</v>
      </c>
      <c r="I265" s="2">
        <v>238531</v>
      </c>
      <c r="J265" s="2" t="s">
        <v>107</v>
      </c>
      <c r="Q265" s="5">
        <v>6</v>
      </c>
      <c r="R265" s="2">
        <f>VLOOKUP($Q265,[1]sistem!$I$3:$L$10,2,FALSE)</f>
        <v>0</v>
      </c>
      <c r="S265" s="2">
        <f>VLOOKUP($Q265,[1]sistem!$I$3:$L$10,3,FALSE)</f>
        <v>0</v>
      </c>
      <c r="T265" s="2">
        <f>VLOOKUP($Q265,[1]sistem!$I$3:$L$10,4,FALSE)</f>
        <v>1</v>
      </c>
      <c r="U265" s="2" t="e">
        <f>VLOOKUP($AZ265,[1]sistem!$I$13:$L$14,2,FALSE)*#REF!</f>
        <v>#REF!</v>
      </c>
      <c r="V265" s="2" t="e">
        <f>VLOOKUP($AZ265,[1]sistem!$I$13:$L$14,3,FALSE)*#REF!</f>
        <v>#REF!</v>
      </c>
      <c r="W265" s="2" t="e">
        <f>VLOOKUP($AZ265,[1]sistem!$I$13:$L$14,4,FALSE)*#REF!</f>
        <v>#REF!</v>
      </c>
      <c r="X265" s="2" t="e">
        <f t="shared" si="96"/>
        <v>#REF!</v>
      </c>
      <c r="Y265" s="2" t="e">
        <f t="shared" si="97"/>
        <v>#REF!</v>
      </c>
      <c r="Z265" s="2" t="e">
        <f t="shared" si="98"/>
        <v>#REF!</v>
      </c>
      <c r="AA265" s="2" t="e">
        <f t="shared" si="99"/>
        <v>#REF!</v>
      </c>
      <c r="AB265" s="2">
        <f>VLOOKUP(AZ265,[1]sistem!$I$18:$J$19,2,FALSE)</f>
        <v>14</v>
      </c>
      <c r="AC265" s="2">
        <v>0.25</v>
      </c>
      <c r="AD265" s="2">
        <f>VLOOKUP($Q265,[1]sistem!$I$3:$M$10,5,FALSE)</f>
        <v>0</v>
      </c>
      <c r="AG265" s="2" t="e">
        <f>(#REF!+#REF!)*AB265</f>
        <v>#REF!</v>
      </c>
      <c r="AH265" s="2">
        <f>VLOOKUP($Q265,[1]sistem!$I$3:$N$10,6,FALSE)</f>
        <v>1</v>
      </c>
      <c r="AI265" s="2">
        <v>2</v>
      </c>
      <c r="AJ265" s="2">
        <f t="shared" si="100"/>
        <v>2</v>
      </c>
      <c r="AK265" s="2">
        <f>VLOOKUP($AZ265,[1]sistem!$I$18:$K$19,3,FALSE)</f>
        <v>14</v>
      </c>
      <c r="AL265" s="2" t="e">
        <f>AK265*#REF!</f>
        <v>#REF!</v>
      </c>
      <c r="AM265" s="2" t="e">
        <f t="shared" si="101"/>
        <v>#REF!</v>
      </c>
      <c r="AN265" s="2">
        <f>IF(AN275="s",25,25)</f>
        <v>25</v>
      </c>
      <c r="AO265" s="2" t="e">
        <f t="shared" si="102"/>
        <v>#REF!</v>
      </c>
      <c r="AP265" s="2" t="e">
        <f>ROUND(AO265-#REF!,0)</f>
        <v>#REF!</v>
      </c>
      <c r="AQ265" s="2">
        <f>IF(AZ265="s",IF(Q265=0,0,
IF(Q265=1,#REF!*4*4,
IF(Q265=2,0,
IF(Q265=3,#REF!*4*2,
IF(Q265=4,0,
IF(Q265=5,0,
IF(Q265=6,0,
IF(Q265=7,0)))))))),
IF(AZ265="t",
IF(Q265=0,0,
IF(Q265=1,#REF!*4*4*0.8,
IF(Q265=2,0,
IF(Q265=3,#REF!*4*2*0.8,
IF(Q265=4,0,
IF(Q265=5,0,
IF(Q265=6,0,
IF(Q265=7,0))))))))))</f>
        <v>0</v>
      </c>
      <c r="AR265" s="2">
        <f>IF(AZ265="s",
IF(Q265=0,0,
IF(Q265=1,0,
IF(Q265=2,#REF!*4*2,
IF(Q265=3,#REF!*4,
IF(Q265=4,#REF!*4,
IF(Q265=5,0,
IF(Q265=6,0,
IF(Q265=7,#REF!*4)))))))),
IF(AZ265="t",
IF(Q265=0,0,
IF(Q265=1,0,
IF(Q265=2,#REF!*4*2*0.8,
IF(Q265=3,#REF!*4*0.8,
IF(Q265=4,#REF!*4*0.8,
IF(Q265=5,0,
IF(Q265=6,0,
IF(Q265=7,#REF!*4))))))))))</f>
        <v>0</v>
      </c>
      <c r="AS265" s="2" t="e">
        <f>IF(AZ265="s",
IF(Q265=0,0,
IF(Q265=1,#REF!*2,
IF(Q265=2,#REF!*2,
IF(Q265=3,#REF!*2,
IF(Q265=4,#REF!*2,
IF(Q265=5,#REF!*2,
IF(Q265=6,#REF!*2,
IF(Q265=7,#REF!*2)))))))),
IF(AZ265="t",
IF(Q265=0,#REF!*2*0.8,
IF(Q265=1,#REF!*2*0.8,
IF(Q265=2,#REF!*2*0.8,
IF(Q265=3,#REF!*2*0.8,
IF(Q265=4,#REF!*2*0.8,
IF(Q265=5,#REF!*2*0.8,
IF(Q265=6,#REF!*1*0.8,
IF(Q265=7,#REF!*2))))))))))</f>
        <v>#REF!</v>
      </c>
      <c r="AT265" s="2" t="e">
        <f t="shared" si="103"/>
        <v>#REF!</v>
      </c>
      <c r="AU265" s="2">
        <f>IF(AZ265="s",
IF(Q265=0,0,
IF(Q265=1,(14-2)*(#REF!+#REF!)/4*4,
IF(Q265=2,(14-2)*(#REF!+#REF!)/4*2,
IF(Q265=3,(14-2)*(#REF!+#REF!)/4*3,
IF(Q265=4,(14-2)*(#REF!+#REF!)/4,
IF(Q265=5,(14-2)*#REF!/4,
IF(Q265=6,0,
IF(Q265=7,(14)*#REF!)))))))),
IF(AZ265="t",
IF(Q265=0,0,
IF(Q265=1,(11-2)*(#REF!+#REF!)/4*4,
IF(Q265=2,(11-2)*(#REF!+#REF!)/4*2,
IF(Q265=3,(11-2)*(#REF!+#REF!)/4*3,
IF(Q265=4,(11-2)*(#REF!+#REF!)/4,
IF(Q265=5,(11-2)*#REF!/4,
IF(Q265=6,0,
IF(Q265=7,(11)*#REF!))))))))))</f>
        <v>0</v>
      </c>
      <c r="AV265" s="2" t="e">
        <f t="shared" si="104"/>
        <v>#REF!</v>
      </c>
      <c r="AW265" s="2">
        <f t="shared" si="105"/>
        <v>2</v>
      </c>
      <c r="AX265" s="2">
        <f t="shared" si="106"/>
        <v>0</v>
      </c>
      <c r="AY265" s="2" t="e">
        <f t="shared" si="107"/>
        <v>#REF!</v>
      </c>
      <c r="AZ265" s="2" t="s">
        <v>63</v>
      </c>
      <c r="BA265" s="2" t="e">
        <f>IF(BG265="A",0,IF(AZ265="s",14*#REF!,IF(AZ265="T",11*#REF!,"HATA")))</f>
        <v>#REF!</v>
      </c>
      <c r="BB265" s="2" t="e">
        <f t="shared" si="108"/>
        <v>#REF!</v>
      </c>
      <c r="BC265" s="2" t="e">
        <f t="shared" si="109"/>
        <v>#REF!</v>
      </c>
      <c r="BD265" s="2" t="e">
        <f>IF(BC265-#REF!=0,"DOĞRU","YANLIŞ")</f>
        <v>#REF!</v>
      </c>
      <c r="BE265" s="2" t="e">
        <f>#REF!-BC265</f>
        <v>#REF!</v>
      </c>
      <c r="BF265" s="2">
        <v>0</v>
      </c>
      <c r="BH265" s="2">
        <v>0</v>
      </c>
      <c r="BJ265" s="2">
        <v>6</v>
      </c>
      <c r="BL265" s="7" t="e">
        <f>#REF!*14</f>
        <v>#REF!</v>
      </c>
      <c r="BM265" s="9"/>
      <c r="BN265" s="8"/>
      <c r="BO265" s="13"/>
      <c r="BP265" s="13"/>
      <c r="BQ265" s="13"/>
      <c r="BR265" s="13"/>
      <c r="BS265" s="13"/>
      <c r="BT265" s="10"/>
      <c r="BU265" s="11"/>
      <c r="BV265" s="12"/>
      <c r="CC265" s="41"/>
      <c r="CD265" s="41"/>
      <c r="CE265" s="41"/>
      <c r="CF265" s="42"/>
      <c r="CG265" s="42"/>
      <c r="CH265" s="42"/>
      <c r="CI265" s="42"/>
      <c r="CJ265" s="42"/>
      <c r="CK265" s="42"/>
    </row>
    <row r="266" spans="1:89" hidden="1" x14ac:dyDescent="0.25">
      <c r="A266" s="54" t="s">
        <v>481</v>
      </c>
      <c r="B266" s="54" t="s">
        <v>482</v>
      </c>
      <c r="C266" s="2" t="s">
        <v>482</v>
      </c>
      <c r="D266" s="4" t="s">
        <v>60</v>
      </c>
      <c r="E266" s="4" t="s">
        <v>60</v>
      </c>
      <c r="F266" s="5" t="e">
        <f>IF(AZ266="S",
IF(#REF!+BH266=2012,
IF(#REF!=1,"12-13/1",
IF(#REF!=2,"12-13/2",
IF(#REF!=3,"13-14/1",
IF(#REF!=4,"13-14/2","Hata1")))),
IF(#REF!+BH266=2013,
IF(#REF!=1,"13-14/1",
IF(#REF!=2,"13-14/2",
IF(#REF!=3,"14-15/1",
IF(#REF!=4,"14-15/2","Hata2")))),
IF(#REF!+BH266=2014,
IF(#REF!=1,"14-15/1",
IF(#REF!=2,"14-15/2",
IF(#REF!=3,"15-16/1",
IF(#REF!=4,"15-16/2","Hata3")))),
IF(#REF!+BH266=2015,
IF(#REF!=1,"15-16/1",
IF(#REF!=2,"15-16/2",
IF(#REF!=3,"16-17/1",
IF(#REF!=4,"16-17/2","Hata4")))),
IF(#REF!+BH266=2016,
IF(#REF!=1,"16-17/1",
IF(#REF!=2,"16-17/2",
IF(#REF!=3,"17-18/1",
IF(#REF!=4,"17-18/2","Hata5")))),
IF(#REF!+BH266=2017,
IF(#REF!=1,"17-18/1",
IF(#REF!=2,"17-18/2",
IF(#REF!=3,"18-19/1",
IF(#REF!=4,"18-19/2","Hata6")))),
IF(#REF!+BH266=2018,
IF(#REF!=1,"18-19/1",
IF(#REF!=2,"18-19/2",
IF(#REF!=3,"19-20/1",
IF(#REF!=4,"19-20/2","Hata7")))),
IF(#REF!+BH266=2019,
IF(#REF!=1,"19-20/1",
IF(#REF!=2,"19-20/2",
IF(#REF!=3,"20-21/1",
IF(#REF!=4,"20-21/2","Hata8")))),
IF(#REF!+BH266=2020,
IF(#REF!=1,"20-21/1",
IF(#REF!=2,"20-21/2",
IF(#REF!=3,"21-22/1",
IF(#REF!=4,"21-22/2","Hata9")))),
IF(#REF!+BH266=2021,
IF(#REF!=1,"21-22/1",
IF(#REF!=2,"21-22/2",
IF(#REF!=3,"22-23/1",
IF(#REF!=4,"22-23/2","Hata10")))),
IF(#REF!+BH266=2022,
IF(#REF!=1,"22-23/1",
IF(#REF!=2,"22-23/2",
IF(#REF!=3,"23-24/1",
IF(#REF!=4,"23-24/2","Hata11")))),
IF(#REF!+BH266=2023,
IF(#REF!=1,"23-24/1",
IF(#REF!=2,"23-24/2",
IF(#REF!=3,"24-25/1",
IF(#REF!=4,"24-25/2","Hata12")))),
)))))))))))),
IF(AZ266="T",
IF(#REF!+BH266=2012,
IF(#REF!=1,"12-13/1",
IF(#REF!=2,"12-13/2",
IF(#REF!=3,"12-13/3",
IF(#REF!=4,"13-14/1",
IF(#REF!=5,"13-14/2",
IF(#REF!=6,"13-14/3","Hata1")))))),
IF(#REF!+BH266=2013,
IF(#REF!=1,"13-14/1",
IF(#REF!=2,"13-14/2",
IF(#REF!=3,"13-14/3",
IF(#REF!=4,"14-15/1",
IF(#REF!=5,"14-15/2",
IF(#REF!=6,"14-15/3","Hata2")))))),
IF(#REF!+BH266=2014,
IF(#REF!=1,"14-15/1",
IF(#REF!=2,"14-15/2",
IF(#REF!=3,"14-15/3",
IF(#REF!=4,"15-16/1",
IF(#REF!=5,"15-16/2",
IF(#REF!=6,"15-16/3","Hata3")))))),
IF(AND(#REF!+#REF!&gt;2014,#REF!+#REF!&lt;2015,BH266=1),
IF(#REF!=0.1,"14-15/0.1",
IF(#REF!=0.2,"14-15/0.2",
IF(#REF!=0.3,"14-15/0.3","Hata4"))),
IF(#REF!+BH266=2015,
IF(#REF!=1,"15-16/1",
IF(#REF!=2,"15-16/2",
IF(#REF!=3,"15-16/3",
IF(#REF!=4,"16-17/1",
IF(#REF!=5,"16-17/2",
IF(#REF!=6,"16-17/3","Hata5")))))),
IF(#REF!+BH266=2016,
IF(#REF!=1,"16-17/1",
IF(#REF!=2,"16-17/2",
IF(#REF!=3,"16-17/3",
IF(#REF!=4,"17-18/1",
IF(#REF!=5,"17-18/2",
IF(#REF!=6,"17-18/3","Hata6")))))),
IF(#REF!+BH266=2017,
IF(#REF!=1,"17-18/1",
IF(#REF!=2,"17-18/2",
IF(#REF!=3,"17-18/3",
IF(#REF!=4,"18-19/1",
IF(#REF!=5,"18-19/2",
IF(#REF!=6,"18-19/3","Hata7")))))),
IF(#REF!+BH266=2018,
IF(#REF!=1,"18-19/1",
IF(#REF!=2,"18-19/2",
IF(#REF!=3,"18-19/3",
IF(#REF!=4,"19-20/1",
IF(#REF!=5," 19-20/2",
IF(#REF!=6,"19-20/3","Hata8")))))),
IF(#REF!+BH266=2019,
IF(#REF!=1,"19-20/1",
IF(#REF!=2,"19-20/2",
IF(#REF!=3,"19-20/3",
IF(#REF!=4,"20-21/1",
IF(#REF!=5,"20-21/2",
IF(#REF!=6,"20-21/3","Hata9")))))),
IF(#REF!+BH266=2020,
IF(#REF!=1,"20-21/1",
IF(#REF!=2,"20-21/2",
IF(#REF!=3,"20-21/3",
IF(#REF!=4,"21-22/1",
IF(#REF!=5,"21-22/2",
IF(#REF!=6,"21-22/3","Hata10")))))),
IF(#REF!+BH266=2021,
IF(#REF!=1,"21-22/1",
IF(#REF!=2,"21-22/2",
IF(#REF!=3,"21-22/3",
IF(#REF!=4,"22-23/1",
IF(#REF!=5,"22-23/2",
IF(#REF!=6,"22-23/3","Hata11")))))),
IF(#REF!+BH266=2022,
IF(#REF!=1,"22-23/1",
IF(#REF!=2,"22-23/2",
IF(#REF!=3,"22-23/3",
IF(#REF!=4,"23-24/1",
IF(#REF!=5,"23-24/2",
IF(#REF!=6,"23-24/3","Hata12")))))),
IF(#REF!+BH266=2023,
IF(#REF!=1,"23-24/1",
IF(#REF!=2,"23-24/2",
IF(#REF!=3,"23-24/3",
IF(#REF!=4,"24-25/1",
IF(#REF!=5,"24-25/2",
IF(#REF!=6,"24-25/3","Hata13")))))),
))))))))))))))
)</f>
        <v>#REF!</v>
      </c>
      <c r="G266" s="4"/>
      <c r="H266" s="54" t="s">
        <v>151</v>
      </c>
      <c r="I266" s="2">
        <v>238531</v>
      </c>
      <c r="J266" s="2" t="s">
        <v>107</v>
      </c>
      <c r="Q266" s="55">
        <v>4</v>
      </c>
      <c r="R266" s="2">
        <f>VLOOKUP($Q266,[1]sistem!$I$3:$L$10,2,FALSE)</f>
        <v>0</v>
      </c>
      <c r="S266" s="2">
        <f>VLOOKUP($Q266,[1]sistem!$I$3:$L$10,3,FALSE)</f>
        <v>1</v>
      </c>
      <c r="T266" s="2">
        <f>VLOOKUP($Q266,[1]sistem!$I$3:$L$10,4,FALSE)</f>
        <v>1</v>
      </c>
      <c r="U266" s="2" t="e">
        <f>VLOOKUP($AZ266,[1]sistem!$I$13:$L$14,2,FALSE)*#REF!</f>
        <v>#REF!</v>
      </c>
      <c r="V266" s="2" t="e">
        <f>VLOOKUP($AZ266,[1]sistem!$I$13:$L$14,3,FALSE)*#REF!</f>
        <v>#REF!</v>
      </c>
      <c r="W266" s="2" t="e">
        <f>VLOOKUP($AZ266,[1]sistem!$I$13:$L$14,4,FALSE)*#REF!</f>
        <v>#REF!</v>
      </c>
      <c r="X266" s="2" t="e">
        <f t="shared" si="96"/>
        <v>#REF!</v>
      </c>
      <c r="Y266" s="2" t="e">
        <f t="shared" si="97"/>
        <v>#REF!</v>
      </c>
      <c r="Z266" s="2" t="e">
        <f t="shared" si="98"/>
        <v>#REF!</v>
      </c>
      <c r="AA266" s="2" t="e">
        <f t="shared" si="99"/>
        <v>#REF!</v>
      </c>
      <c r="AB266" s="2">
        <f>VLOOKUP(AZ266,[1]sistem!$I$18:$J$19,2,FALSE)</f>
        <v>14</v>
      </c>
      <c r="AC266" s="2">
        <v>0.25</v>
      </c>
      <c r="AD266" s="2">
        <f>VLOOKUP($Q266,[1]sistem!$I$3:$M$10,5,FALSE)</f>
        <v>1</v>
      </c>
      <c r="AE266" s="2">
        <v>4</v>
      </c>
      <c r="AG266" s="2">
        <f>AE266*AK266</f>
        <v>56</v>
      </c>
      <c r="AH266" s="2">
        <f>VLOOKUP($Q266,[1]sistem!$I$3:$N$10,6,FALSE)</f>
        <v>2</v>
      </c>
      <c r="AI266" s="2">
        <v>2</v>
      </c>
      <c r="AJ266" s="2">
        <f t="shared" si="100"/>
        <v>4</v>
      </c>
      <c r="AK266" s="2">
        <f>VLOOKUP($AZ266,[1]sistem!$I$18:$K$19,3,FALSE)</f>
        <v>14</v>
      </c>
      <c r="AL266" s="2" t="e">
        <f>AK266*#REF!</f>
        <v>#REF!</v>
      </c>
      <c r="AM266" s="2" t="e">
        <f t="shared" si="101"/>
        <v>#REF!</v>
      </c>
      <c r="AN266" s="2">
        <f>IF(AN276="s",25,25)</f>
        <v>25</v>
      </c>
      <c r="AO266" s="2" t="e">
        <f t="shared" si="102"/>
        <v>#REF!</v>
      </c>
      <c r="AP266" s="2" t="e">
        <f>ROUND(AO266-#REF!,0)</f>
        <v>#REF!</v>
      </c>
      <c r="AQ266" s="2">
        <f>IF(AZ266="s",IF(Q266=0,0,
IF(Q266=1,#REF!*4*4,
IF(Q266=2,0,
IF(Q266=3,#REF!*4*2,
IF(Q266=4,0,
IF(Q266=5,0,
IF(Q266=6,0,
IF(Q266=7,0)))))))),
IF(AZ266="t",
IF(Q266=0,0,
IF(Q266=1,#REF!*4*4*0.8,
IF(Q266=2,0,
IF(Q266=3,#REF!*4*2*0.8,
IF(Q266=4,0,
IF(Q266=5,0,
IF(Q266=6,0,
IF(Q266=7,0))))))))))</f>
        <v>0</v>
      </c>
      <c r="AR266" s="2" t="e">
        <f>IF(AZ266="s",
IF(Q266=0,0,
IF(Q266=1,0,
IF(Q266=2,#REF!*4*2,
IF(Q266=3,#REF!*4,
IF(Q266=4,#REF!*4,
IF(Q266=5,0,
IF(Q266=6,0,
IF(Q266=7,#REF!*4)))))))),
IF(AZ266="t",
IF(Q266=0,0,
IF(Q266=1,0,
IF(Q266=2,#REF!*4*2*0.8,
IF(Q266=3,#REF!*4*0.8,
IF(Q266=4,#REF!*4*0.8,
IF(Q266=5,0,
IF(Q266=6,0,
IF(Q266=7,#REF!*4))))))))))</f>
        <v>#REF!</v>
      </c>
      <c r="AS266" s="2" t="e">
        <f>IF(AZ266="s",
IF(Q266=0,0,
IF(Q266=1,#REF!*2,
IF(Q266=2,#REF!*2,
IF(Q266=3,#REF!*2,
IF(Q266=4,#REF!*2,
IF(Q266=5,#REF!*2,
IF(Q266=6,#REF!*2,
IF(Q266=7,#REF!*2)))))))),
IF(AZ266="t",
IF(Q266=0,#REF!*2*0.8,
IF(Q266=1,#REF!*2*0.8,
IF(Q266=2,#REF!*2*0.8,
IF(Q266=3,#REF!*2*0.8,
IF(Q266=4,#REF!*2*0.8,
IF(Q266=5,#REF!*2*0.8,
IF(Q266=6,#REF!*1*0.8,
IF(Q266=7,#REF!*2))))))))))</f>
        <v>#REF!</v>
      </c>
      <c r="AT266" s="2" t="e">
        <f t="shared" si="103"/>
        <v>#REF!</v>
      </c>
      <c r="AU266" s="2" t="e">
        <f>IF(AZ266="s",
IF(Q266=0,0,
IF(Q266=1,(14-2)*(#REF!+#REF!)/4*4,
IF(Q266=2,(14-2)*(#REF!+#REF!)/4*2,
IF(Q266=3,(14-2)*(#REF!+#REF!)/4*3,
IF(Q266=4,(14-2)*(#REF!+#REF!)/4,
IF(Q266=5,(14-2)*#REF!/4,
IF(Q266=6,0,
IF(Q266=7,(14)*#REF!)))))))),
IF(AZ266="t",
IF(Q266=0,0,
IF(Q266=1,(11-2)*(#REF!+#REF!)/4*4,
IF(Q266=2,(11-2)*(#REF!+#REF!)/4*2,
IF(Q266=3,(11-2)*(#REF!+#REF!)/4*3,
IF(Q266=4,(11-2)*(#REF!+#REF!)/4,
IF(Q266=5,(11-2)*#REF!/4,
IF(Q266=6,0,
IF(Q266=7,(11)*#REF!))))))))))</f>
        <v>#REF!</v>
      </c>
      <c r="AV266" s="2" t="e">
        <f t="shared" si="104"/>
        <v>#REF!</v>
      </c>
      <c r="AW266" s="2">
        <f t="shared" si="105"/>
        <v>8</v>
      </c>
      <c r="AX266" s="2">
        <f t="shared" si="106"/>
        <v>4</v>
      </c>
      <c r="AY266" s="2" t="e">
        <f t="shared" si="107"/>
        <v>#REF!</v>
      </c>
      <c r="AZ266" s="2" t="s">
        <v>63</v>
      </c>
      <c r="BA266" s="2" t="e">
        <f>IF(BG266="A",0,IF(AZ266="s",14*#REF!,IF(AZ266="T",11*#REF!,"HATA")))</f>
        <v>#REF!</v>
      </c>
      <c r="BB266" s="2" t="e">
        <f t="shared" si="108"/>
        <v>#REF!</v>
      </c>
      <c r="BC266" s="2" t="e">
        <f t="shared" si="109"/>
        <v>#REF!</v>
      </c>
      <c r="BD266" s="2" t="e">
        <f>IF(BC266-#REF!=0,"DOĞRU","YANLIŞ")</f>
        <v>#REF!</v>
      </c>
      <c r="BE266" s="2" t="e">
        <f>#REF!-BC266</f>
        <v>#REF!</v>
      </c>
      <c r="BF266" s="2">
        <v>0</v>
      </c>
      <c r="BH266" s="2">
        <v>0</v>
      </c>
      <c r="BJ266" s="2">
        <v>4</v>
      </c>
      <c r="BL266" s="7" t="e">
        <f>#REF!*14</f>
        <v>#REF!</v>
      </c>
      <c r="BM266" s="9"/>
      <c r="BN266" s="8"/>
      <c r="BO266" s="13"/>
      <c r="BP266" s="13"/>
      <c r="BQ266" s="13"/>
      <c r="BR266" s="13"/>
      <c r="BS266" s="13"/>
      <c r="BT266" s="10"/>
      <c r="BU266" s="11"/>
      <c r="BV266" s="12"/>
      <c r="CC266" s="51"/>
      <c r="CD266" s="51"/>
      <c r="CE266" s="51"/>
      <c r="CF266" s="52"/>
      <c r="CG266" s="52"/>
      <c r="CH266" s="52"/>
      <c r="CI266" s="52"/>
      <c r="CJ266" s="42"/>
      <c r="CK266" s="42"/>
    </row>
    <row r="267" spans="1:89" hidden="1" x14ac:dyDescent="0.25">
      <c r="A267" s="2" t="s">
        <v>256</v>
      </c>
      <c r="B267" s="2" t="s">
        <v>257</v>
      </c>
      <c r="C267" s="2" t="s">
        <v>257</v>
      </c>
      <c r="D267" s="4" t="s">
        <v>60</v>
      </c>
      <c r="E267" s="4" t="s">
        <v>60</v>
      </c>
      <c r="F267" s="5" t="e">
        <f>IF(AZ267="S",
IF(#REF!+BH267=2012,
IF(#REF!=1,"12-13/1",
IF(#REF!=2,"12-13/2",
IF(#REF!=3,"13-14/1",
IF(#REF!=4,"13-14/2","Hata1")))),
IF(#REF!+BH267=2013,
IF(#REF!=1,"13-14/1",
IF(#REF!=2,"13-14/2",
IF(#REF!=3,"14-15/1",
IF(#REF!=4,"14-15/2","Hata2")))),
IF(#REF!+BH267=2014,
IF(#REF!=1,"14-15/1",
IF(#REF!=2,"14-15/2",
IF(#REF!=3,"15-16/1",
IF(#REF!=4,"15-16/2","Hata3")))),
IF(#REF!+BH267=2015,
IF(#REF!=1,"15-16/1",
IF(#REF!=2,"15-16/2",
IF(#REF!=3,"16-17/1",
IF(#REF!=4,"16-17/2","Hata4")))),
IF(#REF!+BH267=2016,
IF(#REF!=1,"16-17/1",
IF(#REF!=2,"16-17/2",
IF(#REF!=3,"17-18/1",
IF(#REF!=4,"17-18/2","Hata5")))),
IF(#REF!+BH267=2017,
IF(#REF!=1,"17-18/1",
IF(#REF!=2,"17-18/2",
IF(#REF!=3,"18-19/1",
IF(#REF!=4,"18-19/2","Hata6")))),
IF(#REF!+BH267=2018,
IF(#REF!=1,"18-19/1",
IF(#REF!=2,"18-19/2",
IF(#REF!=3,"19-20/1",
IF(#REF!=4,"19-20/2","Hata7")))),
IF(#REF!+BH267=2019,
IF(#REF!=1,"19-20/1",
IF(#REF!=2,"19-20/2",
IF(#REF!=3,"20-21/1",
IF(#REF!=4,"20-21/2","Hata8")))),
IF(#REF!+BH267=2020,
IF(#REF!=1,"20-21/1",
IF(#REF!=2,"20-21/2",
IF(#REF!=3,"21-22/1",
IF(#REF!=4,"21-22/2","Hata9")))),
IF(#REF!+BH267=2021,
IF(#REF!=1,"21-22/1",
IF(#REF!=2,"21-22/2",
IF(#REF!=3,"22-23/1",
IF(#REF!=4,"22-23/2","Hata10")))),
IF(#REF!+BH267=2022,
IF(#REF!=1,"22-23/1",
IF(#REF!=2,"22-23/2",
IF(#REF!=3,"23-24/1",
IF(#REF!=4,"23-24/2","Hata11")))),
IF(#REF!+BH267=2023,
IF(#REF!=1,"23-24/1",
IF(#REF!=2,"23-24/2",
IF(#REF!=3,"24-25/1",
IF(#REF!=4,"24-25/2","Hata12")))),
)))))))))))),
IF(AZ267="T",
IF(#REF!+BH267=2012,
IF(#REF!=1,"12-13/1",
IF(#REF!=2,"12-13/2",
IF(#REF!=3,"12-13/3",
IF(#REF!=4,"13-14/1",
IF(#REF!=5,"13-14/2",
IF(#REF!=6,"13-14/3","Hata1")))))),
IF(#REF!+BH267=2013,
IF(#REF!=1,"13-14/1",
IF(#REF!=2,"13-14/2",
IF(#REF!=3,"13-14/3",
IF(#REF!=4,"14-15/1",
IF(#REF!=5,"14-15/2",
IF(#REF!=6,"14-15/3","Hata2")))))),
IF(#REF!+BH267=2014,
IF(#REF!=1,"14-15/1",
IF(#REF!=2,"14-15/2",
IF(#REF!=3,"14-15/3",
IF(#REF!=4,"15-16/1",
IF(#REF!=5,"15-16/2",
IF(#REF!=6,"15-16/3","Hata3")))))),
IF(AND(#REF!+#REF!&gt;2014,#REF!+#REF!&lt;2015,BH267=1),
IF(#REF!=0.1,"14-15/0.1",
IF(#REF!=0.2,"14-15/0.2",
IF(#REF!=0.3,"14-15/0.3","Hata4"))),
IF(#REF!+BH267=2015,
IF(#REF!=1,"15-16/1",
IF(#REF!=2,"15-16/2",
IF(#REF!=3,"15-16/3",
IF(#REF!=4,"16-17/1",
IF(#REF!=5,"16-17/2",
IF(#REF!=6,"16-17/3","Hata5")))))),
IF(#REF!+BH267=2016,
IF(#REF!=1,"16-17/1",
IF(#REF!=2,"16-17/2",
IF(#REF!=3,"16-17/3",
IF(#REF!=4,"17-18/1",
IF(#REF!=5,"17-18/2",
IF(#REF!=6,"17-18/3","Hata6")))))),
IF(#REF!+BH267=2017,
IF(#REF!=1,"17-18/1",
IF(#REF!=2,"17-18/2",
IF(#REF!=3,"17-18/3",
IF(#REF!=4,"18-19/1",
IF(#REF!=5,"18-19/2",
IF(#REF!=6,"18-19/3","Hata7")))))),
IF(#REF!+BH267=2018,
IF(#REF!=1,"18-19/1",
IF(#REF!=2,"18-19/2",
IF(#REF!=3,"18-19/3",
IF(#REF!=4,"19-20/1",
IF(#REF!=5," 19-20/2",
IF(#REF!=6,"19-20/3","Hata8")))))),
IF(#REF!+BH267=2019,
IF(#REF!=1,"19-20/1",
IF(#REF!=2,"19-20/2",
IF(#REF!=3,"19-20/3",
IF(#REF!=4,"20-21/1",
IF(#REF!=5,"20-21/2",
IF(#REF!=6,"20-21/3","Hata9")))))),
IF(#REF!+BH267=2020,
IF(#REF!=1,"20-21/1",
IF(#REF!=2,"20-21/2",
IF(#REF!=3,"20-21/3",
IF(#REF!=4,"21-22/1",
IF(#REF!=5,"21-22/2",
IF(#REF!=6,"21-22/3","Hata10")))))),
IF(#REF!+BH267=2021,
IF(#REF!=1,"21-22/1",
IF(#REF!=2,"21-22/2",
IF(#REF!=3,"21-22/3",
IF(#REF!=4,"22-23/1",
IF(#REF!=5,"22-23/2",
IF(#REF!=6,"22-23/3","Hata11")))))),
IF(#REF!+BH267=2022,
IF(#REF!=1,"22-23/1",
IF(#REF!=2,"22-23/2",
IF(#REF!=3,"22-23/3",
IF(#REF!=4,"23-24/1",
IF(#REF!=5,"23-24/2",
IF(#REF!=6,"23-24/3","Hata12")))))),
IF(#REF!+BH267=2023,
IF(#REF!=1,"23-24/1",
IF(#REF!=2,"23-24/2",
IF(#REF!=3,"23-24/3",
IF(#REF!=4,"24-25/1",
IF(#REF!=5,"24-25/2",
IF(#REF!=6,"24-25/3","Hata13")))))),
))))))))))))))
)</f>
        <v>#REF!</v>
      </c>
      <c r="G267" s="4"/>
      <c r="H267" s="2" t="s">
        <v>151</v>
      </c>
      <c r="I267" s="2">
        <v>238531</v>
      </c>
      <c r="J267" s="2" t="s">
        <v>107</v>
      </c>
      <c r="O267" s="2" t="s">
        <v>469</v>
      </c>
      <c r="P267" s="2" t="s">
        <v>469</v>
      </c>
      <c r="Q267" s="5">
        <v>0</v>
      </c>
      <c r="R267" s="2">
        <f>VLOOKUP($Q267,[1]sistem!$I$3:$L$10,2,FALSE)</f>
        <v>0</v>
      </c>
      <c r="S267" s="2">
        <f>VLOOKUP($Q267,[1]sistem!$I$3:$L$10,3,FALSE)</f>
        <v>0</v>
      </c>
      <c r="T267" s="2">
        <f>VLOOKUP($Q267,[1]sistem!$I$3:$L$10,4,FALSE)</f>
        <v>0</v>
      </c>
      <c r="U267" s="2" t="e">
        <f>VLOOKUP($AZ267,[1]sistem!$I$13:$L$14,2,FALSE)*#REF!</f>
        <v>#REF!</v>
      </c>
      <c r="V267" s="2" t="e">
        <f>VLOOKUP($AZ267,[1]sistem!$I$13:$L$14,3,FALSE)*#REF!</f>
        <v>#REF!</v>
      </c>
      <c r="W267" s="2" t="e">
        <f>VLOOKUP($AZ267,[1]sistem!$I$13:$L$14,4,FALSE)*#REF!</f>
        <v>#REF!</v>
      </c>
      <c r="X267" s="2" t="e">
        <f t="shared" si="96"/>
        <v>#REF!</v>
      </c>
      <c r="Y267" s="2" t="e">
        <f t="shared" si="97"/>
        <v>#REF!</v>
      </c>
      <c r="Z267" s="2" t="e">
        <f t="shared" si="98"/>
        <v>#REF!</v>
      </c>
      <c r="AA267" s="2" t="e">
        <f t="shared" si="99"/>
        <v>#REF!</v>
      </c>
      <c r="AB267" s="2">
        <f>VLOOKUP(AZ267,[1]sistem!$I$18:$J$19,2,FALSE)</f>
        <v>14</v>
      </c>
      <c r="AC267" s="2">
        <v>0.25</v>
      </c>
      <c r="AD267" s="2">
        <f>VLOOKUP($Q267,[1]sistem!$I$3:$M$10,5,FALSE)</f>
        <v>0</v>
      </c>
      <c r="AG267" s="2" t="e">
        <f>(#REF!+#REF!)*AB267</f>
        <v>#REF!</v>
      </c>
      <c r="AH267" s="2">
        <f>VLOOKUP($Q267,[1]sistem!$I$3:$N$10,6,FALSE)</f>
        <v>0</v>
      </c>
      <c r="AI267" s="2">
        <v>2</v>
      </c>
      <c r="AJ267" s="2">
        <f t="shared" si="100"/>
        <v>0</v>
      </c>
      <c r="AK267" s="2">
        <f>VLOOKUP($AZ267,[1]sistem!$I$18:$K$19,3,FALSE)</f>
        <v>14</v>
      </c>
      <c r="AL267" s="2" t="e">
        <f>AK267*#REF!</f>
        <v>#REF!</v>
      </c>
      <c r="AM267" s="2" t="e">
        <f t="shared" si="101"/>
        <v>#REF!</v>
      </c>
      <c r="AN267" s="2">
        <f>IF(AN276="s",25,25)</f>
        <v>25</v>
      </c>
      <c r="AO267" s="2" t="e">
        <f t="shared" si="102"/>
        <v>#REF!</v>
      </c>
      <c r="AP267" s="2" t="e">
        <f>ROUND(AO267-#REF!,0)</f>
        <v>#REF!</v>
      </c>
      <c r="AQ267" s="2">
        <f>IF(AZ267="s",IF(Q267=0,0,
IF(Q267=1,#REF!*4*4,
IF(Q267=2,0,
IF(Q267=3,#REF!*4*2,
IF(Q267=4,0,
IF(Q267=5,0,
IF(Q267=6,0,
IF(Q267=7,0)))))))),
IF(AZ267="t",
IF(Q267=0,0,
IF(Q267=1,#REF!*4*4*0.8,
IF(Q267=2,0,
IF(Q267=3,#REF!*4*2*0.8,
IF(Q267=4,0,
IF(Q267=5,0,
IF(Q267=6,0,
IF(Q267=7,0))))))))))</f>
        <v>0</v>
      </c>
      <c r="AR267" s="2">
        <f>IF(AZ267="s",
IF(Q267=0,0,
IF(Q267=1,0,
IF(Q267=2,#REF!*4*2,
IF(Q267=3,#REF!*4,
IF(Q267=4,#REF!*4,
IF(Q267=5,0,
IF(Q267=6,0,
IF(Q267=7,#REF!*4)))))))),
IF(AZ267="t",
IF(Q267=0,0,
IF(Q267=1,0,
IF(Q267=2,#REF!*4*2*0.8,
IF(Q267=3,#REF!*4*0.8,
IF(Q267=4,#REF!*4*0.8,
IF(Q267=5,0,
IF(Q267=6,0,
IF(Q267=7,#REF!*4))))))))))</f>
        <v>0</v>
      </c>
      <c r="AS267" s="2">
        <f>IF(AZ267="s",
IF(Q267=0,0,
IF(Q267=1,#REF!*2,
IF(Q267=2,#REF!*2,
IF(Q267=3,#REF!*2,
IF(Q267=4,#REF!*2,
IF(Q267=5,#REF!*2,
IF(Q267=6,#REF!*2,
IF(Q267=7,#REF!*2)))))))),
IF(AZ267="t",
IF(Q267=0,#REF!*2*0.8,
IF(Q267=1,#REF!*2*0.8,
IF(Q267=2,#REF!*2*0.8,
IF(Q267=3,#REF!*2*0.8,
IF(Q267=4,#REF!*2*0.8,
IF(Q267=5,#REF!*2*0.8,
IF(Q267=6,#REF!*1*0.8,
IF(Q267=7,#REF!*2))))))))))</f>
        <v>0</v>
      </c>
      <c r="AT267" s="2" t="e">
        <f t="shared" si="103"/>
        <v>#REF!</v>
      </c>
      <c r="AU267" s="2">
        <f>IF(AZ267="s",
IF(Q267=0,0,
IF(Q267=1,(14-2)*(#REF!+#REF!)/4*4,
IF(Q267=2,(14-2)*(#REF!+#REF!)/4*2,
IF(Q267=3,(14-2)*(#REF!+#REF!)/4*3,
IF(Q267=4,(14-2)*(#REF!+#REF!)/4,
IF(Q267=5,(14-2)*#REF!/4,
IF(Q267=6,0,
IF(Q267=7,(14)*#REF!)))))))),
IF(AZ267="t",
IF(Q267=0,0,
IF(Q267=1,(11-2)*(#REF!+#REF!)/4*4,
IF(Q267=2,(11-2)*(#REF!+#REF!)/4*2,
IF(Q267=3,(11-2)*(#REF!+#REF!)/4*3,
IF(Q267=4,(11-2)*(#REF!+#REF!)/4,
IF(Q267=5,(11-2)*#REF!/4,
IF(Q267=6,0,
IF(Q267=7,(11)*#REF!))))))))))</f>
        <v>0</v>
      </c>
      <c r="AV267" s="2" t="e">
        <f t="shared" si="104"/>
        <v>#REF!</v>
      </c>
      <c r="AW267" s="2">
        <f t="shared" si="105"/>
        <v>0</v>
      </c>
      <c r="AX267" s="2">
        <f t="shared" si="106"/>
        <v>0</v>
      </c>
      <c r="AY267" s="2">
        <f t="shared" si="107"/>
        <v>0</v>
      </c>
      <c r="AZ267" s="2" t="s">
        <v>63</v>
      </c>
      <c r="BA267" s="2" t="e">
        <f>IF(BG267="A",0,IF(AZ267="s",14*#REF!,IF(AZ267="T",11*#REF!,"HATA")))</f>
        <v>#REF!</v>
      </c>
      <c r="BB267" s="2" t="e">
        <f t="shared" si="108"/>
        <v>#REF!</v>
      </c>
      <c r="BC267" s="2" t="e">
        <f t="shared" si="109"/>
        <v>#REF!</v>
      </c>
      <c r="BD267" s="2" t="e">
        <f>IF(BC267-#REF!=0,"DOĞRU","YANLIŞ")</f>
        <v>#REF!</v>
      </c>
      <c r="BE267" s="2" t="e">
        <f>#REF!-BC267</f>
        <v>#REF!</v>
      </c>
      <c r="BF267" s="2">
        <v>0</v>
      </c>
      <c r="BH267" s="2">
        <v>0</v>
      </c>
      <c r="BJ267" s="2">
        <v>0</v>
      </c>
      <c r="BL267" s="7" t="e">
        <f>#REF!*14</f>
        <v>#REF!</v>
      </c>
      <c r="BM267" s="9"/>
      <c r="BN267" s="8"/>
      <c r="BO267" s="13"/>
      <c r="BP267" s="13"/>
      <c r="BQ267" s="13"/>
      <c r="BR267" s="13"/>
      <c r="BS267" s="13"/>
      <c r="BT267" s="10"/>
      <c r="BU267" s="11"/>
      <c r="BV267" s="12"/>
      <c r="CC267" s="41"/>
      <c r="CD267" s="41"/>
      <c r="CE267" s="41"/>
      <c r="CF267" s="42"/>
      <c r="CG267" s="42"/>
      <c r="CH267" s="42"/>
      <c r="CI267" s="42"/>
      <c r="CJ267" s="42"/>
      <c r="CK267" s="42"/>
    </row>
    <row r="268" spans="1:89" hidden="1" x14ac:dyDescent="0.25">
      <c r="A268" s="2" t="s">
        <v>440</v>
      </c>
      <c r="B268" s="2" t="s">
        <v>438</v>
      </c>
      <c r="C268" s="2" t="s">
        <v>438</v>
      </c>
      <c r="D268" s="4" t="s">
        <v>171</v>
      </c>
      <c r="E268" s="4">
        <v>3</v>
      </c>
      <c r="F268" s="5" t="e">
        <f>IF(AZ268="S",
IF(#REF!+BH268=2012,
IF(#REF!=1,"12-13/1",
IF(#REF!=2,"12-13/2",
IF(#REF!=3,"13-14/1",
IF(#REF!=4,"13-14/2","Hata1")))),
IF(#REF!+BH268=2013,
IF(#REF!=1,"13-14/1",
IF(#REF!=2,"13-14/2",
IF(#REF!=3,"14-15/1",
IF(#REF!=4,"14-15/2","Hata2")))),
IF(#REF!+BH268=2014,
IF(#REF!=1,"14-15/1",
IF(#REF!=2,"14-15/2",
IF(#REF!=3,"15-16/1",
IF(#REF!=4,"15-16/2","Hata3")))),
IF(#REF!+BH268=2015,
IF(#REF!=1,"15-16/1",
IF(#REF!=2,"15-16/2",
IF(#REF!=3,"16-17/1",
IF(#REF!=4,"16-17/2","Hata4")))),
IF(#REF!+BH268=2016,
IF(#REF!=1,"16-17/1",
IF(#REF!=2,"16-17/2",
IF(#REF!=3,"17-18/1",
IF(#REF!=4,"17-18/2","Hata5")))),
IF(#REF!+BH268=2017,
IF(#REF!=1,"17-18/1",
IF(#REF!=2,"17-18/2",
IF(#REF!=3,"18-19/1",
IF(#REF!=4,"18-19/2","Hata6")))),
IF(#REF!+BH268=2018,
IF(#REF!=1,"18-19/1",
IF(#REF!=2,"18-19/2",
IF(#REF!=3,"19-20/1",
IF(#REF!=4,"19-20/2","Hata7")))),
IF(#REF!+BH268=2019,
IF(#REF!=1,"19-20/1",
IF(#REF!=2,"19-20/2",
IF(#REF!=3,"20-21/1",
IF(#REF!=4,"20-21/2","Hata8")))),
IF(#REF!+BH268=2020,
IF(#REF!=1,"20-21/1",
IF(#REF!=2,"20-21/2",
IF(#REF!=3,"21-22/1",
IF(#REF!=4,"21-22/2","Hata9")))),
IF(#REF!+BH268=2021,
IF(#REF!=1,"21-22/1",
IF(#REF!=2,"21-22/2",
IF(#REF!=3,"22-23/1",
IF(#REF!=4,"22-23/2","Hata10")))),
IF(#REF!+BH268=2022,
IF(#REF!=1,"22-23/1",
IF(#REF!=2,"22-23/2",
IF(#REF!=3,"23-24/1",
IF(#REF!=4,"23-24/2","Hata11")))),
IF(#REF!+BH268=2023,
IF(#REF!=1,"23-24/1",
IF(#REF!=2,"23-24/2",
IF(#REF!=3,"24-25/1",
IF(#REF!=4,"24-25/2","Hata12")))),
)))))))))))),
IF(AZ268="T",
IF(#REF!+BH268=2012,
IF(#REF!=1,"12-13/1",
IF(#REF!=2,"12-13/2",
IF(#REF!=3,"12-13/3",
IF(#REF!=4,"13-14/1",
IF(#REF!=5,"13-14/2",
IF(#REF!=6,"13-14/3","Hata1")))))),
IF(#REF!+BH268=2013,
IF(#REF!=1,"13-14/1",
IF(#REF!=2,"13-14/2",
IF(#REF!=3,"13-14/3",
IF(#REF!=4,"14-15/1",
IF(#REF!=5,"14-15/2",
IF(#REF!=6,"14-15/3","Hata2")))))),
IF(#REF!+BH268=2014,
IF(#REF!=1,"14-15/1",
IF(#REF!=2,"14-15/2",
IF(#REF!=3,"14-15/3",
IF(#REF!=4,"15-16/1",
IF(#REF!=5,"15-16/2",
IF(#REF!=6,"15-16/3","Hata3")))))),
IF(AND(#REF!+#REF!&gt;2014,#REF!+#REF!&lt;2015,BH268=1),
IF(#REF!=0.1,"14-15/0.1",
IF(#REF!=0.2,"14-15/0.2",
IF(#REF!=0.3,"14-15/0.3","Hata4"))),
IF(#REF!+BH268=2015,
IF(#REF!=1,"15-16/1",
IF(#REF!=2,"15-16/2",
IF(#REF!=3,"15-16/3",
IF(#REF!=4,"16-17/1",
IF(#REF!=5,"16-17/2",
IF(#REF!=6,"16-17/3","Hata5")))))),
IF(#REF!+BH268=2016,
IF(#REF!=1,"16-17/1",
IF(#REF!=2,"16-17/2",
IF(#REF!=3,"16-17/3",
IF(#REF!=4,"17-18/1",
IF(#REF!=5,"17-18/2",
IF(#REF!=6,"17-18/3","Hata6")))))),
IF(#REF!+BH268=2017,
IF(#REF!=1,"17-18/1",
IF(#REF!=2,"17-18/2",
IF(#REF!=3,"17-18/3",
IF(#REF!=4,"18-19/1",
IF(#REF!=5,"18-19/2",
IF(#REF!=6,"18-19/3","Hata7")))))),
IF(#REF!+BH268=2018,
IF(#REF!=1,"18-19/1",
IF(#REF!=2,"18-19/2",
IF(#REF!=3,"18-19/3",
IF(#REF!=4,"19-20/1",
IF(#REF!=5," 19-20/2",
IF(#REF!=6,"19-20/3","Hata8")))))),
IF(#REF!+BH268=2019,
IF(#REF!=1,"19-20/1",
IF(#REF!=2,"19-20/2",
IF(#REF!=3,"19-20/3",
IF(#REF!=4,"20-21/1",
IF(#REF!=5,"20-21/2",
IF(#REF!=6,"20-21/3","Hata9")))))),
IF(#REF!+BH268=2020,
IF(#REF!=1,"20-21/1",
IF(#REF!=2,"20-21/2",
IF(#REF!=3,"20-21/3",
IF(#REF!=4,"21-22/1",
IF(#REF!=5,"21-22/2",
IF(#REF!=6,"21-22/3","Hata10")))))),
IF(#REF!+BH268=2021,
IF(#REF!=1,"21-22/1",
IF(#REF!=2,"21-22/2",
IF(#REF!=3,"21-22/3",
IF(#REF!=4,"22-23/1",
IF(#REF!=5,"22-23/2",
IF(#REF!=6,"22-23/3","Hata11")))))),
IF(#REF!+BH268=2022,
IF(#REF!=1,"22-23/1",
IF(#REF!=2,"22-23/2",
IF(#REF!=3,"22-23/3",
IF(#REF!=4,"23-24/1",
IF(#REF!=5,"23-24/2",
IF(#REF!=6,"23-24/3","Hata12")))))),
IF(#REF!+BH268=2023,
IF(#REF!=1,"23-24/1",
IF(#REF!=2,"23-24/2",
IF(#REF!=3,"23-24/3",
IF(#REF!=4,"24-25/1",
IF(#REF!=5,"24-25/2",
IF(#REF!=6,"24-25/3","Hata13")))))),
))))))))))))))
)</f>
        <v>#REF!</v>
      </c>
      <c r="G268" s="4"/>
      <c r="H268" s="2" t="s">
        <v>151</v>
      </c>
      <c r="I268" s="2">
        <v>238531</v>
      </c>
      <c r="J268" s="2" t="s">
        <v>107</v>
      </c>
      <c r="O268" s="2" t="s">
        <v>332</v>
      </c>
      <c r="P268" s="2" t="s">
        <v>332</v>
      </c>
      <c r="Q268" s="5">
        <v>7</v>
      </c>
      <c r="R268" s="2">
        <f>VLOOKUP($Q268,[1]sistem!$I$3:$L$10,2,FALSE)</f>
        <v>0</v>
      </c>
      <c r="S268" s="2">
        <f>VLOOKUP($Q268,[1]sistem!$I$3:$L$10,3,FALSE)</f>
        <v>1</v>
      </c>
      <c r="T268" s="2">
        <f>VLOOKUP($Q268,[1]sistem!$I$3:$L$10,4,FALSE)</f>
        <v>1</v>
      </c>
      <c r="U268" s="2" t="e">
        <f>VLOOKUP($AZ268,[1]sistem!$I$13:$L$14,2,FALSE)*#REF!</f>
        <v>#REF!</v>
      </c>
      <c r="V268" s="2" t="e">
        <f>VLOOKUP($AZ268,[1]sistem!$I$13:$L$14,3,FALSE)*#REF!</f>
        <v>#REF!</v>
      </c>
      <c r="W268" s="2" t="e">
        <f>VLOOKUP($AZ268,[1]sistem!$I$13:$L$14,4,FALSE)*#REF!</f>
        <v>#REF!</v>
      </c>
      <c r="X268" s="2" t="e">
        <f t="shared" si="96"/>
        <v>#REF!</v>
      </c>
      <c r="Y268" s="2" t="e">
        <f t="shared" si="97"/>
        <v>#REF!</v>
      </c>
      <c r="Z268" s="2" t="e">
        <f t="shared" si="98"/>
        <v>#REF!</v>
      </c>
      <c r="AA268" s="2" t="e">
        <f t="shared" si="99"/>
        <v>#REF!</v>
      </c>
      <c r="AB268" s="2">
        <f>VLOOKUP(AZ268,[1]sistem!$I$18:$J$19,2,FALSE)</f>
        <v>14</v>
      </c>
      <c r="AC268" s="2">
        <v>0.25</v>
      </c>
      <c r="AD268" s="2">
        <f>VLOOKUP($Q268,[1]sistem!$I$3:$M$10,5,FALSE)</f>
        <v>1</v>
      </c>
      <c r="AE268" s="2">
        <v>4</v>
      </c>
      <c r="AG268" s="2">
        <f>AE268*AK268</f>
        <v>56</v>
      </c>
      <c r="AH268" s="2">
        <f>VLOOKUP($Q268,[1]sistem!$I$3:$N$10,6,FALSE)</f>
        <v>2</v>
      </c>
      <c r="AI268" s="2">
        <v>2</v>
      </c>
      <c r="AJ268" s="2">
        <f t="shared" si="100"/>
        <v>4</v>
      </c>
      <c r="AK268" s="2">
        <f>VLOOKUP($AZ268,[1]sistem!$I$18:$K$19,3,FALSE)</f>
        <v>14</v>
      </c>
      <c r="AL268" s="2" t="e">
        <f>AK268*#REF!</f>
        <v>#REF!</v>
      </c>
      <c r="AM268" s="2" t="e">
        <f t="shared" si="101"/>
        <v>#REF!</v>
      </c>
      <c r="AN268" s="2">
        <f>IF(AN279="s",25,25)</f>
        <v>25</v>
      </c>
      <c r="AO268" s="2" t="e">
        <f t="shared" si="102"/>
        <v>#REF!</v>
      </c>
      <c r="AP268" s="2" t="e">
        <f>ROUND(AO268-#REF!,0)</f>
        <v>#REF!</v>
      </c>
      <c r="AQ268" s="2">
        <f>IF(AZ268="s",IF(Q268=0,0,
IF(Q268=1,#REF!*4*4,
IF(Q268=2,0,
IF(Q268=3,#REF!*4*2,
IF(Q268=4,0,
IF(Q268=5,0,
IF(Q268=6,0,
IF(Q268=7,0)))))))),
IF(AZ268="t",
IF(Q268=0,0,
IF(Q268=1,#REF!*4*4*0.8,
IF(Q268=2,0,
IF(Q268=3,#REF!*4*2*0.8,
IF(Q268=4,0,
IF(Q268=5,0,
IF(Q268=6,0,
IF(Q268=7,0))))))))))</f>
        <v>0</v>
      </c>
      <c r="AR268" s="2" t="e">
        <f>IF(AZ268="s",
IF(Q268=0,0,
IF(Q268=1,0,
IF(Q268=2,#REF!*4*2,
IF(Q268=3,#REF!*4,
IF(Q268=4,#REF!*4,
IF(Q268=5,0,
IF(Q268=6,0,
IF(Q268=7,#REF!*4)))))))),
IF(AZ268="t",
IF(Q268=0,0,
IF(Q268=1,0,
IF(Q268=2,#REF!*4*2*0.8,
IF(Q268=3,#REF!*4*0.8,
IF(Q268=4,#REF!*4*0.8,
IF(Q268=5,0,
IF(Q268=6,0,
IF(Q268=7,#REF!*4))))))))))</f>
        <v>#REF!</v>
      </c>
      <c r="AS268" s="2" t="e">
        <f>IF(AZ268="s",
IF(Q268=0,0,
IF(Q268=1,#REF!*2,
IF(Q268=2,#REF!*2,
IF(Q268=3,#REF!*2,
IF(Q268=4,#REF!*2,
IF(Q268=5,#REF!*2,
IF(Q268=6,#REF!*2,
IF(Q268=7,#REF!*2)))))))),
IF(AZ268="t",
IF(Q268=0,#REF!*2*0.8,
IF(Q268=1,#REF!*2*0.8,
IF(Q268=2,#REF!*2*0.8,
IF(Q268=3,#REF!*2*0.8,
IF(Q268=4,#REF!*2*0.8,
IF(Q268=5,#REF!*2*0.8,
IF(Q268=6,#REF!*1*0.8,
IF(Q268=7,#REF!*2))))))))))</f>
        <v>#REF!</v>
      </c>
      <c r="AT268" s="2" t="e">
        <f t="shared" si="103"/>
        <v>#REF!</v>
      </c>
      <c r="AU268" s="2" t="e">
        <f>IF(AZ268="s",
IF(Q268=0,0,
IF(Q268=1,(14-2)*(#REF!+#REF!)/4*4,
IF(Q268=2,(14-2)*(#REF!+#REF!)/4*2,
IF(Q268=3,(14-2)*(#REF!+#REF!)/4*3,
IF(Q268=4,(14-2)*(#REF!+#REF!)/4,
IF(Q268=5,(14-2)*#REF!/4,
IF(Q268=6,0,
IF(Q268=7,(14)*#REF!)))))))),
IF(AZ268="t",
IF(Q268=0,0,
IF(Q268=1,(11-2)*(#REF!+#REF!)/4*4,
IF(Q268=2,(11-2)*(#REF!+#REF!)/4*2,
IF(Q268=3,(11-2)*(#REF!+#REF!)/4*3,
IF(Q268=4,(11-2)*(#REF!+#REF!)/4,
IF(Q268=5,(11-2)*#REF!/4,
IF(Q268=6,0,
IF(Q268=7,(11)*#REF!))))))))))</f>
        <v>#REF!</v>
      </c>
      <c r="AV268" s="2" t="e">
        <f t="shared" si="104"/>
        <v>#REF!</v>
      </c>
      <c r="AW268" s="2">
        <f t="shared" si="105"/>
        <v>8</v>
      </c>
      <c r="AX268" s="2">
        <f t="shared" si="106"/>
        <v>4</v>
      </c>
      <c r="AY268" s="2" t="e">
        <f t="shared" si="107"/>
        <v>#REF!</v>
      </c>
      <c r="AZ268" s="2" t="s">
        <v>63</v>
      </c>
      <c r="BA268" s="2" t="e">
        <f>IF(BG268="A",0,IF(AZ268="s",14*#REF!,IF(AZ268="T",11*#REF!,"HATA")))</f>
        <v>#REF!</v>
      </c>
      <c r="BB268" s="2" t="e">
        <f t="shared" si="108"/>
        <v>#REF!</v>
      </c>
      <c r="BC268" s="2" t="e">
        <f t="shared" si="109"/>
        <v>#REF!</v>
      </c>
      <c r="BD268" s="2" t="e">
        <f>IF(BC268-#REF!=0,"DOĞRU","YANLIŞ")</f>
        <v>#REF!</v>
      </c>
      <c r="BE268" s="2" t="e">
        <f>#REF!-BC268</f>
        <v>#REF!</v>
      </c>
      <c r="BF268" s="2">
        <v>0</v>
      </c>
      <c r="BH268" s="2">
        <v>0</v>
      </c>
      <c r="BJ268" s="2">
        <v>7</v>
      </c>
      <c r="BL268" s="7" t="e">
        <f>#REF!*14</f>
        <v>#REF!</v>
      </c>
      <c r="BM268" s="9"/>
      <c r="BN268" s="8"/>
      <c r="BO268" s="13"/>
      <c r="BP268" s="13"/>
      <c r="BQ268" s="13"/>
      <c r="BR268" s="13"/>
      <c r="BS268" s="13"/>
      <c r="BT268" s="10"/>
      <c r="BU268" s="11"/>
      <c r="BV268" s="12"/>
      <c r="CC268" s="41"/>
      <c r="CD268" s="41"/>
      <c r="CE268" s="41"/>
      <c r="CF268" s="42"/>
      <c r="CG268" s="42"/>
      <c r="CH268" s="42"/>
      <c r="CI268" s="42"/>
      <c r="CJ268" s="42"/>
      <c r="CK268" s="42"/>
    </row>
    <row r="269" spans="1:89" hidden="1" x14ac:dyDescent="0.25">
      <c r="A269" s="2" t="s">
        <v>419</v>
      </c>
      <c r="B269" s="2" t="s">
        <v>420</v>
      </c>
      <c r="C269" s="2" t="s">
        <v>420</v>
      </c>
      <c r="D269" s="4" t="s">
        <v>171</v>
      </c>
      <c r="E269" s="4">
        <v>1</v>
      </c>
      <c r="F269" s="5" t="e">
        <f>IF(AZ269="S",
IF(#REF!+BH269=2012,
IF(#REF!=1,"12-13/1",
IF(#REF!=2,"12-13/2",
IF(#REF!=3,"13-14/1",
IF(#REF!=4,"13-14/2","Hata1")))),
IF(#REF!+BH269=2013,
IF(#REF!=1,"13-14/1",
IF(#REF!=2,"13-14/2",
IF(#REF!=3,"14-15/1",
IF(#REF!=4,"14-15/2","Hata2")))),
IF(#REF!+BH269=2014,
IF(#REF!=1,"14-15/1",
IF(#REF!=2,"14-15/2",
IF(#REF!=3,"15-16/1",
IF(#REF!=4,"15-16/2","Hata3")))),
IF(#REF!+BH269=2015,
IF(#REF!=1,"15-16/1",
IF(#REF!=2,"15-16/2",
IF(#REF!=3,"16-17/1",
IF(#REF!=4,"16-17/2","Hata4")))),
IF(#REF!+BH269=2016,
IF(#REF!=1,"16-17/1",
IF(#REF!=2,"16-17/2",
IF(#REF!=3,"17-18/1",
IF(#REF!=4,"17-18/2","Hata5")))),
IF(#REF!+BH269=2017,
IF(#REF!=1,"17-18/1",
IF(#REF!=2,"17-18/2",
IF(#REF!=3,"18-19/1",
IF(#REF!=4,"18-19/2","Hata6")))),
IF(#REF!+BH269=2018,
IF(#REF!=1,"18-19/1",
IF(#REF!=2,"18-19/2",
IF(#REF!=3,"19-20/1",
IF(#REF!=4,"19-20/2","Hata7")))),
IF(#REF!+BH269=2019,
IF(#REF!=1,"19-20/1",
IF(#REF!=2,"19-20/2",
IF(#REF!=3,"20-21/1",
IF(#REF!=4,"20-21/2","Hata8")))),
IF(#REF!+BH269=2020,
IF(#REF!=1,"20-21/1",
IF(#REF!=2,"20-21/2",
IF(#REF!=3,"21-22/1",
IF(#REF!=4,"21-22/2","Hata9")))),
IF(#REF!+BH269=2021,
IF(#REF!=1,"21-22/1",
IF(#REF!=2,"21-22/2",
IF(#REF!=3,"22-23/1",
IF(#REF!=4,"22-23/2","Hata10")))),
IF(#REF!+BH269=2022,
IF(#REF!=1,"22-23/1",
IF(#REF!=2,"22-23/2",
IF(#REF!=3,"23-24/1",
IF(#REF!=4,"23-24/2","Hata11")))),
IF(#REF!+BH269=2023,
IF(#REF!=1,"23-24/1",
IF(#REF!=2,"23-24/2",
IF(#REF!=3,"24-25/1",
IF(#REF!=4,"24-25/2","Hata12")))),
)))))))))))),
IF(AZ269="T",
IF(#REF!+BH269=2012,
IF(#REF!=1,"12-13/1",
IF(#REF!=2,"12-13/2",
IF(#REF!=3,"12-13/3",
IF(#REF!=4,"13-14/1",
IF(#REF!=5,"13-14/2",
IF(#REF!=6,"13-14/3","Hata1")))))),
IF(#REF!+BH269=2013,
IF(#REF!=1,"13-14/1",
IF(#REF!=2,"13-14/2",
IF(#REF!=3,"13-14/3",
IF(#REF!=4,"14-15/1",
IF(#REF!=5,"14-15/2",
IF(#REF!=6,"14-15/3","Hata2")))))),
IF(#REF!+BH269=2014,
IF(#REF!=1,"14-15/1",
IF(#REF!=2,"14-15/2",
IF(#REF!=3,"14-15/3",
IF(#REF!=4,"15-16/1",
IF(#REF!=5,"15-16/2",
IF(#REF!=6,"15-16/3","Hata3")))))),
IF(AND(#REF!+#REF!&gt;2014,#REF!+#REF!&lt;2015,BH269=1),
IF(#REF!=0.1,"14-15/0.1",
IF(#REF!=0.2,"14-15/0.2",
IF(#REF!=0.3,"14-15/0.3","Hata4"))),
IF(#REF!+BH269=2015,
IF(#REF!=1,"15-16/1",
IF(#REF!=2,"15-16/2",
IF(#REF!=3,"15-16/3",
IF(#REF!=4,"16-17/1",
IF(#REF!=5,"16-17/2",
IF(#REF!=6,"16-17/3","Hata5")))))),
IF(#REF!+BH269=2016,
IF(#REF!=1,"16-17/1",
IF(#REF!=2,"16-17/2",
IF(#REF!=3,"16-17/3",
IF(#REF!=4,"17-18/1",
IF(#REF!=5,"17-18/2",
IF(#REF!=6,"17-18/3","Hata6")))))),
IF(#REF!+BH269=2017,
IF(#REF!=1,"17-18/1",
IF(#REF!=2,"17-18/2",
IF(#REF!=3,"17-18/3",
IF(#REF!=4,"18-19/1",
IF(#REF!=5,"18-19/2",
IF(#REF!=6,"18-19/3","Hata7")))))),
IF(#REF!+BH269=2018,
IF(#REF!=1,"18-19/1",
IF(#REF!=2,"18-19/2",
IF(#REF!=3,"18-19/3",
IF(#REF!=4,"19-20/1",
IF(#REF!=5," 19-20/2",
IF(#REF!=6,"19-20/3","Hata8")))))),
IF(#REF!+BH269=2019,
IF(#REF!=1,"19-20/1",
IF(#REF!=2,"19-20/2",
IF(#REF!=3,"19-20/3",
IF(#REF!=4,"20-21/1",
IF(#REF!=5,"20-21/2",
IF(#REF!=6,"20-21/3","Hata9")))))),
IF(#REF!+BH269=2020,
IF(#REF!=1,"20-21/1",
IF(#REF!=2,"20-21/2",
IF(#REF!=3,"20-21/3",
IF(#REF!=4,"21-22/1",
IF(#REF!=5,"21-22/2",
IF(#REF!=6,"21-22/3","Hata10")))))),
IF(#REF!+BH269=2021,
IF(#REF!=1,"21-22/1",
IF(#REF!=2,"21-22/2",
IF(#REF!=3,"21-22/3",
IF(#REF!=4,"22-23/1",
IF(#REF!=5,"22-23/2",
IF(#REF!=6,"22-23/3","Hata11")))))),
IF(#REF!+BH269=2022,
IF(#REF!=1,"22-23/1",
IF(#REF!=2,"22-23/2",
IF(#REF!=3,"22-23/3",
IF(#REF!=4,"23-24/1",
IF(#REF!=5,"23-24/2",
IF(#REF!=6,"23-24/3","Hata12")))))),
IF(#REF!+BH269=2023,
IF(#REF!=1,"23-24/1",
IF(#REF!=2,"23-24/2",
IF(#REF!=3,"23-24/3",
IF(#REF!=4,"24-25/1",
IF(#REF!=5,"24-25/2",
IF(#REF!=6,"24-25/3","Hata13")))))),
))))))))))))))
)</f>
        <v>#REF!</v>
      </c>
      <c r="G269" s="4"/>
      <c r="H269" s="2" t="s">
        <v>151</v>
      </c>
      <c r="I269" s="2">
        <v>238531</v>
      </c>
      <c r="J269" s="2" t="s">
        <v>107</v>
      </c>
      <c r="Q269" s="5">
        <v>4</v>
      </c>
      <c r="R269" s="2">
        <f>VLOOKUP($Q269,[1]sistem!$I$3:$L$10,2,FALSE)</f>
        <v>0</v>
      </c>
      <c r="S269" s="2">
        <f>VLOOKUP($Q269,[1]sistem!$I$3:$L$10,3,FALSE)</f>
        <v>1</v>
      </c>
      <c r="T269" s="2">
        <f>VLOOKUP($Q269,[1]sistem!$I$3:$L$10,4,FALSE)</f>
        <v>1</v>
      </c>
      <c r="U269" s="2" t="e">
        <f>VLOOKUP($AZ269,[1]sistem!$I$13:$L$14,2,FALSE)*#REF!</f>
        <v>#REF!</v>
      </c>
      <c r="V269" s="2" t="e">
        <f>VLOOKUP($AZ269,[1]sistem!$I$13:$L$14,3,FALSE)*#REF!</f>
        <v>#REF!</v>
      </c>
      <c r="W269" s="2" t="e">
        <f>VLOOKUP($AZ269,[1]sistem!$I$13:$L$14,4,FALSE)*#REF!</f>
        <v>#REF!</v>
      </c>
      <c r="X269" s="2" t="e">
        <f t="shared" si="96"/>
        <v>#REF!</v>
      </c>
      <c r="Y269" s="2" t="e">
        <f t="shared" si="97"/>
        <v>#REF!</v>
      </c>
      <c r="Z269" s="2" t="e">
        <f t="shared" si="98"/>
        <v>#REF!</v>
      </c>
      <c r="AA269" s="2" t="e">
        <f t="shared" si="99"/>
        <v>#REF!</v>
      </c>
      <c r="AB269" s="2">
        <f>VLOOKUP(AZ269,[1]sistem!$I$18:$J$19,2,FALSE)</f>
        <v>14</v>
      </c>
      <c r="AC269" s="2">
        <v>0.25</v>
      </c>
      <c r="AD269" s="2">
        <f>VLOOKUP($Q269,[1]sistem!$I$3:$M$10,5,FALSE)</f>
        <v>1</v>
      </c>
      <c r="AE269" s="2">
        <v>4</v>
      </c>
      <c r="AG269" s="2">
        <f>AE269*AK269</f>
        <v>56</v>
      </c>
      <c r="AH269" s="2">
        <f>VLOOKUP($Q269,[1]sistem!$I$3:$N$10,6,FALSE)</f>
        <v>2</v>
      </c>
      <c r="AI269" s="2">
        <v>2</v>
      </c>
      <c r="AJ269" s="2">
        <f t="shared" si="100"/>
        <v>4</v>
      </c>
      <c r="AK269" s="2">
        <f>VLOOKUP($AZ269,[1]sistem!$I$18:$K$19,3,FALSE)</f>
        <v>14</v>
      </c>
      <c r="AL269" s="2" t="e">
        <f>AK269*#REF!</f>
        <v>#REF!</v>
      </c>
      <c r="AM269" s="2" t="e">
        <f t="shared" si="101"/>
        <v>#REF!</v>
      </c>
      <c r="AN269" s="2">
        <f>IF(AZ269="s",25,25)</f>
        <v>25</v>
      </c>
      <c r="AO269" s="2" t="e">
        <f t="shared" si="102"/>
        <v>#REF!</v>
      </c>
      <c r="AP269" s="2" t="e">
        <f>ROUND(AO269-#REF!,0)</f>
        <v>#REF!</v>
      </c>
      <c r="AQ269" s="2">
        <f>IF(AZ269="s",IF(Q269=0,0,
IF(Q269=1,#REF!*4*4,
IF(Q269=2,0,
IF(Q269=3,#REF!*4*2,
IF(Q269=4,0,
IF(Q269=5,0,
IF(Q269=6,0,
IF(Q269=7,0)))))))),
IF(AZ269="t",
IF(Q269=0,0,
IF(Q269=1,#REF!*4*4*0.8,
IF(Q269=2,0,
IF(Q269=3,#REF!*4*2*0.8,
IF(Q269=4,0,
IF(Q269=5,0,
IF(Q269=6,0,
IF(Q269=7,0))))))))))</f>
        <v>0</v>
      </c>
      <c r="AR269" s="2" t="e">
        <f>IF(AZ269="s",
IF(Q269=0,0,
IF(Q269=1,0,
IF(Q269=2,#REF!*4*2,
IF(Q269=3,#REF!*4,
IF(Q269=4,#REF!*4,
IF(Q269=5,0,
IF(Q269=6,0,
IF(Q269=7,#REF!*4)))))))),
IF(AZ269="t",
IF(Q269=0,0,
IF(Q269=1,0,
IF(Q269=2,#REF!*4*2*0.8,
IF(Q269=3,#REF!*4*0.8,
IF(Q269=4,#REF!*4*0.8,
IF(Q269=5,0,
IF(Q269=6,0,
IF(Q269=7,#REF!*4))))))))))</f>
        <v>#REF!</v>
      </c>
      <c r="AS269" s="2" t="e">
        <f>IF(AZ269="s",
IF(Q269=0,0,
IF(Q269=1,#REF!*2,
IF(Q269=2,#REF!*2,
IF(Q269=3,#REF!*2,
IF(Q269=4,#REF!*2,
IF(Q269=5,#REF!*2,
IF(Q269=6,#REF!*2,
IF(Q269=7,#REF!*2)))))))),
IF(AZ269="t",
IF(Q269=0,#REF!*2*0.8,
IF(Q269=1,#REF!*2*0.8,
IF(Q269=2,#REF!*2*0.8,
IF(Q269=3,#REF!*2*0.8,
IF(Q269=4,#REF!*2*0.8,
IF(Q269=5,#REF!*2*0.8,
IF(Q269=6,#REF!*1*0.8,
IF(Q269=7,#REF!*2))))))))))</f>
        <v>#REF!</v>
      </c>
      <c r="AT269" s="2" t="e">
        <f t="shared" si="103"/>
        <v>#REF!</v>
      </c>
      <c r="AU269" s="2" t="e">
        <f>IF(AZ269="s",
IF(Q269=0,0,
IF(Q269=1,(14-2)*(#REF!+#REF!)/4*4,
IF(Q269=2,(14-2)*(#REF!+#REF!)/4*2,
IF(Q269=3,(14-2)*(#REF!+#REF!)/4*3,
IF(Q269=4,(14-2)*(#REF!+#REF!)/4,
IF(Q269=5,(14-2)*#REF!/4,
IF(Q269=6,0,
IF(Q269=7,(14)*#REF!)))))))),
IF(AZ269="t",
IF(Q269=0,0,
IF(Q269=1,(11-2)*(#REF!+#REF!)/4*4,
IF(Q269=2,(11-2)*(#REF!+#REF!)/4*2,
IF(Q269=3,(11-2)*(#REF!+#REF!)/4*3,
IF(Q269=4,(11-2)*(#REF!+#REF!)/4,
IF(Q269=5,(11-2)*#REF!/4,
IF(Q269=6,0,
IF(Q269=7,(11)*#REF!))))))))))</f>
        <v>#REF!</v>
      </c>
      <c r="AV269" s="2" t="e">
        <f t="shared" si="104"/>
        <v>#REF!</v>
      </c>
      <c r="AW269" s="2">
        <f t="shared" si="105"/>
        <v>8</v>
      </c>
      <c r="AX269" s="2">
        <f t="shared" si="106"/>
        <v>4</v>
      </c>
      <c r="AY269" s="2" t="e">
        <f t="shared" si="107"/>
        <v>#REF!</v>
      </c>
      <c r="AZ269" s="2" t="s">
        <v>63</v>
      </c>
      <c r="BA269" s="2" t="e">
        <f>IF(BG269="A",0,IF(AZ269="s",14*#REF!,IF(AZ269="T",11*#REF!,"HATA")))</f>
        <v>#REF!</v>
      </c>
      <c r="BB269" s="2" t="e">
        <f t="shared" si="108"/>
        <v>#REF!</v>
      </c>
      <c r="BC269" s="2" t="e">
        <f t="shared" si="109"/>
        <v>#REF!</v>
      </c>
      <c r="BD269" s="2" t="e">
        <f>IF(BC269-#REF!=0,"DOĞRU","YANLIŞ")</f>
        <v>#REF!</v>
      </c>
      <c r="BE269" s="2" t="e">
        <f>#REF!-BC269</f>
        <v>#REF!</v>
      </c>
      <c r="BF269" s="2">
        <v>0</v>
      </c>
      <c r="BH269" s="2">
        <v>0</v>
      </c>
      <c r="BJ269" s="2">
        <v>4</v>
      </c>
      <c r="BL269" s="7" t="e">
        <f>#REF!*14</f>
        <v>#REF!</v>
      </c>
      <c r="BM269" s="9"/>
      <c r="BN269" s="8"/>
      <c r="BO269" s="13"/>
      <c r="BP269" s="13"/>
      <c r="BQ269" s="13"/>
      <c r="BR269" s="13"/>
      <c r="BS269" s="13"/>
      <c r="BT269" s="10"/>
      <c r="BU269" s="11"/>
      <c r="BV269" s="12"/>
      <c r="CC269" s="41"/>
      <c r="CD269" s="41"/>
      <c r="CE269" s="41"/>
      <c r="CF269" s="42"/>
      <c r="CG269" s="42"/>
      <c r="CH269" s="42"/>
      <c r="CI269" s="42"/>
      <c r="CJ269" s="42"/>
      <c r="CK269" s="42"/>
    </row>
    <row r="270" spans="1:89" hidden="1" x14ac:dyDescent="0.25">
      <c r="A270" s="2" t="s">
        <v>483</v>
      </c>
      <c r="B270" s="2" t="s">
        <v>484</v>
      </c>
      <c r="C270" s="2" t="s">
        <v>484</v>
      </c>
      <c r="D270" s="4" t="s">
        <v>60</v>
      </c>
      <c r="E270" s="4" t="s">
        <v>60</v>
      </c>
      <c r="F270" s="5" t="e">
        <f>IF(AZ270="S",
IF(#REF!+BH270=2012,
IF(#REF!=1,"12-13/1",
IF(#REF!=2,"12-13/2",
IF(#REF!=3,"13-14/1",
IF(#REF!=4,"13-14/2","Hata1")))),
IF(#REF!+BH270=2013,
IF(#REF!=1,"13-14/1",
IF(#REF!=2,"13-14/2",
IF(#REF!=3,"14-15/1",
IF(#REF!=4,"14-15/2","Hata2")))),
IF(#REF!+BH270=2014,
IF(#REF!=1,"14-15/1",
IF(#REF!=2,"14-15/2",
IF(#REF!=3,"15-16/1",
IF(#REF!=4,"15-16/2","Hata3")))),
IF(#REF!+BH270=2015,
IF(#REF!=1,"15-16/1",
IF(#REF!=2,"15-16/2",
IF(#REF!=3,"16-17/1",
IF(#REF!=4,"16-17/2","Hata4")))),
IF(#REF!+BH270=2016,
IF(#REF!=1,"16-17/1",
IF(#REF!=2,"16-17/2",
IF(#REF!=3,"17-18/1",
IF(#REF!=4,"17-18/2","Hata5")))),
IF(#REF!+BH270=2017,
IF(#REF!=1,"17-18/1",
IF(#REF!=2,"17-18/2",
IF(#REF!=3,"18-19/1",
IF(#REF!=4,"18-19/2","Hata6")))),
IF(#REF!+BH270=2018,
IF(#REF!=1,"18-19/1",
IF(#REF!=2,"18-19/2",
IF(#REF!=3,"19-20/1",
IF(#REF!=4,"19-20/2","Hata7")))),
IF(#REF!+BH270=2019,
IF(#REF!=1,"19-20/1",
IF(#REF!=2,"19-20/2",
IF(#REF!=3,"20-21/1",
IF(#REF!=4,"20-21/2","Hata8")))),
IF(#REF!+BH270=2020,
IF(#REF!=1,"20-21/1",
IF(#REF!=2,"20-21/2",
IF(#REF!=3,"21-22/1",
IF(#REF!=4,"21-22/2","Hata9")))),
IF(#REF!+BH270=2021,
IF(#REF!=1,"21-22/1",
IF(#REF!=2,"21-22/2",
IF(#REF!=3,"22-23/1",
IF(#REF!=4,"22-23/2","Hata10")))),
IF(#REF!+BH270=2022,
IF(#REF!=1,"22-23/1",
IF(#REF!=2,"22-23/2",
IF(#REF!=3,"23-24/1",
IF(#REF!=4,"23-24/2","Hata11")))),
IF(#REF!+BH270=2023,
IF(#REF!=1,"23-24/1",
IF(#REF!=2,"23-24/2",
IF(#REF!=3,"24-25/1",
IF(#REF!=4,"24-25/2","Hata12")))),
)))))))))))),
IF(AZ270="T",
IF(#REF!+BH270=2012,
IF(#REF!=1,"12-13/1",
IF(#REF!=2,"12-13/2",
IF(#REF!=3,"12-13/3",
IF(#REF!=4,"13-14/1",
IF(#REF!=5,"13-14/2",
IF(#REF!=6,"13-14/3","Hata1")))))),
IF(#REF!+BH270=2013,
IF(#REF!=1,"13-14/1",
IF(#REF!=2,"13-14/2",
IF(#REF!=3,"13-14/3",
IF(#REF!=4,"14-15/1",
IF(#REF!=5,"14-15/2",
IF(#REF!=6,"14-15/3","Hata2")))))),
IF(#REF!+BH270=2014,
IF(#REF!=1,"14-15/1",
IF(#REF!=2,"14-15/2",
IF(#REF!=3,"14-15/3",
IF(#REF!=4,"15-16/1",
IF(#REF!=5,"15-16/2",
IF(#REF!=6,"15-16/3","Hata3")))))),
IF(AND(#REF!+#REF!&gt;2014,#REF!+#REF!&lt;2015,BH270=1),
IF(#REF!=0.1,"14-15/0.1",
IF(#REF!=0.2,"14-15/0.2",
IF(#REF!=0.3,"14-15/0.3","Hata4"))),
IF(#REF!+BH270=2015,
IF(#REF!=1,"15-16/1",
IF(#REF!=2,"15-16/2",
IF(#REF!=3,"15-16/3",
IF(#REF!=4,"16-17/1",
IF(#REF!=5,"16-17/2",
IF(#REF!=6,"16-17/3","Hata5")))))),
IF(#REF!+BH270=2016,
IF(#REF!=1,"16-17/1",
IF(#REF!=2,"16-17/2",
IF(#REF!=3,"16-17/3",
IF(#REF!=4,"17-18/1",
IF(#REF!=5,"17-18/2",
IF(#REF!=6,"17-18/3","Hata6")))))),
IF(#REF!+BH270=2017,
IF(#REF!=1,"17-18/1",
IF(#REF!=2,"17-18/2",
IF(#REF!=3,"17-18/3",
IF(#REF!=4,"18-19/1",
IF(#REF!=5,"18-19/2",
IF(#REF!=6,"18-19/3","Hata7")))))),
IF(#REF!+BH270=2018,
IF(#REF!=1,"18-19/1",
IF(#REF!=2,"18-19/2",
IF(#REF!=3,"18-19/3",
IF(#REF!=4,"19-20/1",
IF(#REF!=5," 19-20/2",
IF(#REF!=6,"19-20/3","Hata8")))))),
IF(#REF!+BH270=2019,
IF(#REF!=1,"19-20/1",
IF(#REF!=2,"19-20/2",
IF(#REF!=3,"19-20/3",
IF(#REF!=4,"20-21/1",
IF(#REF!=5,"20-21/2",
IF(#REF!=6,"20-21/3","Hata9")))))),
IF(#REF!+BH270=2020,
IF(#REF!=1,"20-21/1",
IF(#REF!=2,"20-21/2",
IF(#REF!=3,"20-21/3",
IF(#REF!=4,"21-22/1",
IF(#REF!=5,"21-22/2",
IF(#REF!=6,"21-22/3","Hata10")))))),
IF(#REF!+BH270=2021,
IF(#REF!=1,"21-22/1",
IF(#REF!=2,"21-22/2",
IF(#REF!=3,"21-22/3",
IF(#REF!=4,"22-23/1",
IF(#REF!=5,"22-23/2",
IF(#REF!=6,"22-23/3","Hata11")))))),
IF(#REF!+BH270=2022,
IF(#REF!=1,"22-23/1",
IF(#REF!=2,"22-23/2",
IF(#REF!=3,"22-23/3",
IF(#REF!=4,"23-24/1",
IF(#REF!=5,"23-24/2",
IF(#REF!=6,"23-24/3","Hata12")))))),
IF(#REF!+BH270=2023,
IF(#REF!=1,"23-24/1",
IF(#REF!=2,"23-24/2",
IF(#REF!=3,"23-24/3",
IF(#REF!=4,"24-25/1",
IF(#REF!=5,"24-25/2",
IF(#REF!=6,"24-25/3","Hata13")))))),
))))))))))))))
)</f>
        <v>#REF!</v>
      </c>
      <c r="G270" s="4"/>
      <c r="H270" s="2" t="s">
        <v>151</v>
      </c>
      <c r="I270" s="2">
        <v>238531</v>
      </c>
      <c r="J270" s="2" t="s">
        <v>107</v>
      </c>
      <c r="Q270" s="5">
        <v>4</v>
      </c>
      <c r="R270" s="2">
        <f>VLOOKUP($Q270,[1]sistem!$I$3:$L$10,2,FALSE)</f>
        <v>0</v>
      </c>
      <c r="S270" s="2">
        <f>VLOOKUP($Q270,[1]sistem!$I$3:$L$10,3,FALSE)</f>
        <v>1</v>
      </c>
      <c r="T270" s="2">
        <f>VLOOKUP($Q270,[1]sistem!$I$3:$L$10,4,FALSE)</f>
        <v>1</v>
      </c>
      <c r="U270" s="2" t="e">
        <f>VLOOKUP($AZ270,[1]sistem!$I$13:$L$14,2,FALSE)*#REF!</f>
        <v>#REF!</v>
      </c>
      <c r="V270" s="2" t="e">
        <f>VLOOKUP($AZ270,[1]sistem!$I$13:$L$14,3,FALSE)*#REF!</f>
        <v>#REF!</v>
      </c>
      <c r="W270" s="2" t="e">
        <f>VLOOKUP($AZ270,[1]sistem!$I$13:$L$14,4,FALSE)*#REF!</f>
        <v>#REF!</v>
      </c>
      <c r="X270" s="2" t="e">
        <f t="shared" si="96"/>
        <v>#REF!</v>
      </c>
      <c r="Y270" s="2" t="e">
        <f t="shared" si="97"/>
        <v>#REF!</v>
      </c>
      <c r="Z270" s="2" t="e">
        <f t="shared" si="98"/>
        <v>#REF!</v>
      </c>
      <c r="AA270" s="2" t="e">
        <f t="shared" si="99"/>
        <v>#REF!</v>
      </c>
      <c r="AB270" s="2">
        <f>VLOOKUP(AZ270,[1]sistem!$I$18:$J$19,2,FALSE)</f>
        <v>14</v>
      </c>
      <c r="AC270" s="2">
        <v>0.25</v>
      </c>
      <c r="AD270" s="2">
        <f>VLOOKUP($Q270,[1]sistem!$I$3:$M$10,5,FALSE)</f>
        <v>1</v>
      </c>
      <c r="AG270" s="2" t="e">
        <f>(#REF!+#REF!)*AB270</f>
        <v>#REF!</v>
      </c>
      <c r="AH270" s="2">
        <f>VLOOKUP($Q270,[1]sistem!$I$3:$N$10,6,FALSE)</f>
        <v>2</v>
      </c>
      <c r="AI270" s="2">
        <v>2</v>
      </c>
      <c r="AJ270" s="2">
        <f t="shared" si="100"/>
        <v>4</v>
      </c>
      <c r="AK270" s="2">
        <f>VLOOKUP($AZ270,[1]sistem!$I$18:$K$19,3,FALSE)</f>
        <v>14</v>
      </c>
      <c r="AL270" s="2" t="e">
        <f>AK270*#REF!</f>
        <v>#REF!</v>
      </c>
      <c r="AM270" s="2" t="e">
        <f t="shared" si="101"/>
        <v>#REF!</v>
      </c>
      <c r="AN270" s="2">
        <f>IF(AN280="s",25,25)</f>
        <v>25</v>
      </c>
      <c r="AO270" s="2" t="e">
        <f t="shared" si="102"/>
        <v>#REF!</v>
      </c>
      <c r="AP270" s="2" t="e">
        <f>ROUND(AO270-#REF!,0)</f>
        <v>#REF!</v>
      </c>
      <c r="AQ270" s="2">
        <f>IF(AZ270="s",IF(Q270=0,0,
IF(Q270=1,#REF!*4*4,
IF(Q270=2,0,
IF(Q270=3,#REF!*4*2,
IF(Q270=4,0,
IF(Q270=5,0,
IF(Q270=6,0,
IF(Q270=7,0)))))))),
IF(AZ270="t",
IF(Q270=0,0,
IF(Q270=1,#REF!*4*4*0.8,
IF(Q270=2,0,
IF(Q270=3,#REF!*4*2*0.8,
IF(Q270=4,0,
IF(Q270=5,0,
IF(Q270=6,0,
IF(Q270=7,0))))))))))</f>
        <v>0</v>
      </c>
      <c r="AR270" s="2" t="e">
        <f>IF(AZ270="s",
IF(Q270=0,0,
IF(Q270=1,0,
IF(Q270=2,#REF!*4*2,
IF(Q270=3,#REF!*4,
IF(Q270=4,#REF!*4,
IF(Q270=5,0,
IF(Q270=6,0,
IF(Q270=7,#REF!*4)))))))),
IF(AZ270="t",
IF(Q270=0,0,
IF(Q270=1,0,
IF(Q270=2,#REF!*4*2*0.8,
IF(Q270=3,#REF!*4*0.8,
IF(Q270=4,#REF!*4*0.8,
IF(Q270=5,0,
IF(Q270=6,0,
IF(Q270=7,#REF!*4))))))))))</f>
        <v>#REF!</v>
      </c>
      <c r="AS270" s="2" t="e">
        <f>IF(AZ270="s",
IF(Q270=0,0,
IF(Q270=1,#REF!*2,
IF(Q270=2,#REF!*2,
IF(Q270=3,#REF!*2,
IF(Q270=4,#REF!*2,
IF(Q270=5,#REF!*2,
IF(Q270=6,#REF!*2,
IF(Q270=7,#REF!*2)))))))),
IF(AZ270="t",
IF(Q270=0,#REF!*2*0.8,
IF(Q270=1,#REF!*2*0.8,
IF(Q270=2,#REF!*2*0.8,
IF(Q270=3,#REF!*2*0.8,
IF(Q270=4,#REF!*2*0.8,
IF(Q270=5,#REF!*2*0.8,
IF(Q270=6,#REF!*1*0.8,
IF(Q270=7,#REF!*2))))))))))</f>
        <v>#REF!</v>
      </c>
      <c r="AT270" s="2" t="e">
        <f t="shared" si="103"/>
        <v>#REF!</v>
      </c>
      <c r="AU270" s="2" t="e">
        <f>IF(AZ270="s",
IF(Q270=0,0,
IF(Q270=1,(14-2)*(#REF!+#REF!)/4*4,
IF(Q270=2,(14-2)*(#REF!+#REF!)/4*2,
IF(Q270=3,(14-2)*(#REF!+#REF!)/4*3,
IF(Q270=4,(14-2)*(#REF!+#REF!)/4,
IF(Q270=5,(14-2)*#REF!/4,
IF(Q270=6,0,
IF(Q270=7,(14)*#REF!)))))))),
IF(AZ270="t",
IF(Q270=0,0,
IF(Q270=1,(11-2)*(#REF!+#REF!)/4*4,
IF(Q270=2,(11-2)*(#REF!+#REF!)/4*2,
IF(Q270=3,(11-2)*(#REF!+#REF!)/4*3,
IF(Q270=4,(11-2)*(#REF!+#REF!)/4,
IF(Q270=5,(11-2)*#REF!/4,
IF(Q270=6,0,
IF(Q270=7,(11)*#REF!))))))))))</f>
        <v>#REF!</v>
      </c>
      <c r="AV270" s="2" t="e">
        <f t="shared" si="104"/>
        <v>#REF!</v>
      </c>
      <c r="AW270" s="2">
        <f t="shared" si="105"/>
        <v>8</v>
      </c>
      <c r="AX270" s="2">
        <f t="shared" si="106"/>
        <v>4</v>
      </c>
      <c r="AY270" s="2" t="e">
        <f t="shared" si="107"/>
        <v>#REF!</v>
      </c>
      <c r="AZ270" s="2" t="s">
        <v>63</v>
      </c>
      <c r="BA270" s="2" t="e">
        <f>IF(BG270="A",0,IF(AZ270="s",14*#REF!,IF(AZ270="T",11*#REF!,"HATA")))</f>
        <v>#REF!</v>
      </c>
      <c r="BB270" s="2" t="e">
        <f t="shared" si="108"/>
        <v>#REF!</v>
      </c>
      <c r="BC270" s="2" t="e">
        <f t="shared" si="109"/>
        <v>#REF!</v>
      </c>
      <c r="BD270" s="2" t="e">
        <f>IF(BC270-#REF!=0,"DOĞRU","YANLIŞ")</f>
        <v>#REF!</v>
      </c>
      <c r="BE270" s="2" t="e">
        <f>#REF!-BC270</f>
        <v>#REF!</v>
      </c>
      <c r="BF270" s="2">
        <v>0</v>
      </c>
      <c r="BH270" s="2">
        <v>0</v>
      </c>
      <c r="BJ270" s="2">
        <v>4</v>
      </c>
      <c r="BL270" s="7" t="e">
        <f>#REF!*14</f>
        <v>#REF!</v>
      </c>
      <c r="BM270" s="9"/>
      <c r="BN270" s="8"/>
      <c r="BO270" s="13"/>
      <c r="BP270" s="13"/>
      <c r="BQ270" s="13"/>
      <c r="BR270" s="13"/>
      <c r="BS270" s="13"/>
      <c r="BT270" s="10"/>
      <c r="BU270" s="11"/>
      <c r="BV270" s="12"/>
      <c r="CC270" s="41"/>
      <c r="CD270" s="41"/>
      <c r="CE270" s="41"/>
      <c r="CF270" s="42"/>
      <c r="CG270" s="42"/>
      <c r="CH270" s="42"/>
      <c r="CI270" s="42"/>
      <c r="CJ270" s="42"/>
      <c r="CK270" s="42"/>
    </row>
    <row r="271" spans="1:89" hidden="1" x14ac:dyDescent="0.25">
      <c r="A271" s="2" t="s">
        <v>333</v>
      </c>
      <c r="B271" s="2" t="s">
        <v>330</v>
      </c>
      <c r="C271" s="2" t="s">
        <v>334</v>
      </c>
      <c r="D271" s="4" t="s">
        <v>171</v>
      </c>
      <c r="E271" s="4">
        <v>3</v>
      </c>
      <c r="F271" s="5" t="e">
        <f>IF(AZ271="S",
IF(#REF!+BH271=2012,
IF(#REF!=1,"12-13/1",
IF(#REF!=2,"12-13/2",
IF(#REF!=3,"13-14/1",
IF(#REF!=4,"13-14/2","Hata1")))),
IF(#REF!+BH271=2013,
IF(#REF!=1,"13-14/1",
IF(#REF!=2,"13-14/2",
IF(#REF!=3,"14-15/1",
IF(#REF!=4,"14-15/2","Hata2")))),
IF(#REF!+BH271=2014,
IF(#REF!=1,"14-15/1",
IF(#REF!=2,"14-15/2",
IF(#REF!=3,"15-16/1",
IF(#REF!=4,"15-16/2","Hata3")))),
IF(#REF!+BH271=2015,
IF(#REF!=1,"15-16/1",
IF(#REF!=2,"15-16/2",
IF(#REF!=3,"16-17/1",
IF(#REF!=4,"16-17/2","Hata4")))),
IF(#REF!+BH271=2016,
IF(#REF!=1,"16-17/1",
IF(#REF!=2,"16-17/2",
IF(#REF!=3,"17-18/1",
IF(#REF!=4,"17-18/2","Hata5")))),
IF(#REF!+BH271=2017,
IF(#REF!=1,"17-18/1",
IF(#REF!=2,"17-18/2",
IF(#REF!=3,"18-19/1",
IF(#REF!=4,"18-19/2","Hata6")))),
IF(#REF!+BH271=2018,
IF(#REF!=1,"18-19/1",
IF(#REF!=2,"18-19/2",
IF(#REF!=3,"19-20/1",
IF(#REF!=4,"19-20/2","Hata7")))),
IF(#REF!+BH271=2019,
IF(#REF!=1,"19-20/1",
IF(#REF!=2,"19-20/2",
IF(#REF!=3,"20-21/1",
IF(#REF!=4,"20-21/2","Hata8")))),
IF(#REF!+BH271=2020,
IF(#REF!=1,"20-21/1",
IF(#REF!=2,"20-21/2",
IF(#REF!=3,"21-22/1",
IF(#REF!=4,"21-22/2","Hata9")))),
IF(#REF!+BH271=2021,
IF(#REF!=1,"21-22/1",
IF(#REF!=2,"21-22/2",
IF(#REF!=3,"22-23/1",
IF(#REF!=4,"22-23/2","Hata10")))),
IF(#REF!+BH271=2022,
IF(#REF!=1,"22-23/1",
IF(#REF!=2,"22-23/2",
IF(#REF!=3,"23-24/1",
IF(#REF!=4,"23-24/2","Hata11")))),
IF(#REF!+BH271=2023,
IF(#REF!=1,"23-24/1",
IF(#REF!=2,"23-24/2",
IF(#REF!=3,"24-25/1",
IF(#REF!=4,"24-25/2","Hata12")))),
)))))))))))),
IF(AZ271="T",
IF(#REF!+BH271=2012,
IF(#REF!=1,"12-13/1",
IF(#REF!=2,"12-13/2",
IF(#REF!=3,"12-13/3",
IF(#REF!=4,"13-14/1",
IF(#REF!=5,"13-14/2",
IF(#REF!=6,"13-14/3","Hata1")))))),
IF(#REF!+BH271=2013,
IF(#REF!=1,"13-14/1",
IF(#REF!=2,"13-14/2",
IF(#REF!=3,"13-14/3",
IF(#REF!=4,"14-15/1",
IF(#REF!=5,"14-15/2",
IF(#REF!=6,"14-15/3","Hata2")))))),
IF(#REF!+BH271=2014,
IF(#REF!=1,"14-15/1",
IF(#REF!=2,"14-15/2",
IF(#REF!=3,"14-15/3",
IF(#REF!=4,"15-16/1",
IF(#REF!=5,"15-16/2",
IF(#REF!=6,"15-16/3","Hata3")))))),
IF(AND(#REF!+#REF!&gt;2014,#REF!+#REF!&lt;2015,BH271=1),
IF(#REF!=0.1,"14-15/0.1",
IF(#REF!=0.2,"14-15/0.2",
IF(#REF!=0.3,"14-15/0.3","Hata4"))),
IF(#REF!+BH271=2015,
IF(#REF!=1,"15-16/1",
IF(#REF!=2,"15-16/2",
IF(#REF!=3,"15-16/3",
IF(#REF!=4,"16-17/1",
IF(#REF!=5,"16-17/2",
IF(#REF!=6,"16-17/3","Hata5")))))),
IF(#REF!+BH271=2016,
IF(#REF!=1,"16-17/1",
IF(#REF!=2,"16-17/2",
IF(#REF!=3,"16-17/3",
IF(#REF!=4,"17-18/1",
IF(#REF!=5,"17-18/2",
IF(#REF!=6,"17-18/3","Hata6")))))),
IF(#REF!+BH271=2017,
IF(#REF!=1,"17-18/1",
IF(#REF!=2,"17-18/2",
IF(#REF!=3,"17-18/3",
IF(#REF!=4,"18-19/1",
IF(#REF!=5,"18-19/2",
IF(#REF!=6,"18-19/3","Hata7")))))),
IF(#REF!+BH271=2018,
IF(#REF!=1,"18-19/1",
IF(#REF!=2,"18-19/2",
IF(#REF!=3,"18-19/3",
IF(#REF!=4,"19-20/1",
IF(#REF!=5," 19-20/2",
IF(#REF!=6,"19-20/3","Hata8")))))),
IF(#REF!+BH271=2019,
IF(#REF!=1,"19-20/1",
IF(#REF!=2,"19-20/2",
IF(#REF!=3,"19-20/3",
IF(#REF!=4,"20-21/1",
IF(#REF!=5,"20-21/2",
IF(#REF!=6,"20-21/3","Hata9")))))),
IF(#REF!+BH271=2020,
IF(#REF!=1,"20-21/1",
IF(#REF!=2,"20-21/2",
IF(#REF!=3,"20-21/3",
IF(#REF!=4,"21-22/1",
IF(#REF!=5,"21-22/2",
IF(#REF!=6,"21-22/3","Hata10")))))),
IF(#REF!+BH271=2021,
IF(#REF!=1,"21-22/1",
IF(#REF!=2,"21-22/2",
IF(#REF!=3,"21-22/3",
IF(#REF!=4,"22-23/1",
IF(#REF!=5,"22-23/2",
IF(#REF!=6,"22-23/3","Hata11")))))),
IF(#REF!+BH271=2022,
IF(#REF!=1,"22-23/1",
IF(#REF!=2,"22-23/2",
IF(#REF!=3,"22-23/3",
IF(#REF!=4,"23-24/1",
IF(#REF!=5,"23-24/2",
IF(#REF!=6,"23-24/3","Hata12")))))),
IF(#REF!+BH271=2023,
IF(#REF!=1,"23-24/1",
IF(#REF!=2,"23-24/2",
IF(#REF!=3,"23-24/3",
IF(#REF!=4,"24-25/1",
IF(#REF!=5,"24-25/2",
IF(#REF!=6,"24-25/3","Hata13")))))),
))))))))))))))
)</f>
        <v>#REF!</v>
      </c>
      <c r="G271" s="4">
        <v>0</v>
      </c>
      <c r="H271" s="2" t="s">
        <v>151</v>
      </c>
      <c r="I271" s="2">
        <v>238531</v>
      </c>
      <c r="J271" s="2" t="s">
        <v>107</v>
      </c>
      <c r="Q271" s="5">
        <v>7</v>
      </c>
      <c r="R271" s="2">
        <f>VLOOKUP($Q271,[1]sistem!$I$3:$L$10,2,FALSE)</f>
        <v>0</v>
      </c>
      <c r="S271" s="2">
        <f>VLOOKUP($Q271,[1]sistem!$I$3:$L$10,3,FALSE)</f>
        <v>1</v>
      </c>
      <c r="T271" s="2">
        <f>VLOOKUP($Q271,[1]sistem!$I$3:$L$10,4,FALSE)</f>
        <v>1</v>
      </c>
      <c r="U271" s="2" t="e">
        <f>VLOOKUP($AZ271,[1]sistem!$I$13:$L$14,2,FALSE)*#REF!</f>
        <v>#REF!</v>
      </c>
      <c r="V271" s="2" t="e">
        <f>VLOOKUP($AZ271,[1]sistem!$I$13:$L$14,3,FALSE)*#REF!</f>
        <v>#REF!</v>
      </c>
      <c r="W271" s="2" t="e">
        <f>VLOOKUP($AZ271,[1]sistem!$I$13:$L$14,4,FALSE)*#REF!</f>
        <v>#REF!</v>
      </c>
      <c r="X271" s="2" t="e">
        <f t="shared" si="96"/>
        <v>#REF!</v>
      </c>
      <c r="Y271" s="2" t="e">
        <f t="shared" si="97"/>
        <v>#REF!</v>
      </c>
      <c r="Z271" s="2" t="e">
        <f t="shared" si="98"/>
        <v>#REF!</v>
      </c>
      <c r="AA271" s="2" t="e">
        <f t="shared" si="99"/>
        <v>#REF!</v>
      </c>
      <c r="AB271" s="2">
        <f>VLOOKUP(AZ271,[1]sistem!$I$18:$J$19,2,FALSE)</f>
        <v>14</v>
      </c>
      <c r="AC271" s="2">
        <v>0.25</v>
      </c>
      <c r="AD271" s="2">
        <f>VLOOKUP($Q271,[1]sistem!$I$3:$M$10,5,FALSE)</f>
        <v>1</v>
      </c>
      <c r="AE271" s="2">
        <v>4</v>
      </c>
      <c r="AG271" s="2">
        <f>AE271*AK271</f>
        <v>56</v>
      </c>
      <c r="AH271" s="2">
        <f>VLOOKUP($Q271,[1]sistem!$I$3:$N$10,6,FALSE)</f>
        <v>2</v>
      </c>
      <c r="AI271" s="2">
        <v>2</v>
      </c>
      <c r="AJ271" s="2">
        <f t="shared" si="100"/>
        <v>4</v>
      </c>
      <c r="AK271" s="2">
        <f>VLOOKUP($AZ271,[1]sistem!$I$18:$K$19,3,FALSE)</f>
        <v>14</v>
      </c>
      <c r="AL271" s="2" t="e">
        <f>AK271*#REF!</f>
        <v>#REF!</v>
      </c>
      <c r="AM271" s="2" t="e">
        <f t="shared" si="101"/>
        <v>#REF!</v>
      </c>
      <c r="AN271" s="2">
        <f>IF(AN283="s",25,25)</f>
        <v>25</v>
      </c>
      <c r="AO271" s="2" t="e">
        <f t="shared" si="102"/>
        <v>#REF!</v>
      </c>
      <c r="AP271" s="2" t="e">
        <f>ROUND(AO271-#REF!,0)</f>
        <v>#REF!</v>
      </c>
      <c r="AQ271" s="2">
        <f>IF(AZ271="s",IF(Q271=0,0,
IF(Q271=1,#REF!*4*4,
IF(Q271=2,0,
IF(Q271=3,#REF!*4*2,
IF(Q271=4,0,
IF(Q271=5,0,
IF(Q271=6,0,
IF(Q271=7,0)))))))),
IF(AZ271="t",
IF(Q271=0,0,
IF(Q271=1,#REF!*4*4*0.8,
IF(Q271=2,0,
IF(Q271=3,#REF!*4*2*0.8,
IF(Q271=4,0,
IF(Q271=5,0,
IF(Q271=6,0,
IF(Q271=7,0))))))))))</f>
        <v>0</v>
      </c>
      <c r="AR271" s="2" t="e">
        <f>IF(AZ271="s",
IF(Q271=0,0,
IF(Q271=1,0,
IF(Q271=2,#REF!*4*2,
IF(Q271=3,#REF!*4,
IF(Q271=4,#REF!*4,
IF(Q271=5,0,
IF(Q271=6,0,
IF(Q271=7,#REF!*4)))))))),
IF(AZ271="t",
IF(Q271=0,0,
IF(Q271=1,0,
IF(Q271=2,#REF!*4*2*0.8,
IF(Q271=3,#REF!*4*0.8,
IF(Q271=4,#REF!*4*0.8,
IF(Q271=5,0,
IF(Q271=6,0,
IF(Q271=7,#REF!*4))))))))))</f>
        <v>#REF!</v>
      </c>
      <c r="AS271" s="2" t="e">
        <f>IF(AZ271="s",
IF(Q271=0,0,
IF(Q271=1,#REF!*2,
IF(Q271=2,#REF!*2,
IF(Q271=3,#REF!*2,
IF(Q271=4,#REF!*2,
IF(Q271=5,#REF!*2,
IF(Q271=6,#REF!*2,
IF(Q271=7,#REF!*2)))))))),
IF(AZ271="t",
IF(Q271=0,#REF!*2*0.8,
IF(Q271=1,#REF!*2*0.8,
IF(Q271=2,#REF!*2*0.8,
IF(Q271=3,#REF!*2*0.8,
IF(Q271=4,#REF!*2*0.8,
IF(Q271=5,#REF!*2*0.8,
IF(Q271=6,#REF!*1*0.8,
IF(Q271=7,#REF!*2))))))))))</f>
        <v>#REF!</v>
      </c>
      <c r="AT271" s="2" t="e">
        <f t="shared" si="103"/>
        <v>#REF!</v>
      </c>
      <c r="AU271" s="2" t="e">
        <f>IF(AZ271="s",
IF(Q271=0,0,
IF(Q271=1,(14-2)*(#REF!+#REF!)/4*4,
IF(Q271=2,(14-2)*(#REF!+#REF!)/4*2,
IF(Q271=3,(14-2)*(#REF!+#REF!)/4*3,
IF(Q271=4,(14-2)*(#REF!+#REF!)/4,
IF(Q271=5,(14-2)*#REF!/4,
IF(Q271=6,0,
IF(Q271=7,(14)*#REF!)))))))),
IF(AZ271="t",
IF(Q271=0,0,
IF(Q271=1,(11-2)*(#REF!+#REF!)/4*4,
IF(Q271=2,(11-2)*(#REF!+#REF!)/4*2,
IF(Q271=3,(11-2)*(#REF!+#REF!)/4*3,
IF(Q271=4,(11-2)*(#REF!+#REF!)/4,
IF(Q271=5,(11-2)*#REF!/4,
IF(Q271=6,0,
IF(Q271=7,(11)*#REF!))))))))))</f>
        <v>#REF!</v>
      </c>
      <c r="AV271" s="2" t="e">
        <f t="shared" si="104"/>
        <v>#REF!</v>
      </c>
      <c r="AW271" s="2">
        <f t="shared" si="105"/>
        <v>8</v>
      </c>
      <c r="AX271" s="2">
        <f t="shared" si="106"/>
        <v>4</v>
      </c>
      <c r="AY271" s="2" t="e">
        <f t="shared" si="107"/>
        <v>#REF!</v>
      </c>
      <c r="AZ271" s="2" t="s">
        <v>63</v>
      </c>
      <c r="BA271" s="2" t="e">
        <f>IF(BG271="A",0,IF(AZ271="s",14*#REF!,IF(AZ271="T",11*#REF!,"HATA")))</f>
        <v>#REF!</v>
      </c>
      <c r="BB271" s="2" t="e">
        <f t="shared" si="108"/>
        <v>#REF!</v>
      </c>
      <c r="BC271" s="2" t="e">
        <f t="shared" si="109"/>
        <v>#REF!</v>
      </c>
      <c r="BD271" s="2" t="e">
        <f>IF(BC271-#REF!=0,"DOĞRU","YANLIŞ")</f>
        <v>#REF!</v>
      </c>
      <c r="BE271" s="2" t="e">
        <f>#REF!-BC271</f>
        <v>#REF!</v>
      </c>
      <c r="BF271" s="2">
        <v>0</v>
      </c>
      <c r="BH271" s="2">
        <v>0</v>
      </c>
      <c r="BJ271" s="2">
        <v>7</v>
      </c>
      <c r="BL271" s="7" t="e">
        <f>#REF!*14</f>
        <v>#REF!</v>
      </c>
      <c r="BM271" s="9"/>
      <c r="BN271" s="8"/>
      <c r="BO271" s="13"/>
      <c r="BP271" s="13"/>
      <c r="BQ271" s="13"/>
      <c r="BR271" s="13"/>
      <c r="BS271" s="13"/>
      <c r="BT271" s="10"/>
      <c r="BU271" s="11"/>
      <c r="BV271" s="12"/>
      <c r="CC271" s="41"/>
      <c r="CD271" s="41"/>
      <c r="CE271" s="41"/>
      <c r="CF271" s="42"/>
      <c r="CG271" s="42"/>
      <c r="CH271" s="42"/>
      <c r="CI271" s="42"/>
      <c r="CJ271" s="42"/>
      <c r="CK271" s="42"/>
    </row>
    <row r="272" spans="1:89" hidden="1" x14ac:dyDescent="0.25">
      <c r="A272" s="54" t="s">
        <v>485</v>
      </c>
      <c r="B272" s="54" t="s">
        <v>217</v>
      </c>
      <c r="C272" s="2" t="s">
        <v>217</v>
      </c>
      <c r="D272" s="4" t="s">
        <v>60</v>
      </c>
      <c r="E272" s="4" t="s">
        <v>60</v>
      </c>
      <c r="F272" s="5" t="e">
        <f>IF(AZ272="S",
IF(#REF!+BH272=2012,
IF(#REF!=1,"12-13/1",
IF(#REF!=2,"12-13/2",
IF(#REF!=3,"13-14/1",
IF(#REF!=4,"13-14/2","Hata1")))),
IF(#REF!+BH272=2013,
IF(#REF!=1,"13-14/1",
IF(#REF!=2,"13-14/2",
IF(#REF!=3,"14-15/1",
IF(#REF!=4,"14-15/2","Hata2")))),
IF(#REF!+BH272=2014,
IF(#REF!=1,"14-15/1",
IF(#REF!=2,"14-15/2",
IF(#REF!=3,"15-16/1",
IF(#REF!=4,"15-16/2","Hata3")))),
IF(#REF!+BH272=2015,
IF(#REF!=1,"15-16/1",
IF(#REF!=2,"15-16/2",
IF(#REF!=3,"16-17/1",
IF(#REF!=4,"16-17/2","Hata4")))),
IF(#REF!+BH272=2016,
IF(#REF!=1,"16-17/1",
IF(#REF!=2,"16-17/2",
IF(#REF!=3,"17-18/1",
IF(#REF!=4,"17-18/2","Hata5")))),
IF(#REF!+BH272=2017,
IF(#REF!=1,"17-18/1",
IF(#REF!=2,"17-18/2",
IF(#REF!=3,"18-19/1",
IF(#REF!=4,"18-19/2","Hata6")))),
IF(#REF!+BH272=2018,
IF(#REF!=1,"18-19/1",
IF(#REF!=2,"18-19/2",
IF(#REF!=3,"19-20/1",
IF(#REF!=4,"19-20/2","Hata7")))),
IF(#REF!+BH272=2019,
IF(#REF!=1,"19-20/1",
IF(#REF!=2,"19-20/2",
IF(#REF!=3,"20-21/1",
IF(#REF!=4,"20-21/2","Hata8")))),
IF(#REF!+BH272=2020,
IF(#REF!=1,"20-21/1",
IF(#REF!=2,"20-21/2",
IF(#REF!=3,"21-22/1",
IF(#REF!=4,"21-22/2","Hata9")))),
IF(#REF!+BH272=2021,
IF(#REF!=1,"21-22/1",
IF(#REF!=2,"21-22/2",
IF(#REF!=3,"22-23/1",
IF(#REF!=4,"22-23/2","Hata10")))),
IF(#REF!+BH272=2022,
IF(#REF!=1,"22-23/1",
IF(#REF!=2,"22-23/2",
IF(#REF!=3,"23-24/1",
IF(#REF!=4,"23-24/2","Hata11")))),
IF(#REF!+BH272=2023,
IF(#REF!=1,"23-24/1",
IF(#REF!=2,"23-24/2",
IF(#REF!=3,"24-25/1",
IF(#REF!=4,"24-25/2","Hata12")))),
)))))))))))),
IF(AZ272="T",
IF(#REF!+BH272=2012,
IF(#REF!=1,"12-13/1",
IF(#REF!=2,"12-13/2",
IF(#REF!=3,"12-13/3",
IF(#REF!=4,"13-14/1",
IF(#REF!=5,"13-14/2",
IF(#REF!=6,"13-14/3","Hata1")))))),
IF(#REF!+BH272=2013,
IF(#REF!=1,"13-14/1",
IF(#REF!=2,"13-14/2",
IF(#REF!=3,"13-14/3",
IF(#REF!=4,"14-15/1",
IF(#REF!=5,"14-15/2",
IF(#REF!=6,"14-15/3","Hata2")))))),
IF(#REF!+BH272=2014,
IF(#REF!=1,"14-15/1",
IF(#REF!=2,"14-15/2",
IF(#REF!=3,"14-15/3",
IF(#REF!=4,"15-16/1",
IF(#REF!=5,"15-16/2",
IF(#REF!=6,"15-16/3","Hata3")))))),
IF(AND(#REF!+#REF!&gt;2014,#REF!+#REF!&lt;2015,BH272=1),
IF(#REF!=0.1,"14-15/0.1",
IF(#REF!=0.2,"14-15/0.2",
IF(#REF!=0.3,"14-15/0.3","Hata4"))),
IF(#REF!+BH272=2015,
IF(#REF!=1,"15-16/1",
IF(#REF!=2,"15-16/2",
IF(#REF!=3,"15-16/3",
IF(#REF!=4,"16-17/1",
IF(#REF!=5,"16-17/2",
IF(#REF!=6,"16-17/3","Hata5")))))),
IF(#REF!+BH272=2016,
IF(#REF!=1,"16-17/1",
IF(#REF!=2,"16-17/2",
IF(#REF!=3,"16-17/3",
IF(#REF!=4,"17-18/1",
IF(#REF!=5,"17-18/2",
IF(#REF!=6,"17-18/3","Hata6")))))),
IF(#REF!+BH272=2017,
IF(#REF!=1,"17-18/1",
IF(#REF!=2,"17-18/2",
IF(#REF!=3,"17-18/3",
IF(#REF!=4,"18-19/1",
IF(#REF!=5,"18-19/2",
IF(#REF!=6,"18-19/3","Hata7")))))),
IF(#REF!+BH272=2018,
IF(#REF!=1,"18-19/1",
IF(#REF!=2,"18-19/2",
IF(#REF!=3,"18-19/3",
IF(#REF!=4,"19-20/1",
IF(#REF!=5," 19-20/2",
IF(#REF!=6,"19-20/3","Hata8")))))),
IF(#REF!+BH272=2019,
IF(#REF!=1,"19-20/1",
IF(#REF!=2,"19-20/2",
IF(#REF!=3,"19-20/3",
IF(#REF!=4,"20-21/1",
IF(#REF!=5,"20-21/2",
IF(#REF!=6,"20-21/3","Hata9")))))),
IF(#REF!+BH272=2020,
IF(#REF!=1,"20-21/1",
IF(#REF!=2,"20-21/2",
IF(#REF!=3,"20-21/3",
IF(#REF!=4,"21-22/1",
IF(#REF!=5,"21-22/2",
IF(#REF!=6,"21-22/3","Hata10")))))),
IF(#REF!+BH272=2021,
IF(#REF!=1,"21-22/1",
IF(#REF!=2,"21-22/2",
IF(#REF!=3,"21-22/3",
IF(#REF!=4,"22-23/1",
IF(#REF!=5,"22-23/2",
IF(#REF!=6,"22-23/3","Hata11")))))),
IF(#REF!+BH272=2022,
IF(#REF!=1,"22-23/1",
IF(#REF!=2,"22-23/2",
IF(#REF!=3,"22-23/3",
IF(#REF!=4,"23-24/1",
IF(#REF!=5,"23-24/2",
IF(#REF!=6,"23-24/3","Hata12")))))),
IF(#REF!+BH272=2023,
IF(#REF!=1,"23-24/1",
IF(#REF!=2,"23-24/2",
IF(#REF!=3,"23-24/3",
IF(#REF!=4,"24-25/1",
IF(#REF!=5,"24-25/2",
IF(#REF!=6,"24-25/3","Hata13")))))),
))))))))))))))
)</f>
        <v>#REF!</v>
      </c>
      <c r="G272" s="4"/>
      <c r="H272" s="54" t="s">
        <v>151</v>
      </c>
      <c r="I272" s="2">
        <v>238531</v>
      </c>
      <c r="J272" s="2" t="s">
        <v>107</v>
      </c>
      <c r="O272" s="2" t="s">
        <v>218</v>
      </c>
      <c r="P272" s="2" t="s">
        <v>218</v>
      </c>
      <c r="Q272" s="55">
        <v>6</v>
      </c>
      <c r="R272" s="2">
        <f>VLOOKUP($Q272,[1]sistem!$I$3:$L$10,2,FALSE)</f>
        <v>0</v>
      </c>
      <c r="S272" s="2">
        <f>VLOOKUP($Q272,[1]sistem!$I$3:$L$10,3,FALSE)</f>
        <v>0</v>
      </c>
      <c r="T272" s="2">
        <f>VLOOKUP($Q272,[1]sistem!$I$3:$L$10,4,FALSE)</f>
        <v>1</v>
      </c>
      <c r="U272" s="2" t="e">
        <f>VLOOKUP($AZ272,[1]sistem!$I$13:$L$14,2,FALSE)*#REF!</f>
        <v>#REF!</v>
      </c>
      <c r="V272" s="2" t="e">
        <f>VLOOKUP($AZ272,[1]sistem!$I$13:$L$14,3,FALSE)*#REF!</f>
        <v>#REF!</v>
      </c>
      <c r="W272" s="2" t="e">
        <f>VLOOKUP($AZ272,[1]sistem!$I$13:$L$14,4,FALSE)*#REF!</f>
        <v>#REF!</v>
      </c>
      <c r="X272" s="2" t="e">
        <f t="shared" si="96"/>
        <v>#REF!</v>
      </c>
      <c r="Y272" s="2" t="e">
        <f t="shared" si="97"/>
        <v>#REF!</v>
      </c>
      <c r="Z272" s="2" t="e">
        <f t="shared" si="98"/>
        <v>#REF!</v>
      </c>
      <c r="AA272" s="2" t="e">
        <f t="shared" si="99"/>
        <v>#REF!</v>
      </c>
      <c r="AB272" s="2">
        <f>VLOOKUP(AZ272,[1]sistem!$I$18:$J$19,2,FALSE)</f>
        <v>14</v>
      </c>
      <c r="AC272" s="2">
        <v>0.25</v>
      </c>
      <c r="AD272" s="2">
        <f>VLOOKUP($Q272,[1]sistem!$I$3:$M$10,5,FALSE)</f>
        <v>0</v>
      </c>
      <c r="AG272" s="2" t="e">
        <f>(#REF!+#REF!)*AB272</f>
        <v>#REF!</v>
      </c>
      <c r="AH272" s="2">
        <f>VLOOKUP($Q272,[1]sistem!$I$3:$N$10,6,FALSE)</f>
        <v>1</v>
      </c>
      <c r="AI272" s="2">
        <v>2</v>
      </c>
      <c r="AJ272" s="2">
        <f t="shared" si="100"/>
        <v>2</v>
      </c>
      <c r="AK272" s="2">
        <f>VLOOKUP($AZ272,[1]sistem!$I$18:$K$19,3,FALSE)</f>
        <v>14</v>
      </c>
      <c r="AL272" s="2" t="e">
        <f>AK272*#REF!</f>
        <v>#REF!</v>
      </c>
      <c r="AM272" s="2" t="e">
        <f t="shared" si="101"/>
        <v>#REF!</v>
      </c>
      <c r="AN272" s="2" t="e">
        <f>IF(#REF!="s",25,25)</f>
        <v>#REF!</v>
      </c>
      <c r="AO272" s="2" t="e">
        <f t="shared" si="102"/>
        <v>#REF!</v>
      </c>
      <c r="AP272" s="2" t="e">
        <f>ROUND(AO272-#REF!,0)</f>
        <v>#REF!</v>
      </c>
      <c r="AQ272" s="2">
        <f>IF(AZ272="s",IF(Q272=0,0,
IF(Q272=1,#REF!*4*4,
IF(Q272=2,0,
IF(Q272=3,#REF!*4*2,
IF(Q272=4,0,
IF(Q272=5,0,
IF(Q272=6,0,
IF(Q272=7,0)))))))),
IF(AZ272="t",
IF(Q272=0,0,
IF(Q272=1,#REF!*4*4*0.8,
IF(Q272=2,0,
IF(Q272=3,#REF!*4*2*0.8,
IF(Q272=4,0,
IF(Q272=5,0,
IF(Q272=6,0,
IF(Q272=7,0))))))))))</f>
        <v>0</v>
      </c>
      <c r="AR272" s="2">
        <f>IF(AZ272="s",
IF(Q272=0,0,
IF(Q272=1,0,
IF(Q272=2,#REF!*4*2,
IF(Q272=3,#REF!*4,
IF(Q272=4,#REF!*4,
IF(Q272=5,0,
IF(Q272=6,0,
IF(Q272=7,#REF!*4)))))))),
IF(AZ272="t",
IF(Q272=0,0,
IF(Q272=1,0,
IF(Q272=2,#REF!*4*2*0.8,
IF(Q272=3,#REF!*4*0.8,
IF(Q272=4,#REF!*4*0.8,
IF(Q272=5,0,
IF(Q272=6,0,
IF(Q272=7,#REF!*4))))))))))</f>
        <v>0</v>
      </c>
      <c r="AS272" s="2" t="e">
        <f>IF(AZ272="s",
IF(Q272=0,0,
IF(Q272=1,#REF!*2,
IF(Q272=2,#REF!*2,
IF(Q272=3,#REF!*2,
IF(Q272=4,#REF!*2,
IF(Q272=5,#REF!*2,
IF(Q272=6,#REF!*2,
IF(Q272=7,#REF!*2)))))))),
IF(AZ272="t",
IF(Q272=0,#REF!*2*0.8,
IF(Q272=1,#REF!*2*0.8,
IF(Q272=2,#REF!*2*0.8,
IF(Q272=3,#REF!*2*0.8,
IF(Q272=4,#REF!*2*0.8,
IF(Q272=5,#REF!*2*0.8,
IF(Q272=6,#REF!*1*0.8,
IF(Q272=7,#REF!*2))))))))))</f>
        <v>#REF!</v>
      </c>
      <c r="AT272" s="2" t="e">
        <f t="shared" si="103"/>
        <v>#REF!</v>
      </c>
      <c r="AU272" s="2">
        <f>IF(AZ272="s",
IF(Q272=0,0,
IF(Q272=1,(14-2)*(#REF!+#REF!)/4*4,
IF(Q272=2,(14-2)*(#REF!+#REF!)/4*2,
IF(Q272=3,(14-2)*(#REF!+#REF!)/4*3,
IF(Q272=4,(14-2)*(#REF!+#REF!)/4,
IF(Q272=5,(14-2)*#REF!/4,
IF(Q272=6,0,
IF(Q272=7,(14)*#REF!)))))))),
IF(AZ272="t",
IF(Q272=0,0,
IF(Q272=1,(11-2)*(#REF!+#REF!)/4*4,
IF(Q272=2,(11-2)*(#REF!+#REF!)/4*2,
IF(Q272=3,(11-2)*(#REF!+#REF!)/4*3,
IF(Q272=4,(11-2)*(#REF!+#REF!)/4,
IF(Q272=5,(11-2)*#REF!/4,
IF(Q272=6,0,
IF(Q272=7,(11)*#REF!))))))))))</f>
        <v>0</v>
      </c>
      <c r="AV272" s="2" t="e">
        <f t="shared" si="104"/>
        <v>#REF!</v>
      </c>
      <c r="AW272" s="2">
        <f t="shared" si="105"/>
        <v>2</v>
      </c>
      <c r="AX272" s="2">
        <f t="shared" si="106"/>
        <v>0</v>
      </c>
      <c r="AY272" s="2" t="e">
        <f t="shared" si="107"/>
        <v>#REF!</v>
      </c>
      <c r="AZ272" s="2" t="s">
        <v>63</v>
      </c>
      <c r="BA272" s="2" t="e">
        <f>IF(BG272="A",0,IF(AZ272="s",14*#REF!,IF(AZ272="T",11*#REF!,"HATA")))</f>
        <v>#REF!</v>
      </c>
      <c r="BB272" s="2" t="e">
        <f t="shared" si="108"/>
        <v>#REF!</v>
      </c>
      <c r="BC272" s="2" t="e">
        <f t="shared" si="109"/>
        <v>#REF!</v>
      </c>
      <c r="BD272" s="2" t="e">
        <f>IF(BC272-#REF!=0,"DOĞRU","YANLIŞ")</f>
        <v>#REF!</v>
      </c>
      <c r="BE272" s="2" t="e">
        <f>#REF!-BC272</f>
        <v>#REF!</v>
      </c>
      <c r="BF272" s="2">
        <v>0</v>
      </c>
      <c r="BH272" s="2">
        <v>0</v>
      </c>
      <c r="BJ272" s="2">
        <v>6</v>
      </c>
      <c r="BL272" s="7" t="e">
        <f>#REF!*14</f>
        <v>#REF!</v>
      </c>
      <c r="BM272" s="9"/>
      <c r="BN272" s="8"/>
      <c r="BO272" s="13"/>
      <c r="BP272" s="13"/>
      <c r="BQ272" s="13"/>
      <c r="BR272" s="13"/>
      <c r="BS272" s="13"/>
      <c r="BT272" s="10"/>
      <c r="BU272" s="11"/>
      <c r="BV272" s="12"/>
      <c r="CC272" s="51"/>
      <c r="CD272" s="51"/>
      <c r="CE272" s="51"/>
      <c r="CF272" s="52"/>
      <c r="CG272" s="52"/>
      <c r="CH272" s="52"/>
      <c r="CI272" s="52"/>
      <c r="CJ272" s="42"/>
      <c r="CK272" s="42"/>
    </row>
    <row r="273" spans="1:89" hidden="1" x14ac:dyDescent="0.25">
      <c r="A273" s="2" t="s">
        <v>104</v>
      </c>
      <c r="B273" s="2" t="s">
        <v>105</v>
      </c>
      <c r="C273" s="2" t="s">
        <v>105</v>
      </c>
      <c r="D273" s="4" t="s">
        <v>60</v>
      </c>
      <c r="E273" s="4" t="s">
        <v>60</v>
      </c>
      <c r="F273" s="5" t="e">
        <f>IF(AZ273="S",
IF(#REF!+BH273=2012,
IF(#REF!=1,"12-13/1",
IF(#REF!=2,"12-13/2",
IF(#REF!=3,"13-14/1",
IF(#REF!=4,"13-14/2","Hata1")))),
IF(#REF!+BH273=2013,
IF(#REF!=1,"13-14/1",
IF(#REF!=2,"13-14/2",
IF(#REF!=3,"14-15/1",
IF(#REF!=4,"14-15/2","Hata2")))),
IF(#REF!+BH273=2014,
IF(#REF!=1,"14-15/1",
IF(#REF!=2,"14-15/2",
IF(#REF!=3,"15-16/1",
IF(#REF!=4,"15-16/2","Hata3")))),
IF(#REF!+BH273=2015,
IF(#REF!=1,"15-16/1",
IF(#REF!=2,"15-16/2",
IF(#REF!=3,"16-17/1",
IF(#REF!=4,"16-17/2","Hata4")))),
IF(#REF!+BH273=2016,
IF(#REF!=1,"16-17/1",
IF(#REF!=2,"16-17/2",
IF(#REF!=3,"17-18/1",
IF(#REF!=4,"17-18/2","Hata5")))),
IF(#REF!+BH273=2017,
IF(#REF!=1,"17-18/1",
IF(#REF!=2,"17-18/2",
IF(#REF!=3,"18-19/1",
IF(#REF!=4,"18-19/2","Hata6")))),
IF(#REF!+BH273=2018,
IF(#REF!=1,"18-19/1",
IF(#REF!=2,"18-19/2",
IF(#REF!=3,"19-20/1",
IF(#REF!=4,"19-20/2","Hata7")))),
IF(#REF!+BH273=2019,
IF(#REF!=1,"19-20/1",
IF(#REF!=2,"19-20/2",
IF(#REF!=3,"20-21/1",
IF(#REF!=4,"20-21/2","Hata8")))),
IF(#REF!+BH273=2020,
IF(#REF!=1,"20-21/1",
IF(#REF!=2,"20-21/2",
IF(#REF!=3,"21-22/1",
IF(#REF!=4,"21-22/2","Hata9")))),
IF(#REF!+BH273=2021,
IF(#REF!=1,"21-22/1",
IF(#REF!=2,"21-22/2",
IF(#REF!=3,"22-23/1",
IF(#REF!=4,"22-23/2","Hata10")))),
IF(#REF!+BH273=2022,
IF(#REF!=1,"22-23/1",
IF(#REF!=2,"22-23/2",
IF(#REF!=3,"23-24/1",
IF(#REF!=4,"23-24/2","Hata11")))),
IF(#REF!+BH273=2023,
IF(#REF!=1,"23-24/1",
IF(#REF!=2,"23-24/2",
IF(#REF!=3,"24-25/1",
IF(#REF!=4,"24-25/2","Hata12")))),
)))))))))))),
IF(AZ273="T",
IF(#REF!+BH273=2012,
IF(#REF!=1,"12-13/1",
IF(#REF!=2,"12-13/2",
IF(#REF!=3,"12-13/3",
IF(#REF!=4,"13-14/1",
IF(#REF!=5,"13-14/2",
IF(#REF!=6,"13-14/3","Hata1")))))),
IF(#REF!+BH273=2013,
IF(#REF!=1,"13-14/1",
IF(#REF!=2,"13-14/2",
IF(#REF!=3,"13-14/3",
IF(#REF!=4,"14-15/1",
IF(#REF!=5,"14-15/2",
IF(#REF!=6,"14-15/3","Hata2")))))),
IF(#REF!+BH273=2014,
IF(#REF!=1,"14-15/1",
IF(#REF!=2,"14-15/2",
IF(#REF!=3,"14-15/3",
IF(#REF!=4,"15-16/1",
IF(#REF!=5,"15-16/2",
IF(#REF!=6,"15-16/3","Hata3")))))),
IF(AND(#REF!+#REF!&gt;2014,#REF!+#REF!&lt;2015,BH273=1),
IF(#REF!=0.1,"14-15/0.1",
IF(#REF!=0.2,"14-15/0.2",
IF(#REF!=0.3,"14-15/0.3","Hata4"))),
IF(#REF!+BH273=2015,
IF(#REF!=1,"15-16/1",
IF(#REF!=2,"15-16/2",
IF(#REF!=3,"15-16/3",
IF(#REF!=4,"16-17/1",
IF(#REF!=5,"16-17/2",
IF(#REF!=6,"16-17/3","Hata5")))))),
IF(#REF!+BH273=2016,
IF(#REF!=1,"16-17/1",
IF(#REF!=2,"16-17/2",
IF(#REF!=3,"16-17/3",
IF(#REF!=4,"17-18/1",
IF(#REF!=5,"17-18/2",
IF(#REF!=6,"17-18/3","Hata6")))))),
IF(#REF!+BH273=2017,
IF(#REF!=1,"17-18/1",
IF(#REF!=2,"17-18/2",
IF(#REF!=3,"17-18/3",
IF(#REF!=4,"18-19/1",
IF(#REF!=5,"18-19/2",
IF(#REF!=6,"18-19/3","Hata7")))))),
IF(#REF!+BH273=2018,
IF(#REF!=1,"18-19/1",
IF(#REF!=2,"18-19/2",
IF(#REF!=3,"18-19/3",
IF(#REF!=4,"19-20/1",
IF(#REF!=5," 19-20/2",
IF(#REF!=6,"19-20/3","Hata8")))))),
IF(#REF!+BH273=2019,
IF(#REF!=1,"19-20/1",
IF(#REF!=2,"19-20/2",
IF(#REF!=3,"19-20/3",
IF(#REF!=4,"20-21/1",
IF(#REF!=5,"20-21/2",
IF(#REF!=6,"20-21/3","Hata9")))))),
IF(#REF!+BH273=2020,
IF(#REF!=1,"20-21/1",
IF(#REF!=2,"20-21/2",
IF(#REF!=3,"20-21/3",
IF(#REF!=4,"21-22/1",
IF(#REF!=5,"21-22/2",
IF(#REF!=6,"21-22/3","Hata10")))))),
IF(#REF!+BH273=2021,
IF(#REF!=1,"21-22/1",
IF(#REF!=2,"21-22/2",
IF(#REF!=3,"21-22/3",
IF(#REF!=4,"22-23/1",
IF(#REF!=5,"22-23/2",
IF(#REF!=6,"22-23/3","Hata11")))))),
IF(#REF!+BH273=2022,
IF(#REF!=1,"22-23/1",
IF(#REF!=2,"22-23/2",
IF(#REF!=3,"22-23/3",
IF(#REF!=4,"23-24/1",
IF(#REF!=5,"23-24/2",
IF(#REF!=6,"23-24/3","Hata12")))))),
IF(#REF!+BH273=2023,
IF(#REF!=1,"23-24/1",
IF(#REF!=2,"23-24/2",
IF(#REF!=3,"23-24/3",
IF(#REF!=4,"24-25/1",
IF(#REF!=5,"24-25/2",
IF(#REF!=6,"24-25/3","Hata13")))))),
))))))))))))))
)</f>
        <v>#REF!</v>
      </c>
      <c r="G273" s="4"/>
      <c r="H273" s="2" t="s">
        <v>152</v>
      </c>
      <c r="I273" s="2">
        <v>238535</v>
      </c>
      <c r="J273" s="2" t="s">
        <v>107</v>
      </c>
      <c r="O273" s="2" t="s">
        <v>108</v>
      </c>
      <c r="P273" s="2" t="s">
        <v>109</v>
      </c>
      <c r="Q273" s="5">
        <v>7</v>
      </c>
      <c r="R273" s="2">
        <f>VLOOKUP($Q273,[1]sistem!$I$3:$L$10,2,FALSE)</f>
        <v>0</v>
      </c>
      <c r="S273" s="2">
        <f>VLOOKUP($Q273,[1]sistem!$I$3:$L$10,3,FALSE)</f>
        <v>1</v>
      </c>
      <c r="T273" s="2">
        <f>VLOOKUP($Q273,[1]sistem!$I$3:$L$10,4,FALSE)</f>
        <v>1</v>
      </c>
      <c r="U273" s="2" t="e">
        <f>VLOOKUP($AZ273,[1]sistem!$I$13:$L$14,2,FALSE)*#REF!</f>
        <v>#REF!</v>
      </c>
      <c r="V273" s="2" t="e">
        <f>VLOOKUP($AZ273,[1]sistem!$I$13:$L$14,3,FALSE)*#REF!</f>
        <v>#REF!</v>
      </c>
      <c r="W273" s="2" t="e">
        <f>VLOOKUP($AZ273,[1]sistem!$I$13:$L$14,4,FALSE)*#REF!</f>
        <v>#REF!</v>
      </c>
      <c r="X273" s="2" t="e">
        <f t="shared" si="96"/>
        <v>#REF!</v>
      </c>
      <c r="Y273" s="2" t="e">
        <f t="shared" si="97"/>
        <v>#REF!</v>
      </c>
      <c r="Z273" s="2" t="e">
        <f t="shared" si="98"/>
        <v>#REF!</v>
      </c>
      <c r="AA273" s="2" t="e">
        <f t="shared" si="99"/>
        <v>#REF!</v>
      </c>
      <c r="AB273" s="2">
        <f>VLOOKUP(AZ273,[1]sistem!$I$18:$J$19,2,FALSE)</f>
        <v>14</v>
      </c>
      <c r="AC273" s="2">
        <v>0.25</v>
      </c>
      <c r="AD273" s="2">
        <f>VLOOKUP($Q273,[1]sistem!$I$3:$M$10,5,FALSE)</f>
        <v>1</v>
      </c>
      <c r="AG273" s="2" t="e">
        <f>(#REF!+#REF!)*AB273</f>
        <v>#REF!</v>
      </c>
      <c r="AH273" s="2">
        <f>VLOOKUP($Q273,[1]sistem!$I$3:$N$10,6,FALSE)</f>
        <v>2</v>
      </c>
      <c r="AI273" s="2">
        <v>2</v>
      </c>
      <c r="AJ273" s="2">
        <f t="shared" si="100"/>
        <v>4</v>
      </c>
      <c r="AK273" s="2">
        <f>VLOOKUP($AZ273,[1]sistem!$I$18:$K$19,3,FALSE)</f>
        <v>14</v>
      </c>
      <c r="AL273" s="2" t="e">
        <f>AK273*#REF!</f>
        <v>#REF!</v>
      </c>
      <c r="AM273" s="2" t="e">
        <f t="shared" si="101"/>
        <v>#REF!</v>
      </c>
      <c r="AN273" s="2">
        <f t="shared" ref="AN273:AN302" si="110">IF(AZ273="s",25,25)</f>
        <v>25</v>
      </c>
      <c r="AO273" s="2" t="e">
        <f t="shared" si="102"/>
        <v>#REF!</v>
      </c>
      <c r="AP273" s="2" t="e">
        <f>ROUND(AO273-#REF!,0)</f>
        <v>#REF!</v>
      </c>
      <c r="AQ273" s="2">
        <f>IF(AZ273="s",IF(Q273=0,0,
IF(Q273=1,#REF!*4*4,
IF(Q273=2,0,
IF(Q273=3,#REF!*4*2,
IF(Q273=4,0,
IF(Q273=5,0,
IF(Q273=6,0,
IF(Q273=7,0)))))))),
IF(AZ273="t",
IF(Q273=0,0,
IF(Q273=1,#REF!*4*4*0.8,
IF(Q273=2,0,
IF(Q273=3,#REF!*4*2*0.8,
IF(Q273=4,0,
IF(Q273=5,0,
IF(Q273=6,0,
IF(Q273=7,0))))))))))</f>
        <v>0</v>
      </c>
      <c r="AR273" s="2" t="e">
        <f>IF(AZ273="s",
IF(Q273=0,0,
IF(Q273=1,0,
IF(Q273=2,#REF!*4*2,
IF(Q273=3,#REF!*4,
IF(Q273=4,#REF!*4,
IF(Q273=5,0,
IF(Q273=6,0,
IF(Q273=7,#REF!*4)))))))),
IF(AZ273="t",
IF(Q273=0,0,
IF(Q273=1,0,
IF(Q273=2,#REF!*4*2*0.8,
IF(Q273=3,#REF!*4*0.8,
IF(Q273=4,#REF!*4*0.8,
IF(Q273=5,0,
IF(Q273=6,0,
IF(Q273=7,#REF!*4))))))))))</f>
        <v>#REF!</v>
      </c>
      <c r="AS273" s="2" t="e">
        <f>IF(AZ273="s",
IF(Q273=0,0,
IF(Q273=1,#REF!*2,
IF(Q273=2,#REF!*2,
IF(Q273=3,#REF!*2,
IF(Q273=4,#REF!*2,
IF(Q273=5,#REF!*2,
IF(Q273=6,#REF!*2,
IF(Q273=7,#REF!*2)))))))),
IF(AZ273="t",
IF(Q273=0,#REF!*2*0.8,
IF(Q273=1,#REF!*2*0.8,
IF(Q273=2,#REF!*2*0.8,
IF(Q273=3,#REF!*2*0.8,
IF(Q273=4,#REF!*2*0.8,
IF(Q273=5,#REF!*2*0.8,
IF(Q273=6,#REF!*1*0.8,
IF(Q273=7,#REF!*2))))))))))</f>
        <v>#REF!</v>
      </c>
      <c r="AT273" s="2" t="e">
        <f t="shared" si="103"/>
        <v>#REF!</v>
      </c>
      <c r="AU273" s="2" t="e">
        <f>IF(AZ273="s",
IF(Q273=0,0,
IF(Q273=1,(14-2)*(#REF!+#REF!)/4*4,
IF(Q273=2,(14-2)*(#REF!+#REF!)/4*2,
IF(Q273=3,(14-2)*(#REF!+#REF!)/4*3,
IF(Q273=4,(14-2)*(#REF!+#REF!)/4,
IF(Q273=5,(14-2)*#REF!/4,
IF(Q273=6,0,
IF(Q273=7,(14)*#REF!)))))))),
IF(AZ273="t",
IF(Q273=0,0,
IF(Q273=1,(11-2)*(#REF!+#REF!)/4*4,
IF(Q273=2,(11-2)*(#REF!+#REF!)/4*2,
IF(Q273=3,(11-2)*(#REF!+#REF!)/4*3,
IF(Q273=4,(11-2)*(#REF!+#REF!)/4,
IF(Q273=5,(11-2)*#REF!/4,
IF(Q273=6,0,
IF(Q273=7,(11)*#REF!))))))))))</f>
        <v>#REF!</v>
      </c>
      <c r="AV273" s="2" t="e">
        <f t="shared" si="104"/>
        <v>#REF!</v>
      </c>
      <c r="AW273" s="2">
        <f t="shared" si="105"/>
        <v>8</v>
      </c>
      <c r="AX273" s="2">
        <f t="shared" si="106"/>
        <v>4</v>
      </c>
      <c r="AY273" s="2" t="e">
        <f t="shared" si="107"/>
        <v>#REF!</v>
      </c>
      <c r="AZ273" s="2" t="s">
        <v>63</v>
      </c>
      <c r="BA273" s="2">
        <f>IF(BG273="A",0,IF(AZ273="s",14*#REF!,IF(AZ273="T",11*#REF!,"HATA")))</f>
        <v>0</v>
      </c>
      <c r="BB273" s="2" t="e">
        <f t="shared" si="108"/>
        <v>#REF!</v>
      </c>
      <c r="BC273" s="2" t="e">
        <f t="shared" si="109"/>
        <v>#REF!</v>
      </c>
      <c r="BD273" s="2" t="e">
        <f>IF(BC273-#REF!=0,"DOĞRU","YANLIŞ")</f>
        <v>#REF!</v>
      </c>
      <c r="BE273" s="2" t="e">
        <f>#REF!-BC273</f>
        <v>#REF!</v>
      </c>
      <c r="BF273" s="2">
        <v>0</v>
      </c>
      <c r="BG273" s="2" t="s">
        <v>110</v>
      </c>
      <c r="BH273" s="2">
        <v>0</v>
      </c>
      <c r="BJ273" s="2">
        <v>7</v>
      </c>
      <c r="BL273" s="7" t="e">
        <f>#REF!*14</f>
        <v>#REF!</v>
      </c>
      <c r="BM273" s="9"/>
      <c r="BN273" s="8"/>
      <c r="BO273" s="13"/>
      <c r="BP273" s="13"/>
      <c r="BQ273" s="13"/>
      <c r="BR273" s="13"/>
      <c r="BS273" s="13"/>
      <c r="BT273" s="10"/>
      <c r="BU273" s="11"/>
      <c r="BV273" s="12"/>
      <c r="CC273" s="41"/>
      <c r="CD273" s="41"/>
      <c r="CE273" s="41"/>
      <c r="CF273" s="42"/>
      <c r="CG273" s="42"/>
      <c r="CH273" s="42"/>
      <c r="CI273" s="42"/>
      <c r="CJ273" s="42"/>
      <c r="CK273" s="42"/>
    </row>
    <row r="274" spans="1:89" hidden="1" x14ac:dyDescent="0.25">
      <c r="A274" s="2" t="s">
        <v>479</v>
      </c>
      <c r="B274" s="2" t="s">
        <v>480</v>
      </c>
      <c r="C274" s="2" t="s">
        <v>480</v>
      </c>
      <c r="D274" s="4" t="s">
        <v>60</v>
      </c>
      <c r="E274" s="4" t="s">
        <v>60</v>
      </c>
      <c r="F274" s="5" t="e">
        <f>IF(AZ274="S",
IF(#REF!+BH274=2012,
IF(#REF!=1,"12-13/1",
IF(#REF!=2,"12-13/2",
IF(#REF!=3,"13-14/1",
IF(#REF!=4,"13-14/2","Hata1")))),
IF(#REF!+BH274=2013,
IF(#REF!=1,"13-14/1",
IF(#REF!=2,"13-14/2",
IF(#REF!=3,"14-15/1",
IF(#REF!=4,"14-15/2","Hata2")))),
IF(#REF!+BH274=2014,
IF(#REF!=1,"14-15/1",
IF(#REF!=2,"14-15/2",
IF(#REF!=3,"15-16/1",
IF(#REF!=4,"15-16/2","Hata3")))),
IF(#REF!+BH274=2015,
IF(#REF!=1,"15-16/1",
IF(#REF!=2,"15-16/2",
IF(#REF!=3,"16-17/1",
IF(#REF!=4,"16-17/2","Hata4")))),
IF(#REF!+BH274=2016,
IF(#REF!=1,"16-17/1",
IF(#REF!=2,"16-17/2",
IF(#REF!=3,"17-18/1",
IF(#REF!=4,"17-18/2","Hata5")))),
IF(#REF!+BH274=2017,
IF(#REF!=1,"17-18/1",
IF(#REF!=2,"17-18/2",
IF(#REF!=3,"18-19/1",
IF(#REF!=4,"18-19/2","Hata6")))),
IF(#REF!+BH274=2018,
IF(#REF!=1,"18-19/1",
IF(#REF!=2,"18-19/2",
IF(#REF!=3,"19-20/1",
IF(#REF!=4,"19-20/2","Hata7")))),
IF(#REF!+BH274=2019,
IF(#REF!=1,"19-20/1",
IF(#REF!=2,"19-20/2",
IF(#REF!=3,"20-21/1",
IF(#REF!=4,"20-21/2","Hata8")))),
IF(#REF!+BH274=2020,
IF(#REF!=1,"20-21/1",
IF(#REF!=2,"20-21/2",
IF(#REF!=3,"21-22/1",
IF(#REF!=4,"21-22/2","Hata9")))),
IF(#REF!+BH274=2021,
IF(#REF!=1,"21-22/1",
IF(#REF!=2,"21-22/2",
IF(#REF!=3,"22-23/1",
IF(#REF!=4,"22-23/2","Hata10")))),
IF(#REF!+BH274=2022,
IF(#REF!=1,"22-23/1",
IF(#REF!=2,"22-23/2",
IF(#REF!=3,"23-24/1",
IF(#REF!=4,"23-24/2","Hata11")))),
IF(#REF!+BH274=2023,
IF(#REF!=1,"23-24/1",
IF(#REF!=2,"23-24/2",
IF(#REF!=3,"24-25/1",
IF(#REF!=4,"24-25/2","Hata12")))),
)))))))))))),
IF(AZ274="T",
IF(#REF!+BH274=2012,
IF(#REF!=1,"12-13/1",
IF(#REF!=2,"12-13/2",
IF(#REF!=3,"12-13/3",
IF(#REF!=4,"13-14/1",
IF(#REF!=5,"13-14/2",
IF(#REF!=6,"13-14/3","Hata1")))))),
IF(#REF!+BH274=2013,
IF(#REF!=1,"13-14/1",
IF(#REF!=2,"13-14/2",
IF(#REF!=3,"13-14/3",
IF(#REF!=4,"14-15/1",
IF(#REF!=5,"14-15/2",
IF(#REF!=6,"14-15/3","Hata2")))))),
IF(#REF!+BH274=2014,
IF(#REF!=1,"14-15/1",
IF(#REF!=2,"14-15/2",
IF(#REF!=3,"14-15/3",
IF(#REF!=4,"15-16/1",
IF(#REF!=5,"15-16/2",
IF(#REF!=6,"15-16/3","Hata3")))))),
IF(AND(#REF!+#REF!&gt;2014,#REF!+#REF!&lt;2015,BH274=1),
IF(#REF!=0.1,"14-15/0.1",
IF(#REF!=0.2,"14-15/0.2",
IF(#REF!=0.3,"14-15/0.3","Hata4"))),
IF(#REF!+BH274=2015,
IF(#REF!=1,"15-16/1",
IF(#REF!=2,"15-16/2",
IF(#REF!=3,"15-16/3",
IF(#REF!=4,"16-17/1",
IF(#REF!=5,"16-17/2",
IF(#REF!=6,"16-17/3","Hata5")))))),
IF(#REF!+BH274=2016,
IF(#REF!=1,"16-17/1",
IF(#REF!=2,"16-17/2",
IF(#REF!=3,"16-17/3",
IF(#REF!=4,"17-18/1",
IF(#REF!=5,"17-18/2",
IF(#REF!=6,"17-18/3","Hata6")))))),
IF(#REF!+BH274=2017,
IF(#REF!=1,"17-18/1",
IF(#REF!=2,"17-18/2",
IF(#REF!=3,"17-18/3",
IF(#REF!=4,"18-19/1",
IF(#REF!=5,"18-19/2",
IF(#REF!=6,"18-19/3","Hata7")))))),
IF(#REF!+BH274=2018,
IF(#REF!=1,"18-19/1",
IF(#REF!=2,"18-19/2",
IF(#REF!=3,"18-19/3",
IF(#REF!=4,"19-20/1",
IF(#REF!=5," 19-20/2",
IF(#REF!=6,"19-20/3","Hata8")))))),
IF(#REF!+BH274=2019,
IF(#REF!=1,"19-20/1",
IF(#REF!=2,"19-20/2",
IF(#REF!=3,"19-20/3",
IF(#REF!=4,"20-21/1",
IF(#REF!=5,"20-21/2",
IF(#REF!=6,"20-21/3","Hata9")))))),
IF(#REF!+BH274=2020,
IF(#REF!=1,"20-21/1",
IF(#REF!=2,"20-21/2",
IF(#REF!=3,"20-21/3",
IF(#REF!=4,"21-22/1",
IF(#REF!=5,"21-22/2",
IF(#REF!=6,"21-22/3","Hata10")))))),
IF(#REF!+BH274=2021,
IF(#REF!=1,"21-22/1",
IF(#REF!=2,"21-22/2",
IF(#REF!=3,"21-22/3",
IF(#REF!=4,"22-23/1",
IF(#REF!=5,"22-23/2",
IF(#REF!=6,"22-23/3","Hata11")))))),
IF(#REF!+BH274=2022,
IF(#REF!=1,"22-23/1",
IF(#REF!=2,"22-23/2",
IF(#REF!=3,"22-23/3",
IF(#REF!=4,"23-24/1",
IF(#REF!=5,"23-24/2",
IF(#REF!=6,"23-24/3","Hata12")))))),
IF(#REF!+BH274=2023,
IF(#REF!=1,"23-24/1",
IF(#REF!=2,"23-24/2",
IF(#REF!=3,"23-24/3",
IF(#REF!=4,"24-25/1",
IF(#REF!=5,"24-25/2",
IF(#REF!=6,"24-25/3","Hata13")))))),
))))))))))))))
)</f>
        <v>#REF!</v>
      </c>
      <c r="G274" s="4"/>
      <c r="H274" s="2" t="s">
        <v>152</v>
      </c>
      <c r="I274" s="2">
        <v>238535</v>
      </c>
      <c r="J274" s="2" t="s">
        <v>107</v>
      </c>
      <c r="Q274" s="5">
        <v>4</v>
      </c>
      <c r="R274" s="2">
        <f>VLOOKUP($Q274,[1]sistem!$I$3:$L$10,2,FALSE)</f>
        <v>0</v>
      </c>
      <c r="S274" s="2">
        <f>VLOOKUP($Q274,[1]sistem!$I$3:$L$10,3,FALSE)</f>
        <v>1</v>
      </c>
      <c r="T274" s="2">
        <f>VLOOKUP($Q274,[1]sistem!$I$3:$L$10,4,FALSE)</f>
        <v>1</v>
      </c>
      <c r="U274" s="2" t="e">
        <f>VLOOKUP($AZ274,[1]sistem!$I$13:$L$14,2,FALSE)*#REF!</f>
        <v>#REF!</v>
      </c>
      <c r="V274" s="2" t="e">
        <f>VLOOKUP($AZ274,[1]sistem!$I$13:$L$14,3,FALSE)*#REF!</f>
        <v>#REF!</v>
      </c>
      <c r="W274" s="2" t="e">
        <f>VLOOKUP($AZ274,[1]sistem!$I$13:$L$14,4,FALSE)*#REF!</f>
        <v>#REF!</v>
      </c>
      <c r="X274" s="2" t="e">
        <f t="shared" si="96"/>
        <v>#REF!</v>
      </c>
      <c r="Y274" s="2" t="e">
        <f t="shared" si="97"/>
        <v>#REF!</v>
      </c>
      <c r="Z274" s="2" t="e">
        <f t="shared" si="98"/>
        <v>#REF!</v>
      </c>
      <c r="AA274" s="2" t="e">
        <f t="shared" si="99"/>
        <v>#REF!</v>
      </c>
      <c r="AB274" s="2">
        <f>VLOOKUP(AZ274,[1]sistem!$I$18:$J$19,2,FALSE)</f>
        <v>14</v>
      </c>
      <c r="AC274" s="2">
        <v>0.25</v>
      </c>
      <c r="AD274" s="2">
        <f>VLOOKUP($Q274,[1]sistem!$I$3:$M$10,5,FALSE)</f>
        <v>1</v>
      </c>
      <c r="AE274" s="2">
        <v>4</v>
      </c>
      <c r="AG274" s="2">
        <f>AE274*AK274</f>
        <v>56</v>
      </c>
      <c r="AH274" s="2">
        <f>VLOOKUP($Q274,[1]sistem!$I$3:$N$10,6,FALSE)</f>
        <v>2</v>
      </c>
      <c r="AI274" s="2">
        <v>2</v>
      </c>
      <c r="AJ274" s="2">
        <f t="shared" si="100"/>
        <v>4</v>
      </c>
      <c r="AK274" s="2">
        <f>VLOOKUP($AZ274,[1]sistem!$I$18:$K$19,3,FALSE)</f>
        <v>14</v>
      </c>
      <c r="AL274" s="2" t="e">
        <f>AK274*#REF!</f>
        <v>#REF!</v>
      </c>
      <c r="AM274" s="2" t="e">
        <f t="shared" si="101"/>
        <v>#REF!</v>
      </c>
      <c r="AN274" s="2">
        <f t="shared" si="110"/>
        <v>25</v>
      </c>
      <c r="AO274" s="2" t="e">
        <f t="shared" si="102"/>
        <v>#REF!</v>
      </c>
      <c r="AP274" s="2" t="e">
        <f>ROUND(AO274-#REF!,0)</f>
        <v>#REF!</v>
      </c>
      <c r="AQ274" s="2">
        <f>IF(AZ274="s",IF(Q274=0,0,
IF(Q274=1,#REF!*4*4,
IF(Q274=2,0,
IF(Q274=3,#REF!*4*2,
IF(Q274=4,0,
IF(Q274=5,0,
IF(Q274=6,0,
IF(Q274=7,0)))))))),
IF(AZ274="t",
IF(Q274=0,0,
IF(Q274=1,#REF!*4*4*0.8,
IF(Q274=2,0,
IF(Q274=3,#REF!*4*2*0.8,
IF(Q274=4,0,
IF(Q274=5,0,
IF(Q274=6,0,
IF(Q274=7,0))))))))))</f>
        <v>0</v>
      </c>
      <c r="AR274" s="2" t="e">
        <f>IF(AZ274="s",
IF(Q274=0,0,
IF(Q274=1,0,
IF(Q274=2,#REF!*4*2,
IF(Q274=3,#REF!*4,
IF(Q274=4,#REF!*4,
IF(Q274=5,0,
IF(Q274=6,0,
IF(Q274=7,#REF!*4)))))))),
IF(AZ274="t",
IF(Q274=0,0,
IF(Q274=1,0,
IF(Q274=2,#REF!*4*2*0.8,
IF(Q274=3,#REF!*4*0.8,
IF(Q274=4,#REF!*4*0.8,
IF(Q274=5,0,
IF(Q274=6,0,
IF(Q274=7,#REF!*4))))))))))</f>
        <v>#REF!</v>
      </c>
      <c r="AS274" s="2" t="e">
        <f>IF(AZ274="s",
IF(Q274=0,0,
IF(Q274=1,#REF!*2,
IF(Q274=2,#REF!*2,
IF(Q274=3,#REF!*2,
IF(Q274=4,#REF!*2,
IF(Q274=5,#REF!*2,
IF(Q274=6,#REF!*2,
IF(Q274=7,#REF!*2)))))))),
IF(AZ274="t",
IF(Q274=0,#REF!*2*0.8,
IF(Q274=1,#REF!*2*0.8,
IF(Q274=2,#REF!*2*0.8,
IF(Q274=3,#REF!*2*0.8,
IF(Q274=4,#REF!*2*0.8,
IF(Q274=5,#REF!*2*0.8,
IF(Q274=6,#REF!*1*0.8,
IF(Q274=7,#REF!*2))))))))))</f>
        <v>#REF!</v>
      </c>
      <c r="AT274" s="2" t="e">
        <f t="shared" si="103"/>
        <v>#REF!</v>
      </c>
      <c r="AU274" s="2" t="e">
        <f>IF(AZ274="s",
IF(Q274=0,0,
IF(Q274=1,(14-2)*(#REF!+#REF!)/4*4,
IF(Q274=2,(14-2)*(#REF!+#REF!)/4*2,
IF(Q274=3,(14-2)*(#REF!+#REF!)/4*3,
IF(Q274=4,(14-2)*(#REF!+#REF!)/4,
IF(Q274=5,(14-2)*#REF!/4,
IF(Q274=6,0,
IF(Q274=7,(14)*#REF!)))))))),
IF(AZ274="t",
IF(Q274=0,0,
IF(Q274=1,(11-2)*(#REF!+#REF!)/4*4,
IF(Q274=2,(11-2)*(#REF!+#REF!)/4*2,
IF(Q274=3,(11-2)*(#REF!+#REF!)/4*3,
IF(Q274=4,(11-2)*(#REF!+#REF!)/4,
IF(Q274=5,(11-2)*#REF!/4,
IF(Q274=6,0,
IF(Q274=7,(11)*#REF!))))))))))</f>
        <v>#REF!</v>
      </c>
      <c r="AV274" s="2" t="e">
        <f t="shared" si="104"/>
        <v>#REF!</v>
      </c>
      <c r="AW274" s="2">
        <f t="shared" si="105"/>
        <v>8</v>
      </c>
      <c r="AX274" s="2">
        <f t="shared" si="106"/>
        <v>4</v>
      </c>
      <c r="AY274" s="2" t="e">
        <f t="shared" si="107"/>
        <v>#REF!</v>
      </c>
      <c r="AZ274" s="2" t="s">
        <v>63</v>
      </c>
      <c r="BA274" s="2" t="e">
        <f>IF(BG274="A",0,IF(AZ274="s",14*#REF!,IF(AZ274="T",11*#REF!,"HATA")))</f>
        <v>#REF!</v>
      </c>
      <c r="BB274" s="2" t="e">
        <f t="shared" si="108"/>
        <v>#REF!</v>
      </c>
      <c r="BC274" s="2" t="e">
        <f t="shared" si="109"/>
        <v>#REF!</v>
      </c>
      <c r="BD274" s="2" t="e">
        <f>IF(BC274-#REF!=0,"DOĞRU","YANLIŞ")</f>
        <v>#REF!</v>
      </c>
      <c r="BE274" s="2" t="e">
        <f>#REF!-BC274</f>
        <v>#REF!</v>
      </c>
      <c r="BF274" s="2">
        <v>0</v>
      </c>
      <c r="BH274" s="2">
        <v>0</v>
      </c>
      <c r="BJ274" s="2">
        <v>4</v>
      </c>
      <c r="BL274" s="7" t="e">
        <f>#REF!*14</f>
        <v>#REF!</v>
      </c>
      <c r="BM274" s="9"/>
      <c r="BN274" s="8"/>
      <c r="BO274" s="13"/>
      <c r="BP274" s="13"/>
      <c r="BQ274" s="13"/>
      <c r="BR274" s="13"/>
      <c r="BS274" s="13"/>
      <c r="BT274" s="10"/>
      <c r="BU274" s="11"/>
      <c r="BV274" s="12"/>
      <c r="CC274" s="41"/>
      <c r="CD274" s="41"/>
      <c r="CE274" s="41"/>
      <c r="CF274" s="42"/>
      <c r="CG274" s="42"/>
      <c r="CH274" s="42"/>
      <c r="CI274" s="42"/>
      <c r="CJ274" s="42"/>
      <c r="CK274" s="42"/>
    </row>
    <row r="275" spans="1:89" hidden="1" x14ac:dyDescent="0.25">
      <c r="A275" s="2" t="s">
        <v>245</v>
      </c>
      <c r="B275" s="2" t="s">
        <v>246</v>
      </c>
      <c r="C275" s="2" t="s">
        <v>246</v>
      </c>
      <c r="D275" s="4" t="s">
        <v>60</v>
      </c>
      <c r="E275" s="4" t="s">
        <v>60</v>
      </c>
      <c r="F275" s="5" t="e">
        <f>IF(AZ275="S",
IF(#REF!+BH275=2012,
IF(#REF!=1,"12-13/1",
IF(#REF!=2,"12-13/2",
IF(#REF!=3,"13-14/1",
IF(#REF!=4,"13-14/2","Hata1")))),
IF(#REF!+BH275=2013,
IF(#REF!=1,"13-14/1",
IF(#REF!=2,"13-14/2",
IF(#REF!=3,"14-15/1",
IF(#REF!=4,"14-15/2","Hata2")))),
IF(#REF!+BH275=2014,
IF(#REF!=1,"14-15/1",
IF(#REF!=2,"14-15/2",
IF(#REF!=3,"15-16/1",
IF(#REF!=4,"15-16/2","Hata3")))),
IF(#REF!+BH275=2015,
IF(#REF!=1,"15-16/1",
IF(#REF!=2,"15-16/2",
IF(#REF!=3,"16-17/1",
IF(#REF!=4,"16-17/2","Hata4")))),
IF(#REF!+BH275=2016,
IF(#REF!=1,"16-17/1",
IF(#REF!=2,"16-17/2",
IF(#REF!=3,"17-18/1",
IF(#REF!=4,"17-18/2","Hata5")))),
IF(#REF!+BH275=2017,
IF(#REF!=1,"17-18/1",
IF(#REF!=2,"17-18/2",
IF(#REF!=3,"18-19/1",
IF(#REF!=4,"18-19/2","Hata6")))),
IF(#REF!+BH275=2018,
IF(#REF!=1,"18-19/1",
IF(#REF!=2,"18-19/2",
IF(#REF!=3,"19-20/1",
IF(#REF!=4,"19-20/2","Hata7")))),
IF(#REF!+BH275=2019,
IF(#REF!=1,"19-20/1",
IF(#REF!=2,"19-20/2",
IF(#REF!=3,"20-21/1",
IF(#REF!=4,"20-21/2","Hata8")))),
IF(#REF!+BH275=2020,
IF(#REF!=1,"20-21/1",
IF(#REF!=2,"20-21/2",
IF(#REF!=3,"21-22/1",
IF(#REF!=4,"21-22/2","Hata9")))),
IF(#REF!+BH275=2021,
IF(#REF!=1,"21-22/1",
IF(#REF!=2,"21-22/2",
IF(#REF!=3,"22-23/1",
IF(#REF!=4,"22-23/2","Hata10")))),
IF(#REF!+BH275=2022,
IF(#REF!=1,"22-23/1",
IF(#REF!=2,"22-23/2",
IF(#REF!=3,"23-24/1",
IF(#REF!=4,"23-24/2","Hata11")))),
IF(#REF!+BH275=2023,
IF(#REF!=1,"23-24/1",
IF(#REF!=2,"23-24/2",
IF(#REF!=3,"24-25/1",
IF(#REF!=4,"24-25/2","Hata12")))),
)))))))))))),
IF(AZ275="T",
IF(#REF!+BH275=2012,
IF(#REF!=1,"12-13/1",
IF(#REF!=2,"12-13/2",
IF(#REF!=3,"12-13/3",
IF(#REF!=4,"13-14/1",
IF(#REF!=5,"13-14/2",
IF(#REF!=6,"13-14/3","Hata1")))))),
IF(#REF!+BH275=2013,
IF(#REF!=1,"13-14/1",
IF(#REF!=2,"13-14/2",
IF(#REF!=3,"13-14/3",
IF(#REF!=4,"14-15/1",
IF(#REF!=5,"14-15/2",
IF(#REF!=6,"14-15/3","Hata2")))))),
IF(#REF!+BH275=2014,
IF(#REF!=1,"14-15/1",
IF(#REF!=2,"14-15/2",
IF(#REF!=3,"14-15/3",
IF(#REF!=4,"15-16/1",
IF(#REF!=5,"15-16/2",
IF(#REF!=6,"15-16/3","Hata3")))))),
IF(AND(#REF!+#REF!&gt;2014,#REF!+#REF!&lt;2015,BH275=1),
IF(#REF!=0.1,"14-15/0.1",
IF(#REF!=0.2,"14-15/0.2",
IF(#REF!=0.3,"14-15/0.3","Hata4"))),
IF(#REF!+BH275=2015,
IF(#REF!=1,"15-16/1",
IF(#REF!=2,"15-16/2",
IF(#REF!=3,"15-16/3",
IF(#REF!=4,"16-17/1",
IF(#REF!=5,"16-17/2",
IF(#REF!=6,"16-17/3","Hata5")))))),
IF(#REF!+BH275=2016,
IF(#REF!=1,"16-17/1",
IF(#REF!=2,"16-17/2",
IF(#REF!=3,"16-17/3",
IF(#REF!=4,"17-18/1",
IF(#REF!=5,"17-18/2",
IF(#REF!=6,"17-18/3","Hata6")))))),
IF(#REF!+BH275=2017,
IF(#REF!=1,"17-18/1",
IF(#REF!=2,"17-18/2",
IF(#REF!=3,"17-18/3",
IF(#REF!=4,"18-19/1",
IF(#REF!=5,"18-19/2",
IF(#REF!=6,"18-19/3","Hata7")))))),
IF(#REF!+BH275=2018,
IF(#REF!=1,"18-19/1",
IF(#REF!=2,"18-19/2",
IF(#REF!=3,"18-19/3",
IF(#REF!=4,"19-20/1",
IF(#REF!=5," 19-20/2",
IF(#REF!=6,"19-20/3","Hata8")))))),
IF(#REF!+BH275=2019,
IF(#REF!=1,"19-20/1",
IF(#REF!=2,"19-20/2",
IF(#REF!=3,"19-20/3",
IF(#REF!=4,"20-21/1",
IF(#REF!=5,"20-21/2",
IF(#REF!=6,"20-21/3","Hata9")))))),
IF(#REF!+BH275=2020,
IF(#REF!=1,"20-21/1",
IF(#REF!=2,"20-21/2",
IF(#REF!=3,"20-21/3",
IF(#REF!=4,"21-22/1",
IF(#REF!=5,"21-22/2",
IF(#REF!=6,"21-22/3","Hata10")))))),
IF(#REF!+BH275=2021,
IF(#REF!=1,"21-22/1",
IF(#REF!=2,"21-22/2",
IF(#REF!=3,"21-22/3",
IF(#REF!=4,"22-23/1",
IF(#REF!=5,"22-23/2",
IF(#REF!=6,"22-23/3","Hata11")))))),
IF(#REF!+BH275=2022,
IF(#REF!=1,"22-23/1",
IF(#REF!=2,"22-23/2",
IF(#REF!=3,"22-23/3",
IF(#REF!=4,"23-24/1",
IF(#REF!=5,"23-24/2",
IF(#REF!=6,"23-24/3","Hata12")))))),
IF(#REF!+BH275=2023,
IF(#REF!=1,"23-24/1",
IF(#REF!=2,"23-24/2",
IF(#REF!=3,"23-24/3",
IF(#REF!=4,"24-25/1",
IF(#REF!=5,"24-25/2",
IF(#REF!=6,"24-25/3","Hata13")))))),
))))))))))))))
)</f>
        <v>#REF!</v>
      </c>
      <c r="G275" s="4"/>
      <c r="H275" s="2" t="s">
        <v>152</v>
      </c>
      <c r="I275" s="2">
        <v>238535</v>
      </c>
      <c r="J275" s="2" t="s">
        <v>107</v>
      </c>
      <c r="L275" s="2">
        <v>4358</v>
      </c>
      <c r="Q275" s="5">
        <v>0</v>
      </c>
      <c r="R275" s="2">
        <f>VLOOKUP($Q275,[1]sistem!$I$3:$L$10,2,FALSE)</f>
        <v>0</v>
      </c>
      <c r="S275" s="2">
        <f>VLOOKUP($Q275,[1]sistem!$I$3:$L$10,3,FALSE)</f>
        <v>0</v>
      </c>
      <c r="T275" s="2">
        <f>VLOOKUP($Q275,[1]sistem!$I$3:$L$10,4,FALSE)</f>
        <v>0</v>
      </c>
      <c r="U275" s="2" t="e">
        <f>VLOOKUP($AZ275,[1]sistem!$I$13:$L$14,2,FALSE)*#REF!</f>
        <v>#REF!</v>
      </c>
      <c r="V275" s="2" t="e">
        <f>VLOOKUP($AZ275,[1]sistem!$I$13:$L$14,3,FALSE)*#REF!</f>
        <v>#REF!</v>
      </c>
      <c r="W275" s="2" t="e">
        <f>VLOOKUP($AZ275,[1]sistem!$I$13:$L$14,4,FALSE)*#REF!</f>
        <v>#REF!</v>
      </c>
      <c r="X275" s="2" t="e">
        <f t="shared" si="96"/>
        <v>#REF!</v>
      </c>
      <c r="Y275" s="2" t="e">
        <f t="shared" si="97"/>
        <v>#REF!</v>
      </c>
      <c r="Z275" s="2" t="e">
        <f t="shared" si="98"/>
        <v>#REF!</v>
      </c>
      <c r="AA275" s="2" t="e">
        <f t="shared" si="99"/>
        <v>#REF!</v>
      </c>
      <c r="AB275" s="2">
        <f>VLOOKUP(AZ275,[1]sistem!$I$18:$J$19,2,FALSE)</f>
        <v>11</v>
      </c>
      <c r="AC275" s="2">
        <v>0.25</v>
      </c>
      <c r="AD275" s="2">
        <f>VLOOKUP($Q275,[1]sistem!$I$3:$M$10,5,FALSE)</f>
        <v>0</v>
      </c>
      <c r="AG275" s="2" t="e">
        <f>(#REF!+#REF!)*AB275</f>
        <v>#REF!</v>
      </c>
      <c r="AH275" s="2">
        <f>VLOOKUP($Q275,[1]sistem!$I$3:$N$10,6,FALSE)</f>
        <v>0</v>
      </c>
      <c r="AI275" s="2">
        <v>2</v>
      </c>
      <c r="AJ275" s="2">
        <f t="shared" si="100"/>
        <v>0</v>
      </c>
      <c r="AK275" s="2">
        <f>VLOOKUP($AZ275,[1]sistem!$I$18:$K$19,3,FALSE)</f>
        <v>11</v>
      </c>
      <c r="AL275" s="2" t="e">
        <f>AK275*#REF!</f>
        <v>#REF!</v>
      </c>
      <c r="AM275" s="2" t="e">
        <f t="shared" si="101"/>
        <v>#REF!</v>
      </c>
      <c r="AN275" s="2">
        <f t="shared" si="110"/>
        <v>25</v>
      </c>
      <c r="AO275" s="2" t="e">
        <f t="shared" si="102"/>
        <v>#REF!</v>
      </c>
      <c r="AP275" s="2" t="e">
        <f>ROUND(AO275-#REF!,0)</f>
        <v>#REF!</v>
      </c>
      <c r="AQ275" s="2">
        <f>IF(AZ275="s",IF(Q275=0,0,
IF(Q275=1,#REF!*4*4,
IF(Q275=2,0,
IF(Q275=3,#REF!*4*2,
IF(Q275=4,0,
IF(Q275=5,0,
IF(Q275=6,0,
IF(Q275=7,0)))))))),
IF(AZ275="t",
IF(Q275=0,0,
IF(Q275=1,#REF!*4*4*0.8,
IF(Q275=2,0,
IF(Q275=3,#REF!*4*2*0.8,
IF(Q275=4,0,
IF(Q275=5,0,
IF(Q275=6,0,
IF(Q275=7,0))))))))))</f>
        <v>0</v>
      </c>
      <c r="AR275" s="2">
        <f>IF(AZ275="s",
IF(Q275=0,0,
IF(Q275=1,0,
IF(Q275=2,#REF!*4*2,
IF(Q275=3,#REF!*4,
IF(Q275=4,#REF!*4,
IF(Q275=5,0,
IF(Q275=6,0,
IF(Q275=7,#REF!*4)))))))),
IF(AZ275="t",
IF(Q275=0,0,
IF(Q275=1,0,
IF(Q275=2,#REF!*4*2*0.8,
IF(Q275=3,#REF!*4*0.8,
IF(Q275=4,#REF!*4*0.8,
IF(Q275=5,0,
IF(Q275=6,0,
IF(Q275=7,#REF!*4))))))))))</f>
        <v>0</v>
      </c>
      <c r="AS275" s="2" t="e">
        <f>IF(AZ275="s",
IF(Q275=0,0,
IF(Q275=1,#REF!*2,
IF(Q275=2,#REF!*2,
IF(Q275=3,#REF!*2,
IF(Q275=4,#REF!*2,
IF(Q275=5,#REF!*2,
IF(Q275=6,#REF!*2,
IF(Q275=7,#REF!*2)))))))),
IF(AZ275="t",
IF(Q275=0,#REF!*2*0.8,
IF(Q275=1,#REF!*2*0.8,
IF(Q275=2,#REF!*2*0.8,
IF(Q275=3,#REF!*2*0.8,
IF(Q275=4,#REF!*2*0.8,
IF(Q275=5,#REF!*2*0.8,
IF(Q275=6,#REF!*1*0.8,
IF(Q275=7,#REF!*2))))))))))</f>
        <v>#REF!</v>
      </c>
      <c r="AT275" s="2" t="e">
        <f t="shared" si="103"/>
        <v>#REF!</v>
      </c>
      <c r="AU275" s="2">
        <f>IF(AZ275="s",
IF(Q275=0,0,
IF(Q275=1,(14-2)*(#REF!+#REF!)/4*4,
IF(Q275=2,(14-2)*(#REF!+#REF!)/4*2,
IF(Q275=3,(14-2)*(#REF!+#REF!)/4*3,
IF(Q275=4,(14-2)*(#REF!+#REF!)/4,
IF(Q275=5,(14-2)*#REF!/4,
IF(Q275=6,0,
IF(Q275=7,(14)*#REF!)))))))),
IF(AZ275="t",
IF(Q275=0,0,
IF(Q275=1,(11-2)*(#REF!+#REF!)/4*4,
IF(Q275=2,(11-2)*(#REF!+#REF!)/4*2,
IF(Q275=3,(11-2)*(#REF!+#REF!)/4*3,
IF(Q275=4,(11-2)*(#REF!+#REF!)/4,
IF(Q275=5,(11-2)*#REF!/4,
IF(Q275=6,0,
IF(Q275=7,(11)*#REF!))))))))))</f>
        <v>0</v>
      </c>
      <c r="AV275" s="2" t="e">
        <f t="shared" si="104"/>
        <v>#REF!</v>
      </c>
      <c r="AW275" s="2">
        <f t="shared" si="105"/>
        <v>0</v>
      </c>
      <c r="AX275" s="2">
        <f t="shared" si="106"/>
        <v>0</v>
      </c>
      <c r="AY275" s="2" t="e">
        <f t="shared" si="107"/>
        <v>#REF!</v>
      </c>
      <c r="AZ275" s="2" t="s">
        <v>81</v>
      </c>
      <c r="BA275" s="2" t="e">
        <f>IF(BG275="A",0,IF(AZ275="s",14*#REF!,IF(AZ275="T",11*#REF!,"HATA")))</f>
        <v>#REF!</v>
      </c>
      <c r="BB275" s="2" t="e">
        <f t="shared" si="108"/>
        <v>#REF!</v>
      </c>
      <c r="BC275" s="2" t="e">
        <f t="shared" si="109"/>
        <v>#REF!</v>
      </c>
      <c r="BD275" s="2" t="e">
        <f>IF(BC275-#REF!=0,"DOĞRU","YANLIŞ")</f>
        <v>#REF!</v>
      </c>
      <c r="BE275" s="2" t="e">
        <f>#REF!-BC275</f>
        <v>#REF!</v>
      </c>
      <c r="BF275" s="2">
        <v>0</v>
      </c>
      <c r="BH275" s="2">
        <v>0</v>
      </c>
      <c r="BJ275" s="2">
        <v>0</v>
      </c>
      <c r="BL275" s="7" t="e">
        <f>#REF!*14</f>
        <v>#REF!</v>
      </c>
      <c r="BM275" s="9"/>
      <c r="BN275" s="8"/>
      <c r="BO275" s="13"/>
      <c r="BP275" s="13"/>
      <c r="BQ275" s="13"/>
      <c r="BR275" s="13"/>
      <c r="BS275" s="13"/>
      <c r="BT275" s="10"/>
      <c r="BU275" s="11"/>
      <c r="BV275" s="12"/>
      <c r="CC275" s="41"/>
      <c r="CD275" s="41"/>
      <c r="CE275" s="41"/>
      <c r="CF275" s="42"/>
      <c r="CG275" s="42"/>
      <c r="CH275" s="42"/>
      <c r="CI275" s="42"/>
      <c r="CJ275" s="42"/>
      <c r="CK275" s="42"/>
    </row>
    <row r="276" spans="1:89" hidden="1" x14ac:dyDescent="0.25">
      <c r="A276" s="2" t="s">
        <v>476</v>
      </c>
      <c r="B276" s="2" t="s">
        <v>477</v>
      </c>
      <c r="C276" s="2" t="s">
        <v>477</v>
      </c>
      <c r="D276" s="4" t="s">
        <v>60</v>
      </c>
      <c r="E276" s="4" t="s">
        <v>60</v>
      </c>
      <c r="F276" s="5" t="e">
        <f>IF(AZ276="S",
IF(#REF!+BH276=2012,
IF(#REF!=1,"12-13/1",
IF(#REF!=2,"12-13/2",
IF(#REF!=3,"13-14/1",
IF(#REF!=4,"13-14/2","Hata1")))),
IF(#REF!+BH276=2013,
IF(#REF!=1,"13-14/1",
IF(#REF!=2,"13-14/2",
IF(#REF!=3,"14-15/1",
IF(#REF!=4,"14-15/2","Hata2")))),
IF(#REF!+BH276=2014,
IF(#REF!=1,"14-15/1",
IF(#REF!=2,"14-15/2",
IF(#REF!=3,"15-16/1",
IF(#REF!=4,"15-16/2","Hata3")))),
IF(#REF!+BH276=2015,
IF(#REF!=1,"15-16/1",
IF(#REF!=2,"15-16/2",
IF(#REF!=3,"16-17/1",
IF(#REF!=4,"16-17/2","Hata4")))),
IF(#REF!+BH276=2016,
IF(#REF!=1,"16-17/1",
IF(#REF!=2,"16-17/2",
IF(#REF!=3,"17-18/1",
IF(#REF!=4,"17-18/2","Hata5")))),
IF(#REF!+BH276=2017,
IF(#REF!=1,"17-18/1",
IF(#REF!=2,"17-18/2",
IF(#REF!=3,"18-19/1",
IF(#REF!=4,"18-19/2","Hata6")))),
IF(#REF!+BH276=2018,
IF(#REF!=1,"18-19/1",
IF(#REF!=2,"18-19/2",
IF(#REF!=3,"19-20/1",
IF(#REF!=4,"19-20/2","Hata7")))),
IF(#REF!+BH276=2019,
IF(#REF!=1,"19-20/1",
IF(#REF!=2,"19-20/2",
IF(#REF!=3,"20-21/1",
IF(#REF!=4,"20-21/2","Hata8")))),
IF(#REF!+BH276=2020,
IF(#REF!=1,"20-21/1",
IF(#REF!=2,"20-21/2",
IF(#REF!=3,"21-22/1",
IF(#REF!=4,"21-22/2","Hata9")))),
IF(#REF!+BH276=2021,
IF(#REF!=1,"21-22/1",
IF(#REF!=2,"21-22/2",
IF(#REF!=3,"22-23/1",
IF(#REF!=4,"22-23/2","Hata10")))),
IF(#REF!+BH276=2022,
IF(#REF!=1,"22-23/1",
IF(#REF!=2,"22-23/2",
IF(#REF!=3,"23-24/1",
IF(#REF!=4,"23-24/2","Hata11")))),
IF(#REF!+BH276=2023,
IF(#REF!=1,"23-24/1",
IF(#REF!=2,"23-24/2",
IF(#REF!=3,"24-25/1",
IF(#REF!=4,"24-25/2","Hata12")))),
)))))))))))),
IF(AZ276="T",
IF(#REF!+BH276=2012,
IF(#REF!=1,"12-13/1",
IF(#REF!=2,"12-13/2",
IF(#REF!=3,"12-13/3",
IF(#REF!=4,"13-14/1",
IF(#REF!=5,"13-14/2",
IF(#REF!=6,"13-14/3","Hata1")))))),
IF(#REF!+BH276=2013,
IF(#REF!=1,"13-14/1",
IF(#REF!=2,"13-14/2",
IF(#REF!=3,"13-14/3",
IF(#REF!=4,"14-15/1",
IF(#REF!=5,"14-15/2",
IF(#REF!=6,"14-15/3","Hata2")))))),
IF(#REF!+BH276=2014,
IF(#REF!=1,"14-15/1",
IF(#REF!=2,"14-15/2",
IF(#REF!=3,"14-15/3",
IF(#REF!=4,"15-16/1",
IF(#REF!=5,"15-16/2",
IF(#REF!=6,"15-16/3","Hata3")))))),
IF(AND(#REF!+#REF!&gt;2014,#REF!+#REF!&lt;2015,BH276=1),
IF(#REF!=0.1,"14-15/0.1",
IF(#REF!=0.2,"14-15/0.2",
IF(#REF!=0.3,"14-15/0.3","Hata4"))),
IF(#REF!+BH276=2015,
IF(#REF!=1,"15-16/1",
IF(#REF!=2,"15-16/2",
IF(#REF!=3,"15-16/3",
IF(#REF!=4,"16-17/1",
IF(#REF!=5,"16-17/2",
IF(#REF!=6,"16-17/3","Hata5")))))),
IF(#REF!+BH276=2016,
IF(#REF!=1,"16-17/1",
IF(#REF!=2,"16-17/2",
IF(#REF!=3,"16-17/3",
IF(#REF!=4,"17-18/1",
IF(#REF!=5,"17-18/2",
IF(#REF!=6,"17-18/3","Hata6")))))),
IF(#REF!+BH276=2017,
IF(#REF!=1,"17-18/1",
IF(#REF!=2,"17-18/2",
IF(#REF!=3,"17-18/3",
IF(#REF!=4,"18-19/1",
IF(#REF!=5,"18-19/2",
IF(#REF!=6,"18-19/3","Hata7")))))),
IF(#REF!+BH276=2018,
IF(#REF!=1,"18-19/1",
IF(#REF!=2,"18-19/2",
IF(#REF!=3,"18-19/3",
IF(#REF!=4,"19-20/1",
IF(#REF!=5," 19-20/2",
IF(#REF!=6,"19-20/3","Hata8")))))),
IF(#REF!+BH276=2019,
IF(#REF!=1,"19-20/1",
IF(#REF!=2,"19-20/2",
IF(#REF!=3,"19-20/3",
IF(#REF!=4,"20-21/1",
IF(#REF!=5,"20-21/2",
IF(#REF!=6,"20-21/3","Hata9")))))),
IF(#REF!+BH276=2020,
IF(#REF!=1,"20-21/1",
IF(#REF!=2,"20-21/2",
IF(#REF!=3,"20-21/3",
IF(#REF!=4,"21-22/1",
IF(#REF!=5,"21-22/2",
IF(#REF!=6,"21-22/3","Hata10")))))),
IF(#REF!+BH276=2021,
IF(#REF!=1,"21-22/1",
IF(#REF!=2,"21-22/2",
IF(#REF!=3,"21-22/3",
IF(#REF!=4,"22-23/1",
IF(#REF!=5,"22-23/2",
IF(#REF!=6,"22-23/3","Hata11")))))),
IF(#REF!+BH276=2022,
IF(#REF!=1,"22-23/1",
IF(#REF!=2,"22-23/2",
IF(#REF!=3,"22-23/3",
IF(#REF!=4,"23-24/1",
IF(#REF!=5,"23-24/2",
IF(#REF!=6,"23-24/3","Hata12")))))),
IF(#REF!+BH276=2023,
IF(#REF!=1,"23-24/1",
IF(#REF!=2,"23-24/2",
IF(#REF!=3,"23-24/3",
IF(#REF!=4,"24-25/1",
IF(#REF!=5,"24-25/2",
IF(#REF!=6,"24-25/3","Hata13")))))),
))))))))))))))
)</f>
        <v>#REF!</v>
      </c>
      <c r="G276" s="4"/>
      <c r="H276" s="2" t="s">
        <v>152</v>
      </c>
      <c r="I276" s="2">
        <v>238535</v>
      </c>
      <c r="J276" s="2" t="s">
        <v>107</v>
      </c>
      <c r="Q276" s="5">
        <v>2</v>
      </c>
      <c r="R276" s="2">
        <f>VLOOKUP($Q276,[1]sistem!$I$3:$L$10,2,FALSE)</f>
        <v>0</v>
      </c>
      <c r="S276" s="2">
        <f>VLOOKUP($Q276,[1]sistem!$I$3:$L$10,3,FALSE)</f>
        <v>2</v>
      </c>
      <c r="T276" s="2">
        <f>VLOOKUP($Q276,[1]sistem!$I$3:$L$10,4,FALSE)</f>
        <v>1</v>
      </c>
      <c r="U276" s="2" t="e">
        <f>VLOOKUP($AZ276,[1]sistem!$I$13:$L$14,2,FALSE)*#REF!</f>
        <v>#REF!</v>
      </c>
      <c r="V276" s="2" t="e">
        <f>VLOOKUP($AZ276,[1]sistem!$I$13:$L$14,3,FALSE)*#REF!</f>
        <v>#REF!</v>
      </c>
      <c r="W276" s="2" t="e">
        <f>VLOOKUP($AZ276,[1]sistem!$I$13:$L$14,4,FALSE)*#REF!</f>
        <v>#REF!</v>
      </c>
      <c r="X276" s="2" t="e">
        <f t="shared" si="96"/>
        <v>#REF!</v>
      </c>
      <c r="Y276" s="2" t="e">
        <f t="shared" si="97"/>
        <v>#REF!</v>
      </c>
      <c r="Z276" s="2" t="e">
        <f t="shared" si="98"/>
        <v>#REF!</v>
      </c>
      <c r="AA276" s="2" t="e">
        <f t="shared" si="99"/>
        <v>#REF!</v>
      </c>
      <c r="AB276" s="2">
        <f>VLOOKUP(AZ276,[1]sistem!$I$18:$J$19,2,FALSE)</f>
        <v>14</v>
      </c>
      <c r="AC276" s="2">
        <v>0.25</v>
      </c>
      <c r="AD276" s="2">
        <f>VLOOKUP($Q276,[1]sistem!$I$3:$M$10,5,FALSE)</f>
        <v>2</v>
      </c>
      <c r="AE276" s="2">
        <v>4</v>
      </c>
      <c r="AG276" s="2">
        <f>AE276*AK276</f>
        <v>56</v>
      </c>
      <c r="AH276" s="2">
        <f>VLOOKUP($Q276,[1]sistem!$I$3:$N$10,6,FALSE)</f>
        <v>3</v>
      </c>
      <c r="AI276" s="2">
        <v>2</v>
      </c>
      <c r="AJ276" s="2">
        <f t="shared" si="100"/>
        <v>6</v>
      </c>
      <c r="AK276" s="2">
        <f>VLOOKUP($AZ276,[1]sistem!$I$18:$K$19,3,FALSE)</f>
        <v>14</v>
      </c>
      <c r="AL276" s="2" t="e">
        <f>AK276*#REF!</f>
        <v>#REF!</v>
      </c>
      <c r="AM276" s="2" t="e">
        <f t="shared" si="101"/>
        <v>#REF!</v>
      </c>
      <c r="AN276" s="2">
        <f t="shared" si="110"/>
        <v>25</v>
      </c>
      <c r="AO276" s="2" t="e">
        <f t="shared" si="102"/>
        <v>#REF!</v>
      </c>
      <c r="AP276" s="2" t="e">
        <f>ROUND(AO276-#REF!,0)</f>
        <v>#REF!</v>
      </c>
      <c r="AQ276" s="2">
        <f>IF(AZ276="s",IF(Q276=0,0,
IF(Q276=1,#REF!*4*4,
IF(Q276=2,0,
IF(Q276=3,#REF!*4*2,
IF(Q276=4,0,
IF(Q276=5,0,
IF(Q276=6,0,
IF(Q276=7,0)))))))),
IF(AZ276="t",
IF(Q276=0,0,
IF(Q276=1,#REF!*4*4*0.8,
IF(Q276=2,0,
IF(Q276=3,#REF!*4*2*0.8,
IF(Q276=4,0,
IF(Q276=5,0,
IF(Q276=6,0,
IF(Q276=7,0))))))))))</f>
        <v>0</v>
      </c>
      <c r="AR276" s="2" t="e">
        <f>IF(AZ276="s",
IF(Q276=0,0,
IF(Q276=1,0,
IF(Q276=2,#REF!*4*2,
IF(Q276=3,#REF!*4,
IF(Q276=4,#REF!*4,
IF(Q276=5,0,
IF(Q276=6,0,
IF(Q276=7,#REF!*4)))))))),
IF(AZ276="t",
IF(Q276=0,0,
IF(Q276=1,0,
IF(Q276=2,#REF!*4*2*0.8,
IF(Q276=3,#REF!*4*0.8,
IF(Q276=4,#REF!*4*0.8,
IF(Q276=5,0,
IF(Q276=6,0,
IF(Q276=7,#REF!*4))))))))))</f>
        <v>#REF!</v>
      </c>
      <c r="AS276" s="2" t="e">
        <f>IF(AZ276="s",
IF(Q276=0,0,
IF(Q276=1,#REF!*2,
IF(Q276=2,#REF!*2,
IF(Q276=3,#REF!*2,
IF(Q276=4,#REF!*2,
IF(Q276=5,#REF!*2,
IF(Q276=6,#REF!*2,
IF(Q276=7,#REF!*2)))))))),
IF(AZ276="t",
IF(Q276=0,#REF!*2*0.8,
IF(Q276=1,#REF!*2*0.8,
IF(Q276=2,#REF!*2*0.8,
IF(Q276=3,#REF!*2*0.8,
IF(Q276=4,#REF!*2*0.8,
IF(Q276=5,#REF!*2*0.8,
IF(Q276=6,#REF!*1*0.8,
IF(Q276=7,#REF!*2))))))))))</f>
        <v>#REF!</v>
      </c>
      <c r="AT276" s="2" t="e">
        <f t="shared" si="103"/>
        <v>#REF!</v>
      </c>
      <c r="AU276" s="2" t="e">
        <f>IF(AZ276="s",
IF(Q276=0,0,
IF(Q276=1,(14-2)*(#REF!+#REF!)/4*4,
IF(Q276=2,(14-2)*(#REF!+#REF!)/4*2,
IF(Q276=3,(14-2)*(#REF!+#REF!)/4*3,
IF(Q276=4,(14-2)*(#REF!+#REF!)/4,
IF(Q276=5,(14-2)*#REF!/4,
IF(Q276=6,0,
IF(Q276=7,(14)*#REF!)))))))),
IF(AZ276="t",
IF(Q276=0,0,
IF(Q276=1,(11-2)*(#REF!+#REF!)/4*4,
IF(Q276=2,(11-2)*(#REF!+#REF!)/4*2,
IF(Q276=3,(11-2)*(#REF!+#REF!)/4*3,
IF(Q276=4,(11-2)*(#REF!+#REF!)/4,
IF(Q276=5,(11-2)*#REF!/4,
IF(Q276=6,0,
IF(Q276=7,(11)*#REF!))))))))))</f>
        <v>#REF!</v>
      </c>
      <c r="AV276" s="2" t="e">
        <f t="shared" si="104"/>
        <v>#REF!</v>
      </c>
      <c r="AW276" s="2">
        <f t="shared" si="105"/>
        <v>12</v>
      </c>
      <c r="AX276" s="2">
        <f t="shared" si="106"/>
        <v>6</v>
      </c>
      <c r="AY276" s="2" t="e">
        <f t="shared" si="107"/>
        <v>#REF!</v>
      </c>
      <c r="AZ276" s="2" t="s">
        <v>63</v>
      </c>
      <c r="BA276" s="2" t="e">
        <f>IF(BG276="A",0,IF(AZ276="s",14*#REF!,IF(AZ276="T",11*#REF!,"HATA")))</f>
        <v>#REF!</v>
      </c>
      <c r="BB276" s="2" t="e">
        <f t="shared" si="108"/>
        <v>#REF!</v>
      </c>
      <c r="BC276" s="2" t="e">
        <f t="shared" si="109"/>
        <v>#REF!</v>
      </c>
      <c r="BD276" s="2" t="e">
        <f>IF(BC276-#REF!=0,"DOĞRU","YANLIŞ")</f>
        <v>#REF!</v>
      </c>
      <c r="BE276" s="2" t="e">
        <f>#REF!-BC276</f>
        <v>#REF!</v>
      </c>
      <c r="BF276" s="2">
        <v>0</v>
      </c>
      <c r="BH276" s="2">
        <v>0</v>
      </c>
      <c r="BJ276" s="2">
        <v>2</v>
      </c>
      <c r="BL276" s="7" t="e">
        <f>#REF!*14</f>
        <v>#REF!</v>
      </c>
      <c r="BM276" s="9"/>
      <c r="BN276" s="8"/>
      <c r="BO276" s="13"/>
      <c r="BP276" s="13"/>
      <c r="BQ276" s="13"/>
      <c r="BR276" s="13"/>
      <c r="BS276" s="13"/>
      <c r="BT276" s="10"/>
      <c r="BU276" s="11"/>
      <c r="BV276" s="12"/>
      <c r="CC276" s="41"/>
      <c r="CD276" s="41"/>
      <c r="CE276" s="41"/>
      <c r="CF276" s="42"/>
      <c r="CG276" s="42"/>
      <c r="CH276" s="42"/>
      <c r="CI276" s="42"/>
      <c r="CJ276" s="42"/>
      <c r="CK276" s="42"/>
    </row>
    <row r="277" spans="1:89" hidden="1" x14ac:dyDescent="0.25">
      <c r="A277" s="2" t="s">
        <v>478</v>
      </c>
      <c r="B277" s="2" t="s">
        <v>229</v>
      </c>
      <c r="C277" s="2" t="s">
        <v>229</v>
      </c>
      <c r="D277" s="4" t="s">
        <v>60</v>
      </c>
      <c r="E277" s="4" t="s">
        <v>60</v>
      </c>
      <c r="F277" s="5" t="e">
        <f>IF(AZ277="S",
IF(#REF!+BH277=2012,
IF(#REF!=1,"12-13/1",
IF(#REF!=2,"12-13/2",
IF(#REF!=3,"13-14/1",
IF(#REF!=4,"13-14/2","Hata1")))),
IF(#REF!+BH277=2013,
IF(#REF!=1,"13-14/1",
IF(#REF!=2,"13-14/2",
IF(#REF!=3,"14-15/1",
IF(#REF!=4,"14-15/2","Hata2")))),
IF(#REF!+BH277=2014,
IF(#REF!=1,"14-15/1",
IF(#REF!=2,"14-15/2",
IF(#REF!=3,"15-16/1",
IF(#REF!=4,"15-16/2","Hata3")))),
IF(#REF!+BH277=2015,
IF(#REF!=1,"15-16/1",
IF(#REF!=2,"15-16/2",
IF(#REF!=3,"16-17/1",
IF(#REF!=4,"16-17/2","Hata4")))),
IF(#REF!+BH277=2016,
IF(#REF!=1,"16-17/1",
IF(#REF!=2,"16-17/2",
IF(#REF!=3,"17-18/1",
IF(#REF!=4,"17-18/2","Hata5")))),
IF(#REF!+BH277=2017,
IF(#REF!=1,"17-18/1",
IF(#REF!=2,"17-18/2",
IF(#REF!=3,"18-19/1",
IF(#REF!=4,"18-19/2","Hata6")))),
IF(#REF!+BH277=2018,
IF(#REF!=1,"18-19/1",
IF(#REF!=2,"18-19/2",
IF(#REF!=3,"19-20/1",
IF(#REF!=4,"19-20/2","Hata7")))),
IF(#REF!+BH277=2019,
IF(#REF!=1,"19-20/1",
IF(#REF!=2,"19-20/2",
IF(#REF!=3,"20-21/1",
IF(#REF!=4,"20-21/2","Hata8")))),
IF(#REF!+BH277=2020,
IF(#REF!=1,"20-21/1",
IF(#REF!=2,"20-21/2",
IF(#REF!=3,"21-22/1",
IF(#REF!=4,"21-22/2","Hata9")))),
IF(#REF!+BH277=2021,
IF(#REF!=1,"21-22/1",
IF(#REF!=2,"21-22/2",
IF(#REF!=3,"22-23/1",
IF(#REF!=4,"22-23/2","Hata10")))),
IF(#REF!+BH277=2022,
IF(#REF!=1,"22-23/1",
IF(#REF!=2,"22-23/2",
IF(#REF!=3,"23-24/1",
IF(#REF!=4,"23-24/2","Hata11")))),
IF(#REF!+BH277=2023,
IF(#REF!=1,"23-24/1",
IF(#REF!=2,"23-24/2",
IF(#REF!=3,"24-25/1",
IF(#REF!=4,"24-25/2","Hata12")))),
)))))))))))),
IF(AZ277="T",
IF(#REF!+BH277=2012,
IF(#REF!=1,"12-13/1",
IF(#REF!=2,"12-13/2",
IF(#REF!=3,"12-13/3",
IF(#REF!=4,"13-14/1",
IF(#REF!=5,"13-14/2",
IF(#REF!=6,"13-14/3","Hata1")))))),
IF(#REF!+BH277=2013,
IF(#REF!=1,"13-14/1",
IF(#REF!=2,"13-14/2",
IF(#REF!=3,"13-14/3",
IF(#REF!=4,"14-15/1",
IF(#REF!=5,"14-15/2",
IF(#REF!=6,"14-15/3","Hata2")))))),
IF(#REF!+BH277=2014,
IF(#REF!=1,"14-15/1",
IF(#REF!=2,"14-15/2",
IF(#REF!=3,"14-15/3",
IF(#REF!=4,"15-16/1",
IF(#REF!=5,"15-16/2",
IF(#REF!=6,"15-16/3","Hata3")))))),
IF(AND(#REF!+#REF!&gt;2014,#REF!+#REF!&lt;2015,BH277=1),
IF(#REF!=0.1,"14-15/0.1",
IF(#REF!=0.2,"14-15/0.2",
IF(#REF!=0.3,"14-15/0.3","Hata4"))),
IF(#REF!+BH277=2015,
IF(#REF!=1,"15-16/1",
IF(#REF!=2,"15-16/2",
IF(#REF!=3,"15-16/3",
IF(#REF!=4,"16-17/1",
IF(#REF!=5,"16-17/2",
IF(#REF!=6,"16-17/3","Hata5")))))),
IF(#REF!+BH277=2016,
IF(#REF!=1,"16-17/1",
IF(#REF!=2,"16-17/2",
IF(#REF!=3,"16-17/3",
IF(#REF!=4,"17-18/1",
IF(#REF!=5,"17-18/2",
IF(#REF!=6,"17-18/3","Hata6")))))),
IF(#REF!+BH277=2017,
IF(#REF!=1,"17-18/1",
IF(#REF!=2,"17-18/2",
IF(#REF!=3,"17-18/3",
IF(#REF!=4,"18-19/1",
IF(#REF!=5,"18-19/2",
IF(#REF!=6,"18-19/3","Hata7")))))),
IF(#REF!+BH277=2018,
IF(#REF!=1,"18-19/1",
IF(#REF!=2,"18-19/2",
IF(#REF!=3,"18-19/3",
IF(#REF!=4,"19-20/1",
IF(#REF!=5," 19-20/2",
IF(#REF!=6,"19-20/3","Hata8")))))),
IF(#REF!+BH277=2019,
IF(#REF!=1,"19-20/1",
IF(#REF!=2,"19-20/2",
IF(#REF!=3,"19-20/3",
IF(#REF!=4,"20-21/1",
IF(#REF!=5,"20-21/2",
IF(#REF!=6,"20-21/3","Hata9")))))),
IF(#REF!+BH277=2020,
IF(#REF!=1,"20-21/1",
IF(#REF!=2,"20-21/2",
IF(#REF!=3,"20-21/3",
IF(#REF!=4,"21-22/1",
IF(#REF!=5,"21-22/2",
IF(#REF!=6,"21-22/3","Hata10")))))),
IF(#REF!+BH277=2021,
IF(#REF!=1,"21-22/1",
IF(#REF!=2,"21-22/2",
IF(#REF!=3,"21-22/3",
IF(#REF!=4,"22-23/1",
IF(#REF!=5,"22-23/2",
IF(#REF!=6,"22-23/3","Hata11")))))),
IF(#REF!+BH277=2022,
IF(#REF!=1,"22-23/1",
IF(#REF!=2,"22-23/2",
IF(#REF!=3,"22-23/3",
IF(#REF!=4,"23-24/1",
IF(#REF!=5,"23-24/2",
IF(#REF!=6,"23-24/3","Hata12")))))),
IF(#REF!+BH277=2023,
IF(#REF!=1,"23-24/1",
IF(#REF!=2,"23-24/2",
IF(#REF!=3,"23-24/3",
IF(#REF!=4,"24-25/1",
IF(#REF!=5,"24-25/2",
IF(#REF!=6,"24-25/3","Hata13")))))),
))))))))))))))
)</f>
        <v>#REF!</v>
      </c>
      <c r="G277" s="4"/>
      <c r="H277" s="2" t="s">
        <v>152</v>
      </c>
      <c r="I277" s="2">
        <v>238535</v>
      </c>
      <c r="J277" s="2" t="s">
        <v>107</v>
      </c>
      <c r="Q277" s="5">
        <v>4</v>
      </c>
      <c r="R277" s="2">
        <f>VLOOKUP($Q277,[1]sistem!$I$3:$L$10,2,FALSE)</f>
        <v>0</v>
      </c>
      <c r="S277" s="2">
        <f>VLOOKUP($Q277,[1]sistem!$I$3:$L$10,3,FALSE)</f>
        <v>1</v>
      </c>
      <c r="T277" s="2">
        <f>VLOOKUP($Q277,[1]sistem!$I$3:$L$10,4,FALSE)</f>
        <v>1</v>
      </c>
      <c r="U277" s="2" t="e">
        <f>VLOOKUP($AZ277,[1]sistem!$I$13:$L$14,2,FALSE)*#REF!</f>
        <v>#REF!</v>
      </c>
      <c r="V277" s="2" t="e">
        <f>VLOOKUP($AZ277,[1]sistem!$I$13:$L$14,3,FALSE)*#REF!</f>
        <v>#REF!</v>
      </c>
      <c r="W277" s="2" t="e">
        <f>VLOOKUP($AZ277,[1]sistem!$I$13:$L$14,4,FALSE)*#REF!</f>
        <v>#REF!</v>
      </c>
      <c r="X277" s="2" t="e">
        <f t="shared" si="96"/>
        <v>#REF!</v>
      </c>
      <c r="Y277" s="2" t="e">
        <f t="shared" si="97"/>
        <v>#REF!</v>
      </c>
      <c r="Z277" s="2" t="e">
        <f t="shared" si="98"/>
        <v>#REF!</v>
      </c>
      <c r="AA277" s="2" t="e">
        <f t="shared" si="99"/>
        <v>#REF!</v>
      </c>
      <c r="AB277" s="2">
        <f>VLOOKUP(AZ277,[1]sistem!$I$18:$J$19,2,FALSE)</f>
        <v>14</v>
      </c>
      <c r="AC277" s="2">
        <v>0.25</v>
      </c>
      <c r="AD277" s="2">
        <f>VLOOKUP($Q277,[1]sistem!$I$3:$M$10,5,FALSE)</f>
        <v>1</v>
      </c>
      <c r="AE277" s="2">
        <v>4</v>
      </c>
      <c r="AG277" s="2">
        <f>AE277*AK277</f>
        <v>56</v>
      </c>
      <c r="AH277" s="2">
        <f>VLOOKUP($Q277,[1]sistem!$I$3:$N$10,6,FALSE)</f>
        <v>2</v>
      </c>
      <c r="AI277" s="2">
        <v>2</v>
      </c>
      <c r="AJ277" s="2">
        <f t="shared" si="100"/>
        <v>4</v>
      </c>
      <c r="AK277" s="2">
        <f>VLOOKUP($AZ277,[1]sistem!$I$18:$K$19,3,FALSE)</f>
        <v>14</v>
      </c>
      <c r="AL277" s="2" t="e">
        <f>AK277*#REF!</f>
        <v>#REF!</v>
      </c>
      <c r="AM277" s="2" t="e">
        <f t="shared" si="101"/>
        <v>#REF!</v>
      </c>
      <c r="AN277" s="2">
        <f t="shared" si="110"/>
        <v>25</v>
      </c>
      <c r="AO277" s="2" t="e">
        <f t="shared" si="102"/>
        <v>#REF!</v>
      </c>
      <c r="AP277" s="2" t="e">
        <f>ROUND(AO277-#REF!,0)</f>
        <v>#REF!</v>
      </c>
      <c r="AQ277" s="2">
        <f>IF(AZ277="s",IF(Q277=0,0,
IF(Q277=1,#REF!*4*4,
IF(Q277=2,0,
IF(Q277=3,#REF!*4*2,
IF(Q277=4,0,
IF(Q277=5,0,
IF(Q277=6,0,
IF(Q277=7,0)))))))),
IF(AZ277="t",
IF(Q277=0,0,
IF(Q277=1,#REF!*4*4*0.8,
IF(Q277=2,0,
IF(Q277=3,#REF!*4*2*0.8,
IF(Q277=4,0,
IF(Q277=5,0,
IF(Q277=6,0,
IF(Q277=7,0))))))))))</f>
        <v>0</v>
      </c>
      <c r="AR277" s="2" t="e">
        <f>IF(AZ277="s",
IF(Q277=0,0,
IF(Q277=1,0,
IF(Q277=2,#REF!*4*2,
IF(Q277=3,#REF!*4,
IF(Q277=4,#REF!*4,
IF(Q277=5,0,
IF(Q277=6,0,
IF(Q277=7,#REF!*4)))))))),
IF(AZ277="t",
IF(Q277=0,0,
IF(Q277=1,0,
IF(Q277=2,#REF!*4*2*0.8,
IF(Q277=3,#REF!*4*0.8,
IF(Q277=4,#REF!*4*0.8,
IF(Q277=5,0,
IF(Q277=6,0,
IF(Q277=7,#REF!*4))))))))))</f>
        <v>#REF!</v>
      </c>
      <c r="AS277" s="2" t="e">
        <f>IF(AZ277="s",
IF(Q277=0,0,
IF(Q277=1,#REF!*2,
IF(Q277=2,#REF!*2,
IF(Q277=3,#REF!*2,
IF(Q277=4,#REF!*2,
IF(Q277=5,#REF!*2,
IF(Q277=6,#REF!*2,
IF(Q277=7,#REF!*2)))))))),
IF(AZ277="t",
IF(Q277=0,#REF!*2*0.8,
IF(Q277=1,#REF!*2*0.8,
IF(Q277=2,#REF!*2*0.8,
IF(Q277=3,#REF!*2*0.8,
IF(Q277=4,#REF!*2*0.8,
IF(Q277=5,#REF!*2*0.8,
IF(Q277=6,#REF!*1*0.8,
IF(Q277=7,#REF!*2))))))))))</f>
        <v>#REF!</v>
      </c>
      <c r="AT277" s="2" t="e">
        <f t="shared" si="103"/>
        <v>#REF!</v>
      </c>
      <c r="AU277" s="2" t="e">
        <f>IF(AZ277="s",
IF(Q277=0,0,
IF(Q277=1,(14-2)*(#REF!+#REF!)/4*4,
IF(Q277=2,(14-2)*(#REF!+#REF!)/4*2,
IF(Q277=3,(14-2)*(#REF!+#REF!)/4*3,
IF(Q277=4,(14-2)*(#REF!+#REF!)/4,
IF(Q277=5,(14-2)*#REF!/4,
IF(Q277=6,0,
IF(Q277=7,(14)*#REF!)))))))),
IF(AZ277="t",
IF(Q277=0,0,
IF(Q277=1,(11-2)*(#REF!+#REF!)/4*4,
IF(Q277=2,(11-2)*(#REF!+#REF!)/4*2,
IF(Q277=3,(11-2)*(#REF!+#REF!)/4*3,
IF(Q277=4,(11-2)*(#REF!+#REF!)/4,
IF(Q277=5,(11-2)*#REF!/4,
IF(Q277=6,0,
IF(Q277=7,(11)*#REF!))))))))))</f>
        <v>#REF!</v>
      </c>
      <c r="AV277" s="2" t="e">
        <f t="shared" si="104"/>
        <v>#REF!</v>
      </c>
      <c r="AW277" s="2">
        <f t="shared" si="105"/>
        <v>8</v>
      </c>
      <c r="AX277" s="2">
        <f t="shared" si="106"/>
        <v>4</v>
      </c>
      <c r="AY277" s="2" t="e">
        <f t="shared" si="107"/>
        <v>#REF!</v>
      </c>
      <c r="AZ277" s="2" t="s">
        <v>63</v>
      </c>
      <c r="BA277" s="2" t="e">
        <f>IF(BG277="A",0,IF(AZ277="s",14*#REF!,IF(AZ277="T",11*#REF!,"HATA")))</f>
        <v>#REF!</v>
      </c>
      <c r="BB277" s="2" t="e">
        <f t="shared" si="108"/>
        <v>#REF!</v>
      </c>
      <c r="BC277" s="2" t="e">
        <f t="shared" si="109"/>
        <v>#REF!</v>
      </c>
      <c r="BD277" s="2" t="e">
        <f>IF(BC277-#REF!=0,"DOĞRU","YANLIŞ")</f>
        <v>#REF!</v>
      </c>
      <c r="BE277" s="2" t="e">
        <f>#REF!-BC277</f>
        <v>#REF!</v>
      </c>
      <c r="BF277" s="2">
        <v>0</v>
      </c>
      <c r="BH277" s="2">
        <v>0</v>
      </c>
      <c r="BJ277" s="2">
        <v>4</v>
      </c>
      <c r="BL277" s="7" t="e">
        <f>#REF!*14</f>
        <v>#REF!</v>
      </c>
      <c r="BM277" s="9"/>
      <c r="BN277" s="8"/>
      <c r="BO277" s="13"/>
      <c r="BP277" s="13"/>
      <c r="BQ277" s="13"/>
      <c r="BR277" s="13"/>
      <c r="BS277" s="13"/>
      <c r="BT277" s="10"/>
      <c r="BU277" s="11"/>
      <c r="BV277" s="12"/>
      <c r="CC277" s="41"/>
      <c r="CD277" s="41"/>
      <c r="CE277" s="41"/>
      <c r="CF277" s="42"/>
      <c r="CG277" s="42"/>
      <c r="CH277" s="42"/>
      <c r="CI277" s="42"/>
      <c r="CJ277" s="42"/>
      <c r="CK277" s="42"/>
    </row>
    <row r="278" spans="1:89" hidden="1" x14ac:dyDescent="0.25">
      <c r="A278" s="2" t="s">
        <v>335</v>
      </c>
      <c r="B278" s="2" t="s">
        <v>336</v>
      </c>
      <c r="C278" s="2" t="s">
        <v>336</v>
      </c>
      <c r="D278" s="4" t="s">
        <v>60</v>
      </c>
      <c r="E278" s="4" t="s">
        <v>60</v>
      </c>
      <c r="F278" s="5" t="e">
        <f>IF(AZ278="S",
IF(#REF!+BH278=2012,
IF(#REF!=1,"12-13/1",
IF(#REF!=2,"12-13/2",
IF(#REF!=3,"13-14/1",
IF(#REF!=4,"13-14/2","Hata1")))),
IF(#REF!+BH278=2013,
IF(#REF!=1,"13-14/1",
IF(#REF!=2,"13-14/2",
IF(#REF!=3,"14-15/1",
IF(#REF!=4,"14-15/2","Hata2")))),
IF(#REF!+BH278=2014,
IF(#REF!=1,"14-15/1",
IF(#REF!=2,"14-15/2",
IF(#REF!=3,"15-16/1",
IF(#REF!=4,"15-16/2","Hata3")))),
IF(#REF!+BH278=2015,
IF(#REF!=1,"15-16/1",
IF(#REF!=2,"15-16/2",
IF(#REF!=3,"16-17/1",
IF(#REF!=4,"16-17/2","Hata4")))),
IF(#REF!+BH278=2016,
IF(#REF!=1,"16-17/1",
IF(#REF!=2,"16-17/2",
IF(#REF!=3,"17-18/1",
IF(#REF!=4,"17-18/2","Hata5")))),
IF(#REF!+BH278=2017,
IF(#REF!=1,"17-18/1",
IF(#REF!=2,"17-18/2",
IF(#REF!=3,"18-19/1",
IF(#REF!=4,"18-19/2","Hata6")))),
IF(#REF!+BH278=2018,
IF(#REF!=1,"18-19/1",
IF(#REF!=2,"18-19/2",
IF(#REF!=3,"19-20/1",
IF(#REF!=4,"19-20/2","Hata7")))),
IF(#REF!+BH278=2019,
IF(#REF!=1,"19-20/1",
IF(#REF!=2,"19-20/2",
IF(#REF!=3,"20-21/1",
IF(#REF!=4,"20-21/2","Hata8")))),
IF(#REF!+BH278=2020,
IF(#REF!=1,"20-21/1",
IF(#REF!=2,"20-21/2",
IF(#REF!=3,"21-22/1",
IF(#REF!=4,"21-22/2","Hata9")))),
IF(#REF!+BH278=2021,
IF(#REF!=1,"21-22/1",
IF(#REF!=2,"21-22/2",
IF(#REF!=3,"22-23/1",
IF(#REF!=4,"22-23/2","Hata10")))),
IF(#REF!+BH278=2022,
IF(#REF!=1,"22-23/1",
IF(#REF!=2,"22-23/2",
IF(#REF!=3,"23-24/1",
IF(#REF!=4,"23-24/2","Hata11")))),
IF(#REF!+BH278=2023,
IF(#REF!=1,"23-24/1",
IF(#REF!=2,"23-24/2",
IF(#REF!=3,"24-25/1",
IF(#REF!=4,"24-25/2","Hata12")))),
)))))))))))),
IF(AZ278="T",
IF(#REF!+BH278=2012,
IF(#REF!=1,"12-13/1",
IF(#REF!=2,"12-13/2",
IF(#REF!=3,"12-13/3",
IF(#REF!=4,"13-14/1",
IF(#REF!=5,"13-14/2",
IF(#REF!=6,"13-14/3","Hata1")))))),
IF(#REF!+BH278=2013,
IF(#REF!=1,"13-14/1",
IF(#REF!=2,"13-14/2",
IF(#REF!=3,"13-14/3",
IF(#REF!=4,"14-15/1",
IF(#REF!=5,"14-15/2",
IF(#REF!=6,"14-15/3","Hata2")))))),
IF(#REF!+BH278=2014,
IF(#REF!=1,"14-15/1",
IF(#REF!=2,"14-15/2",
IF(#REF!=3,"14-15/3",
IF(#REF!=4,"15-16/1",
IF(#REF!=5,"15-16/2",
IF(#REF!=6,"15-16/3","Hata3")))))),
IF(AND(#REF!+#REF!&gt;2014,#REF!+#REF!&lt;2015,BH278=1),
IF(#REF!=0.1,"14-15/0.1",
IF(#REF!=0.2,"14-15/0.2",
IF(#REF!=0.3,"14-15/0.3","Hata4"))),
IF(#REF!+BH278=2015,
IF(#REF!=1,"15-16/1",
IF(#REF!=2,"15-16/2",
IF(#REF!=3,"15-16/3",
IF(#REF!=4,"16-17/1",
IF(#REF!=5,"16-17/2",
IF(#REF!=6,"16-17/3","Hata5")))))),
IF(#REF!+BH278=2016,
IF(#REF!=1,"16-17/1",
IF(#REF!=2,"16-17/2",
IF(#REF!=3,"16-17/3",
IF(#REF!=4,"17-18/1",
IF(#REF!=5,"17-18/2",
IF(#REF!=6,"17-18/3","Hata6")))))),
IF(#REF!+BH278=2017,
IF(#REF!=1,"17-18/1",
IF(#REF!=2,"17-18/2",
IF(#REF!=3,"17-18/3",
IF(#REF!=4,"18-19/1",
IF(#REF!=5,"18-19/2",
IF(#REF!=6,"18-19/3","Hata7")))))),
IF(#REF!+BH278=2018,
IF(#REF!=1,"18-19/1",
IF(#REF!=2,"18-19/2",
IF(#REF!=3,"18-19/3",
IF(#REF!=4,"19-20/1",
IF(#REF!=5," 19-20/2",
IF(#REF!=6,"19-20/3","Hata8")))))),
IF(#REF!+BH278=2019,
IF(#REF!=1,"19-20/1",
IF(#REF!=2,"19-20/2",
IF(#REF!=3,"19-20/3",
IF(#REF!=4,"20-21/1",
IF(#REF!=5,"20-21/2",
IF(#REF!=6,"20-21/3","Hata9")))))),
IF(#REF!+BH278=2020,
IF(#REF!=1,"20-21/1",
IF(#REF!=2,"20-21/2",
IF(#REF!=3,"20-21/3",
IF(#REF!=4,"21-22/1",
IF(#REF!=5,"21-22/2",
IF(#REF!=6,"21-22/3","Hata10")))))),
IF(#REF!+BH278=2021,
IF(#REF!=1,"21-22/1",
IF(#REF!=2,"21-22/2",
IF(#REF!=3,"21-22/3",
IF(#REF!=4,"22-23/1",
IF(#REF!=5,"22-23/2",
IF(#REF!=6,"22-23/3","Hata11")))))),
IF(#REF!+BH278=2022,
IF(#REF!=1,"22-23/1",
IF(#REF!=2,"22-23/2",
IF(#REF!=3,"22-23/3",
IF(#REF!=4,"23-24/1",
IF(#REF!=5,"23-24/2",
IF(#REF!=6,"23-24/3","Hata12")))))),
IF(#REF!+BH278=2023,
IF(#REF!=1,"23-24/1",
IF(#REF!=2,"23-24/2",
IF(#REF!=3,"23-24/3",
IF(#REF!=4,"24-25/1",
IF(#REF!=5,"24-25/2",
IF(#REF!=6,"24-25/3","Hata13")))))),
))))))))))))))
)</f>
        <v>#REF!</v>
      </c>
      <c r="G278" s="4"/>
      <c r="H278" s="2" t="s">
        <v>152</v>
      </c>
      <c r="I278" s="2">
        <v>238535</v>
      </c>
      <c r="J278" s="2" t="s">
        <v>107</v>
      </c>
      <c r="Q278" s="5">
        <v>2</v>
      </c>
      <c r="R278" s="2">
        <f>VLOOKUP($Q278,[1]sistem!$I$3:$L$10,2,FALSE)</f>
        <v>0</v>
      </c>
      <c r="S278" s="2">
        <f>VLOOKUP($Q278,[1]sistem!$I$3:$L$10,3,FALSE)</f>
        <v>2</v>
      </c>
      <c r="T278" s="2">
        <f>VLOOKUP($Q278,[1]sistem!$I$3:$L$10,4,FALSE)</f>
        <v>1</v>
      </c>
      <c r="U278" s="2" t="e">
        <f>VLOOKUP($AZ278,[1]sistem!$I$13:$L$14,2,FALSE)*#REF!</f>
        <v>#REF!</v>
      </c>
      <c r="V278" s="2" t="e">
        <f>VLOOKUP($AZ278,[1]sistem!$I$13:$L$14,3,FALSE)*#REF!</f>
        <v>#REF!</v>
      </c>
      <c r="W278" s="2" t="e">
        <f>VLOOKUP($AZ278,[1]sistem!$I$13:$L$14,4,FALSE)*#REF!</f>
        <v>#REF!</v>
      </c>
      <c r="X278" s="2" t="e">
        <f t="shared" si="96"/>
        <v>#REF!</v>
      </c>
      <c r="Y278" s="2" t="e">
        <f t="shared" si="97"/>
        <v>#REF!</v>
      </c>
      <c r="Z278" s="2" t="e">
        <f t="shared" si="98"/>
        <v>#REF!</v>
      </c>
      <c r="AA278" s="2" t="e">
        <f t="shared" si="99"/>
        <v>#REF!</v>
      </c>
      <c r="AB278" s="2">
        <f>VLOOKUP(AZ278,[1]sistem!$I$18:$J$19,2,FALSE)</f>
        <v>14</v>
      </c>
      <c r="AC278" s="2">
        <v>0.25</v>
      </c>
      <c r="AD278" s="2">
        <f>VLOOKUP($Q278,[1]sistem!$I$3:$M$10,5,FALSE)</f>
        <v>2</v>
      </c>
      <c r="AE278" s="2">
        <v>5</v>
      </c>
      <c r="AG278" s="2">
        <f>AE278*AK278</f>
        <v>70</v>
      </c>
      <c r="AH278" s="2">
        <f>VLOOKUP($Q278,[1]sistem!$I$3:$N$10,6,FALSE)</f>
        <v>3</v>
      </c>
      <c r="AI278" s="2">
        <v>2</v>
      </c>
      <c r="AJ278" s="2">
        <f t="shared" si="100"/>
        <v>6</v>
      </c>
      <c r="AK278" s="2">
        <f>VLOOKUP($AZ278,[1]sistem!$I$18:$K$19,3,FALSE)</f>
        <v>14</v>
      </c>
      <c r="AL278" s="2" t="e">
        <f>AK278*#REF!</f>
        <v>#REF!</v>
      </c>
      <c r="AM278" s="2" t="e">
        <f t="shared" si="101"/>
        <v>#REF!</v>
      </c>
      <c r="AN278" s="2">
        <f t="shared" si="110"/>
        <v>25</v>
      </c>
      <c r="AO278" s="2" t="e">
        <f t="shared" si="102"/>
        <v>#REF!</v>
      </c>
      <c r="AP278" s="2" t="e">
        <f>ROUND(AO278-#REF!,0)</f>
        <v>#REF!</v>
      </c>
      <c r="AQ278" s="2">
        <f>IF(AZ278="s",IF(Q278=0,0,
IF(Q278=1,#REF!*4*4,
IF(Q278=2,0,
IF(Q278=3,#REF!*4*2,
IF(Q278=4,0,
IF(Q278=5,0,
IF(Q278=6,0,
IF(Q278=7,0)))))))),
IF(AZ278="t",
IF(Q278=0,0,
IF(Q278=1,#REF!*4*4*0.8,
IF(Q278=2,0,
IF(Q278=3,#REF!*4*2*0.8,
IF(Q278=4,0,
IF(Q278=5,0,
IF(Q278=6,0,
IF(Q278=7,0))))))))))</f>
        <v>0</v>
      </c>
      <c r="AR278" s="2" t="e">
        <f>IF(AZ278="s",
IF(Q278=0,0,
IF(Q278=1,0,
IF(Q278=2,#REF!*4*2,
IF(Q278=3,#REF!*4,
IF(Q278=4,#REF!*4,
IF(Q278=5,0,
IF(Q278=6,0,
IF(Q278=7,#REF!*4)))))))),
IF(AZ278="t",
IF(Q278=0,0,
IF(Q278=1,0,
IF(Q278=2,#REF!*4*2*0.8,
IF(Q278=3,#REF!*4*0.8,
IF(Q278=4,#REF!*4*0.8,
IF(Q278=5,0,
IF(Q278=6,0,
IF(Q278=7,#REF!*4))))))))))</f>
        <v>#REF!</v>
      </c>
      <c r="AS278" s="2" t="e">
        <f>IF(AZ278="s",
IF(Q278=0,0,
IF(Q278=1,#REF!*2,
IF(Q278=2,#REF!*2,
IF(Q278=3,#REF!*2,
IF(Q278=4,#REF!*2,
IF(Q278=5,#REF!*2,
IF(Q278=6,#REF!*2,
IF(Q278=7,#REF!*2)))))))),
IF(AZ278="t",
IF(Q278=0,#REF!*2*0.8,
IF(Q278=1,#REF!*2*0.8,
IF(Q278=2,#REF!*2*0.8,
IF(Q278=3,#REF!*2*0.8,
IF(Q278=4,#REF!*2*0.8,
IF(Q278=5,#REF!*2*0.8,
IF(Q278=6,#REF!*1*0.8,
IF(Q278=7,#REF!*2))))))))))</f>
        <v>#REF!</v>
      </c>
      <c r="AT278" s="2" t="e">
        <f t="shared" si="103"/>
        <v>#REF!</v>
      </c>
      <c r="AU278" s="2" t="e">
        <f>IF(AZ278="s",
IF(Q278=0,0,
IF(Q278=1,(14-2)*(#REF!+#REF!)/4*4,
IF(Q278=2,(14-2)*(#REF!+#REF!)/4*2,
IF(Q278=3,(14-2)*(#REF!+#REF!)/4*3,
IF(Q278=4,(14-2)*(#REF!+#REF!)/4,
IF(Q278=5,(14-2)*#REF!/4,
IF(Q278=6,0,
IF(Q278=7,(14)*#REF!)))))))),
IF(AZ278="t",
IF(Q278=0,0,
IF(Q278=1,(11-2)*(#REF!+#REF!)/4*4,
IF(Q278=2,(11-2)*(#REF!+#REF!)/4*2,
IF(Q278=3,(11-2)*(#REF!+#REF!)/4*3,
IF(Q278=4,(11-2)*(#REF!+#REF!)/4,
IF(Q278=5,(11-2)*#REF!/4,
IF(Q278=6,0,
IF(Q278=7,(11)*#REF!))))))))))</f>
        <v>#REF!</v>
      </c>
      <c r="AV278" s="2" t="e">
        <f t="shared" si="104"/>
        <v>#REF!</v>
      </c>
      <c r="AW278" s="2">
        <f t="shared" si="105"/>
        <v>12</v>
      </c>
      <c r="AX278" s="2">
        <f t="shared" si="106"/>
        <v>6</v>
      </c>
      <c r="AY278" s="2" t="e">
        <f t="shared" si="107"/>
        <v>#REF!</v>
      </c>
      <c r="AZ278" s="2" t="s">
        <v>63</v>
      </c>
      <c r="BA278" s="2" t="e">
        <f>IF(BG278="A",0,IF(AZ278="s",14*#REF!,IF(AZ278="T",11*#REF!,"HATA")))</f>
        <v>#REF!</v>
      </c>
      <c r="BB278" s="2" t="e">
        <f t="shared" si="108"/>
        <v>#REF!</v>
      </c>
      <c r="BC278" s="2" t="e">
        <f t="shared" si="109"/>
        <v>#REF!</v>
      </c>
      <c r="BD278" s="2" t="e">
        <f>IF(BC278-#REF!=0,"DOĞRU","YANLIŞ")</f>
        <v>#REF!</v>
      </c>
      <c r="BE278" s="2" t="e">
        <f>#REF!-BC278</f>
        <v>#REF!</v>
      </c>
      <c r="BF278" s="2">
        <v>0</v>
      </c>
      <c r="BH278" s="2">
        <v>0</v>
      </c>
      <c r="BJ278" s="2">
        <v>2</v>
      </c>
      <c r="BL278" s="7" t="e">
        <f>#REF!*14</f>
        <v>#REF!</v>
      </c>
      <c r="BM278" s="9"/>
      <c r="BN278" s="8"/>
      <c r="BO278" s="13"/>
      <c r="BP278" s="13"/>
      <c r="BQ278" s="13"/>
      <c r="BR278" s="13"/>
      <c r="BS278" s="13"/>
      <c r="BT278" s="10"/>
      <c r="BU278" s="11"/>
      <c r="BV278" s="12"/>
      <c r="CC278" s="41"/>
      <c r="CD278" s="41"/>
      <c r="CE278" s="41"/>
      <c r="CF278" s="42"/>
      <c r="CG278" s="42"/>
      <c r="CH278" s="42"/>
      <c r="CI278" s="42"/>
      <c r="CJ278" s="42"/>
      <c r="CK278" s="42"/>
    </row>
    <row r="279" spans="1:89" hidden="1" x14ac:dyDescent="0.25">
      <c r="A279" s="2" t="s">
        <v>139</v>
      </c>
      <c r="B279" s="2" t="s">
        <v>132</v>
      </c>
      <c r="C279" s="2" t="s">
        <v>132</v>
      </c>
      <c r="D279" s="4" t="s">
        <v>60</v>
      </c>
      <c r="E279" s="4" t="s">
        <v>60</v>
      </c>
      <c r="F279" s="5" t="e">
        <f>IF(AZ279="S",
IF(#REF!+BH279=2012,
IF(#REF!=1,"12-13/1",
IF(#REF!=2,"12-13/2",
IF(#REF!=3,"13-14/1",
IF(#REF!=4,"13-14/2","Hata1")))),
IF(#REF!+BH279=2013,
IF(#REF!=1,"13-14/1",
IF(#REF!=2,"13-14/2",
IF(#REF!=3,"14-15/1",
IF(#REF!=4,"14-15/2","Hata2")))),
IF(#REF!+BH279=2014,
IF(#REF!=1,"14-15/1",
IF(#REF!=2,"14-15/2",
IF(#REF!=3,"15-16/1",
IF(#REF!=4,"15-16/2","Hata3")))),
IF(#REF!+BH279=2015,
IF(#REF!=1,"15-16/1",
IF(#REF!=2,"15-16/2",
IF(#REF!=3,"16-17/1",
IF(#REF!=4,"16-17/2","Hata4")))),
IF(#REF!+BH279=2016,
IF(#REF!=1,"16-17/1",
IF(#REF!=2,"16-17/2",
IF(#REF!=3,"17-18/1",
IF(#REF!=4,"17-18/2","Hata5")))),
IF(#REF!+BH279=2017,
IF(#REF!=1,"17-18/1",
IF(#REF!=2,"17-18/2",
IF(#REF!=3,"18-19/1",
IF(#REF!=4,"18-19/2","Hata6")))),
IF(#REF!+BH279=2018,
IF(#REF!=1,"18-19/1",
IF(#REF!=2,"18-19/2",
IF(#REF!=3,"19-20/1",
IF(#REF!=4,"19-20/2","Hata7")))),
IF(#REF!+BH279=2019,
IF(#REF!=1,"19-20/1",
IF(#REF!=2,"19-20/2",
IF(#REF!=3,"20-21/1",
IF(#REF!=4,"20-21/2","Hata8")))),
IF(#REF!+BH279=2020,
IF(#REF!=1,"20-21/1",
IF(#REF!=2,"20-21/2",
IF(#REF!=3,"21-22/1",
IF(#REF!=4,"21-22/2","Hata9")))),
IF(#REF!+BH279=2021,
IF(#REF!=1,"21-22/1",
IF(#REF!=2,"21-22/2",
IF(#REF!=3,"22-23/1",
IF(#REF!=4,"22-23/2","Hata10")))),
IF(#REF!+BH279=2022,
IF(#REF!=1,"22-23/1",
IF(#REF!=2,"22-23/2",
IF(#REF!=3,"23-24/1",
IF(#REF!=4,"23-24/2","Hata11")))),
IF(#REF!+BH279=2023,
IF(#REF!=1,"23-24/1",
IF(#REF!=2,"23-24/2",
IF(#REF!=3,"24-25/1",
IF(#REF!=4,"24-25/2","Hata12")))),
)))))))))))),
IF(AZ279="T",
IF(#REF!+BH279=2012,
IF(#REF!=1,"12-13/1",
IF(#REF!=2,"12-13/2",
IF(#REF!=3,"12-13/3",
IF(#REF!=4,"13-14/1",
IF(#REF!=5,"13-14/2",
IF(#REF!=6,"13-14/3","Hata1")))))),
IF(#REF!+BH279=2013,
IF(#REF!=1,"13-14/1",
IF(#REF!=2,"13-14/2",
IF(#REF!=3,"13-14/3",
IF(#REF!=4,"14-15/1",
IF(#REF!=5,"14-15/2",
IF(#REF!=6,"14-15/3","Hata2")))))),
IF(#REF!+BH279=2014,
IF(#REF!=1,"14-15/1",
IF(#REF!=2,"14-15/2",
IF(#REF!=3,"14-15/3",
IF(#REF!=4,"15-16/1",
IF(#REF!=5,"15-16/2",
IF(#REF!=6,"15-16/3","Hata3")))))),
IF(AND(#REF!+#REF!&gt;2014,#REF!+#REF!&lt;2015,BH279=1),
IF(#REF!=0.1,"14-15/0.1",
IF(#REF!=0.2,"14-15/0.2",
IF(#REF!=0.3,"14-15/0.3","Hata4"))),
IF(#REF!+BH279=2015,
IF(#REF!=1,"15-16/1",
IF(#REF!=2,"15-16/2",
IF(#REF!=3,"15-16/3",
IF(#REF!=4,"16-17/1",
IF(#REF!=5,"16-17/2",
IF(#REF!=6,"16-17/3","Hata5")))))),
IF(#REF!+BH279=2016,
IF(#REF!=1,"16-17/1",
IF(#REF!=2,"16-17/2",
IF(#REF!=3,"16-17/3",
IF(#REF!=4,"17-18/1",
IF(#REF!=5,"17-18/2",
IF(#REF!=6,"17-18/3","Hata6")))))),
IF(#REF!+BH279=2017,
IF(#REF!=1,"17-18/1",
IF(#REF!=2,"17-18/2",
IF(#REF!=3,"17-18/3",
IF(#REF!=4,"18-19/1",
IF(#REF!=5,"18-19/2",
IF(#REF!=6,"18-19/3","Hata7")))))),
IF(#REF!+BH279=2018,
IF(#REF!=1,"18-19/1",
IF(#REF!=2,"18-19/2",
IF(#REF!=3,"18-19/3",
IF(#REF!=4,"19-20/1",
IF(#REF!=5," 19-20/2",
IF(#REF!=6,"19-20/3","Hata8")))))),
IF(#REF!+BH279=2019,
IF(#REF!=1,"19-20/1",
IF(#REF!=2,"19-20/2",
IF(#REF!=3,"19-20/3",
IF(#REF!=4,"20-21/1",
IF(#REF!=5,"20-21/2",
IF(#REF!=6,"20-21/3","Hata9")))))),
IF(#REF!+BH279=2020,
IF(#REF!=1,"20-21/1",
IF(#REF!=2,"20-21/2",
IF(#REF!=3,"20-21/3",
IF(#REF!=4,"21-22/1",
IF(#REF!=5,"21-22/2",
IF(#REF!=6,"21-22/3","Hata10")))))),
IF(#REF!+BH279=2021,
IF(#REF!=1,"21-22/1",
IF(#REF!=2,"21-22/2",
IF(#REF!=3,"21-22/3",
IF(#REF!=4,"22-23/1",
IF(#REF!=5,"22-23/2",
IF(#REF!=6,"22-23/3","Hata11")))))),
IF(#REF!+BH279=2022,
IF(#REF!=1,"22-23/1",
IF(#REF!=2,"22-23/2",
IF(#REF!=3,"22-23/3",
IF(#REF!=4,"23-24/1",
IF(#REF!=5,"23-24/2",
IF(#REF!=6,"23-24/3","Hata12")))))),
IF(#REF!+BH279=2023,
IF(#REF!=1,"23-24/1",
IF(#REF!=2,"23-24/2",
IF(#REF!=3,"23-24/3",
IF(#REF!=4,"24-25/1",
IF(#REF!=5,"24-25/2",
IF(#REF!=6,"24-25/3","Hata13")))))),
))))))))))))))
)</f>
        <v>#REF!</v>
      </c>
      <c r="G279" s="4"/>
      <c r="H279" s="2" t="s">
        <v>152</v>
      </c>
      <c r="I279" s="2">
        <v>238535</v>
      </c>
      <c r="J279" s="2" t="s">
        <v>107</v>
      </c>
      <c r="O279" s="2" t="s">
        <v>135</v>
      </c>
      <c r="P279" s="2" t="s">
        <v>135</v>
      </c>
      <c r="Q279" s="5">
        <v>7</v>
      </c>
      <c r="R279" s="2">
        <f>VLOOKUP($Q279,[1]sistem!$I$3:$L$10,2,FALSE)</f>
        <v>0</v>
      </c>
      <c r="S279" s="2">
        <f>VLOOKUP($Q279,[1]sistem!$I$3:$L$10,3,FALSE)</f>
        <v>1</v>
      </c>
      <c r="T279" s="2">
        <f>VLOOKUP($Q279,[1]sistem!$I$3:$L$10,4,FALSE)</f>
        <v>1</v>
      </c>
      <c r="U279" s="2" t="e">
        <f>VLOOKUP($AZ279,[1]sistem!$I$13:$L$14,2,FALSE)*#REF!</f>
        <v>#REF!</v>
      </c>
      <c r="V279" s="2" t="e">
        <f>VLOOKUP($AZ279,[1]sistem!$I$13:$L$14,3,FALSE)*#REF!</f>
        <v>#REF!</v>
      </c>
      <c r="W279" s="2" t="e">
        <f>VLOOKUP($AZ279,[1]sistem!$I$13:$L$14,4,FALSE)*#REF!</f>
        <v>#REF!</v>
      </c>
      <c r="X279" s="2" t="e">
        <f t="shared" si="96"/>
        <v>#REF!</v>
      </c>
      <c r="Y279" s="2" t="e">
        <f t="shared" si="97"/>
        <v>#REF!</v>
      </c>
      <c r="Z279" s="2" t="e">
        <f t="shared" si="98"/>
        <v>#REF!</v>
      </c>
      <c r="AA279" s="2" t="e">
        <f t="shared" si="99"/>
        <v>#REF!</v>
      </c>
      <c r="AB279" s="2">
        <f>VLOOKUP(AZ279,[1]sistem!$I$18:$J$19,2,FALSE)</f>
        <v>14</v>
      </c>
      <c r="AC279" s="2">
        <v>0.25</v>
      </c>
      <c r="AD279" s="2">
        <f>VLOOKUP($Q279,[1]sistem!$I$3:$M$10,5,FALSE)</f>
        <v>1</v>
      </c>
      <c r="AG279" s="2" t="e">
        <f>(#REF!+#REF!)*AB279</f>
        <v>#REF!</v>
      </c>
      <c r="AH279" s="2">
        <f>VLOOKUP($Q279,[1]sistem!$I$3:$N$10,6,FALSE)</f>
        <v>2</v>
      </c>
      <c r="AI279" s="2">
        <v>2</v>
      </c>
      <c r="AJ279" s="2">
        <f t="shared" si="100"/>
        <v>4</v>
      </c>
      <c r="AK279" s="2">
        <f>VLOOKUP($AZ279,[1]sistem!$I$18:$K$19,3,FALSE)</f>
        <v>14</v>
      </c>
      <c r="AL279" s="2" t="e">
        <f>AK279*#REF!</f>
        <v>#REF!</v>
      </c>
      <c r="AM279" s="2" t="e">
        <f t="shared" si="101"/>
        <v>#REF!</v>
      </c>
      <c r="AN279" s="2">
        <f t="shared" si="110"/>
        <v>25</v>
      </c>
      <c r="AO279" s="2" t="e">
        <f t="shared" si="102"/>
        <v>#REF!</v>
      </c>
      <c r="AP279" s="2" t="e">
        <f>ROUND(AO279-#REF!,0)</f>
        <v>#REF!</v>
      </c>
      <c r="AQ279" s="2">
        <f>IF(AZ279="s",IF(Q279=0,0,
IF(Q279=1,#REF!*4*4,
IF(Q279=2,0,
IF(Q279=3,#REF!*4*2,
IF(Q279=4,0,
IF(Q279=5,0,
IF(Q279=6,0,
IF(Q279=7,0)))))))),
IF(AZ279="t",
IF(Q279=0,0,
IF(Q279=1,#REF!*4*4*0.8,
IF(Q279=2,0,
IF(Q279=3,#REF!*4*2*0.8,
IF(Q279=4,0,
IF(Q279=5,0,
IF(Q279=6,0,
IF(Q279=7,0))))))))))</f>
        <v>0</v>
      </c>
      <c r="AR279" s="2" t="e">
        <f>IF(AZ279="s",
IF(Q279=0,0,
IF(Q279=1,0,
IF(Q279=2,#REF!*4*2,
IF(Q279=3,#REF!*4,
IF(Q279=4,#REF!*4,
IF(Q279=5,0,
IF(Q279=6,0,
IF(Q279=7,#REF!*4)))))))),
IF(AZ279="t",
IF(Q279=0,0,
IF(Q279=1,0,
IF(Q279=2,#REF!*4*2*0.8,
IF(Q279=3,#REF!*4*0.8,
IF(Q279=4,#REF!*4*0.8,
IF(Q279=5,0,
IF(Q279=6,0,
IF(Q279=7,#REF!*4))))))))))</f>
        <v>#REF!</v>
      </c>
      <c r="AS279" s="2" t="e">
        <f>IF(AZ279="s",
IF(Q279=0,0,
IF(Q279=1,#REF!*2,
IF(Q279=2,#REF!*2,
IF(Q279=3,#REF!*2,
IF(Q279=4,#REF!*2,
IF(Q279=5,#REF!*2,
IF(Q279=6,#REF!*2,
IF(Q279=7,#REF!*2)))))))),
IF(AZ279="t",
IF(Q279=0,#REF!*2*0.8,
IF(Q279=1,#REF!*2*0.8,
IF(Q279=2,#REF!*2*0.8,
IF(Q279=3,#REF!*2*0.8,
IF(Q279=4,#REF!*2*0.8,
IF(Q279=5,#REF!*2*0.8,
IF(Q279=6,#REF!*1*0.8,
IF(Q279=7,#REF!*2))))))))))</f>
        <v>#REF!</v>
      </c>
      <c r="AT279" s="2" t="e">
        <f t="shared" si="103"/>
        <v>#REF!</v>
      </c>
      <c r="AU279" s="2" t="e">
        <f>IF(AZ279="s",
IF(Q279=0,0,
IF(Q279=1,(14-2)*(#REF!+#REF!)/4*4,
IF(Q279=2,(14-2)*(#REF!+#REF!)/4*2,
IF(Q279=3,(14-2)*(#REF!+#REF!)/4*3,
IF(Q279=4,(14-2)*(#REF!+#REF!)/4,
IF(Q279=5,(14-2)*#REF!/4,
IF(Q279=6,0,
IF(Q279=7,(14)*#REF!)))))))),
IF(AZ279="t",
IF(Q279=0,0,
IF(Q279=1,(11-2)*(#REF!+#REF!)/4*4,
IF(Q279=2,(11-2)*(#REF!+#REF!)/4*2,
IF(Q279=3,(11-2)*(#REF!+#REF!)/4*3,
IF(Q279=4,(11-2)*(#REF!+#REF!)/4,
IF(Q279=5,(11-2)*#REF!/4,
IF(Q279=6,0,
IF(Q279=7,(11)*#REF!))))))))))</f>
        <v>#REF!</v>
      </c>
      <c r="AV279" s="2" t="e">
        <f t="shared" si="104"/>
        <v>#REF!</v>
      </c>
      <c r="AW279" s="2">
        <f t="shared" si="105"/>
        <v>8</v>
      </c>
      <c r="AX279" s="2">
        <f t="shared" si="106"/>
        <v>4</v>
      </c>
      <c r="AY279" s="2" t="e">
        <f t="shared" si="107"/>
        <v>#REF!</v>
      </c>
      <c r="AZ279" s="2" t="s">
        <v>63</v>
      </c>
      <c r="BA279" s="2">
        <f>IF(BG279="A",0,IF(AZ279="s",14*#REF!,IF(AZ279="T",11*#REF!,"HATA")))</f>
        <v>0</v>
      </c>
      <c r="BB279" s="2" t="e">
        <f t="shared" si="108"/>
        <v>#REF!</v>
      </c>
      <c r="BC279" s="2" t="e">
        <f t="shared" si="109"/>
        <v>#REF!</v>
      </c>
      <c r="BD279" s="2" t="e">
        <f>IF(BC279-#REF!=0,"DOĞRU","YANLIŞ")</f>
        <v>#REF!</v>
      </c>
      <c r="BE279" s="2" t="e">
        <f>#REF!-BC279</f>
        <v>#REF!</v>
      </c>
      <c r="BF279" s="2">
        <v>0</v>
      </c>
      <c r="BG279" s="2" t="s">
        <v>110</v>
      </c>
      <c r="BH279" s="2">
        <v>0</v>
      </c>
      <c r="BJ279" s="2">
        <v>7</v>
      </c>
      <c r="BL279" s="7" t="e">
        <f>#REF!*14</f>
        <v>#REF!</v>
      </c>
      <c r="BM279" s="9"/>
      <c r="BN279" s="8"/>
      <c r="BO279" s="13"/>
      <c r="BP279" s="13"/>
      <c r="BQ279" s="13"/>
      <c r="BR279" s="13"/>
      <c r="BS279" s="13"/>
      <c r="BT279" s="10"/>
      <c r="BU279" s="11"/>
      <c r="BV279" s="12"/>
      <c r="CC279" s="41"/>
      <c r="CD279" s="41"/>
      <c r="CE279" s="41"/>
      <c r="CF279" s="42"/>
      <c r="CG279" s="42"/>
      <c r="CH279" s="42"/>
      <c r="CI279" s="42"/>
      <c r="CJ279" s="42"/>
      <c r="CK279" s="42"/>
    </row>
    <row r="280" spans="1:89" hidden="1" x14ac:dyDescent="0.25">
      <c r="A280" s="54" t="s">
        <v>245</v>
      </c>
      <c r="B280" s="54" t="s">
        <v>246</v>
      </c>
      <c r="C280" s="2" t="s">
        <v>246</v>
      </c>
      <c r="D280" s="4" t="s">
        <v>60</v>
      </c>
      <c r="E280" s="4" t="s">
        <v>60</v>
      </c>
      <c r="F280" s="5" t="e">
        <f>IF(AZ280="S",
IF(#REF!+BH280=2012,
IF(#REF!=1,"12-13/1",
IF(#REF!=2,"12-13/2",
IF(#REF!=3,"13-14/1",
IF(#REF!=4,"13-14/2","Hata1")))),
IF(#REF!+BH280=2013,
IF(#REF!=1,"13-14/1",
IF(#REF!=2,"13-14/2",
IF(#REF!=3,"14-15/1",
IF(#REF!=4,"14-15/2","Hata2")))),
IF(#REF!+BH280=2014,
IF(#REF!=1,"14-15/1",
IF(#REF!=2,"14-15/2",
IF(#REF!=3,"15-16/1",
IF(#REF!=4,"15-16/2","Hata3")))),
IF(#REF!+BH280=2015,
IF(#REF!=1,"15-16/1",
IF(#REF!=2,"15-16/2",
IF(#REF!=3,"16-17/1",
IF(#REF!=4,"16-17/2","Hata4")))),
IF(#REF!+BH280=2016,
IF(#REF!=1,"16-17/1",
IF(#REF!=2,"16-17/2",
IF(#REF!=3,"17-18/1",
IF(#REF!=4,"17-18/2","Hata5")))),
IF(#REF!+BH280=2017,
IF(#REF!=1,"17-18/1",
IF(#REF!=2,"17-18/2",
IF(#REF!=3,"18-19/1",
IF(#REF!=4,"18-19/2","Hata6")))),
IF(#REF!+BH280=2018,
IF(#REF!=1,"18-19/1",
IF(#REF!=2,"18-19/2",
IF(#REF!=3,"19-20/1",
IF(#REF!=4,"19-20/2","Hata7")))),
IF(#REF!+BH280=2019,
IF(#REF!=1,"19-20/1",
IF(#REF!=2,"19-20/2",
IF(#REF!=3,"20-21/1",
IF(#REF!=4,"20-21/2","Hata8")))),
IF(#REF!+BH280=2020,
IF(#REF!=1,"20-21/1",
IF(#REF!=2,"20-21/2",
IF(#REF!=3,"21-22/1",
IF(#REF!=4,"21-22/2","Hata9")))),
IF(#REF!+BH280=2021,
IF(#REF!=1,"21-22/1",
IF(#REF!=2,"21-22/2",
IF(#REF!=3,"22-23/1",
IF(#REF!=4,"22-23/2","Hata10")))),
IF(#REF!+BH280=2022,
IF(#REF!=1,"22-23/1",
IF(#REF!=2,"22-23/2",
IF(#REF!=3,"23-24/1",
IF(#REF!=4,"23-24/2","Hata11")))),
IF(#REF!+BH280=2023,
IF(#REF!=1,"23-24/1",
IF(#REF!=2,"23-24/2",
IF(#REF!=3,"24-25/1",
IF(#REF!=4,"24-25/2","Hata12")))),
)))))))))))),
IF(AZ280="T",
IF(#REF!+BH280=2012,
IF(#REF!=1,"12-13/1",
IF(#REF!=2,"12-13/2",
IF(#REF!=3,"12-13/3",
IF(#REF!=4,"13-14/1",
IF(#REF!=5,"13-14/2",
IF(#REF!=6,"13-14/3","Hata1")))))),
IF(#REF!+BH280=2013,
IF(#REF!=1,"13-14/1",
IF(#REF!=2,"13-14/2",
IF(#REF!=3,"13-14/3",
IF(#REF!=4,"14-15/1",
IF(#REF!=5,"14-15/2",
IF(#REF!=6,"14-15/3","Hata2")))))),
IF(#REF!+BH280=2014,
IF(#REF!=1,"14-15/1",
IF(#REF!=2,"14-15/2",
IF(#REF!=3,"14-15/3",
IF(#REF!=4,"15-16/1",
IF(#REF!=5,"15-16/2",
IF(#REF!=6,"15-16/3","Hata3")))))),
IF(AND(#REF!+#REF!&gt;2014,#REF!+#REF!&lt;2015,BH280=1),
IF(#REF!=0.1,"14-15/0.1",
IF(#REF!=0.2,"14-15/0.2",
IF(#REF!=0.3,"14-15/0.3","Hata4"))),
IF(#REF!+BH280=2015,
IF(#REF!=1,"15-16/1",
IF(#REF!=2,"15-16/2",
IF(#REF!=3,"15-16/3",
IF(#REF!=4,"16-17/1",
IF(#REF!=5,"16-17/2",
IF(#REF!=6,"16-17/3","Hata5")))))),
IF(#REF!+BH280=2016,
IF(#REF!=1,"16-17/1",
IF(#REF!=2,"16-17/2",
IF(#REF!=3,"16-17/3",
IF(#REF!=4,"17-18/1",
IF(#REF!=5,"17-18/2",
IF(#REF!=6,"17-18/3","Hata6")))))),
IF(#REF!+BH280=2017,
IF(#REF!=1,"17-18/1",
IF(#REF!=2,"17-18/2",
IF(#REF!=3,"17-18/3",
IF(#REF!=4,"18-19/1",
IF(#REF!=5,"18-19/2",
IF(#REF!=6,"18-19/3","Hata7")))))),
IF(#REF!+BH280=2018,
IF(#REF!=1,"18-19/1",
IF(#REF!=2,"18-19/2",
IF(#REF!=3,"18-19/3",
IF(#REF!=4,"19-20/1",
IF(#REF!=5," 19-20/2",
IF(#REF!=6,"19-20/3","Hata8")))))),
IF(#REF!+BH280=2019,
IF(#REF!=1,"19-20/1",
IF(#REF!=2,"19-20/2",
IF(#REF!=3,"19-20/3",
IF(#REF!=4,"20-21/1",
IF(#REF!=5,"20-21/2",
IF(#REF!=6,"20-21/3","Hata9")))))),
IF(#REF!+BH280=2020,
IF(#REF!=1,"20-21/1",
IF(#REF!=2,"20-21/2",
IF(#REF!=3,"20-21/3",
IF(#REF!=4,"21-22/1",
IF(#REF!=5,"21-22/2",
IF(#REF!=6,"21-22/3","Hata10")))))),
IF(#REF!+BH280=2021,
IF(#REF!=1,"21-22/1",
IF(#REF!=2,"21-22/2",
IF(#REF!=3,"21-22/3",
IF(#REF!=4,"22-23/1",
IF(#REF!=5,"22-23/2",
IF(#REF!=6,"22-23/3","Hata11")))))),
IF(#REF!+BH280=2022,
IF(#REF!=1,"22-23/1",
IF(#REF!=2,"22-23/2",
IF(#REF!=3,"22-23/3",
IF(#REF!=4,"23-24/1",
IF(#REF!=5,"23-24/2",
IF(#REF!=6,"23-24/3","Hata12")))))),
IF(#REF!+BH280=2023,
IF(#REF!=1,"23-24/1",
IF(#REF!=2,"23-24/2",
IF(#REF!=3,"23-24/3",
IF(#REF!=4,"24-25/1",
IF(#REF!=5,"24-25/2",
IF(#REF!=6,"24-25/3","Hata13")))))),
))))))))))))))
)</f>
        <v>#REF!</v>
      </c>
      <c r="G280" s="4"/>
      <c r="H280" s="54" t="s">
        <v>152</v>
      </c>
      <c r="I280" s="2">
        <v>238535</v>
      </c>
      <c r="J280" s="2" t="s">
        <v>107</v>
      </c>
      <c r="L280" s="2">
        <v>4358</v>
      </c>
      <c r="Q280" s="55">
        <v>0</v>
      </c>
      <c r="R280" s="2">
        <f>VLOOKUP($Q280,[1]sistem!$I$3:$L$10,2,FALSE)</f>
        <v>0</v>
      </c>
      <c r="S280" s="2">
        <f>VLOOKUP($Q280,[1]sistem!$I$3:$L$10,3,FALSE)</f>
        <v>0</v>
      </c>
      <c r="T280" s="2">
        <f>VLOOKUP($Q280,[1]sistem!$I$3:$L$10,4,FALSE)</f>
        <v>0</v>
      </c>
      <c r="U280" s="2" t="e">
        <f>VLOOKUP($AZ280,[1]sistem!$I$13:$L$14,2,FALSE)*#REF!</f>
        <v>#REF!</v>
      </c>
      <c r="V280" s="2" t="e">
        <f>VLOOKUP($AZ280,[1]sistem!$I$13:$L$14,3,FALSE)*#REF!</f>
        <v>#REF!</v>
      </c>
      <c r="W280" s="2" t="e">
        <f>VLOOKUP($AZ280,[1]sistem!$I$13:$L$14,4,FALSE)*#REF!</f>
        <v>#REF!</v>
      </c>
      <c r="X280" s="2" t="e">
        <f t="shared" si="96"/>
        <v>#REF!</v>
      </c>
      <c r="Y280" s="2" t="e">
        <f t="shared" si="97"/>
        <v>#REF!</v>
      </c>
      <c r="Z280" s="2" t="e">
        <f t="shared" si="98"/>
        <v>#REF!</v>
      </c>
      <c r="AA280" s="2" t="e">
        <f t="shared" si="99"/>
        <v>#REF!</v>
      </c>
      <c r="AB280" s="2">
        <f>VLOOKUP(AZ280,[1]sistem!$I$18:$J$19,2,FALSE)</f>
        <v>11</v>
      </c>
      <c r="AC280" s="2">
        <v>0.25</v>
      </c>
      <c r="AD280" s="2">
        <f>VLOOKUP($Q280,[1]sistem!$I$3:$M$10,5,FALSE)</f>
        <v>0</v>
      </c>
      <c r="AG280" s="2" t="e">
        <f>(#REF!+#REF!)*AB280</f>
        <v>#REF!</v>
      </c>
      <c r="AH280" s="2">
        <f>VLOOKUP($Q280,[1]sistem!$I$3:$N$10,6,FALSE)</f>
        <v>0</v>
      </c>
      <c r="AI280" s="2">
        <v>2</v>
      </c>
      <c r="AJ280" s="2">
        <f t="shared" si="100"/>
        <v>0</v>
      </c>
      <c r="AK280" s="2">
        <f>VLOOKUP($AZ280,[1]sistem!$I$18:$K$19,3,FALSE)</f>
        <v>11</v>
      </c>
      <c r="AL280" s="2" t="e">
        <f>AK280*#REF!</f>
        <v>#REF!</v>
      </c>
      <c r="AM280" s="2" t="e">
        <f t="shared" si="101"/>
        <v>#REF!</v>
      </c>
      <c r="AN280" s="2">
        <f t="shared" si="110"/>
        <v>25</v>
      </c>
      <c r="AO280" s="2" t="e">
        <f t="shared" si="102"/>
        <v>#REF!</v>
      </c>
      <c r="AP280" s="2" t="e">
        <f>ROUND(AO280-#REF!,0)</f>
        <v>#REF!</v>
      </c>
      <c r="AQ280" s="2">
        <f>IF(AZ280="s",IF(Q280=0,0,
IF(Q280=1,#REF!*4*4,
IF(Q280=2,0,
IF(Q280=3,#REF!*4*2,
IF(Q280=4,0,
IF(Q280=5,0,
IF(Q280=6,0,
IF(Q280=7,0)))))))),
IF(AZ280="t",
IF(Q280=0,0,
IF(Q280=1,#REF!*4*4*0.8,
IF(Q280=2,0,
IF(Q280=3,#REF!*4*2*0.8,
IF(Q280=4,0,
IF(Q280=5,0,
IF(Q280=6,0,
IF(Q280=7,0))))))))))</f>
        <v>0</v>
      </c>
      <c r="AR280" s="2">
        <f>IF(AZ280="s",
IF(Q280=0,0,
IF(Q280=1,0,
IF(Q280=2,#REF!*4*2,
IF(Q280=3,#REF!*4,
IF(Q280=4,#REF!*4,
IF(Q280=5,0,
IF(Q280=6,0,
IF(Q280=7,#REF!*4)))))))),
IF(AZ280="t",
IF(Q280=0,0,
IF(Q280=1,0,
IF(Q280=2,#REF!*4*2*0.8,
IF(Q280=3,#REF!*4*0.8,
IF(Q280=4,#REF!*4*0.8,
IF(Q280=5,0,
IF(Q280=6,0,
IF(Q280=7,#REF!*4))))))))))</f>
        <v>0</v>
      </c>
      <c r="AS280" s="2" t="e">
        <f>IF(AZ280="s",
IF(Q280=0,0,
IF(Q280=1,#REF!*2,
IF(Q280=2,#REF!*2,
IF(Q280=3,#REF!*2,
IF(Q280=4,#REF!*2,
IF(Q280=5,#REF!*2,
IF(Q280=6,#REF!*2,
IF(Q280=7,#REF!*2)))))))),
IF(AZ280="t",
IF(Q280=0,#REF!*2*0.8,
IF(Q280=1,#REF!*2*0.8,
IF(Q280=2,#REF!*2*0.8,
IF(Q280=3,#REF!*2*0.8,
IF(Q280=4,#REF!*2*0.8,
IF(Q280=5,#REF!*2*0.8,
IF(Q280=6,#REF!*1*0.8,
IF(Q280=7,#REF!*2))))))))))</f>
        <v>#REF!</v>
      </c>
      <c r="AT280" s="2" t="e">
        <f t="shared" si="103"/>
        <v>#REF!</v>
      </c>
      <c r="AU280" s="2">
        <f>IF(AZ280="s",
IF(Q280=0,0,
IF(Q280=1,(14-2)*(#REF!+#REF!)/4*4,
IF(Q280=2,(14-2)*(#REF!+#REF!)/4*2,
IF(Q280=3,(14-2)*(#REF!+#REF!)/4*3,
IF(Q280=4,(14-2)*(#REF!+#REF!)/4,
IF(Q280=5,(14-2)*#REF!/4,
IF(Q280=6,0,
IF(Q280=7,(14)*#REF!)))))))),
IF(AZ280="t",
IF(Q280=0,0,
IF(Q280=1,(11-2)*(#REF!+#REF!)/4*4,
IF(Q280=2,(11-2)*(#REF!+#REF!)/4*2,
IF(Q280=3,(11-2)*(#REF!+#REF!)/4*3,
IF(Q280=4,(11-2)*(#REF!+#REF!)/4,
IF(Q280=5,(11-2)*#REF!/4,
IF(Q280=6,0,
IF(Q280=7,(11)*#REF!))))))))))</f>
        <v>0</v>
      </c>
      <c r="AV280" s="2" t="e">
        <f t="shared" si="104"/>
        <v>#REF!</v>
      </c>
      <c r="AW280" s="2">
        <f t="shared" si="105"/>
        <v>0</v>
      </c>
      <c r="AX280" s="2">
        <f t="shared" si="106"/>
        <v>0</v>
      </c>
      <c r="AY280" s="2" t="e">
        <f t="shared" si="107"/>
        <v>#REF!</v>
      </c>
      <c r="AZ280" s="2" t="s">
        <v>81</v>
      </c>
      <c r="BA280" s="2" t="e">
        <f>IF(BG280="A",0,IF(AZ280="s",14*#REF!,IF(AZ280="T",11*#REF!,"HATA")))</f>
        <v>#REF!</v>
      </c>
      <c r="BB280" s="2" t="e">
        <f t="shared" si="108"/>
        <v>#REF!</v>
      </c>
      <c r="BC280" s="2" t="e">
        <f t="shared" si="109"/>
        <v>#REF!</v>
      </c>
      <c r="BD280" s="2" t="e">
        <f>IF(BC280-#REF!=0,"DOĞRU","YANLIŞ")</f>
        <v>#REF!</v>
      </c>
      <c r="BE280" s="2" t="e">
        <f>#REF!-BC280</f>
        <v>#REF!</v>
      </c>
      <c r="BF280" s="2">
        <v>0</v>
      </c>
      <c r="BH280" s="2">
        <v>0</v>
      </c>
      <c r="BJ280" s="2">
        <v>0</v>
      </c>
      <c r="BL280" s="7" t="e">
        <f>#REF!*14</f>
        <v>#REF!</v>
      </c>
      <c r="BM280" s="9"/>
      <c r="BN280" s="8"/>
      <c r="BO280" s="13"/>
      <c r="BP280" s="13"/>
      <c r="BQ280" s="13"/>
      <c r="BR280" s="13"/>
      <c r="BS280" s="13"/>
      <c r="BT280" s="10"/>
      <c r="BU280" s="11"/>
      <c r="BV280" s="12"/>
      <c r="CC280" s="51"/>
      <c r="CD280" s="51"/>
      <c r="CE280" s="51"/>
      <c r="CF280" s="52"/>
      <c r="CG280" s="52"/>
      <c r="CH280" s="52"/>
      <c r="CI280" s="52"/>
      <c r="CJ280" s="42"/>
      <c r="CK280" s="42"/>
    </row>
    <row r="281" spans="1:89" hidden="1" x14ac:dyDescent="0.25">
      <c r="A281" s="2" t="s">
        <v>470</v>
      </c>
      <c r="B281" s="2" t="s">
        <v>471</v>
      </c>
      <c r="C281" s="2" t="s">
        <v>471</v>
      </c>
      <c r="D281" s="4" t="s">
        <v>60</v>
      </c>
      <c r="E281" s="4" t="s">
        <v>60</v>
      </c>
      <c r="F281" s="5" t="e">
        <f>IF(AZ281="S",
IF(#REF!+BH281=2012,
IF(#REF!=1,"12-13/1",
IF(#REF!=2,"12-13/2",
IF(#REF!=3,"13-14/1",
IF(#REF!=4,"13-14/2","Hata1")))),
IF(#REF!+BH281=2013,
IF(#REF!=1,"13-14/1",
IF(#REF!=2,"13-14/2",
IF(#REF!=3,"14-15/1",
IF(#REF!=4,"14-15/2","Hata2")))),
IF(#REF!+BH281=2014,
IF(#REF!=1,"14-15/1",
IF(#REF!=2,"14-15/2",
IF(#REF!=3,"15-16/1",
IF(#REF!=4,"15-16/2","Hata3")))),
IF(#REF!+BH281=2015,
IF(#REF!=1,"15-16/1",
IF(#REF!=2,"15-16/2",
IF(#REF!=3,"16-17/1",
IF(#REF!=4,"16-17/2","Hata4")))),
IF(#REF!+BH281=2016,
IF(#REF!=1,"16-17/1",
IF(#REF!=2,"16-17/2",
IF(#REF!=3,"17-18/1",
IF(#REF!=4,"17-18/2","Hata5")))),
IF(#REF!+BH281=2017,
IF(#REF!=1,"17-18/1",
IF(#REF!=2,"17-18/2",
IF(#REF!=3,"18-19/1",
IF(#REF!=4,"18-19/2","Hata6")))),
IF(#REF!+BH281=2018,
IF(#REF!=1,"18-19/1",
IF(#REF!=2,"18-19/2",
IF(#REF!=3,"19-20/1",
IF(#REF!=4,"19-20/2","Hata7")))),
IF(#REF!+BH281=2019,
IF(#REF!=1,"19-20/1",
IF(#REF!=2,"19-20/2",
IF(#REF!=3,"20-21/1",
IF(#REF!=4,"20-21/2","Hata8")))),
IF(#REF!+BH281=2020,
IF(#REF!=1,"20-21/1",
IF(#REF!=2,"20-21/2",
IF(#REF!=3,"21-22/1",
IF(#REF!=4,"21-22/2","Hata9")))),
IF(#REF!+BH281=2021,
IF(#REF!=1,"21-22/1",
IF(#REF!=2,"21-22/2",
IF(#REF!=3,"22-23/1",
IF(#REF!=4,"22-23/2","Hata10")))),
IF(#REF!+BH281=2022,
IF(#REF!=1,"22-23/1",
IF(#REF!=2,"22-23/2",
IF(#REF!=3,"23-24/1",
IF(#REF!=4,"23-24/2","Hata11")))),
IF(#REF!+BH281=2023,
IF(#REF!=1,"23-24/1",
IF(#REF!=2,"23-24/2",
IF(#REF!=3,"24-25/1",
IF(#REF!=4,"24-25/2","Hata12")))),
)))))))))))),
IF(AZ281="T",
IF(#REF!+BH281=2012,
IF(#REF!=1,"12-13/1",
IF(#REF!=2,"12-13/2",
IF(#REF!=3,"12-13/3",
IF(#REF!=4,"13-14/1",
IF(#REF!=5,"13-14/2",
IF(#REF!=6,"13-14/3","Hata1")))))),
IF(#REF!+BH281=2013,
IF(#REF!=1,"13-14/1",
IF(#REF!=2,"13-14/2",
IF(#REF!=3,"13-14/3",
IF(#REF!=4,"14-15/1",
IF(#REF!=5,"14-15/2",
IF(#REF!=6,"14-15/3","Hata2")))))),
IF(#REF!+BH281=2014,
IF(#REF!=1,"14-15/1",
IF(#REF!=2,"14-15/2",
IF(#REF!=3,"14-15/3",
IF(#REF!=4,"15-16/1",
IF(#REF!=5,"15-16/2",
IF(#REF!=6,"15-16/3","Hata3")))))),
IF(AND(#REF!+#REF!&gt;2014,#REF!+#REF!&lt;2015,BH281=1),
IF(#REF!=0.1,"14-15/0.1",
IF(#REF!=0.2,"14-15/0.2",
IF(#REF!=0.3,"14-15/0.3","Hata4"))),
IF(#REF!+BH281=2015,
IF(#REF!=1,"15-16/1",
IF(#REF!=2,"15-16/2",
IF(#REF!=3,"15-16/3",
IF(#REF!=4,"16-17/1",
IF(#REF!=5,"16-17/2",
IF(#REF!=6,"16-17/3","Hata5")))))),
IF(#REF!+BH281=2016,
IF(#REF!=1,"16-17/1",
IF(#REF!=2,"16-17/2",
IF(#REF!=3,"16-17/3",
IF(#REF!=4,"17-18/1",
IF(#REF!=5,"17-18/2",
IF(#REF!=6,"17-18/3","Hata6")))))),
IF(#REF!+BH281=2017,
IF(#REF!=1,"17-18/1",
IF(#REF!=2,"17-18/2",
IF(#REF!=3,"17-18/3",
IF(#REF!=4,"18-19/1",
IF(#REF!=5,"18-19/2",
IF(#REF!=6,"18-19/3","Hata7")))))),
IF(#REF!+BH281=2018,
IF(#REF!=1,"18-19/1",
IF(#REF!=2,"18-19/2",
IF(#REF!=3,"18-19/3",
IF(#REF!=4,"19-20/1",
IF(#REF!=5," 19-20/2",
IF(#REF!=6,"19-20/3","Hata8")))))),
IF(#REF!+BH281=2019,
IF(#REF!=1,"19-20/1",
IF(#REF!=2,"19-20/2",
IF(#REF!=3,"19-20/3",
IF(#REF!=4,"20-21/1",
IF(#REF!=5,"20-21/2",
IF(#REF!=6,"20-21/3","Hata9")))))),
IF(#REF!+BH281=2020,
IF(#REF!=1,"20-21/1",
IF(#REF!=2,"20-21/2",
IF(#REF!=3,"20-21/3",
IF(#REF!=4,"21-22/1",
IF(#REF!=5,"21-22/2",
IF(#REF!=6,"21-22/3","Hata10")))))),
IF(#REF!+BH281=2021,
IF(#REF!=1,"21-22/1",
IF(#REF!=2,"21-22/2",
IF(#REF!=3,"21-22/3",
IF(#REF!=4,"22-23/1",
IF(#REF!=5,"22-23/2",
IF(#REF!=6,"22-23/3","Hata11")))))),
IF(#REF!+BH281=2022,
IF(#REF!=1,"22-23/1",
IF(#REF!=2,"22-23/2",
IF(#REF!=3,"22-23/3",
IF(#REF!=4,"23-24/1",
IF(#REF!=5,"23-24/2",
IF(#REF!=6,"23-24/3","Hata12")))))),
IF(#REF!+BH281=2023,
IF(#REF!=1,"23-24/1",
IF(#REF!=2,"23-24/2",
IF(#REF!=3,"23-24/3",
IF(#REF!=4,"24-25/1",
IF(#REF!=5,"24-25/2",
IF(#REF!=6,"24-25/3","Hata13")))))),
))))))))))))))
)</f>
        <v>#REF!</v>
      </c>
      <c r="G281" s="4"/>
      <c r="H281" s="2" t="s">
        <v>152</v>
      </c>
      <c r="I281" s="2">
        <v>238535</v>
      </c>
      <c r="J281" s="2" t="s">
        <v>107</v>
      </c>
      <c r="Q281" s="5">
        <v>6</v>
      </c>
      <c r="R281" s="2">
        <f>VLOOKUP($Q281,[1]sistem!$I$3:$L$10,2,FALSE)</f>
        <v>0</v>
      </c>
      <c r="S281" s="2">
        <f>VLOOKUP($Q281,[1]sistem!$I$3:$L$10,3,FALSE)</f>
        <v>0</v>
      </c>
      <c r="T281" s="2">
        <f>VLOOKUP($Q281,[1]sistem!$I$3:$L$10,4,FALSE)</f>
        <v>1</v>
      </c>
      <c r="U281" s="2" t="e">
        <f>VLOOKUP($AZ281,[1]sistem!$I$13:$L$14,2,FALSE)*#REF!</f>
        <v>#REF!</v>
      </c>
      <c r="V281" s="2" t="e">
        <f>VLOOKUP($AZ281,[1]sistem!$I$13:$L$14,3,FALSE)*#REF!</f>
        <v>#REF!</v>
      </c>
      <c r="W281" s="2" t="e">
        <f>VLOOKUP($AZ281,[1]sistem!$I$13:$L$14,4,FALSE)*#REF!</f>
        <v>#REF!</v>
      </c>
      <c r="X281" s="2" t="e">
        <f t="shared" si="96"/>
        <v>#REF!</v>
      </c>
      <c r="Y281" s="2" t="e">
        <f t="shared" si="97"/>
        <v>#REF!</v>
      </c>
      <c r="Z281" s="2" t="e">
        <f t="shared" si="98"/>
        <v>#REF!</v>
      </c>
      <c r="AA281" s="2" t="e">
        <f t="shared" si="99"/>
        <v>#REF!</v>
      </c>
      <c r="AB281" s="2">
        <f>VLOOKUP(AZ281,[1]sistem!$I$18:$J$19,2,FALSE)</f>
        <v>14</v>
      </c>
      <c r="AC281" s="2">
        <v>0.25</v>
      </c>
      <c r="AD281" s="2">
        <f>VLOOKUP($Q281,[1]sistem!$I$3:$M$10,5,FALSE)</f>
        <v>0</v>
      </c>
      <c r="AE281" s="2">
        <v>4</v>
      </c>
      <c r="AG281" s="2">
        <f>AE281*AK281</f>
        <v>56</v>
      </c>
      <c r="AH281" s="2">
        <f>VLOOKUP($Q281,[1]sistem!$I$3:$N$10,6,FALSE)</f>
        <v>1</v>
      </c>
      <c r="AI281" s="2">
        <v>2</v>
      </c>
      <c r="AJ281" s="2">
        <f t="shared" si="100"/>
        <v>2</v>
      </c>
      <c r="AK281" s="2">
        <f>VLOOKUP($AZ281,[1]sistem!$I$18:$K$19,3,FALSE)</f>
        <v>14</v>
      </c>
      <c r="AL281" s="2" t="e">
        <f>AK281*#REF!</f>
        <v>#REF!</v>
      </c>
      <c r="AM281" s="2" t="e">
        <f t="shared" si="101"/>
        <v>#REF!</v>
      </c>
      <c r="AN281" s="2">
        <f t="shared" si="110"/>
        <v>25</v>
      </c>
      <c r="AO281" s="2" t="e">
        <f t="shared" si="102"/>
        <v>#REF!</v>
      </c>
      <c r="AP281" s="2" t="e">
        <f>ROUND(AO281-#REF!,0)</f>
        <v>#REF!</v>
      </c>
      <c r="AQ281" s="2">
        <f>IF(AZ281="s",IF(Q281=0,0,
IF(Q281=1,#REF!*4*4,
IF(Q281=2,0,
IF(Q281=3,#REF!*4*2,
IF(Q281=4,0,
IF(Q281=5,0,
IF(Q281=6,0,
IF(Q281=7,0)))))))),
IF(AZ281="t",
IF(Q281=0,0,
IF(Q281=1,#REF!*4*4*0.8,
IF(Q281=2,0,
IF(Q281=3,#REF!*4*2*0.8,
IF(Q281=4,0,
IF(Q281=5,0,
IF(Q281=6,0,
IF(Q281=7,0))))))))))</f>
        <v>0</v>
      </c>
      <c r="AR281" s="2">
        <f>IF(AZ281="s",
IF(Q281=0,0,
IF(Q281=1,0,
IF(Q281=2,#REF!*4*2,
IF(Q281=3,#REF!*4,
IF(Q281=4,#REF!*4,
IF(Q281=5,0,
IF(Q281=6,0,
IF(Q281=7,#REF!*4)))))))),
IF(AZ281="t",
IF(Q281=0,0,
IF(Q281=1,0,
IF(Q281=2,#REF!*4*2*0.8,
IF(Q281=3,#REF!*4*0.8,
IF(Q281=4,#REF!*4*0.8,
IF(Q281=5,0,
IF(Q281=6,0,
IF(Q281=7,#REF!*4))))))))))</f>
        <v>0</v>
      </c>
      <c r="AS281" s="2" t="e">
        <f>IF(AZ281="s",
IF(Q281=0,0,
IF(Q281=1,#REF!*2,
IF(Q281=2,#REF!*2,
IF(Q281=3,#REF!*2,
IF(Q281=4,#REF!*2,
IF(Q281=5,#REF!*2,
IF(Q281=6,#REF!*2,
IF(Q281=7,#REF!*2)))))))),
IF(AZ281="t",
IF(Q281=0,#REF!*2*0.8,
IF(Q281=1,#REF!*2*0.8,
IF(Q281=2,#REF!*2*0.8,
IF(Q281=3,#REF!*2*0.8,
IF(Q281=4,#REF!*2*0.8,
IF(Q281=5,#REF!*2*0.8,
IF(Q281=6,#REF!*1*0.8,
IF(Q281=7,#REF!*2))))))))))</f>
        <v>#REF!</v>
      </c>
      <c r="AT281" s="2" t="e">
        <f t="shared" si="103"/>
        <v>#REF!</v>
      </c>
      <c r="AU281" s="2">
        <f>IF(AZ281="s",
IF(Q281=0,0,
IF(Q281=1,(14-2)*(#REF!+#REF!)/4*4,
IF(Q281=2,(14-2)*(#REF!+#REF!)/4*2,
IF(Q281=3,(14-2)*(#REF!+#REF!)/4*3,
IF(Q281=4,(14-2)*(#REF!+#REF!)/4,
IF(Q281=5,(14-2)*#REF!/4,
IF(Q281=6,0,
IF(Q281=7,(14)*#REF!)))))))),
IF(AZ281="t",
IF(Q281=0,0,
IF(Q281=1,(11-2)*(#REF!+#REF!)/4*4,
IF(Q281=2,(11-2)*(#REF!+#REF!)/4*2,
IF(Q281=3,(11-2)*(#REF!+#REF!)/4*3,
IF(Q281=4,(11-2)*(#REF!+#REF!)/4,
IF(Q281=5,(11-2)*#REF!/4,
IF(Q281=6,0,
IF(Q281=7,(11)*#REF!))))))))))</f>
        <v>0</v>
      </c>
      <c r="AV281" s="2">
        <f t="shared" si="104"/>
        <v>-56</v>
      </c>
      <c r="AW281" s="2">
        <f t="shared" si="105"/>
        <v>2</v>
      </c>
      <c r="AX281" s="2">
        <f t="shared" si="106"/>
        <v>0</v>
      </c>
      <c r="AY281" s="2" t="e">
        <f t="shared" si="107"/>
        <v>#REF!</v>
      </c>
      <c r="AZ281" s="2" t="s">
        <v>63</v>
      </c>
      <c r="BA281" s="2" t="e">
        <f>IF(BG281="A",0,IF(AZ281="s",14*#REF!,IF(AZ281="T",11*#REF!,"HATA")))</f>
        <v>#REF!</v>
      </c>
      <c r="BB281" s="2" t="e">
        <f t="shared" si="108"/>
        <v>#REF!</v>
      </c>
      <c r="BC281" s="2" t="e">
        <f t="shared" si="109"/>
        <v>#REF!</v>
      </c>
      <c r="BD281" s="2" t="e">
        <f>IF(BC281-#REF!=0,"DOĞRU","YANLIŞ")</f>
        <v>#REF!</v>
      </c>
      <c r="BE281" s="2" t="e">
        <f>#REF!-BC281</f>
        <v>#REF!</v>
      </c>
      <c r="BF281" s="2">
        <v>0</v>
      </c>
      <c r="BH281" s="2">
        <v>0</v>
      </c>
      <c r="BJ281" s="2">
        <v>6</v>
      </c>
      <c r="BL281" s="7" t="e">
        <f>#REF!*14</f>
        <v>#REF!</v>
      </c>
      <c r="BM281" s="9"/>
      <c r="BN281" s="8"/>
      <c r="BO281" s="13"/>
      <c r="BP281" s="13"/>
      <c r="BQ281" s="13"/>
      <c r="BR281" s="13"/>
      <c r="BS281" s="13"/>
      <c r="BT281" s="10"/>
      <c r="BU281" s="11"/>
      <c r="BV281" s="12"/>
      <c r="CC281" s="41"/>
      <c r="CD281" s="41"/>
      <c r="CE281" s="41"/>
      <c r="CF281" s="42"/>
      <c r="CG281" s="42"/>
      <c r="CH281" s="42"/>
      <c r="CI281" s="42"/>
      <c r="CJ281" s="42"/>
      <c r="CK281" s="42"/>
    </row>
    <row r="282" spans="1:89" hidden="1" x14ac:dyDescent="0.25">
      <c r="A282" s="2" t="s">
        <v>256</v>
      </c>
      <c r="B282" s="2" t="s">
        <v>257</v>
      </c>
      <c r="C282" s="2" t="s">
        <v>257</v>
      </c>
      <c r="D282" s="4" t="s">
        <v>60</v>
      </c>
      <c r="E282" s="4" t="s">
        <v>60</v>
      </c>
      <c r="F282" s="5" t="e">
        <f>IF(AZ282="S",
IF(#REF!+BH282=2012,
IF(#REF!=1,"12-13/1",
IF(#REF!=2,"12-13/2",
IF(#REF!=3,"13-14/1",
IF(#REF!=4,"13-14/2","Hata1")))),
IF(#REF!+BH282=2013,
IF(#REF!=1,"13-14/1",
IF(#REF!=2,"13-14/2",
IF(#REF!=3,"14-15/1",
IF(#REF!=4,"14-15/2","Hata2")))),
IF(#REF!+BH282=2014,
IF(#REF!=1,"14-15/1",
IF(#REF!=2,"14-15/2",
IF(#REF!=3,"15-16/1",
IF(#REF!=4,"15-16/2","Hata3")))),
IF(#REF!+BH282=2015,
IF(#REF!=1,"15-16/1",
IF(#REF!=2,"15-16/2",
IF(#REF!=3,"16-17/1",
IF(#REF!=4,"16-17/2","Hata4")))),
IF(#REF!+BH282=2016,
IF(#REF!=1,"16-17/1",
IF(#REF!=2,"16-17/2",
IF(#REF!=3,"17-18/1",
IF(#REF!=4,"17-18/2","Hata5")))),
IF(#REF!+BH282=2017,
IF(#REF!=1,"17-18/1",
IF(#REF!=2,"17-18/2",
IF(#REF!=3,"18-19/1",
IF(#REF!=4,"18-19/2","Hata6")))),
IF(#REF!+BH282=2018,
IF(#REF!=1,"18-19/1",
IF(#REF!=2,"18-19/2",
IF(#REF!=3,"19-20/1",
IF(#REF!=4,"19-20/2","Hata7")))),
IF(#REF!+BH282=2019,
IF(#REF!=1,"19-20/1",
IF(#REF!=2,"19-20/2",
IF(#REF!=3,"20-21/1",
IF(#REF!=4,"20-21/2","Hata8")))),
IF(#REF!+BH282=2020,
IF(#REF!=1,"20-21/1",
IF(#REF!=2,"20-21/2",
IF(#REF!=3,"21-22/1",
IF(#REF!=4,"21-22/2","Hata9")))),
IF(#REF!+BH282=2021,
IF(#REF!=1,"21-22/1",
IF(#REF!=2,"21-22/2",
IF(#REF!=3,"22-23/1",
IF(#REF!=4,"22-23/2","Hata10")))),
IF(#REF!+BH282=2022,
IF(#REF!=1,"22-23/1",
IF(#REF!=2,"22-23/2",
IF(#REF!=3,"23-24/1",
IF(#REF!=4,"23-24/2","Hata11")))),
IF(#REF!+BH282=2023,
IF(#REF!=1,"23-24/1",
IF(#REF!=2,"23-24/2",
IF(#REF!=3,"24-25/1",
IF(#REF!=4,"24-25/2","Hata12")))),
)))))))))))),
IF(AZ282="T",
IF(#REF!+BH282=2012,
IF(#REF!=1,"12-13/1",
IF(#REF!=2,"12-13/2",
IF(#REF!=3,"12-13/3",
IF(#REF!=4,"13-14/1",
IF(#REF!=5,"13-14/2",
IF(#REF!=6,"13-14/3","Hata1")))))),
IF(#REF!+BH282=2013,
IF(#REF!=1,"13-14/1",
IF(#REF!=2,"13-14/2",
IF(#REF!=3,"13-14/3",
IF(#REF!=4,"14-15/1",
IF(#REF!=5,"14-15/2",
IF(#REF!=6,"14-15/3","Hata2")))))),
IF(#REF!+BH282=2014,
IF(#REF!=1,"14-15/1",
IF(#REF!=2,"14-15/2",
IF(#REF!=3,"14-15/3",
IF(#REF!=4,"15-16/1",
IF(#REF!=5,"15-16/2",
IF(#REF!=6,"15-16/3","Hata3")))))),
IF(AND(#REF!+#REF!&gt;2014,#REF!+#REF!&lt;2015,BH282=1),
IF(#REF!=0.1,"14-15/0.1",
IF(#REF!=0.2,"14-15/0.2",
IF(#REF!=0.3,"14-15/0.3","Hata4"))),
IF(#REF!+BH282=2015,
IF(#REF!=1,"15-16/1",
IF(#REF!=2,"15-16/2",
IF(#REF!=3,"15-16/3",
IF(#REF!=4,"16-17/1",
IF(#REF!=5,"16-17/2",
IF(#REF!=6,"16-17/3","Hata5")))))),
IF(#REF!+BH282=2016,
IF(#REF!=1,"16-17/1",
IF(#REF!=2,"16-17/2",
IF(#REF!=3,"16-17/3",
IF(#REF!=4,"17-18/1",
IF(#REF!=5,"17-18/2",
IF(#REF!=6,"17-18/3","Hata6")))))),
IF(#REF!+BH282=2017,
IF(#REF!=1,"17-18/1",
IF(#REF!=2,"17-18/2",
IF(#REF!=3,"17-18/3",
IF(#REF!=4,"18-19/1",
IF(#REF!=5,"18-19/2",
IF(#REF!=6,"18-19/3","Hata7")))))),
IF(#REF!+BH282=2018,
IF(#REF!=1,"18-19/1",
IF(#REF!=2,"18-19/2",
IF(#REF!=3,"18-19/3",
IF(#REF!=4,"19-20/1",
IF(#REF!=5," 19-20/2",
IF(#REF!=6,"19-20/3","Hata8")))))),
IF(#REF!+BH282=2019,
IF(#REF!=1,"19-20/1",
IF(#REF!=2,"19-20/2",
IF(#REF!=3,"19-20/3",
IF(#REF!=4,"20-21/1",
IF(#REF!=5,"20-21/2",
IF(#REF!=6,"20-21/3","Hata9")))))),
IF(#REF!+BH282=2020,
IF(#REF!=1,"20-21/1",
IF(#REF!=2,"20-21/2",
IF(#REF!=3,"20-21/3",
IF(#REF!=4,"21-22/1",
IF(#REF!=5,"21-22/2",
IF(#REF!=6,"21-22/3","Hata10")))))),
IF(#REF!+BH282=2021,
IF(#REF!=1,"21-22/1",
IF(#REF!=2,"21-22/2",
IF(#REF!=3,"21-22/3",
IF(#REF!=4,"22-23/1",
IF(#REF!=5,"22-23/2",
IF(#REF!=6,"22-23/3","Hata11")))))),
IF(#REF!+BH282=2022,
IF(#REF!=1,"22-23/1",
IF(#REF!=2,"22-23/2",
IF(#REF!=3,"22-23/3",
IF(#REF!=4,"23-24/1",
IF(#REF!=5,"23-24/2",
IF(#REF!=6,"23-24/3","Hata12")))))),
IF(#REF!+BH282=2023,
IF(#REF!=1,"23-24/1",
IF(#REF!=2,"23-24/2",
IF(#REF!=3,"23-24/3",
IF(#REF!=4,"24-25/1",
IF(#REF!=5,"24-25/2",
IF(#REF!=6,"24-25/3","Hata13")))))),
))))))))))))))
)</f>
        <v>#REF!</v>
      </c>
      <c r="G282" s="4"/>
      <c r="H282" s="2" t="s">
        <v>152</v>
      </c>
      <c r="I282" s="2">
        <v>238535</v>
      </c>
      <c r="J282" s="2" t="s">
        <v>107</v>
      </c>
      <c r="O282" s="2" t="s">
        <v>469</v>
      </c>
      <c r="P282" s="2" t="s">
        <v>469</v>
      </c>
      <c r="Q282" s="5">
        <v>0</v>
      </c>
      <c r="R282" s="2">
        <f>VLOOKUP($Q282,[1]sistem!$I$3:$L$10,2,FALSE)</f>
        <v>0</v>
      </c>
      <c r="S282" s="2">
        <f>VLOOKUP($Q282,[1]sistem!$I$3:$L$10,3,FALSE)</f>
        <v>0</v>
      </c>
      <c r="T282" s="2">
        <f>VLOOKUP($Q282,[1]sistem!$I$3:$L$10,4,FALSE)</f>
        <v>0</v>
      </c>
      <c r="U282" s="2" t="e">
        <f>VLOOKUP($AZ282,[1]sistem!$I$13:$L$14,2,FALSE)*#REF!</f>
        <v>#REF!</v>
      </c>
      <c r="V282" s="2" t="e">
        <f>VLOOKUP($AZ282,[1]sistem!$I$13:$L$14,3,FALSE)*#REF!</f>
        <v>#REF!</v>
      </c>
      <c r="W282" s="2" t="e">
        <f>VLOOKUP($AZ282,[1]sistem!$I$13:$L$14,4,FALSE)*#REF!</f>
        <v>#REF!</v>
      </c>
      <c r="X282" s="2" t="e">
        <f t="shared" si="96"/>
        <v>#REF!</v>
      </c>
      <c r="Y282" s="2" t="e">
        <f t="shared" si="97"/>
        <v>#REF!</v>
      </c>
      <c r="Z282" s="2" t="e">
        <f t="shared" si="98"/>
        <v>#REF!</v>
      </c>
      <c r="AA282" s="2" t="e">
        <f t="shared" si="99"/>
        <v>#REF!</v>
      </c>
      <c r="AB282" s="2">
        <f>VLOOKUP(AZ282,[1]sistem!$I$18:$J$19,2,FALSE)</f>
        <v>14</v>
      </c>
      <c r="AC282" s="2">
        <v>0.25</v>
      </c>
      <c r="AD282" s="2">
        <f>VLOOKUP($Q282,[1]sistem!$I$3:$M$10,5,FALSE)</f>
        <v>0</v>
      </c>
      <c r="AG282" s="2" t="e">
        <f>(#REF!+#REF!)*AB282</f>
        <v>#REF!</v>
      </c>
      <c r="AH282" s="2">
        <f>VLOOKUP($Q282,[1]sistem!$I$3:$N$10,6,FALSE)</f>
        <v>0</v>
      </c>
      <c r="AI282" s="2">
        <v>2</v>
      </c>
      <c r="AJ282" s="2">
        <f t="shared" si="100"/>
        <v>0</v>
      </c>
      <c r="AK282" s="2">
        <f>VLOOKUP($AZ282,[1]sistem!$I$18:$K$19,3,FALSE)</f>
        <v>14</v>
      </c>
      <c r="AL282" s="2" t="e">
        <f>AK282*#REF!</f>
        <v>#REF!</v>
      </c>
      <c r="AM282" s="2" t="e">
        <f t="shared" si="101"/>
        <v>#REF!</v>
      </c>
      <c r="AN282" s="2">
        <f t="shared" si="110"/>
        <v>25</v>
      </c>
      <c r="AO282" s="2" t="e">
        <f t="shared" si="102"/>
        <v>#REF!</v>
      </c>
      <c r="AP282" s="2" t="e">
        <f>ROUND(AO282-#REF!,0)</f>
        <v>#REF!</v>
      </c>
      <c r="AQ282" s="2">
        <f>IF(AZ282="s",IF(Q282=0,0,
IF(Q282=1,#REF!*4*4,
IF(Q282=2,0,
IF(Q282=3,#REF!*4*2,
IF(Q282=4,0,
IF(Q282=5,0,
IF(Q282=6,0,
IF(Q282=7,0)))))))),
IF(AZ282="t",
IF(Q282=0,0,
IF(Q282=1,#REF!*4*4*0.8,
IF(Q282=2,0,
IF(Q282=3,#REF!*4*2*0.8,
IF(Q282=4,0,
IF(Q282=5,0,
IF(Q282=6,0,
IF(Q282=7,0))))))))))</f>
        <v>0</v>
      </c>
      <c r="AR282" s="2">
        <f>IF(AZ282="s",
IF(Q282=0,0,
IF(Q282=1,0,
IF(Q282=2,#REF!*4*2,
IF(Q282=3,#REF!*4,
IF(Q282=4,#REF!*4,
IF(Q282=5,0,
IF(Q282=6,0,
IF(Q282=7,#REF!*4)))))))),
IF(AZ282="t",
IF(Q282=0,0,
IF(Q282=1,0,
IF(Q282=2,#REF!*4*2*0.8,
IF(Q282=3,#REF!*4*0.8,
IF(Q282=4,#REF!*4*0.8,
IF(Q282=5,0,
IF(Q282=6,0,
IF(Q282=7,#REF!*4))))))))))</f>
        <v>0</v>
      </c>
      <c r="AS282" s="2">
        <f>IF(AZ282="s",
IF(Q282=0,0,
IF(Q282=1,#REF!*2,
IF(Q282=2,#REF!*2,
IF(Q282=3,#REF!*2,
IF(Q282=4,#REF!*2,
IF(Q282=5,#REF!*2,
IF(Q282=6,#REF!*2,
IF(Q282=7,#REF!*2)))))))),
IF(AZ282="t",
IF(Q282=0,#REF!*2*0.8,
IF(Q282=1,#REF!*2*0.8,
IF(Q282=2,#REF!*2*0.8,
IF(Q282=3,#REF!*2*0.8,
IF(Q282=4,#REF!*2*0.8,
IF(Q282=5,#REF!*2*0.8,
IF(Q282=6,#REF!*1*0.8,
IF(Q282=7,#REF!*2))))))))))</f>
        <v>0</v>
      </c>
      <c r="AT282" s="2" t="e">
        <f t="shared" si="103"/>
        <v>#REF!</v>
      </c>
      <c r="AU282" s="2">
        <f>IF(AZ282="s",
IF(Q282=0,0,
IF(Q282=1,(14-2)*(#REF!+#REF!)/4*4,
IF(Q282=2,(14-2)*(#REF!+#REF!)/4*2,
IF(Q282=3,(14-2)*(#REF!+#REF!)/4*3,
IF(Q282=4,(14-2)*(#REF!+#REF!)/4,
IF(Q282=5,(14-2)*#REF!/4,
IF(Q282=6,0,
IF(Q282=7,(14)*#REF!)))))))),
IF(AZ282="t",
IF(Q282=0,0,
IF(Q282=1,(11-2)*(#REF!+#REF!)/4*4,
IF(Q282=2,(11-2)*(#REF!+#REF!)/4*2,
IF(Q282=3,(11-2)*(#REF!+#REF!)/4*3,
IF(Q282=4,(11-2)*(#REF!+#REF!)/4,
IF(Q282=5,(11-2)*#REF!/4,
IF(Q282=6,0,
IF(Q282=7,(11)*#REF!))))))))))</f>
        <v>0</v>
      </c>
      <c r="AV282" s="2" t="e">
        <f t="shared" si="104"/>
        <v>#REF!</v>
      </c>
      <c r="AW282" s="2">
        <f t="shared" si="105"/>
        <v>0</v>
      </c>
      <c r="AX282" s="2">
        <f t="shared" si="106"/>
        <v>0</v>
      </c>
      <c r="AY282" s="2">
        <f t="shared" si="107"/>
        <v>0</v>
      </c>
      <c r="AZ282" s="2" t="s">
        <v>63</v>
      </c>
      <c r="BA282" s="2" t="e">
        <f>IF(BG282="A",0,IF(AZ282="s",14*#REF!,IF(AZ282="T",11*#REF!,"HATA")))</f>
        <v>#REF!</v>
      </c>
      <c r="BB282" s="2" t="e">
        <f t="shared" si="108"/>
        <v>#REF!</v>
      </c>
      <c r="BC282" s="2" t="e">
        <f t="shared" si="109"/>
        <v>#REF!</v>
      </c>
      <c r="BD282" s="2" t="e">
        <f>IF(BC282-#REF!=0,"DOĞRU","YANLIŞ")</f>
        <v>#REF!</v>
      </c>
      <c r="BE282" s="2" t="e">
        <f>#REF!-BC282</f>
        <v>#REF!</v>
      </c>
      <c r="BF282" s="2">
        <v>0</v>
      </c>
      <c r="BH282" s="2">
        <v>0</v>
      </c>
      <c r="BJ282" s="2">
        <v>0</v>
      </c>
      <c r="BL282" s="7" t="e">
        <f>#REF!*14</f>
        <v>#REF!</v>
      </c>
      <c r="BM282" s="9"/>
      <c r="BN282" s="8"/>
      <c r="BO282" s="13"/>
      <c r="BP282" s="13"/>
      <c r="BQ282" s="13"/>
      <c r="BR282" s="13"/>
      <c r="BS282" s="13"/>
      <c r="BT282" s="10"/>
      <c r="BU282" s="11"/>
      <c r="BV282" s="12"/>
      <c r="CC282" s="41"/>
      <c r="CD282" s="41"/>
      <c r="CE282" s="41"/>
      <c r="CF282" s="42"/>
      <c r="CG282" s="42"/>
      <c r="CH282" s="42"/>
      <c r="CI282" s="42"/>
      <c r="CJ282" s="42"/>
      <c r="CK282" s="42"/>
    </row>
    <row r="283" spans="1:89" hidden="1" x14ac:dyDescent="0.25">
      <c r="A283" s="2" t="s">
        <v>440</v>
      </c>
      <c r="B283" s="2" t="s">
        <v>438</v>
      </c>
      <c r="C283" s="2" t="s">
        <v>438</v>
      </c>
      <c r="D283" s="4" t="s">
        <v>171</v>
      </c>
      <c r="E283" s="4">
        <v>3</v>
      </c>
      <c r="F283" s="5" t="e">
        <f>IF(AZ283="S",
IF(#REF!+BH283=2012,
IF(#REF!=1,"12-13/1",
IF(#REF!=2,"12-13/2",
IF(#REF!=3,"13-14/1",
IF(#REF!=4,"13-14/2","Hata1")))),
IF(#REF!+BH283=2013,
IF(#REF!=1,"13-14/1",
IF(#REF!=2,"13-14/2",
IF(#REF!=3,"14-15/1",
IF(#REF!=4,"14-15/2","Hata2")))),
IF(#REF!+BH283=2014,
IF(#REF!=1,"14-15/1",
IF(#REF!=2,"14-15/2",
IF(#REF!=3,"15-16/1",
IF(#REF!=4,"15-16/2","Hata3")))),
IF(#REF!+BH283=2015,
IF(#REF!=1,"15-16/1",
IF(#REF!=2,"15-16/2",
IF(#REF!=3,"16-17/1",
IF(#REF!=4,"16-17/2","Hata4")))),
IF(#REF!+BH283=2016,
IF(#REF!=1,"16-17/1",
IF(#REF!=2,"16-17/2",
IF(#REF!=3,"17-18/1",
IF(#REF!=4,"17-18/2","Hata5")))),
IF(#REF!+BH283=2017,
IF(#REF!=1,"17-18/1",
IF(#REF!=2,"17-18/2",
IF(#REF!=3,"18-19/1",
IF(#REF!=4,"18-19/2","Hata6")))),
IF(#REF!+BH283=2018,
IF(#REF!=1,"18-19/1",
IF(#REF!=2,"18-19/2",
IF(#REF!=3,"19-20/1",
IF(#REF!=4,"19-20/2","Hata7")))),
IF(#REF!+BH283=2019,
IF(#REF!=1,"19-20/1",
IF(#REF!=2,"19-20/2",
IF(#REF!=3,"20-21/1",
IF(#REF!=4,"20-21/2","Hata8")))),
IF(#REF!+BH283=2020,
IF(#REF!=1,"20-21/1",
IF(#REF!=2,"20-21/2",
IF(#REF!=3,"21-22/1",
IF(#REF!=4,"21-22/2","Hata9")))),
IF(#REF!+BH283=2021,
IF(#REF!=1,"21-22/1",
IF(#REF!=2,"21-22/2",
IF(#REF!=3,"22-23/1",
IF(#REF!=4,"22-23/2","Hata10")))),
IF(#REF!+BH283=2022,
IF(#REF!=1,"22-23/1",
IF(#REF!=2,"22-23/2",
IF(#REF!=3,"23-24/1",
IF(#REF!=4,"23-24/2","Hata11")))),
IF(#REF!+BH283=2023,
IF(#REF!=1,"23-24/1",
IF(#REF!=2,"23-24/2",
IF(#REF!=3,"24-25/1",
IF(#REF!=4,"24-25/2","Hata12")))),
)))))))))))),
IF(AZ283="T",
IF(#REF!+BH283=2012,
IF(#REF!=1,"12-13/1",
IF(#REF!=2,"12-13/2",
IF(#REF!=3,"12-13/3",
IF(#REF!=4,"13-14/1",
IF(#REF!=5,"13-14/2",
IF(#REF!=6,"13-14/3","Hata1")))))),
IF(#REF!+BH283=2013,
IF(#REF!=1,"13-14/1",
IF(#REF!=2,"13-14/2",
IF(#REF!=3,"13-14/3",
IF(#REF!=4,"14-15/1",
IF(#REF!=5,"14-15/2",
IF(#REF!=6,"14-15/3","Hata2")))))),
IF(#REF!+BH283=2014,
IF(#REF!=1,"14-15/1",
IF(#REF!=2,"14-15/2",
IF(#REF!=3,"14-15/3",
IF(#REF!=4,"15-16/1",
IF(#REF!=5,"15-16/2",
IF(#REF!=6,"15-16/3","Hata3")))))),
IF(AND(#REF!+#REF!&gt;2014,#REF!+#REF!&lt;2015,BH283=1),
IF(#REF!=0.1,"14-15/0.1",
IF(#REF!=0.2,"14-15/0.2",
IF(#REF!=0.3,"14-15/0.3","Hata4"))),
IF(#REF!+BH283=2015,
IF(#REF!=1,"15-16/1",
IF(#REF!=2,"15-16/2",
IF(#REF!=3,"15-16/3",
IF(#REF!=4,"16-17/1",
IF(#REF!=5,"16-17/2",
IF(#REF!=6,"16-17/3","Hata5")))))),
IF(#REF!+BH283=2016,
IF(#REF!=1,"16-17/1",
IF(#REF!=2,"16-17/2",
IF(#REF!=3,"16-17/3",
IF(#REF!=4,"17-18/1",
IF(#REF!=5,"17-18/2",
IF(#REF!=6,"17-18/3","Hata6")))))),
IF(#REF!+BH283=2017,
IF(#REF!=1,"17-18/1",
IF(#REF!=2,"17-18/2",
IF(#REF!=3,"17-18/3",
IF(#REF!=4,"18-19/1",
IF(#REF!=5,"18-19/2",
IF(#REF!=6,"18-19/3","Hata7")))))),
IF(#REF!+BH283=2018,
IF(#REF!=1,"18-19/1",
IF(#REF!=2,"18-19/2",
IF(#REF!=3,"18-19/3",
IF(#REF!=4,"19-20/1",
IF(#REF!=5," 19-20/2",
IF(#REF!=6,"19-20/3","Hata8")))))),
IF(#REF!+BH283=2019,
IF(#REF!=1,"19-20/1",
IF(#REF!=2,"19-20/2",
IF(#REF!=3,"19-20/3",
IF(#REF!=4,"20-21/1",
IF(#REF!=5,"20-21/2",
IF(#REF!=6,"20-21/3","Hata9")))))),
IF(#REF!+BH283=2020,
IF(#REF!=1,"20-21/1",
IF(#REF!=2,"20-21/2",
IF(#REF!=3,"20-21/3",
IF(#REF!=4,"21-22/1",
IF(#REF!=5,"21-22/2",
IF(#REF!=6,"21-22/3","Hata10")))))),
IF(#REF!+BH283=2021,
IF(#REF!=1,"21-22/1",
IF(#REF!=2,"21-22/2",
IF(#REF!=3,"21-22/3",
IF(#REF!=4,"22-23/1",
IF(#REF!=5,"22-23/2",
IF(#REF!=6,"22-23/3","Hata11")))))),
IF(#REF!+BH283=2022,
IF(#REF!=1,"22-23/1",
IF(#REF!=2,"22-23/2",
IF(#REF!=3,"22-23/3",
IF(#REF!=4,"23-24/1",
IF(#REF!=5,"23-24/2",
IF(#REF!=6,"23-24/3","Hata12")))))),
IF(#REF!+BH283=2023,
IF(#REF!=1,"23-24/1",
IF(#REF!=2,"23-24/2",
IF(#REF!=3,"23-24/3",
IF(#REF!=4,"24-25/1",
IF(#REF!=5,"24-25/2",
IF(#REF!=6,"24-25/3","Hata13")))))),
))))))))))))))
)</f>
        <v>#REF!</v>
      </c>
      <c r="G283" s="4"/>
      <c r="H283" s="2" t="s">
        <v>152</v>
      </c>
      <c r="I283" s="2">
        <v>238535</v>
      </c>
      <c r="J283" s="2" t="s">
        <v>107</v>
      </c>
      <c r="O283" s="2" t="s">
        <v>332</v>
      </c>
      <c r="P283" s="2" t="s">
        <v>332</v>
      </c>
      <c r="Q283" s="5">
        <v>7</v>
      </c>
      <c r="R283" s="2">
        <f>VLOOKUP($Q283,[1]sistem!$I$3:$L$10,2,FALSE)</f>
        <v>0</v>
      </c>
      <c r="S283" s="2">
        <f>VLOOKUP($Q283,[1]sistem!$I$3:$L$10,3,FALSE)</f>
        <v>1</v>
      </c>
      <c r="T283" s="2">
        <f>VLOOKUP($Q283,[1]sistem!$I$3:$L$10,4,FALSE)</f>
        <v>1</v>
      </c>
      <c r="U283" s="2" t="e">
        <f>VLOOKUP($AZ283,[1]sistem!$I$13:$L$14,2,FALSE)*#REF!</f>
        <v>#REF!</v>
      </c>
      <c r="V283" s="2" t="e">
        <f>VLOOKUP($AZ283,[1]sistem!$I$13:$L$14,3,FALSE)*#REF!</f>
        <v>#REF!</v>
      </c>
      <c r="W283" s="2" t="e">
        <f>VLOOKUP($AZ283,[1]sistem!$I$13:$L$14,4,FALSE)*#REF!</f>
        <v>#REF!</v>
      </c>
      <c r="X283" s="2" t="e">
        <f t="shared" si="96"/>
        <v>#REF!</v>
      </c>
      <c r="Y283" s="2" t="e">
        <f t="shared" si="97"/>
        <v>#REF!</v>
      </c>
      <c r="Z283" s="2" t="e">
        <f t="shared" si="98"/>
        <v>#REF!</v>
      </c>
      <c r="AA283" s="2" t="e">
        <f t="shared" si="99"/>
        <v>#REF!</v>
      </c>
      <c r="AB283" s="2">
        <f>VLOOKUP(AZ283,[1]sistem!$I$18:$J$19,2,FALSE)</f>
        <v>14</v>
      </c>
      <c r="AC283" s="2">
        <v>0.25</v>
      </c>
      <c r="AD283" s="2">
        <f>VLOOKUP($Q283,[1]sistem!$I$3:$M$10,5,FALSE)</f>
        <v>1</v>
      </c>
      <c r="AE283" s="2">
        <v>4</v>
      </c>
      <c r="AG283" s="2">
        <f>AE283*AK283</f>
        <v>56</v>
      </c>
      <c r="AH283" s="2">
        <f>VLOOKUP($Q283,[1]sistem!$I$3:$N$10,6,FALSE)</f>
        <v>2</v>
      </c>
      <c r="AI283" s="2">
        <v>2</v>
      </c>
      <c r="AJ283" s="2">
        <f t="shared" si="100"/>
        <v>4</v>
      </c>
      <c r="AK283" s="2">
        <f>VLOOKUP($AZ283,[1]sistem!$I$18:$K$19,3,FALSE)</f>
        <v>14</v>
      </c>
      <c r="AL283" s="2" t="e">
        <f>AK283*#REF!</f>
        <v>#REF!</v>
      </c>
      <c r="AM283" s="2" t="e">
        <f t="shared" si="101"/>
        <v>#REF!</v>
      </c>
      <c r="AN283" s="2">
        <f t="shared" si="110"/>
        <v>25</v>
      </c>
      <c r="AO283" s="2" t="e">
        <f t="shared" si="102"/>
        <v>#REF!</v>
      </c>
      <c r="AP283" s="2" t="e">
        <f>ROUND(AO283-#REF!,0)</f>
        <v>#REF!</v>
      </c>
      <c r="AQ283" s="2">
        <f>IF(AZ283="s",IF(Q283=0,0,
IF(Q283=1,#REF!*4*4,
IF(Q283=2,0,
IF(Q283=3,#REF!*4*2,
IF(Q283=4,0,
IF(Q283=5,0,
IF(Q283=6,0,
IF(Q283=7,0)))))))),
IF(AZ283="t",
IF(Q283=0,0,
IF(Q283=1,#REF!*4*4*0.8,
IF(Q283=2,0,
IF(Q283=3,#REF!*4*2*0.8,
IF(Q283=4,0,
IF(Q283=5,0,
IF(Q283=6,0,
IF(Q283=7,0))))))))))</f>
        <v>0</v>
      </c>
      <c r="AR283" s="2" t="e">
        <f>IF(AZ283="s",
IF(Q283=0,0,
IF(Q283=1,0,
IF(Q283=2,#REF!*4*2,
IF(Q283=3,#REF!*4,
IF(Q283=4,#REF!*4,
IF(Q283=5,0,
IF(Q283=6,0,
IF(Q283=7,#REF!*4)))))))),
IF(AZ283="t",
IF(Q283=0,0,
IF(Q283=1,0,
IF(Q283=2,#REF!*4*2*0.8,
IF(Q283=3,#REF!*4*0.8,
IF(Q283=4,#REF!*4*0.8,
IF(Q283=5,0,
IF(Q283=6,0,
IF(Q283=7,#REF!*4))))))))))</f>
        <v>#REF!</v>
      </c>
      <c r="AS283" s="2" t="e">
        <f>IF(AZ283="s",
IF(Q283=0,0,
IF(Q283=1,#REF!*2,
IF(Q283=2,#REF!*2,
IF(Q283=3,#REF!*2,
IF(Q283=4,#REF!*2,
IF(Q283=5,#REF!*2,
IF(Q283=6,#REF!*2,
IF(Q283=7,#REF!*2)))))))),
IF(AZ283="t",
IF(Q283=0,#REF!*2*0.8,
IF(Q283=1,#REF!*2*0.8,
IF(Q283=2,#REF!*2*0.8,
IF(Q283=3,#REF!*2*0.8,
IF(Q283=4,#REF!*2*0.8,
IF(Q283=5,#REF!*2*0.8,
IF(Q283=6,#REF!*1*0.8,
IF(Q283=7,#REF!*2))))))))))</f>
        <v>#REF!</v>
      </c>
      <c r="AT283" s="2" t="e">
        <f t="shared" si="103"/>
        <v>#REF!</v>
      </c>
      <c r="AU283" s="2" t="e">
        <f>IF(AZ283="s",
IF(Q283=0,0,
IF(Q283=1,(14-2)*(#REF!+#REF!)/4*4,
IF(Q283=2,(14-2)*(#REF!+#REF!)/4*2,
IF(Q283=3,(14-2)*(#REF!+#REF!)/4*3,
IF(Q283=4,(14-2)*(#REF!+#REF!)/4,
IF(Q283=5,(14-2)*#REF!/4,
IF(Q283=6,0,
IF(Q283=7,(14)*#REF!)))))))),
IF(AZ283="t",
IF(Q283=0,0,
IF(Q283=1,(11-2)*(#REF!+#REF!)/4*4,
IF(Q283=2,(11-2)*(#REF!+#REF!)/4*2,
IF(Q283=3,(11-2)*(#REF!+#REF!)/4*3,
IF(Q283=4,(11-2)*(#REF!+#REF!)/4,
IF(Q283=5,(11-2)*#REF!/4,
IF(Q283=6,0,
IF(Q283=7,(11)*#REF!))))))))))</f>
        <v>#REF!</v>
      </c>
      <c r="AV283" s="2" t="e">
        <f t="shared" si="104"/>
        <v>#REF!</v>
      </c>
      <c r="AW283" s="2">
        <f t="shared" si="105"/>
        <v>8</v>
      </c>
      <c r="AX283" s="2">
        <f t="shared" si="106"/>
        <v>4</v>
      </c>
      <c r="AY283" s="2" t="e">
        <f t="shared" si="107"/>
        <v>#REF!</v>
      </c>
      <c r="AZ283" s="2" t="s">
        <v>63</v>
      </c>
      <c r="BA283" s="2" t="e">
        <f>IF(BG283="A",0,IF(AZ283="s",14*#REF!,IF(AZ283="T",11*#REF!,"HATA")))</f>
        <v>#REF!</v>
      </c>
      <c r="BB283" s="2" t="e">
        <f t="shared" si="108"/>
        <v>#REF!</v>
      </c>
      <c r="BC283" s="2" t="e">
        <f t="shared" si="109"/>
        <v>#REF!</v>
      </c>
      <c r="BD283" s="2" t="e">
        <f>IF(BC283-#REF!=0,"DOĞRU","YANLIŞ")</f>
        <v>#REF!</v>
      </c>
      <c r="BE283" s="2" t="e">
        <f>#REF!-BC283</f>
        <v>#REF!</v>
      </c>
      <c r="BF283" s="2">
        <v>0</v>
      </c>
      <c r="BH283" s="2">
        <v>0</v>
      </c>
      <c r="BJ283" s="2">
        <v>7</v>
      </c>
      <c r="BL283" s="7" t="e">
        <f>#REF!*14</f>
        <v>#REF!</v>
      </c>
      <c r="BM283" s="9"/>
      <c r="BN283" s="8"/>
      <c r="BO283" s="13"/>
      <c r="BP283" s="13"/>
      <c r="BQ283" s="13"/>
      <c r="BR283" s="13"/>
      <c r="BS283" s="13"/>
      <c r="BT283" s="10"/>
      <c r="BU283" s="11"/>
      <c r="BV283" s="12"/>
      <c r="CC283" s="41"/>
      <c r="CD283" s="41"/>
      <c r="CE283" s="41"/>
      <c r="CF283" s="42"/>
      <c r="CG283" s="42"/>
      <c r="CH283" s="42"/>
      <c r="CI283" s="42"/>
      <c r="CJ283" s="42"/>
      <c r="CK283" s="42"/>
    </row>
    <row r="284" spans="1:89" hidden="1" x14ac:dyDescent="0.25">
      <c r="A284" s="2" t="s">
        <v>419</v>
      </c>
      <c r="B284" s="2" t="s">
        <v>420</v>
      </c>
      <c r="C284" s="2" t="s">
        <v>420</v>
      </c>
      <c r="D284" s="4" t="s">
        <v>171</v>
      </c>
      <c r="E284" s="4">
        <v>1</v>
      </c>
      <c r="F284" s="5" t="e">
        <f>IF(AZ284="S",
IF(#REF!+BH284=2012,
IF(#REF!=1,"12-13/1",
IF(#REF!=2,"12-13/2",
IF(#REF!=3,"13-14/1",
IF(#REF!=4,"13-14/2","Hata1")))),
IF(#REF!+BH284=2013,
IF(#REF!=1,"13-14/1",
IF(#REF!=2,"13-14/2",
IF(#REF!=3,"14-15/1",
IF(#REF!=4,"14-15/2","Hata2")))),
IF(#REF!+BH284=2014,
IF(#REF!=1,"14-15/1",
IF(#REF!=2,"14-15/2",
IF(#REF!=3,"15-16/1",
IF(#REF!=4,"15-16/2","Hata3")))),
IF(#REF!+BH284=2015,
IF(#REF!=1,"15-16/1",
IF(#REF!=2,"15-16/2",
IF(#REF!=3,"16-17/1",
IF(#REF!=4,"16-17/2","Hata4")))),
IF(#REF!+BH284=2016,
IF(#REF!=1,"16-17/1",
IF(#REF!=2,"16-17/2",
IF(#REF!=3,"17-18/1",
IF(#REF!=4,"17-18/2","Hata5")))),
IF(#REF!+BH284=2017,
IF(#REF!=1,"17-18/1",
IF(#REF!=2,"17-18/2",
IF(#REF!=3,"18-19/1",
IF(#REF!=4,"18-19/2","Hata6")))),
IF(#REF!+BH284=2018,
IF(#REF!=1,"18-19/1",
IF(#REF!=2,"18-19/2",
IF(#REF!=3,"19-20/1",
IF(#REF!=4,"19-20/2","Hata7")))),
IF(#REF!+BH284=2019,
IF(#REF!=1,"19-20/1",
IF(#REF!=2,"19-20/2",
IF(#REF!=3,"20-21/1",
IF(#REF!=4,"20-21/2","Hata8")))),
IF(#REF!+BH284=2020,
IF(#REF!=1,"20-21/1",
IF(#REF!=2,"20-21/2",
IF(#REF!=3,"21-22/1",
IF(#REF!=4,"21-22/2","Hata9")))),
IF(#REF!+BH284=2021,
IF(#REF!=1,"21-22/1",
IF(#REF!=2,"21-22/2",
IF(#REF!=3,"22-23/1",
IF(#REF!=4,"22-23/2","Hata10")))),
IF(#REF!+BH284=2022,
IF(#REF!=1,"22-23/1",
IF(#REF!=2,"22-23/2",
IF(#REF!=3,"23-24/1",
IF(#REF!=4,"23-24/2","Hata11")))),
IF(#REF!+BH284=2023,
IF(#REF!=1,"23-24/1",
IF(#REF!=2,"23-24/2",
IF(#REF!=3,"24-25/1",
IF(#REF!=4,"24-25/2","Hata12")))),
)))))))))))),
IF(AZ284="T",
IF(#REF!+BH284=2012,
IF(#REF!=1,"12-13/1",
IF(#REF!=2,"12-13/2",
IF(#REF!=3,"12-13/3",
IF(#REF!=4,"13-14/1",
IF(#REF!=5,"13-14/2",
IF(#REF!=6,"13-14/3","Hata1")))))),
IF(#REF!+BH284=2013,
IF(#REF!=1,"13-14/1",
IF(#REF!=2,"13-14/2",
IF(#REF!=3,"13-14/3",
IF(#REF!=4,"14-15/1",
IF(#REF!=5,"14-15/2",
IF(#REF!=6,"14-15/3","Hata2")))))),
IF(#REF!+BH284=2014,
IF(#REF!=1,"14-15/1",
IF(#REF!=2,"14-15/2",
IF(#REF!=3,"14-15/3",
IF(#REF!=4,"15-16/1",
IF(#REF!=5,"15-16/2",
IF(#REF!=6,"15-16/3","Hata3")))))),
IF(AND(#REF!+#REF!&gt;2014,#REF!+#REF!&lt;2015,BH284=1),
IF(#REF!=0.1,"14-15/0.1",
IF(#REF!=0.2,"14-15/0.2",
IF(#REF!=0.3,"14-15/0.3","Hata4"))),
IF(#REF!+BH284=2015,
IF(#REF!=1,"15-16/1",
IF(#REF!=2,"15-16/2",
IF(#REF!=3,"15-16/3",
IF(#REF!=4,"16-17/1",
IF(#REF!=5,"16-17/2",
IF(#REF!=6,"16-17/3","Hata5")))))),
IF(#REF!+BH284=2016,
IF(#REF!=1,"16-17/1",
IF(#REF!=2,"16-17/2",
IF(#REF!=3,"16-17/3",
IF(#REF!=4,"17-18/1",
IF(#REF!=5,"17-18/2",
IF(#REF!=6,"17-18/3","Hata6")))))),
IF(#REF!+BH284=2017,
IF(#REF!=1,"17-18/1",
IF(#REF!=2,"17-18/2",
IF(#REF!=3,"17-18/3",
IF(#REF!=4,"18-19/1",
IF(#REF!=5,"18-19/2",
IF(#REF!=6,"18-19/3","Hata7")))))),
IF(#REF!+BH284=2018,
IF(#REF!=1,"18-19/1",
IF(#REF!=2,"18-19/2",
IF(#REF!=3,"18-19/3",
IF(#REF!=4,"19-20/1",
IF(#REF!=5," 19-20/2",
IF(#REF!=6,"19-20/3","Hata8")))))),
IF(#REF!+BH284=2019,
IF(#REF!=1,"19-20/1",
IF(#REF!=2,"19-20/2",
IF(#REF!=3,"19-20/3",
IF(#REF!=4,"20-21/1",
IF(#REF!=5,"20-21/2",
IF(#REF!=6,"20-21/3","Hata9")))))),
IF(#REF!+BH284=2020,
IF(#REF!=1,"20-21/1",
IF(#REF!=2,"20-21/2",
IF(#REF!=3,"20-21/3",
IF(#REF!=4,"21-22/1",
IF(#REF!=5,"21-22/2",
IF(#REF!=6,"21-22/3","Hata10")))))),
IF(#REF!+BH284=2021,
IF(#REF!=1,"21-22/1",
IF(#REF!=2,"21-22/2",
IF(#REF!=3,"21-22/3",
IF(#REF!=4,"22-23/1",
IF(#REF!=5,"22-23/2",
IF(#REF!=6,"22-23/3","Hata11")))))),
IF(#REF!+BH284=2022,
IF(#REF!=1,"22-23/1",
IF(#REF!=2,"22-23/2",
IF(#REF!=3,"22-23/3",
IF(#REF!=4,"23-24/1",
IF(#REF!=5,"23-24/2",
IF(#REF!=6,"23-24/3","Hata12")))))),
IF(#REF!+BH284=2023,
IF(#REF!=1,"23-24/1",
IF(#REF!=2,"23-24/2",
IF(#REF!=3,"23-24/3",
IF(#REF!=4,"24-25/1",
IF(#REF!=5,"24-25/2",
IF(#REF!=6,"24-25/3","Hata13")))))),
))))))))))))))
)</f>
        <v>#REF!</v>
      </c>
      <c r="G284" s="4"/>
      <c r="H284" s="2" t="s">
        <v>152</v>
      </c>
      <c r="I284" s="2">
        <v>238535</v>
      </c>
      <c r="J284" s="2" t="s">
        <v>107</v>
      </c>
      <c r="Q284" s="5">
        <v>4</v>
      </c>
      <c r="R284" s="2">
        <f>VLOOKUP($Q284,[1]sistem!$I$3:$L$10,2,FALSE)</f>
        <v>0</v>
      </c>
      <c r="S284" s="2">
        <f>VLOOKUP($Q284,[1]sistem!$I$3:$L$10,3,FALSE)</f>
        <v>1</v>
      </c>
      <c r="T284" s="2">
        <f>VLOOKUP($Q284,[1]sistem!$I$3:$L$10,4,FALSE)</f>
        <v>1</v>
      </c>
      <c r="U284" s="2" t="e">
        <f>VLOOKUP($AZ284,[1]sistem!$I$13:$L$14,2,FALSE)*#REF!</f>
        <v>#REF!</v>
      </c>
      <c r="V284" s="2" t="e">
        <f>VLOOKUP($AZ284,[1]sistem!$I$13:$L$14,3,FALSE)*#REF!</f>
        <v>#REF!</v>
      </c>
      <c r="W284" s="2" t="e">
        <f>VLOOKUP($AZ284,[1]sistem!$I$13:$L$14,4,FALSE)*#REF!</f>
        <v>#REF!</v>
      </c>
      <c r="X284" s="2" t="e">
        <f t="shared" si="96"/>
        <v>#REF!</v>
      </c>
      <c r="Y284" s="2" t="e">
        <f t="shared" si="97"/>
        <v>#REF!</v>
      </c>
      <c r="Z284" s="2" t="e">
        <f t="shared" si="98"/>
        <v>#REF!</v>
      </c>
      <c r="AA284" s="2" t="e">
        <f t="shared" si="99"/>
        <v>#REF!</v>
      </c>
      <c r="AB284" s="2">
        <f>VLOOKUP(AZ284,[1]sistem!$I$18:$J$19,2,FALSE)</f>
        <v>14</v>
      </c>
      <c r="AC284" s="2">
        <v>0.25</v>
      </c>
      <c r="AD284" s="2">
        <f>VLOOKUP($Q284,[1]sistem!$I$3:$M$10,5,FALSE)</f>
        <v>1</v>
      </c>
      <c r="AE284" s="2">
        <v>4</v>
      </c>
      <c r="AG284" s="2">
        <f>AE284*AK284</f>
        <v>56</v>
      </c>
      <c r="AH284" s="2">
        <f>VLOOKUP($Q284,[1]sistem!$I$3:$N$10,6,FALSE)</f>
        <v>2</v>
      </c>
      <c r="AI284" s="2">
        <v>2</v>
      </c>
      <c r="AJ284" s="2">
        <f t="shared" si="100"/>
        <v>4</v>
      </c>
      <c r="AK284" s="2">
        <f>VLOOKUP($AZ284,[1]sistem!$I$18:$K$19,3,FALSE)</f>
        <v>14</v>
      </c>
      <c r="AL284" s="2" t="e">
        <f>AK284*#REF!</f>
        <v>#REF!</v>
      </c>
      <c r="AM284" s="2" t="e">
        <f t="shared" si="101"/>
        <v>#REF!</v>
      </c>
      <c r="AN284" s="2">
        <f t="shared" si="110"/>
        <v>25</v>
      </c>
      <c r="AO284" s="2" t="e">
        <f t="shared" si="102"/>
        <v>#REF!</v>
      </c>
      <c r="AP284" s="2" t="e">
        <f>ROUND(AO284-#REF!,0)</f>
        <v>#REF!</v>
      </c>
      <c r="AQ284" s="2">
        <f>IF(AZ284="s",IF(Q284=0,0,
IF(Q284=1,#REF!*4*4,
IF(Q284=2,0,
IF(Q284=3,#REF!*4*2,
IF(Q284=4,0,
IF(Q284=5,0,
IF(Q284=6,0,
IF(Q284=7,0)))))))),
IF(AZ284="t",
IF(Q284=0,0,
IF(Q284=1,#REF!*4*4*0.8,
IF(Q284=2,0,
IF(Q284=3,#REF!*4*2*0.8,
IF(Q284=4,0,
IF(Q284=5,0,
IF(Q284=6,0,
IF(Q284=7,0))))))))))</f>
        <v>0</v>
      </c>
      <c r="AR284" s="2" t="e">
        <f>IF(AZ284="s",
IF(Q284=0,0,
IF(Q284=1,0,
IF(Q284=2,#REF!*4*2,
IF(Q284=3,#REF!*4,
IF(Q284=4,#REF!*4,
IF(Q284=5,0,
IF(Q284=6,0,
IF(Q284=7,#REF!*4)))))))),
IF(AZ284="t",
IF(Q284=0,0,
IF(Q284=1,0,
IF(Q284=2,#REF!*4*2*0.8,
IF(Q284=3,#REF!*4*0.8,
IF(Q284=4,#REF!*4*0.8,
IF(Q284=5,0,
IF(Q284=6,0,
IF(Q284=7,#REF!*4))))))))))</f>
        <v>#REF!</v>
      </c>
      <c r="AS284" s="2" t="e">
        <f>IF(AZ284="s",
IF(Q284=0,0,
IF(Q284=1,#REF!*2,
IF(Q284=2,#REF!*2,
IF(Q284=3,#REF!*2,
IF(Q284=4,#REF!*2,
IF(Q284=5,#REF!*2,
IF(Q284=6,#REF!*2,
IF(Q284=7,#REF!*2)))))))),
IF(AZ284="t",
IF(Q284=0,#REF!*2*0.8,
IF(Q284=1,#REF!*2*0.8,
IF(Q284=2,#REF!*2*0.8,
IF(Q284=3,#REF!*2*0.8,
IF(Q284=4,#REF!*2*0.8,
IF(Q284=5,#REF!*2*0.8,
IF(Q284=6,#REF!*1*0.8,
IF(Q284=7,#REF!*2))))))))))</f>
        <v>#REF!</v>
      </c>
      <c r="AT284" s="2" t="e">
        <f t="shared" si="103"/>
        <v>#REF!</v>
      </c>
      <c r="AU284" s="2" t="e">
        <f>IF(AZ284="s",
IF(Q284=0,0,
IF(Q284=1,(14-2)*(#REF!+#REF!)/4*4,
IF(Q284=2,(14-2)*(#REF!+#REF!)/4*2,
IF(Q284=3,(14-2)*(#REF!+#REF!)/4*3,
IF(Q284=4,(14-2)*(#REF!+#REF!)/4,
IF(Q284=5,(14-2)*#REF!/4,
IF(Q284=6,0,
IF(Q284=7,(14)*#REF!)))))))),
IF(AZ284="t",
IF(Q284=0,0,
IF(Q284=1,(11-2)*(#REF!+#REF!)/4*4,
IF(Q284=2,(11-2)*(#REF!+#REF!)/4*2,
IF(Q284=3,(11-2)*(#REF!+#REF!)/4*3,
IF(Q284=4,(11-2)*(#REF!+#REF!)/4,
IF(Q284=5,(11-2)*#REF!/4,
IF(Q284=6,0,
IF(Q284=7,(11)*#REF!))))))))))</f>
        <v>#REF!</v>
      </c>
      <c r="AV284" s="2" t="e">
        <f t="shared" si="104"/>
        <v>#REF!</v>
      </c>
      <c r="AW284" s="2">
        <f t="shared" si="105"/>
        <v>8</v>
      </c>
      <c r="AX284" s="2">
        <f t="shared" si="106"/>
        <v>4</v>
      </c>
      <c r="AY284" s="2" t="e">
        <f t="shared" si="107"/>
        <v>#REF!</v>
      </c>
      <c r="AZ284" s="2" t="s">
        <v>63</v>
      </c>
      <c r="BA284" s="2" t="e">
        <f>IF(BG284="A",0,IF(AZ284="s",14*#REF!,IF(AZ284="T",11*#REF!,"HATA")))</f>
        <v>#REF!</v>
      </c>
      <c r="BB284" s="2" t="e">
        <f t="shared" si="108"/>
        <v>#REF!</v>
      </c>
      <c r="BC284" s="2" t="e">
        <f t="shared" si="109"/>
        <v>#REF!</v>
      </c>
      <c r="BD284" s="2" t="e">
        <f>IF(BC284-#REF!=0,"DOĞRU","YANLIŞ")</f>
        <v>#REF!</v>
      </c>
      <c r="BE284" s="2" t="e">
        <f>#REF!-BC284</f>
        <v>#REF!</v>
      </c>
      <c r="BF284" s="2">
        <v>0</v>
      </c>
      <c r="BH284" s="2">
        <v>0</v>
      </c>
      <c r="BJ284" s="2">
        <v>4</v>
      </c>
      <c r="BL284" s="7" t="e">
        <f>#REF!*14</f>
        <v>#REF!</v>
      </c>
      <c r="BM284" s="9"/>
      <c r="BN284" s="8"/>
      <c r="BO284" s="13"/>
      <c r="BP284" s="13"/>
      <c r="BQ284" s="13"/>
      <c r="BR284" s="13"/>
      <c r="BS284" s="13"/>
      <c r="BT284" s="10"/>
      <c r="BU284" s="11"/>
      <c r="BV284" s="12"/>
      <c r="CC284" s="41"/>
      <c r="CD284" s="41"/>
      <c r="CE284" s="41"/>
      <c r="CF284" s="42"/>
      <c r="CG284" s="42"/>
      <c r="CH284" s="42"/>
      <c r="CI284" s="42"/>
      <c r="CJ284" s="42"/>
      <c r="CK284" s="42"/>
    </row>
    <row r="285" spans="1:89" hidden="1" x14ac:dyDescent="0.25">
      <c r="A285" s="2" t="s">
        <v>474</v>
      </c>
      <c r="B285" s="2" t="s">
        <v>475</v>
      </c>
      <c r="C285" s="2" t="s">
        <v>475</v>
      </c>
      <c r="D285" s="4" t="s">
        <v>60</v>
      </c>
      <c r="E285" s="4" t="s">
        <v>60</v>
      </c>
      <c r="F285" s="5" t="e">
        <f>IF(AZ285="S",
IF(#REF!+BH285=2012,
IF(#REF!=1,"12-13/1",
IF(#REF!=2,"12-13/2",
IF(#REF!=3,"13-14/1",
IF(#REF!=4,"13-14/2","Hata1")))),
IF(#REF!+BH285=2013,
IF(#REF!=1,"13-14/1",
IF(#REF!=2,"13-14/2",
IF(#REF!=3,"14-15/1",
IF(#REF!=4,"14-15/2","Hata2")))),
IF(#REF!+BH285=2014,
IF(#REF!=1,"14-15/1",
IF(#REF!=2,"14-15/2",
IF(#REF!=3,"15-16/1",
IF(#REF!=4,"15-16/2","Hata3")))),
IF(#REF!+BH285=2015,
IF(#REF!=1,"15-16/1",
IF(#REF!=2,"15-16/2",
IF(#REF!=3,"16-17/1",
IF(#REF!=4,"16-17/2","Hata4")))),
IF(#REF!+BH285=2016,
IF(#REF!=1,"16-17/1",
IF(#REF!=2,"16-17/2",
IF(#REF!=3,"17-18/1",
IF(#REF!=4,"17-18/2","Hata5")))),
IF(#REF!+BH285=2017,
IF(#REF!=1,"17-18/1",
IF(#REF!=2,"17-18/2",
IF(#REF!=3,"18-19/1",
IF(#REF!=4,"18-19/2","Hata6")))),
IF(#REF!+BH285=2018,
IF(#REF!=1,"18-19/1",
IF(#REF!=2,"18-19/2",
IF(#REF!=3,"19-20/1",
IF(#REF!=4,"19-20/2","Hata7")))),
IF(#REF!+BH285=2019,
IF(#REF!=1,"19-20/1",
IF(#REF!=2,"19-20/2",
IF(#REF!=3,"20-21/1",
IF(#REF!=4,"20-21/2","Hata8")))),
IF(#REF!+BH285=2020,
IF(#REF!=1,"20-21/1",
IF(#REF!=2,"20-21/2",
IF(#REF!=3,"21-22/1",
IF(#REF!=4,"21-22/2","Hata9")))),
IF(#REF!+BH285=2021,
IF(#REF!=1,"21-22/1",
IF(#REF!=2,"21-22/2",
IF(#REF!=3,"22-23/1",
IF(#REF!=4,"22-23/2","Hata10")))),
IF(#REF!+BH285=2022,
IF(#REF!=1,"22-23/1",
IF(#REF!=2,"22-23/2",
IF(#REF!=3,"23-24/1",
IF(#REF!=4,"23-24/2","Hata11")))),
IF(#REF!+BH285=2023,
IF(#REF!=1,"23-24/1",
IF(#REF!=2,"23-24/2",
IF(#REF!=3,"24-25/1",
IF(#REF!=4,"24-25/2","Hata12")))),
)))))))))))),
IF(AZ285="T",
IF(#REF!+BH285=2012,
IF(#REF!=1,"12-13/1",
IF(#REF!=2,"12-13/2",
IF(#REF!=3,"12-13/3",
IF(#REF!=4,"13-14/1",
IF(#REF!=5,"13-14/2",
IF(#REF!=6,"13-14/3","Hata1")))))),
IF(#REF!+BH285=2013,
IF(#REF!=1,"13-14/1",
IF(#REF!=2,"13-14/2",
IF(#REF!=3,"13-14/3",
IF(#REF!=4,"14-15/1",
IF(#REF!=5,"14-15/2",
IF(#REF!=6,"14-15/3","Hata2")))))),
IF(#REF!+BH285=2014,
IF(#REF!=1,"14-15/1",
IF(#REF!=2,"14-15/2",
IF(#REF!=3,"14-15/3",
IF(#REF!=4,"15-16/1",
IF(#REF!=5,"15-16/2",
IF(#REF!=6,"15-16/3","Hata3")))))),
IF(AND(#REF!+#REF!&gt;2014,#REF!+#REF!&lt;2015,BH285=1),
IF(#REF!=0.1,"14-15/0.1",
IF(#REF!=0.2,"14-15/0.2",
IF(#REF!=0.3,"14-15/0.3","Hata4"))),
IF(#REF!+BH285=2015,
IF(#REF!=1,"15-16/1",
IF(#REF!=2,"15-16/2",
IF(#REF!=3,"15-16/3",
IF(#REF!=4,"16-17/1",
IF(#REF!=5,"16-17/2",
IF(#REF!=6,"16-17/3","Hata5")))))),
IF(#REF!+BH285=2016,
IF(#REF!=1,"16-17/1",
IF(#REF!=2,"16-17/2",
IF(#REF!=3,"16-17/3",
IF(#REF!=4,"17-18/1",
IF(#REF!=5,"17-18/2",
IF(#REF!=6,"17-18/3","Hata6")))))),
IF(#REF!+BH285=2017,
IF(#REF!=1,"17-18/1",
IF(#REF!=2,"17-18/2",
IF(#REF!=3,"17-18/3",
IF(#REF!=4,"18-19/1",
IF(#REF!=5,"18-19/2",
IF(#REF!=6,"18-19/3","Hata7")))))),
IF(#REF!+BH285=2018,
IF(#REF!=1,"18-19/1",
IF(#REF!=2,"18-19/2",
IF(#REF!=3,"18-19/3",
IF(#REF!=4,"19-20/1",
IF(#REF!=5," 19-20/2",
IF(#REF!=6,"19-20/3","Hata8")))))),
IF(#REF!+BH285=2019,
IF(#REF!=1,"19-20/1",
IF(#REF!=2,"19-20/2",
IF(#REF!=3,"19-20/3",
IF(#REF!=4,"20-21/1",
IF(#REF!=5,"20-21/2",
IF(#REF!=6,"20-21/3","Hata9")))))),
IF(#REF!+BH285=2020,
IF(#REF!=1,"20-21/1",
IF(#REF!=2,"20-21/2",
IF(#REF!=3,"20-21/3",
IF(#REF!=4,"21-22/1",
IF(#REF!=5,"21-22/2",
IF(#REF!=6,"21-22/3","Hata10")))))),
IF(#REF!+BH285=2021,
IF(#REF!=1,"21-22/1",
IF(#REF!=2,"21-22/2",
IF(#REF!=3,"21-22/3",
IF(#REF!=4,"22-23/1",
IF(#REF!=5,"22-23/2",
IF(#REF!=6,"22-23/3","Hata11")))))),
IF(#REF!+BH285=2022,
IF(#REF!=1,"22-23/1",
IF(#REF!=2,"22-23/2",
IF(#REF!=3,"22-23/3",
IF(#REF!=4,"23-24/1",
IF(#REF!=5,"23-24/2",
IF(#REF!=6,"23-24/3","Hata12")))))),
IF(#REF!+BH285=2023,
IF(#REF!=1,"23-24/1",
IF(#REF!=2,"23-24/2",
IF(#REF!=3,"23-24/3",
IF(#REF!=4,"24-25/1",
IF(#REF!=5,"24-25/2",
IF(#REF!=6,"24-25/3","Hata13")))))),
))))))))))))))
)</f>
        <v>#REF!</v>
      </c>
      <c r="G285" s="4"/>
      <c r="H285" s="2" t="s">
        <v>152</v>
      </c>
      <c r="I285" s="2">
        <v>238535</v>
      </c>
      <c r="J285" s="2" t="s">
        <v>107</v>
      </c>
      <c r="Q285" s="5">
        <v>4</v>
      </c>
      <c r="R285" s="2">
        <f>VLOOKUP($Q285,[1]sistem!$I$3:$L$10,2,FALSE)</f>
        <v>0</v>
      </c>
      <c r="S285" s="2">
        <f>VLOOKUP($Q285,[1]sistem!$I$3:$L$10,3,FALSE)</f>
        <v>1</v>
      </c>
      <c r="T285" s="2">
        <f>VLOOKUP($Q285,[1]sistem!$I$3:$L$10,4,FALSE)</f>
        <v>1</v>
      </c>
      <c r="U285" s="2" t="e">
        <f>VLOOKUP($AZ285,[1]sistem!$I$13:$L$14,2,FALSE)*#REF!</f>
        <v>#REF!</v>
      </c>
      <c r="V285" s="2" t="e">
        <f>VLOOKUP($AZ285,[1]sistem!$I$13:$L$14,3,FALSE)*#REF!</f>
        <v>#REF!</v>
      </c>
      <c r="W285" s="2" t="e">
        <f>VLOOKUP($AZ285,[1]sistem!$I$13:$L$14,4,FALSE)*#REF!</f>
        <v>#REF!</v>
      </c>
      <c r="X285" s="2" t="e">
        <f t="shared" si="96"/>
        <v>#REF!</v>
      </c>
      <c r="Y285" s="2" t="e">
        <f t="shared" si="97"/>
        <v>#REF!</v>
      </c>
      <c r="Z285" s="2" t="e">
        <f t="shared" si="98"/>
        <v>#REF!</v>
      </c>
      <c r="AA285" s="2" t="e">
        <f t="shared" si="99"/>
        <v>#REF!</v>
      </c>
      <c r="AB285" s="2">
        <f>VLOOKUP(AZ285,[1]sistem!$I$18:$J$19,2,FALSE)</f>
        <v>14</v>
      </c>
      <c r="AC285" s="2">
        <v>0.25</v>
      </c>
      <c r="AD285" s="2">
        <f>VLOOKUP($Q285,[1]sistem!$I$3:$M$10,5,FALSE)</f>
        <v>1</v>
      </c>
      <c r="AG285" s="2" t="e">
        <f>(#REF!+#REF!)*AB285</f>
        <v>#REF!</v>
      </c>
      <c r="AH285" s="2">
        <f>VLOOKUP($Q285,[1]sistem!$I$3:$N$10,6,FALSE)</f>
        <v>2</v>
      </c>
      <c r="AI285" s="2">
        <v>2</v>
      </c>
      <c r="AJ285" s="2">
        <f t="shared" si="100"/>
        <v>4</v>
      </c>
      <c r="AK285" s="2">
        <f>VLOOKUP($AZ285,[1]sistem!$I$18:$K$19,3,FALSE)</f>
        <v>14</v>
      </c>
      <c r="AL285" s="2" t="e">
        <f>AK285*#REF!</f>
        <v>#REF!</v>
      </c>
      <c r="AM285" s="2" t="e">
        <f t="shared" si="101"/>
        <v>#REF!</v>
      </c>
      <c r="AN285" s="2">
        <f t="shared" si="110"/>
        <v>25</v>
      </c>
      <c r="AO285" s="2" t="e">
        <f t="shared" si="102"/>
        <v>#REF!</v>
      </c>
      <c r="AP285" s="2" t="e">
        <f>ROUND(AO285-#REF!,0)</f>
        <v>#REF!</v>
      </c>
      <c r="AQ285" s="2">
        <f>IF(AZ285="s",IF(Q285=0,0,
IF(Q285=1,#REF!*4*4,
IF(Q285=2,0,
IF(Q285=3,#REF!*4*2,
IF(Q285=4,0,
IF(Q285=5,0,
IF(Q285=6,0,
IF(Q285=7,0)))))))),
IF(AZ285="t",
IF(Q285=0,0,
IF(Q285=1,#REF!*4*4*0.8,
IF(Q285=2,0,
IF(Q285=3,#REF!*4*2*0.8,
IF(Q285=4,0,
IF(Q285=5,0,
IF(Q285=6,0,
IF(Q285=7,0))))))))))</f>
        <v>0</v>
      </c>
      <c r="AR285" s="2" t="e">
        <f>IF(AZ285="s",
IF(Q285=0,0,
IF(Q285=1,0,
IF(Q285=2,#REF!*4*2,
IF(Q285=3,#REF!*4,
IF(Q285=4,#REF!*4,
IF(Q285=5,0,
IF(Q285=6,0,
IF(Q285=7,#REF!*4)))))))),
IF(AZ285="t",
IF(Q285=0,0,
IF(Q285=1,0,
IF(Q285=2,#REF!*4*2*0.8,
IF(Q285=3,#REF!*4*0.8,
IF(Q285=4,#REF!*4*0.8,
IF(Q285=5,0,
IF(Q285=6,0,
IF(Q285=7,#REF!*4))))))))))</f>
        <v>#REF!</v>
      </c>
      <c r="AS285" s="2" t="e">
        <f>IF(AZ285="s",
IF(Q285=0,0,
IF(Q285=1,#REF!*2,
IF(Q285=2,#REF!*2,
IF(Q285=3,#REF!*2,
IF(Q285=4,#REF!*2,
IF(Q285=5,#REF!*2,
IF(Q285=6,#REF!*2,
IF(Q285=7,#REF!*2)))))))),
IF(AZ285="t",
IF(Q285=0,#REF!*2*0.8,
IF(Q285=1,#REF!*2*0.8,
IF(Q285=2,#REF!*2*0.8,
IF(Q285=3,#REF!*2*0.8,
IF(Q285=4,#REF!*2*0.8,
IF(Q285=5,#REF!*2*0.8,
IF(Q285=6,#REF!*1*0.8,
IF(Q285=7,#REF!*2))))))))))</f>
        <v>#REF!</v>
      </c>
      <c r="AT285" s="2" t="e">
        <f t="shared" si="103"/>
        <v>#REF!</v>
      </c>
      <c r="AU285" s="2" t="e">
        <f>IF(AZ285="s",
IF(Q285=0,0,
IF(Q285=1,(14-2)*(#REF!+#REF!)/4*4,
IF(Q285=2,(14-2)*(#REF!+#REF!)/4*2,
IF(Q285=3,(14-2)*(#REF!+#REF!)/4*3,
IF(Q285=4,(14-2)*(#REF!+#REF!)/4,
IF(Q285=5,(14-2)*#REF!/4,
IF(Q285=6,0,
IF(Q285=7,(14)*#REF!)))))))),
IF(AZ285="t",
IF(Q285=0,0,
IF(Q285=1,(11-2)*(#REF!+#REF!)/4*4,
IF(Q285=2,(11-2)*(#REF!+#REF!)/4*2,
IF(Q285=3,(11-2)*(#REF!+#REF!)/4*3,
IF(Q285=4,(11-2)*(#REF!+#REF!)/4,
IF(Q285=5,(11-2)*#REF!/4,
IF(Q285=6,0,
IF(Q285=7,(11)*#REF!))))))))))</f>
        <v>#REF!</v>
      </c>
      <c r="AV285" s="2" t="e">
        <f t="shared" si="104"/>
        <v>#REF!</v>
      </c>
      <c r="AW285" s="2">
        <f t="shared" si="105"/>
        <v>8</v>
      </c>
      <c r="AX285" s="2">
        <f t="shared" si="106"/>
        <v>4</v>
      </c>
      <c r="AY285" s="2" t="e">
        <f t="shared" si="107"/>
        <v>#REF!</v>
      </c>
      <c r="AZ285" s="2" t="s">
        <v>63</v>
      </c>
      <c r="BA285" s="2" t="e">
        <f>IF(BG285="A",0,IF(AZ285="s",14*#REF!,IF(AZ285="T",11*#REF!,"HATA")))</f>
        <v>#REF!</v>
      </c>
      <c r="BB285" s="2" t="e">
        <f t="shared" si="108"/>
        <v>#REF!</v>
      </c>
      <c r="BC285" s="2" t="e">
        <f t="shared" si="109"/>
        <v>#REF!</v>
      </c>
      <c r="BD285" s="2" t="e">
        <f>IF(BC285-#REF!=0,"DOĞRU","YANLIŞ")</f>
        <v>#REF!</v>
      </c>
      <c r="BE285" s="2" t="e">
        <f>#REF!-BC285</f>
        <v>#REF!</v>
      </c>
      <c r="BF285" s="2">
        <v>0</v>
      </c>
      <c r="BH285" s="2">
        <v>0</v>
      </c>
      <c r="BJ285" s="2">
        <v>4</v>
      </c>
      <c r="BL285" s="7" t="e">
        <f>#REF!*14</f>
        <v>#REF!</v>
      </c>
      <c r="BM285" s="9"/>
      <c r="BN285" s="8"/>
      <c r="BO285" s="13"/>
      <c r="BP285" s="13"/>
      <c r="BQ285" s="13"/>
      <c r="BR285" s="13"/>
      <c r="BS285" s="13"/>
      <c r="BT285" s="10"/>
      <c r="BU285" s="11"/>
      <c r="BV285" s="12"/>
      <c r="CC285" s="41"/>
      <c r="CD285" s="41"/>
      <c r="CE285" s="41"/>
      <c r="CF285" s="42"/>
      <c r="CG285" s="42"/>
      <c r="CH285" s="42"/>
      <c r="CI285" s="42"/>
      <c r="CJ285" s="42"/>
      <c r="CK285" s="42"/>
    </row>
    <row r="286" spans="1:89" hidden="1" x14ac:dyDescent="0.25">
      <c r="A286" s="2" t="s">
        <v>333</v>
      </c>
      <c r="B286" s="2" t="s">
        <v>330</v>
      </c>
      <c r="C286" s="2" t="s">
        <v>334</v>
      </c>
      <c r="D286" s="4" t="s">
        <v>171</v>
      </c>
      <c r="E286" s="4">
        <v>3</v>
      </c>
      <c r="F286" s="5" t="e">
        <f>IF(AZ286="S",
IF(#REF!+BH286=2012,
IF(#REF!=1,"12-13/1",
IF(#REF!=2,"12-13/2",
IF(#REF!=3,"13-14/1",
IF(#REF!=4,"13-14/2","Hata1")))),
IF(#REF!+BH286=2013,
IF(#REF!=1,"13-14/1",
IF(#REF!=2,"13-14/2",
IF(#REF!=3,"14-15/1",
IF(#REF!=4,"14-15/2","Hata2")))),
IF(#REF!+BH286=2014,
IF(#REF!=1,"14-15/1",
IF(#REF!=2,"14-15/2",
IF(#REF!=3,"15-16/1",
IF(#REF!=4,"15-16/2","Hata3")))),
IF(#REF!+BH286=2015,
IF(#REF!=1,"15-16/1",
IF(#REF!=2,"15-16/2",
IF(#REF!=3,"16-17/1",
IF(#REF!=4,"16-17/2","Hata4")))),
IF(#REF!+BH286=2016,
IF(#REF!=1,"16-17/1",
IF(#REF!=2,"16-17/2",
IF(#REF!=3,"17-18/1",
IF(#REF!=4,"17-18/2","Hata5")))),
IF(#REF!+BH286=2017,
IF(#REF!=1,"17-18/1",
IF(#REF!=2,"17-18/2",
IF(#REF!=3,"18-19/1",
IF(#REF!=4,"18-19/2","Hata6")))),
IF(#REF!+BH286=2018,
IF(#REF!=1,"18-19/1",
IF(#REF!=2,"18-19/2",
IF(#REF!=3,"19-20/1",
IF(#REF!=4,"19-20/2","Hata7")))),
IF(#REF!+BH286=2019,
IF(#REF!=1,"19-20/1",
IF(#REF!=2,"19-20/2",
IF(#REF!=3,"20-21/1",
IF(#REF!=4,"20-21/2","Hata8")))),
IF(#REF!+BH286=2020,
IF(#REF!=1,"20-21/1",
IF(#REF!=2,"20-21/2",
IF(#REF!=3,"21-22/1",
IF(#REF!=4,"21-22/2","Hata9")))),
IF(#REF!+BH286=2021,
IF(#REF!=1,"21-22/1",
IF(#REF!=2,"21-22/2",
IF(#REF!=3,"22-23/1",
IF(#REF!=4,"22-23/2","Hata10")))),
IF(#REF!+BH286=2022,
IF(#REF!=1,"22-23/1",
IF(#REF!=2,"22-23/2",
IF(#REF!=3,"23-24/1",
IF(#REF!=4,"23-24/2","Hata11")))),
IF(#REF!+BH286=2023,
IF(#REF!=1,"23-24/1",
IF(#REF!=2,"23-24/2",
IF(#REF!=3,"24-25/1",
IF(#REF!=4,"24-25/2","Hata12")))),
)))))))))))),
IF(AZ286="T",
IF(#REF!+BH286=2012,
IF(#REF!=1,"12-13/1",
IF(#REF!=2,"12-13/2",
IF(#REF!=3,"12-13/3",
IF(#REF!=4,"13-14/1",
IF(#REF!=5,"13-14/2",
IF(#REF!=6,"13-14/3","Hata1")))))),
IF(#REF!+BH286=2013,
IF(#REF!=1,"13-14/1",
IF(#REF!=2,"13-14/2",
IF(#REF!=3,"13-14/3",
IF(#REF!=4,"14-15/1",
IF(#REF!=5,"14-15/2",
IF(#REF!=6,"14-15/3","Hata2")))))),
IF(#REF!+BH286=2014,
IF(#REF!=1,"14-15/1",
IF(#REF!=2,"14-15/2",
IF(#REF!=3,"14-15/3",
IF(#REF!=4,"15-16/1",
IF(#REF!=5,"15-16/2",
IF(#REF!=6,"15-16/3","Hata3")))))),
IF(AND(#REF!+#REF!&gt;2014,#REF!+#REF!&lt;2015,BH286=1),
IF(#REF!=0.1,"14-15/0.1",
IF(#REF!=0.2,"14-15/0.2",
IF(#REF!=0.3,"14-15/0.3","Hata4"))),
IF(#REF!+BH286=2015,
IF(#REF!=1,"15-16/1",
IF(#REF!=2,"15-16/2",
IF(#REF!=3,"15-16/3",
IF(#REF!=4,"16-17/1",
IF(#REF!=5,"16-17/2",
IF(#REF!=6,"16-17/3","Hata5")))))),
IF(#REF!+BH286=2016,
IF(#REF!=1,"16-17/1",
IF(#REF!=2,"16-17/2",
IF(#REF!=3,"16-17/3",
IF(#REF!=4,"17-18/1",
IF(#REF!=5,"17-18/2",
IF(#REF!=6,"17-18/3","Hata6")))))),
IF(#REF!+BH286=2017,
IF(#REF!=1,"17-18/1",
IF(#REF!=2,"17-18/2",
IF(#REF!=3,"17-18/3",
IF(#REF!=4,"18-19/1",
IF(#REF!=5,"18-19/2",
IF(#REF!=6,"18-19/3","Hata7")))))),
IF(#REF!+BH286=2018,
IF(#REF!=1,"18-19/1",
IF(#REF!=2,"18-19/2",
IF(#REF!=3,"18-19/3",
IF(#REF!=4,"19-20/1",
IF(#REF!=5," 19-20/2",
IF(#REF!=6,"19-20/3","Hata8")))))),
IF(#REF!+BH286=2019,
IF(#REF!=1,"19-20/1",
IF(#REF!=2,"19-20/2",
IF(#REF!=3,"19-20/3",
IF(#REF!=4,"20-21/1",
IF(#REF!=5,"20-21/2",
IF(#REF!=6,"20-21/3","Hata9")))))),
IF(#REF!+BH286=2020,
IF(#REF!=1,"20-21/1",
IF(#REF!=2,"20-21/2",
IF(#REF!=3,"20-21/3",
IF(#REF!=4,"21-22/1",
IF(#REF!=5,"21-22/2",
IF(#REF!=6,"21-22/3","Hata10")))))),
IF(#REF!+BH286=2021,
IF(#REF!=1,"21-22/1",
IF(#REF!=2,"21-22/2",
IF(#REF!=3,"21-22/3",
IF(#REF!=4,"22-23/1",
IF(#REF!=5,"22-23/2",
IF(#REF!=6,"22-23/3","Hata11")))))),
IF(#REF!+BH286=2022,
IF(#REF!=1,"22-23/1",
IF(#REF!=2,"22-23/2",
IF(#REF!=3,"22-23/3",
IF(#REF!=4,"23-24/1",
IF(#REF!=5,"23-24/2",
IF(#REF!=6,"23-24/3","Hata12")))))),
IF(#REF!+BH286=2023,
IF(#REF!=1,"23-24/1",
IF(#REF!=2,"23-24/2",
IF(#REF!=3,"23-24/3",
IF(#REF!=4,"24-25/1",
IF(#REF!=5,"24-25/2",
IF(#REF!=6,"24-25/3","Hata13")))))),
))))))))))))))
)</f>
        <v>#REF!</v>
      </c>
      <c r="G286" s="4">
        <v>0</v>
      </c>
      <c r="H286" s="2" t="s">
        <v>152</v>
      </c>
      <c r="I286" s="2">
        <v>238535</v>
      </c>
      <c r="J286" s="2" t="s">
        <v>107</v>
      </c>
      <c r="Q286" s="5">
        <v>7</v>
      </c>
      <c r="R286" s="2">
        <f>VLOOKUP($Q286,[1]sistem!$I$3:$L$10,2,FALSE)</f>
        <v>0</v>
      </c>
      <c r="S286" s="2">
        <f>VLOOKUP($Q286,[1]sistem!$I$3:$L$10,3,FALSE)</f>
        <v>1</v>
      </c>
      <c r="T286" s="2">
        <f>VLOOKUP($Q286,[1]sistem!$I$3:$L$10,4,FALSE)</f>
        <v>1</v>
      </c>
      <c r="U286" s="2" t="e">
        <f>VLOOKUP($AZ286,[1]sistem!$I$13:$L$14,2,FALSE)*#REF!</f>
        <v>#REF!</v>
      </c>
      <c r="V286" s="2" t="e">
        <f>VLOOKUP($AZ286,[1]sistem!$I$13:$L$14,3,FALSE)*#REF!</f>
        <v>#REF!</v>
      </c>
      <c r="W286" s="2" t="e">
        <f>VLOOKUP($AZ286,[1]sistem!$I$13:$L$14,4,FALSE)*#REF!</f>
        <v>#REF!</v>
      </c>
      <c r="X286" s="2" t="e">
        <f t="shared" si="96"/>
        <v>#REF!</v>
      </c>
      <c r="Y286" s="2" t="e">
        <f t="shared" si="97"/>
        <v>#REF!</v>
      </c>
      <c r="Z286" s="2" t="e">
        <f t="shared" si="98"/>
        <v>#REF!</v>
      </c>
      <c r="AA286" s="2" t="e">
        <f t="shared" si="99"/>
        <v>#REF!</v>
      </c>
      <c r="AB286" s="2">
        <f>VLOOKUP(AZ286,[1]sistem!$I$18:$J$19,2,FALSE)</f>
        <v>14</v>
      </c>
      <c r="AC286" s="2">
        <v>0.25</v>
      </c>
      <c r="AD286" s="2">
        <f>VLOOKUP($Q286,[1]sistem!$I$3:$M$10,5,FALSE)</f>
        <v>1</v>
      </c>
      <c r="AE286" s="2">
        <v>4</v>
      </c>
      <c r="AG286" s="2">
        <f>AE286*AK286</f>
        <v>56</v>
      </c>
      <c r="AH286" s="2">
        <f>VLOOKUP($Q286,[1]sistem!$I$3:$N$10,6,FALSE)</f>
        <v>2</v>
      </c>
      <c r="AI286" s="2">
        <v>2</v>
      </c>
      <c r="AJ286" s="2">
        <f t="shared" si="100"/>
        <v>4</v>
      </c>
      <c r="AK286" s="2">
        <f>VLOOKUP($AZ286,[1]sistem!$I$18:$K$19,3,FALSE)</f>
        <v>14</v>
      </c>
      <c r="AL286" s="2" t="e">
        <f>AK286*#REF!</f>
        <v>#REF!</v>
      </c>
      <c r="AM286" s="2" t="e">
        <f t="shared" si="101"/>
        <v>#REF!</v>
      </c>
      <c r="AN286" s="2">
        <f t="shared" si="110"/>
        <v>25</v>
      </c>
      <c r="AO286" s="2" t="e">
        <f t="shared" si="102"/>
        <v>#REF!</v>
      </c>
      <c r="AP286" s="2" t="e">
        <f>ROUND(AO286-#REF!,0)</f>
        <v>#REF!</v>
      </c>
      <c r="AQ286" s="2">
        <f>IF(AZ286="s",IF(Q286=0,0,
IF(Q286=1,#REF!*4*4,
IF(Q286=2,0,
IF(Q286=3,#REF!*4*2,
IF(Q286=4,0,
IF(Q286=5,0,
IF(Q286=6,0,
IF(Q286=7,0)))))))),
IF(AZ286="t",
IF(Q286=0,0,
IF(Q286=1,#REF!*4*4*0.8,
IF(Q286=2,0,
IF(Q286=3,#REF!*4*2*0.8,
IF(Q286=4,0,
IF(Q286=5,0,
IF(Q286=6,0,
IF(Q286=7,0))))))))))</f>
        <v>0</v>
      </c>
      <c r="AR286" s="2" t="e">
        <f>IF(AZ286="s",
IF(Q286=0,0,
IF(Q286=1,0,
IF(Q286=2,#REF!*4*2,
IF(Q286=3,#REF!*4,
IF(Q286=4,#REF!*4,
IF(Q286=5,0,
IF(Q286=6,0,
IF(Q286=7,#REF!*4)))))))),
IF(AZ286="t",
IF(Q286=0,0,
IF(Q286=1,0,
IF(Q286=2,#REF!*4*2*0.8,
IF(Q286=3,#REF!*4*0.8,
IF(Q286=4,#REF!*4*0.8,
IF(Q286=5,0,
IF(Q286=6,0,
IF(Q286=7,#REF!*4))))))))))</f>
        <v>#REF!</v>
      </c>
      <c r="AS286" s="2" t="e">
        <f>IF(AZ286="s",
IF(Q286=0,0,
IF(Q286=1,#REF!*2,
IF(Q286=2,#REF!*2,
IF(Q286=3,#REF!*2,
IF(Q286=4,#REF!*2,
IF(Q286=5,#REF!*2,
IF(Q286=6,#REF!*2,
IF(Q286=7,#REF!*2)))))))),
IF(AZ286="t",
IF(Q286=0,#REF!*2*0.8,
IF(Q286=1,#REF!*2*0.8,
IF(Q286=2,#REF!*2*0.8,
IF(Q286=3,#REF!*2*0.8,
IF(Q286=4,#REF!*2*0.8,
IF(Q286=5,#REF!*2*0.8,
IF(Q286=6,#REF!*1*0.8,
IF(Q286=7,#REF!*2))))))))))</f>
        <v>#REF!</v>
      </c>
      <c r="AT286" s="2" t="e">
        <f t="shared" si="103"/>
        <v>#REF!</v>
      </c>
      <c r="AU286" s="2" t="e">
        <f>IF(AZ286="s",
IF(Q286=0,0,
IF(Q286=1,(14-2)*(#REF!+#REF!)/4*4,
IF(Q286=2,(14-2)*(#REF!+#REF!)/4*2,
IF(Q286=3,(14-2)*(#REF!+#REF!)/4*3,
IF(Q286=4,(14-2)*(#REF!+#REF!)/4,
IF(Q286=5,(14-2)*#REF!/4,
IF(Q286=6,0,
IF(Q286=7,(14)*#REF!)))))))),
IF(AZ286="t",
IF(Q286=0,0,
IF(Q286=1,(11-2)*(#REF!+#REF!)/4*4,
IF(Q286=2,(11-2)*(#REF!+#REF!)/4*2,
IF(Q286=3,(11-2)*(#REF!+#REF!)/4*3,
IF(Q286=4,(11-2)*(#REF!+#REF!)/4,
IF(Q286=5,(11-2)*#REF!/4,
IF(Q286=6,0,
IF(Q286=7,(11)*#REF!))))))))))</f>
        <v>#REF!</v>
      </c>
      <c r="AV286" s="2" t="e">
        <f t="shared" si="104"/>
        <v>#REF!</v>
      </c>
      <c r="AW286" s="2">
        <f t="shared" si="105"/>
        <v>8</v>
      </c>
      <c r="AX286" s="2">
        <f t="shared" si="106"/>
        <v>4</v>
      </c>
      <c r="AY286" s="2" t="e">
        <f t="shared" si="107"/>
        <v>#REF!</v>
      </c>
      <c r="AZ286" s="2" t="s">
        <v>63</v>
      </c>
      <c r="BA286" s="2" t="e">
        <f>IF(BG286="A",0,IF(AZ286="s",14*#REF!,IF(AZ286="T",11*#REF!,"HATA")))</f>
        <v>#REF!</v>
      </c>
      <c r="BB286" s="2" t="e">
        <f t="shared" si="108"/>
        <v>#REF!</v>
      </c>
      <c r="BC286" s="2" t="e">
        <f t="shared" si="109"/>
        <v>#REF!</v>
      </c>
      <c r="BD286" s="2" t="e">
        <f>IF(BC286-#REF!=0,"DOĞRU","YANLIŞ")</f>
        <v>#REF!</v>
      </c>
      <c r="BE286" s="2" t="e">
        <f>#REF!-BC286</f>
        <v>#REF!</v>
      </c>
      <c r="BF286" s="2">
        <v>0</v>
      </c>
      <c r="BH286" s="2">
        <v>0</v>
      </c>
      <c r="BJ286" s="2">
        <v>7</v>
      </c>
      <c r="BL286" s="7" t="e">
        <f>#REF!*14</f>
        <v>#REF!</v>
      </c>
      <c r="BM286" s="9"/>
      <c r="BN286" s="8"/>
      <c r="BO286" s="13"/>
      <c r="BP286" s="13"/>
      <c r="BQ286" s="13"/>
      <c r="BR286" s="13"/>
      <c r="BS286" s="13"/>
      <c r="BT286" s="10"/>
      <c r="BU286" s="11"/>
      <c r="BV286" s="12"/>
      <c r="CC286" s="41"/>
      <c r="CD286" s="41"/>
      <c r="CE286" s="41"/>
      <c r="CF286" s="42"/>
      <c r="CG286" s="42"/>
      <c r="CH286" s="42"/>
      <c r="CI286" s="42"/>
      <c r="CJ286" s="42"/>
      <c r="CK286" s="42"/>
    </row>
    <row r="287" spans="1:89" hidden="1" x14ac:dyDescent="0.25">
      <c r="A287" s="2" t="s">
        <v>472</v>
      </c>
      <c r="B287" s="2" t="s">
        <v>473</v>
      </c>
      <c r="C287" s="2" t="s">
        <v>473</v>
      </c>
      <c r="D287" s="4" t="s">
        <v>60</v>
      </c>
      <c r="E287" s="4" t="s">
        <v>60</v>
      </c>
      <c r="F287" s="5" t="e">
        <f>IF(AZ287="S",
IF(#REF!+BH287=2012,
IF(#REF!=1,"12-13/1",
IF(#REF!=2,"12-13/2",
IF(#REF!=3,"13-14/1",
IF(#REF!=4,"13-14/2","Hata1")))),
IF(#REF!+BH287=2013,
IF(#REF!=1,"13-14/1",
IF(#REF!=2,"13-14/2",
IF(#REF!=3,"14-15/1",
IF(#REF!=4,"14-15/2","Hata2")))),
IF(#REF!+BH287=2014,
IF(#REF!=1,"14-15/1",
IF(#REF!=2,"14-15/2",
IF(#REF!=3,"15-16/1",
IF(#REF!=4,"15-16/2","Hata3")))),
IF(#REF!+BH287=2015,
IF(#REF!=1,"15-16/1",
IF(#REF!=2,"15-16/2",
IF(#REF!=3,"16-17/1",
IF(#REF!=4,"16-17/2","Hata4")))),
IF(#REF!+BH287=2016,
IF(#REF!=1,"16-17/1",
IF(#REF!=2,"16-17/2",
IF(#REF!=3,"17-18/1",
IF(#REF!=4,"17-18/2","Hata5")))),
IF(#REF!+BH287=2017,
IF(#REF!=1,"17-18/1",
IF(#REF!=2,"17-18/2",
IF(#REF!=3,"18-19/1",
IF(#REF!=4,"18-19/2","Hata6")))),
IF(#REF!+BH287=2018,
IF(#REF!=1,"18-19/1",
IF(#REF!=2,"18-19/2",
IF(#REF!=3,"19-20/1",
IF(#REF!=4,"19-20/2","Hata7")))),
IF(#REF!+BH287=2019,
IF(#REF!=1,"19-20/1",
IF(#REF!=2,"19-20/2",
IF(#REF!=3,"20-21/1",
IF(#REF!=4,"20-21/2","Hata8")))),
IF(#REF!+BH287=2020,
IF(#REF!=1,"20-21/1",
IF(#REF!=2,"20-21/2",
IF(#REF!=3,"21-22/1",
IF(#REF!=4,"21-22/2","Hata9")))),
IF(#REF!+BH287=2021,
IF(#REF!=1,"21-22/1",
IF(#REF!=2,"21-22/2",
IF(#REF!=3,"22-23/1",
IF(#REF!=4,"22-23/2","Hata10")))),
IF(#REF!+BH287=2022,
IF(#REF!=1,"22-23/1",
IF(#REF!=2,"22-23/2",
IF(#REF!=3,"23-24/1",
IF(#REF!=4,"23-24/2","Hata11")))),
IF(#REF!+BH287=2023,
IF(#REF!=1,"23-24/1",
IF(#REF!=2,"23-24/2",
IF(#REF!=3,"24-25/1",
IF(#REF!=4,"24-25/2","Hata12")))),
)))))))))))),
IF(AZ287="T",
IF(#REF!+BH287=2012,
IF(#REF!=1,"12-13/1",
IF(#REF!=2,"12-13/2",
IF(#REF!=3,"12-13/3",
IF(#REF!=4,"13-14/1",
IF(#REF!=5,"13-14/2",
IF(#REF!=6,"13-14/3","Hata1")))))),
IF(#REF!+BH287=2013,
IF(#REF!=1,"13-14/1",
IF(#REF!=2,"13-14/2",
IF(#REF!=3,"13-14/3",
IF(#REF!=4,"14-15/1",
IF(#REF!=5,"14-15/2",
IF(#REF!=6,"14-15/3","Hata2")))))),
IF(#REF!+BH287=2014,
IF(#REF!=1,"14-15/1",
IF(#REF!=2,"14-15/2",
IF(#REF!=3,"14-15/3",
IF(#REF!=4,"15-16/1",
IF(#REF!=5,"15-16/2",
IF(#REF!=6,"15-16/3","Hata3")))))),
IF(AND(#REF!+#REF!&gt;2014,#REF!+#REF!&lt;2015,BH287=1),
IF(#REF!=0.1,"14-15/0.1",
IF(#REF!=0.2,"14-15/0.2",
IF(#REF!=0.3,"14-15/0.3","Hata4"))),
IF(#REF!+BH287=2015,
IF(#REF!=1,"15-16/1",
IF(#REF!=2,"15-16/2",
IF(#REF!=3,"15-16/3",
IF(#REF!=4,"16-17/1",
IF(#REF!=5,"16-17/2",
IF(#REF!=6,"16-17/3","Hata5")))))),
IF(#REF!+BH287=2016,
IF(#REF!=1,"16-17/1",
IF(#REF!=2,"16-17/2",
IF(#REF!=3,"16-17/3",
IF(#REF!=4,"17-18/1",
IF(#REF!=5,"17-18/2",
IF(#REF!=6,"17-18/3","Hata6")))))),
IF(#REF!+BH287=2017,
IF(#REF!=1,"17-18/1",
IF(#REF!=2,"17-18/2",
IF(#REF!=3,"17-18/3",
IF(#REF!=4,"18-19/1",
IF(#REF!=5,"18-19/2",
IF(#REF!=6,"18-19/3","Hata7")))))),
IF(#REF!+BH287=2018,
IF(#REF!=1,"18-19/1",
IF(#REF!=2,"18-19/2",
IF(#REF!=3,"18-19/3",
IF(#REF!=4,"19-20/1",
IF(#REF!=5," 19-20/2",
IF(#REF!=6,"19-20/3","Hata8")))))),
IF(#REF!+BH287=2019,
IF(#REF!=1,"19-20/1",
IF(#REF!=2,"19-20/2",
IF(#REF!=3,"19-20/3",
IF(#REF!=4,"20-21/1",
IF(#REF!=5,"20-21/2",
IF(#REF!=6,"20-21/3","Hata9")))))),
IF(#REF!+BH287=2020,
IF(#REF!=1,"20-21/1",
IF(#REF!=2,"20-21/2",
IF(#REF!=3,"20-21/3",
IF(#REF!=4,"21-22/1",
IF(#REF!=5,"21-22/2",
IF(#REF!=6,"21-22/3","Hata10")))))),
IF(#REF!+BH287=2021,
IF(#REF!=1,"21-22/1",
IF(#REF!=2,"21-22/2",
IF(#REF!=3,"21-22/3",
IF(#REF!=4,"22-23/1",
IF(#REF!=5,"22-23/2",
IF(#REF!=6,"22-23/3","Hata11")))))),
IF(#REF!+BH287=2022,
IF(#REF!=1,"22-23/1",
IF(#REF!=2,"22-23/2",
IF(#REF!=3,"22-23/3",
IF(#REF!=4,"23-24/1",
IF(#REF!=5,"23-24/2",
IF(#REF!=6,"23-24/3","Hata12")))))),
IF(#REF!+BH287=2023,
IF(#REF!=1,"23-24/1",
IF(#REF!=2,"23-24/2",
IF(#REF!=3,"23-24/3",
IF(#REF!=4,"24-25/1",
IF(#REF!=5,"24-25/2",
IF(#REF!=6,"24-25/3","Hata13")))))),
))))))))))))))
)</f>
        <v>#REF!</v>
      </c>
      <c r="G287" s="4"/>
      <c r="H287" s="2" t="s">
        <v>152</v>
      </c>
      <c r="I287" s="2">
        <v>238535</v>
      </c>
      <c r="J287" s="2" t="s">
        <v>107</v>
      </c>
      <c r="Q287" s="5">
        <v>4</v>
      </c>
      <c r="R287" s="2">
        <f>VLOOKUP($Q287,[1]sistem!$I$3:$L$10,2,FALSE)</f>
        <v>0</v>
      </c>
      <c r="S287" s="2">
        <f>VLOOKUP($Q287,[1]sistem!$I$3:$L$10,3,FALSE)</f>
        <v>1</v>
      </c>
      <c r="T287" s="2">
        <f>VLOOKUP($Q287,[1]sistem!$I$3:$L$10,4,FALSE)</f>
        <v>1</v>
      </c>
      <c r="U287" s="2" t="e">
        <f>VLOOKUP($AZ287,[1]sistem!$I$13:$L$14,2,FALSE)*#REF!</f>
        <v>#REF!</v>
      </c>
      <c r="V287" s="2" t="e">
        <f>VLOOKUP($AZ287,[1]sistem!$I$13:$L$14,3,FALSE)*#REF!</f>
        <v>#REF!</v>
      </c>
      <c r="W287" s="2" t="e">
        <f>VLOOKUP($AZ287,[1]sistem!$I$13:$L$14,4,FALSE)*#REF!</f>
        <v>#REF!</v>
      </c>
      <c r="X287" s="2" t="e">
        <f t="shared" si="96"/>
        <v>#REF!</v>
      </c>
      <c r="Y287" s="2" t="e">
        <f t="shared" si="97"/>
        <v>#REF!</v>
      </c>
      <c r="Z287" s="2" t="e">
        <f t="shared" si="98"/>
        <v>#REF!</v>
      </c>
      <c r="AA287" s="2" t="e">
        <f t="shared" si="99"/>
        <v>#REF!</v>
      </c>
      <c r="AB287" s="2">
        <f>VLOOKUP(AZ287,[1]sistem!$I$18:$J$19,2,FALSE)</f>
        <v>14</v>
      </c>
      <c r="AC287" s="2">
        <v>0.25</v>
      </c>
      <c r="AD287" s="2">
        <f>VLOOKUP($Q287,[1]sistem!$I$3:$M$10,5,FALSE)</f>
        <v>1</v>
      </c>
      <c r="AG287" s="2" t="e">
        <f>(#REF!+#REF!)*AB287</f>
        <v>#REF!</v>
      </c>
      <c r="AH287" s="2">
        <f>VLOOKUP($Q287,[1]sistem!$I$3:$N$10,6,FALSE)</f>
        <v>2</v>
      </c>
      <c r="AI287" s="2">
        <v>2</v>
      </c>
      <c r="AJ287" s="2">
        <f t="shared" si="100"/>
        <v>4</v>
      </c>
      <c r="AK287" s="2">
        <f>VLOOKUP($AZ287,[1]sistem!$I$18:$K$19,3,FALSE)</f>
        <v>14</v>
      </c>
      <c r="AL287" s="2" t="e">
        <f>AK287*#REF!</f>
        <v>#REF!</v>
      </c>
      <c r="AM287" s="2" t="e">
        <f t="shared" si="101"/>
        <v>#REF!</v>
      </c>
      <c r="AN287" s="2">
        <f t="shared" si="110"/>
        <v>25</v>
      </c>
      <c r="AO287" s="2" t="e">
        <f t="shared" si="102"/>
        <v>#REF!</v>
      </c>
      <c r="AP287" s="2" t="e">
        <f>ROUND(AO287-#REF!,0)</f>
        <v>#REF!</v>
      </c>
      <c r="AQ287" s="2">
        <f>IF(AZ287="s",IF(Q287=0,0,
IF(Q287=1,#REF!*4*4,
IF(Q287=2,0,
IF(Q287=3,#REF!*4*2,
IF(Q287=4,0,
IF(Q287=5,0,
IF(Q287=6,0,
IF(Q287=7,0)))))))),
IF(AZ287="t",
IF(Q287=0,0,
IF(Q287=1,#REF!*4*4*0.8,
IF(Q287=2,0,
IF(Q287=3,#REF!*4*2*0.8,
IF(Q287=4,0,
IF(Q287=5,0,
IF(Q287=6,0,
IF(Q287=7,0))))))))))</f>
        <v>0</v>
      </c>
      <c r="AR287" s="2" t="e">
        <f>IF(AZ287="s",
IF(Q287=0,0,
IF(Q287=1,0,
IF(Q287=2,#REF!*4*2,
IF(Q287=3,#REF!*4,
IF(Q287=4,#REF!*4,
IF(Q287=5,0,
IF(Q287=6,0,
IF(Q287=7,#REF!*4)))))))),
IF(AZ287="t",
IF(Q287=0,0,
IF(Q287=1,0,
IF(Q287=2,#REF!*4*2*0.8,
IF(Q287=3,#REF!*4*0.8,
IF(Q287=4,#REF!*4*0.8,
IF(Q287=5,0,
IF(Q287=6,0,
IF(Q287=7,#REF!*4))))))))))</f>
        <v>#REF!</v>
      </c>
      <c r="AS287" s="2" t="e">
        <f>IF(AZ287="s",
IF(Q287=0,0,
IF(Q287=1,#REF!*2,
IF(Q287=2,#REF!*2,
IF(Q287=3,#REF!*2,
IF(Q287=4,#REF!*2,
IF(Q287=5,#REF!*2,
IF(Q287=6,#REF!*2,
IF(Q287=7,#REF!*2)))))))),
IF(AZ287="t",
IF(Q287=0,#REF!*2*0.8,
IF(Q287=1,#REF!*2*0.8,
IF(Q287=2,#REF!*2*0.8,
IF(Q287=3,#REF!*2*0.8,
IF(Q287=4,#REF!*2*0.8,
IF(Q287=5,#REF!*2*0.8,
IF(Q287=6,#REF!*1*0.8,
IF(Q287=7,#REF!*2))))))))))</f>
        <v>#REF!</v>
      </c>
      <c r="AT287" s="2" t="e">
        <f t="shared" si="103"/>
        <v>#REF!</v>
      </c>
      <c r="AU287" s="2" t="e">
        <f>IF(AZ287="s",
IF(Q287=0,0,
IF(Q287=1,(14-2)*(#REF!+#REF!)/4*4,
IF(Q287=2,(14-2)*(#REF!+#REF!)/4*2,
IF(Q287=3,(14-2)*(#REF!+#REF!)/4*3,
IF(Q287=4,(14-2)*(#REF!+#REF!)/4,
IF(Q287=5,(14-2)*#REF!/4,
IF(Q287=6,0,
IF(Q287=7,(14)*#REF!)))))))),
IF(AZ287="t",
IF(Q287=0,0,
IF(Q287=1,(11-2)*(#REF!+#REF!)/4*4,
IF(Q287=2,(11-2)*(#REF!+#REF!)/4*2,
IF(Q287=3,(11-2)*(#REF!+#REF!)/4*3,
IF(Q287=4,(11-2)*(#REF!+#REF!)/4,
IF(Q287=5,(11-2)*#REF!/4,
IF(Q287=6,0,
IF(Q287=7,(11)*#REF!))))))))))</f>
        <v>#REF!</v>
      </c>
      <c r="AV287" s="2" t="e">
        <f t="shared" si="104"/>
        <v>#REF!</v>
      </c>
      <c r="AW287" s="2">
        <f t="shared" si="105"/>
        <v>8</v>
      </c>
      <c r="AX287" s="2">
        <f t="shared" si="106"/>
        <v>4</v>
      </c>
      <c r="AY287" s="2" t="e">
        <f t="shared" si="107"/>
        <v>#REF!</v>
      </c>
      <c r="AZ287" s="2" t="s">
        <v>63</v>
      </c>
      <c r="BA287" s="2" t="e">
        <f>IF(BG287="A",0,IF(AZ287="s",14*#REF!,IF(AZ287="T",11*#REF!,"HATA")))</f>
        <v>#REF!</v>
      </c>
      <c r="BB287" s="2" t="e">
        <f t="shared" si="108"/>
        <v>#REF!</v>
      </c>
      <c r="BC287" s="2" t="e">
        <f t="shared" si="109"/>
        <v>#REF!</v>
      </c>
      <c r="BD287" s="2" t="e">
        <f>IF(BC287-#REF!=0,"DOĞRU","YANLIŞ")</f>
        <v>#REF!</v>
      </c>
      <c r="BE287" s="2" t="e">
        <f>#REF!-BC287</f>
        <v>#REF!</v>
      </c>
      <c r="BF287" s="2">
        <v>0</v>
      </c>
      <c r="BH287" s="2">
        <v>0</v>
      </c>
      <c r="BJ287" s="2">
        <v>4</v>
      </c>
      <c r="BL287" s="7" t="e">
        <f>#REF!*14</f>
        <v>#REF!</v>
      </c>
      <c r="BM287" s="9"/>
      <c r="BN287" s="8"/>
      <c r="BO287" s="13"/>
      <c r="BP287" s="13"/>
      <c r="BQ287" s="13"/>
      <c r="BR287" s="13"/>
      <c r="BS287" s="13"/>
      <c r="BT287" s="10"/>
      <c r="BU287" s="11"/>
      <c r="BV287" s="12"/>
      <c r="CC287" s="41"/>
      <c r="CD287" s="41"/>
      <c r="CE287" s="41"/>
      <c r="CF287" s="42"/>
      <c r="CG287" s="42"/>
      <c r="CH287" s="42"/>
      <c r="CI287" s="42"/>
      <c r="CJ287" s="42"/>
      <c r="CK287" s="42"/>
    </row>
    <row r="288" spans="1:89" hidden="1" x14ac:dyDescent="0.25">
      <c r="A288" s="2" t="s">
        <v>250</v>
      </c>
      <c r="B288" s="2" t="s">
        <v>251</v>
      </c>
      <c r="C288" s="2" t="s">
        <v>251</v>
      </c>
      <c r="D288" s="4" t="s">
        <v>60</v>
      </c>
      <c r="E288" s="4" t="s">
        <v>60</v>
      </c>
      <c r="F288" s="5" t="e">
        <f>IF(AZ288="S",
IF(#REF!+BH288=2012,
IF(#REF!=1,"12-13/1",
IF(#REF!=2,"12-13/2",
IF(#REF!=3,"13-14/1",
IF(#REF!=4,"13-14/2","Hata1")))),
IF(#REF!+BH288=2013,
IF(#REF!=1,"13-14/1",
IF(#REF!=2,"13-14/2",
IF(#REF!=3,"14-15/1",
IF(#REF!=4,"14-15/2","Hata2")))),
IF(#REF!+BH288=2014,
IF(#REF!=1,"14-15/1",
IF(#REF!=2,"14-15/2",
IF(#REF!=3,"15-16/1",
IF(#REF!=4,"15-16/2","Hata3")))),
IF(#REF!+BH288=2015,
IF(#REF!=1,"15-16/1",
IF(#REF!=2,"15-16/2",
IF(#REF!=3,"16-17/1",
IF(#REF!=4,"16-17/2","Hata4")))),
IF(#REF!+BH288=2016,
IF(#REF!=1,"16-17/1",
IF(#REF!=2,"16-17/2",
IF(#REF!=3,"17-18/1",
IF(#REF!=4,"17-18/2","Hata5")))),
IF(#REF!+BH288=2017,
IF(#REF!=1,"17-18/1",
IF(#REF!=2,"17-18/2",
IF(#REF!=3,"18-19/1",
IF(#REF!=4,"18-19/2","Hata6")))),
IF(#REF!+BH288=2018,
IF(#REF!=1,"18-19/1",
IF(#REF!=2,"18-19/2",
IF(#REF!=3,"19-20/1",
IF(#REF!=4,"19-20/2","Hata7")))),
IF(#REF!+BH288=2019,
IF(#REF!=1,"19-20/1",
IF(#REF!=2,"19-20/2",
IF(#REF!=3,"20-21/1",
IF(#REF!=4,"20-21/2","Hata8")))),
IF(#REF!+BH288=2020,
IF(#REF!=1,"20-21/1",
IF(#REF!=2,"20-21/2",
IF(#REF!=3,"21-22/1",
IF(#REF!=4,"21-22/2","Hata9")))),
IF(#REF!+BH288=2021,
IF(#REF!=1,"21-22/1",
IF(#REF!=2,"21-22/2",
IF(#REF!=3,"22-23/1",
IF(#REF!=4,"22-23/2","Hata10")))),
IF(#REF!+BH288=2022,
IF(#REF!=1,"22-23/1",
IF(#REF!=2,"22-23/2",
IF(#REF!=3,"23-24/1",
IF(#REF!=4,"23-24/2","Hata11")))),
IF(#REF!+BH288=2023,
IF(#REF!=1,"23-24/1",
IF(#REF!=2,"23-24/2",
IF(#REF!=3,"24-25/1",
IF(#REF!=4,"24-25/2","Hata12")))),
)))))))))))),
IF(AZ288="T",
IF(#REF!+BH288=2012,
IF(#REF!=1,"12-13/1",
IF(#REF!=2,"12-13/2",
IF(#REF!=3,"12-13/3",
IF(#REF!=4,"13-14/1",
IF(#REF!=5,"13-14/2",
IF(#REF!=6,"13-14/3","Hata1")))))),
IF(#REF!+BH288=2013,
IF(#REF!=1,"13-14/1",
IF(#REF!=2,"13-14/2",
IF(#REF!=3,"13-14/3",
IF(#REF!=4,"14-15/1",
IF(#REF!=5,"14-15/2",
IF(#REF!=6,"14-15/3","Hata2")))))),
IF(#REF!+BH288=2014,
IF(#REF!=1,"14-15/1",
IF(#REF!=2,"14-15/2",
IF(#REF!=3,"14-15/3",
IF(#REF!=4,"15-16/1",
IF(#REF!=5,"15-16/2",
IF(#REF!=6,"15-16/3","Hata3")))))),
IF(AND(#REF!+#REF!&gt;2014,#REF!+#REF!&lt;2015,BH288=1),
IF(#REF!=0.1,"14-15/0.1",
IF(#REF!=0.2,"14-15/0.2",
IF(#REF!=0.3,"14-15/0.3","Hata4"))),
IF(#REF!+BH288=2015,
IF(#REF!=1,"15-16/1",
IF(#REF!=2,"15-16/2",
IF(#REF!=3,"15-16/3",
IF(#REF!=4,"16-17/1",
IF(#REF!=5,"16-17/2",
IF(#REF!=6,"16-17/3","Hata5")))))),
IF(#REF!+BH288=2016,
IF(#REF!=1,"16-17/1",
IF(#REF!=2,"16-17/2",
IF(#REF!=3,"16-17/3",
IF(#REF!=4,"17-18/1",
IF(#REF!=5,"17-18/2",
IF(#REF!=6,"17-18/3","Hata6")))))),
IF(#REF!+BH288=2017,
IF(#REF!=1,"17-18/1",
IF(#REF!=2,"17-18/2",
IF(#REF!=3,"17-18/3",
IF(#REF!=4,"18-19/1",
IF(#REF!=5,"18-19/2",
IF(#REF!=6,"18-19/3","Hata7")))))),
IF(#REF!+BH288=2018,
IF(#REF!=1,"18-19/1",
IF(#REF!=2,"18-19/2",
IF(#REF!=3,"18-19/3",
IF(#REF!=4,"19-20/1",
IF(#REF!=5," 19-20/2",
IF(#REF!=6,"19-20/3","Hata8")))))),
IF(#REF!+BH288=2019,
IF(#REF!=1,"19-20/1",
IF(#REF!=2,"19-20/2",
IF(#REF!=3,"19-20/3",
IF(#REF!=4,"20-21/1",
IF(#REF!=5,"20-21/2",
IF(#REF!=6,"20-21/3","Hata9")))))),
IF(#REF!+BH288=2020,
IF(#REF!=1,"20-21/1",
IF(#REF!=2,"20-21/2",
IF(#REF!=3,"20-21/3",
IF(#REF!=4,"21-22/1",
IF(#REF!=5,"21-22/2",
IF(#REF!=6,"21-22/3","Hata10")))))),
IF(#REF!+BH288=2021,
IF(#REF!=1,"21-22/1",
IF(#REF!=2,"21-22/2",
IF(#REF!=3,"21-22/3",
IF(#REF!=4,"22-23/1",
IF(#REF!=5,"22-23/2",
IF(#REF!=6,"22-23/3","Hata11")))))),
IF(#REF!+BH288=2022,
IF(#REF!=1,"22-23/1",
IF(#REF!=2,"22-23/2",
IF(#REF!=3,"22-23/3",
IF(#REF!=4,"23-24/1",
IF(#REF!=5,"23-24/2",
IF(#REF!=6,"23-24/3","Hata12")))))),
IF(#REF!+BH288=2023,
IF(#REF!=1,"23-24/1",
IF(#REF!=2,"23-24/2",
IF(#REF!=3,"23-24/3",
IF(#REF!=4,"24-25/1",
IF(#REF!=5,"24-25/2",
IF(#REF!=6,"24-25/3","Hata13")))))),
))))))))))))))
)</f>
        <v>#REF!</v>
      </c>
      <c r="G288" s="4"/>
      <c r="H288" s="2" t="s">
        <v>152</v>
      </c>
      <c r="I288" s="2">
        <v>238535</v>
      </c>
      <c r="J288" s="2" t="s">
        <v>107</v>
      </c>
      <c r="O288" s="2" t="s">
        <v>218</v>
      </c>
      <c r="P288" s="2" t="s">
        <v>218</v>
      </c>
      <c r="Q288" s="5">
        <v>0</v>
      </c>
      <c r="R288" s="2">
        <f>VLOOKUP($Q288,[1]sistem!$I$3:$L$10,2,FALSE)</f>
        <v>0</v>
      </c>
      <c r="S288" s="2">
        <f>VLOOKUP($Q288,[1]sistem!$I$3:$L$10,3,FALSE)</f>
        <v>0</v>
      </c>
      <c r="T288" s="2">
        <f>VLOOKUP($Q288,[1]sistem!$I$3:$L$10,4,FALSE)</f>
        <v>0</v>
      </c>
      <c r="U288" s="2" t="e">
        <f>VLOOKUP($AZ288,[1]sistem!$I$13:$L$14,2,FALSE)*#REF!</f>
        <v>#REF!</v>
      </c>
      <c r="V288" s="2" t="e">
        <f>VLOOKUP($AZ288,[1]sistem!$I$13:$L$14,3,FALSE)*#REF!</f>
        <v>#REF!</v>
      </c>
      <c r="W288" s="2" t="e">
        <f>VLOOKUP($AZ288,[1]sistem!$I$13:$L$14,4,FALSE)*#REF!</f>
        <v>#REF!</v>
      </c>
      <c r="X288" s="2" t="e">
        <f t="shared" si="96"/>
        <v>#REF!</v>
      </c>
      <c r="Y288" s="2" t="e">
        <f t="shared" si="97"/>
        <v>#REF!</v>
      </c>
      <c r="Z288" s="2" t="e">
        <f t="shared" si="98"/>
        <v>#REF!</v>
      </c>
      <c r="AA288" s="2" t="e">
        <f t="shared" si="99"/>
        <v>#REF!</v>
      </c>
      <c r="AB288" s="2">
        <f>VLOOKUP(AZ288,[1]sistem!$I$18:$J$19,2,FALSE)</f>
        <v>14</v>
      </c>
      <c r="AC288" s="2">
        <v>0.25</v>
      </c>
      <c r="AD288" s="2">
        <f>VLOOKUP($Q288,[1]sistem!$I$3:$M$10,5,FALSE)</f>
        <v>0</v>
      </c>
      <c r="AG288" s="2" t="e">
        <f>(#REF!+#REF!)*AB288</f>
        <v>#REF!</v>
      </c>
      <c r="AH288" s="2">
        <f>VLOOKUP($Q288,[1]sistem!$I$3:$N$10,6,FALSE)</f>
        <v>0</v>
      </c>
      <c r="AI288" s="2">
        <v>2</v>
      </c>
      <c r="AJ288" s="2">
        <f t="shared" si="100"/>
        <v>0</v>
      </c>
      <c r="AK288" s="2">
        <f>VLOOKUP($AZ288,[1]sistem!$I$18:$K$19,3,FALSE)</f>
        <v>14</v>
      </c>
      <c r="AL288" s="2" t="e">
        <f>AK288*#REF!</f>
        <v>#REF!</v>
      </c>
      <c r="AM288" s="2" t="e">
        <f t="shared" si="101"/>
        <v>#REF!</v>
      </c>
      <c r="AN288" s="2">
        <f t="shared" si="110"/>
        <v>25</v>
      </c>
      <c r="AO288" s="2" t="e">
        <f t="shared" si="102"/>
        <v>#REF!</v>
      </c>
      <c r="AP288" s="2" t="e">
        <f>ROUND(AO288-#REF!,0)</f>
        <v>#REF!</v>
      </c>
      <c r="AQ288" s="2">
        <f>IF(AZ288="s",IF(Q288=0,0,
IF(Q288=1,#REF!*4*4,
IF(Q288=2,0,
IF(Q288=3,#REF!*4*2,
IF(Q288=4,0,
IF(Q288=5,0,
IF(Q288=6,0,
IF(Q288=7,0)))))))),
IF(AZ288="t",
IF(Q288=0,0,
IF(Q288=1,#REF!*4*4*0.8,
IF(Q288=2,0,
IF(Q288=3,#REF!*4*2*0.8,
IF(Q288=4,0,
IF(Q288=5,0,
IF(Q288=6,0,
IF(Q288=7,0))))))))))</f>
        <v>0</v>
      </c>
      <c r="AR288" s="2">
        <f>IF(AZ288="s",
IF(Q288=0,0,
IF(Q288=1,0,
IF(Q288=2,#REF!*4*2,
IF(Q288=3,#REF!*4,
IF(Q288=4,#REF!*4,
IF(Q288=5,0,
IF(Q288=6,0,
IF(Q288=7,#REF!*4)))))))),
IF(AZ288="t",
IF(Q288=0,0,
IF(Q288=1,0,
IF(Q288=2,#REF!*4*2*0.8,
IF(Q288=3,#REF!*4*0.8,
IF(Q288=4,#REF!*4*0.8,
IF(Q288=5,0,
IF(Q288=6,0,
IF(Q288=7,#REF!*4))))))))))</f>
        <v>0</v>
      </c>
      <c r="AS288" s="2">
        <f>IF(AZ288="s",
IF(Q288=0,0,
IF(Q288=1,#REF!*2,
IF(Q288=2,#REF!*2,
IF(Q288=3,#REF!*2,
IF(Q288=4,#REF!*2,
IF(Q288=5,#REF!*2,
IF(Q288=6,#REF!*2,
IF(Q288=7,#REF!*2)))))))),
IF(AZ288="t",
IF(Q288=0,#REF!*2*0.8,
IF(Q288=1,#REF!*2*0.8,
IF(Q288=2,#REF!*2*0.8,
IF(Q288=3,#REF!*2*0.8,
IF(Q288=4,#REF!*2*0.8,
IF(Q288=5,#REF!*2*0.8,
IF(Q288=6,#REF!*1*0.8,
IF(Q288=7,#REF!*2))))))))))</f>
        <v>0</v>
      </c>
      <c r="AT288" s="2" t="e">
        <f t="shared" si="103"/>
        <v>#REF!</v>
      </c>
      <c r="AU288" s="2">
        <f>IF(AZ288="s",
IF(Q288=0,0,
IF(Q288=1,(14-2)*(#REF!+#REF!)/4*4,
IF(Q288=2,(14-2)*(#REF!+#REF!)/4*2,
IF(Q288=3,(14-2)*(#REF!+#REF!)/4*3,
IF(Q288=4,(14-2)*(#REF!+#REF!)/4,
IF(Q288=5,(14-2)*#REF!/4,
IF(Q288=6,0,
IF(Q288=7,(14)*#REF!)))))))),
IF(AZ288="t",
IF(Q288=0,0,
IF(Q288=1,(11-2)*(#REF!+#REF!)/4*4,
IF(Q288=2,(11-2)*(#REF!+#REF!)/4*2,
IF(Q288=3,(11-2)*(#REF!+#REF!)/4*3,
IF(Q288=4,(11-2)*(#REF!+#REF!)/4,
IF(Q288=5,(11-2)*#REF!/4,
IF(Q288=6,0,
IF(Q288=7,(11)*#REF!))))))))))</f>
        <v>0</v>
      </c>
      <c r="AV288" s="2" t="e">
        <f t="shared" si="104"/>
        <v>#REF!</v>
      </c>
      <c r="AW288" s="2">
        <f t="shared" si="105"/>
        <v>0</v>
      </c>
      <c r="AX288" s="2">
        <f t="shared" si="106"/>
        <v>0</v>
      </c>
      <c r="AY288" s="2">
        <f t="shared" si="107"/>
        <v>0</v>
      </c>
      <c r="AZ288" s="2" t="s">
        <v>63</v>
      </c>
      <c r="BA288" s="2" t="e">
        <f>IF(BG288="A",0,IF(AZ288="s",14*#REF!,IF(AZ288="T",11*#REF!,"HATA")))</f>
        <v>#REF!</v>
      </c>
      <c r="BB288" s="2" t="e">
        <f t="shared" si="108"/>
        <v>#REF!</v>
      </c>
      <c r="BC288" s="2" t="e">
        <f t="shared" si="109"/>
        <v>#REF!</v>
      </c>
      <c r="BD288" s="2" t="e">
        <f>IF(BC288-#REF!=0,"DOĞRU","YANLIŞ")</f>
        <v>#REF!</v>
      </c>
      <c r="BE288" s="2" t="e">
        <f>#REF!-BC288</f>
        <v>#REF!</v>
      </c>
      <c r="BF288" s="2">
        <v>0</v>
      </c>
      <c r="BH288" s="2">
        <v>0</v>
      </c>
      <c r="BJ288" s="2">
        <v>0</v>
      </c>
      <c r="BL288" s="7" t="e">
        <f>#REF!*14</f>
        <v>#REF!</v>
      </c>
      <c r="BM288" s="9"/>
      <c r="BN288" s="8"/>
      <c r="BO288" s="13"/>
      <c r="BP288" s="13"/>
      <c r="BQ288" s="13"/>
      <c r="BR288" s="13"/>
      <c r="BS288" s="13"/>
      <c r="BT288" s="10"/>
      <c r="BU288" s="11"/>
      <c r="BV288" s="12"/>
      <c r="CC288" s="41"/>
      <c r="CD288" s="41"/>
      <c r="CE288" s="41"/>
      <c r="CF288" s="42"/>
      <c r="CG288" s="42"/>
      <c r="CH288" s="42"/>
      <c r="CI288" s="42"/>
      <c r="CJ288" s="42"/>
      <c r="CK288" s="42"/>
    </row>
    <row r="289" spans="1:89" hidden="1" x14ac:dyDescent="0.25">
      <c r="A289" s="2" t="s">
        <v>104</v>
      </c>
      <c r="B289" s="2" t="s">
        <v>105</v>
      </c>
      <c r="C289" s="2" t="s">
        <v>105</v>
      </c>
      <c r="D289" s="4" t="s">
        <v>60</v>
      </c>
      <c r="E289" s="4" t="s">
        <v>60</v>
      </c>
      <c r="F289" s="5" t="e">
        <f>IF(AZ289="S",
IF(#REF!+BH289=2012,
IF(#REF!=1,"12-13/1",
IF(#REF!=2,"12-13/2",
IF(#REF!=3,"13-14/1",
IF(#REF!=4,"13-14/2","Hata1")))),
IF(#REF!+BH289=2013,
IF(#REF!=1,"13-14/1",
IF(#REF!=2,"13-14/2",
IF(#REF!=3,"14-15/1",
IF(#REF!=4,"14-15/2","Hata2")))),
IF(#REF!+BH289=2014,
IF(#REF!=1,"14-15/1",
IF(#REF!=2,"14-15/2",
IF(#REF!=3,"15-16/1",
IF(#REF!=4,"15-16/2","Hata3")))),
IF(#REF!+BH289=2015,
IF(#REF!=1,"15-16/1",
IF(#REF!=2,"15-16/2",
IF(#REF!=3,"16-17/1",
IF(#REF!=4,"16-17/2","Hata4")))),
IF(#REF!+BH289=2016,
IF(#REF!=1,"16-17/1",
IF(#REF!=2,"16-17/2",
IF(#REF!=3,"17-18/1",
IF(#REF!=4,"17-18/2","Hata5")))),
IF(#REF!+BH289=2017,
IF(#REF!=1,"17-18/1",
IF(#REF!=2,"17-18/2",
IF(#REF!=3,"18-19/1",
IF(#REF!=4,"18-19/2","Hata6")))),
IF(#REF!+BH289=2018,
IF(#REF!=1,"18-19/1",
IF(#REF!=2,"18-19/2",
IF(#REF!=3,"19-20/1",
IF(#REF!=4,"19-20/2","Hata7")))),
IF(#REF!+BH289=2019,
IF(#REF!=1,"19-20/1",
IF(#REF!=2,"19-20/2",
IF(#REF!=3,"20-21/1",
IF(#REF!=4,"20-21/2","Hata8")))),
IF(#REF!+BH289=2020,
IF(#REF!=1,"20-21/1",
IF(#REF!=2,"20-21/2",
IF(#REF!=3,"21-22/1",
IF(#REF!=4,"21-22/2","Hata9")))),
IF(#REF!+BH289=2021,
IF(#REF!=1,"21-22/1",
IF(#REF!=2,"21-22/2",
IF(#REF!=3,"22-23/1",
IF(#REF!=4,"22-23/2","Hata10")))),
IF(#REF!+BH289=2022,
IF(#REF!=1,"22-23/1",
IF(#REF!=2,"22-23/2",
IF(#REF!=3,"23-24/1",
IF(#REF!=4,"23-24/2","Hata11")))),
IF(#REF!+BH289=2023,
IF(#REF!=1,"23-24/1",
IF(#REF!=2,"23-24/2",
IF(#REF!=3,"24-25/1",
IF(#REF!=4,"24-25/2","Hata12")))),
)))))))))))),
IF(AZ289="T",
IF(#REF!+BH289=2012,
IF(#REF!=1,"12-13/1",
IF(#REF!=2,"12-13/2",
IF(#REF!=3,"12-13/3",
IF(#REF!=4,"13-14/1",
IF(#REF!=5,"13-14/2",
IF(#REF!=6,"13-14/3","Hata1")))))),
IF(#REF!+BH289=2013,
IF(#REF!=1,"13-14/1",
IF(#REF!=2,"13-14/2",
IF(#REF!=3,"13-14/3",
IF(#REF!=4,"14-15/1",
IF(#REF!=5,"14-15/2",
IF(#REF!=6,"14-15/3","Hata2")))))),
IF(#REF!+BH289=2014,
IF(#REF!=1,"14-15/1",
IF(#REF!=2,"14-15/2",
IF(#REF!=3,"14-15/3",
IF(#REF!=4,"15-16/1",
IF(#REF!=5,"15-16/2",
IF(#REF!=6,"15-16/3","Hata3")))))),
IF(AND(#REF!+#REF!&gt;2014,#REF!+#REF!&lt;2015,BH289=1),
IF(#REF!=0.1,"14-15/0.1",
IF(#REF!=0.2,"14-15/0.2",
IF(#REF!=0.3,"14-15/0.3","Hata4"))),
IF(#REF!+BH289=2015,
IF(#REF!=1,"15-16/1",
IF(#REF!=2,"15-16/2",
IF(#REF!=3,"15-16/3",
IF(#REF!=4,"16-17/1",
IF(#REF!=5,"16-17/2",
IF(#REF!=6,"16-17/3","Hata5")))))),
IF(#REF!+BH289=2016,
IF(#REF!=1,"16-17/1",
IF(#REF!=2,"16-17/2",
IF(#REF!=3,"16-17/3",
IF(#REF!=4,"17-18/1",
IF(#REF!=5,"17-18/2",
IF(#REF!=6,"17-18/3","Hata6")))))),
IF(#REF!+BH289=2017,
IF(#REF!=1,"17-18/1",
IF(#REF!=2,"17-18/2",
IF(#REF!=3,"17-18/3",
IF(#REF!=4,"18-19/1",
IF(#REF!=5,"18-19/2",
IF(#REF!=6,"18-19/3","Hata7")))))),
IF(#REF!+BH289=2018,
IF(#REF!=1,"18-19/1",
IF(#REF!=2,"18-19/2",
IF(#REF!=3,"18-19/3",
IF(#REF!=4,"19-20/1",
IF(#REF!=5," 19-20/2",
IF(#REF!=6,"19-20/3","Hata8")))))),
IF(#REF!+BH289=2019,
IF(#REF!=1,"19-20/1",
IF(#REF!=2,"19-20/2",
IF(#REF!=3,"19-20/3",
IF(#REF!=4,"20-21/1",
IF(#REF!=5,"20-21/2",
IF(#REF!=6,"20-21/3","Hata9")))))),
IF(#REF!+BH289=2020,
IF(#REF!=1,"20-21/1",
IF(#REF!=2,"20-21/2",
IF(#REF!=3,"20-21/3",
IF(#REF!=4,"21-22/1",
IF(#REF!=5,"21-22/2",
IF(#REF!=6,"21-22/3","Hata10")))))),
IF(#REF!+BH289=2021,
IF(#REF!=1,"21-22/1",
IF(#REF!=2,"21-22/2",
IF(#REF!=3,"21-22/3",
IF(#REF!=4,"22-23/1",
IF(#REF!=5,"22-23/2",
IF(#REF!=6,"22-23/3","Hata11")))))),
IF(#REF!+BH289=2022,
IF(#REF!=1,"22-23/1",
IF(#REF!=2,"22-23/2",
IF(#REF!=3,"22-23/3",
IF(#REF!=4,"23-24/1",
IF(#REF!=5,"23-24/2",
IF(#REF!=6,"23-24/3","Hata12")))))),
IF(#REF!+BH289=2023,
IF(#REF!=1,"23-24/1",
IF(#REF!=2,"23-24/2",
IF(#REF!=3,"23-24/3",
IF(#REF!=4,"24-25/1",
IF(#REF!=5,"24-25/2",
IF(#REF!=6,"24-25/3","Hata13")))))),
))))))))))))))
)</f>
        <v>#REF!</v>
      </c>
      <c r="G289" s="4"/>
      <c r="H289" s="2" t="s">
        <v>153</v>
      </c>
      <c r="I289" s="2">
        <v>238536</v>
      </c>
      <c r="J289" s="2" t="s">
        <v>107</v>
      </c>
      <c r="O289" s="2" t="s">
        <v>108</v>
      </c>
      <c r="P289" s="2" t="s">
        <v>109</v>
      </c>
      <c r="Q289" s="5">
        <v>7</v>
      </c>
      <c r="R289" s="2">
        <f>VLOOKUP($Q289,[1]sistem!$I$3:$L$10,2,FALSE)</f>
        <v>0</v>
      </c>
      <c r="S289" s="2">
        <f>VLOOKUP($Q289,[1]sistem!$I$3:$L$10,3,FALSE)</f>
        <v>1</v>
      </c>
      <c r="T289" s="2">
        <f>VLOOKUP($Q289,[1]sistem!$I$3:$L$10,4,FALSE)</f>
        <v>1</v>
      </c>
      <c r="U289" s="2" t="e">
        <f>VLOOKUP($AZ289,[1]sistem!$I$13:$L$14,2,FALSE)*#REF!</f>
        <v>#REF!</v>
      </c>
      <c r="V289" s="2" t="e">
        <f>VLOOKUP($AZ289,[1]sistem!$I$13:$L$14,3,FALSE)*#REF!</f>
        <v>#REF!</v>
      </c>
      <c r="W289" s="2" t="e">
        <f>VLOOKUP($AZ289,[1]sistem!$I$13:$L$14,4,FALSE)*#REF!</f>
        <v>#REF!</v>
      </c>
      <c r="X289" s="2" t="e">
        <f t="shared" si="96"/>
        <v>#REF!</v>
      </c>
      <c r="Y289" s="2" t="e">
        <f t="shared" si="97"/>
        <v>#REF!</v>
      </c>
      <c r="Z289" s="2" t="e">
        <f t="shared" si="98"/>
        <v>#REF!</v>
      </c>
      <c r="AA289" s="2" t="e">
        <f t="shared" si="99"/>
        <v>#REF!</v>
      </c>
      <c r="AB289" s="2">
        <f>VLOOKUP(AZ289,[1]sistem!$I$18:$J$19,2,FALSE)</f>
        <v>14</v>
      </c>
      <c r="AC289" s="2">
        <v>0.25</v>
      </c>
      <c r="AD289" s="2">
        <f>VLOOKUP($Q289,[1]sistem!$I$3:$M$10,5,FALSE)</f>
        <v>1</v>
      </c>
      <c r="AG289" s="2" t="e">
        <f>(#REF!+#REF!)*AB289</f>
        <v>#REF!</v>
      </c>
      <c r="AH289" s="2">
        <f>VLOOKUP($Q289,[1]sistem!$I$3:$N$10,6,FALSE)</f>
        <v>2</v>
      </c>
      <c r="AI289" s="2">
        <v>2</v>
      </c>
      <c r="AJ289" s="2">
        <f t="shared" si="100"/>
        <v>4</v>
      </c>
      <c r="AK289" s="2">
        <f>VLOOKUP($AZ289,[1]sistem!$I$18:$K$19,3,FALSE)</f>
        <v>14</v>
      </c>
      <c r="AL289" s="2" t="e">
        <f>AK289*#REF!</f>
        <v>#REF!</v>
      </c>
      <c r="AM289" s="2" t="e">
        <f t="shared" si="101"/>
        <v>#REF!</v>
      </c>
      <c r="AN289" s="2">
        <f t="shared" si="110"/>
        <v>25</v>
      </c>
      <c r="AO289" s="2" t="e">
        <f t="shared" si="102"/>
        <v>#REF!</v>
      </c>
      <c r="AP289" s="2" t="e">
        <f>ROUND(AO289-#REF!,0)</f>
        <v>#REF!</v>
      </c>
      <c r="AQ289" s="2">
        <f>IF(AZ289="s",IF(Q289=0,0,
IF(Q289=1,#REF!*4*4,
IF(Q289=2,0,
IF(Q289=3,#REF!*4*2,
IF(Q289=4,0,
IF(Q289=5,0,
IF(Q289=6,0,
IF(Q289=7,0)))))))),
IF(AZ289="t",
IF(Q289=0,0,
IF(Q289=1,#REF!*4*4*0.8,
IF(Q289=2,0,
IF(Q289=3,#REF!*4*2*0.8,
IF(Q289=4,0,
IF(Q289=5,0,
IF(Q289=6,0,
IF(Q289=7,0))))))))))</f>
        <v>0</v>
      </c>
      <c r="AR289" s="2" t="e">
        <f>IF(AZ289="s",
IF(Q289=0,0,
IF(Q289=1,0,
IF(Q289=2,#REF!*4*2,
IF(Q289=3,#REF!*4,
IF(Q289=4,#REF!*4,
IF(Q289=5,0,
IF(Q289=6,0,
IF(Q289=7,#REF!*4)))))))),
IF(AZ289="t",
IF(Q289=0,0,
IF(Q289=1,0,
IF(Q289=2,#REF!*4*2*0.8,
IF(Q289=3,#REF!*4*0.8,
IF(Q289=4,#REF!*4*0.8,
IF(Q289=5,0,
IF(Q289=6,0,
IF(Q289=7,#REF!*4))))))))))</f>
        <v>#REF!</v>
      </c>
      <c r="AS289" s="2" t="e">
        <f>IF(AZ289="s",
IF(Q289=0,0,
IF(Q289=1,#REF!*2,
IF(Q289=2,#REF!*2,
IF(Q289=3,#REF!*2,
IF(Q289=4,#REF!*2,
IF(Q289=5,#REF!*2,
IF(Q289=6,#REF!*2,
IF(Q289=7,#REF!*2)))))))),
IF(AZ289="t",
IF(Q289=0,#REF!*2*0.8,
IF(Q289=1,#REF!*2*0.8,
IF(Q289=2,#REF!*2*0.8,
IF(Q289=3,#REF!*2*0.8,
IF(Q289=4,#REF!*2*0.8,
IF(Q289=5,#REF!*2*0.8,
IF(Q289=6,#REF!*1*0.8,
IF(Q289=7,#REF!*2))))))))))</f>
        <v>#REF!</v>
      </c>
      <c r="AT289" s="2" t="e">
        <f t="shared" si="103"/>
        <v>#REF!</v>
      </c>
      <c r="AU289" s="2" t="e">
        <f>IF(AZ289="s",
IF(Q289=0,0,
IF(Q289=1,(14-2)*(#REF!+#REF!)/4*4,
IF(Q289=2,(14-2)*(#REF!+#REF!)/4*2,
IF(Q289=3,(14-2)*(#REF!+#REF!)/4*3,
IF(Q289=4,(14-2)*(#REF!+#REF!)/4,
IF(Q289=5,(14-2)*#REF!/4,
IF(Q289=6,0,
IF(Q289=7,(14)*#REF!)))))))),
IF(AZ289="t",
IF(Q289=0,0,
IF(Q289=1,(11-2)*(#REF!+#REF!)/4*4,
IF(Q289=2,(11-2)*(#REF!+#REF!)/4*2,
IF(Q289=3,(11-2)*(#REF!+#REF!)/4*3,
IF(Q289=4,(11-2)*(#REF!+#REF!)/4,
IF(Q289=5,(11-2)*#REF!/4,
IF(Q289=6,0,
IF(Q289=7,(11)*#REF!))))))))))</f>
        <v>#REF!</v>
      </c>
      <c r="AV289" s="2" t="e">
        <f t="shared" si="104"/>
        <v>#REF!</v>
      </c>
      <c r="AW289" s="2">
        <f t="shared" si="105"/>
        <v>8</v>
      </c>
      <c r="AX289" s="2">
        <f t="shared" si="106"/>
        <v>4</v>
      </c>
      <c r="AY289" s="2" t="e">
        <f t="shared" si="107"/>
        <v>#REF!</v>
      </c>
      <c r="AZ289" s="2" t="s">
        <v>63</v>
      </c>
      <c r="BA289" s="2">
        <f>IF(BG289="A",0,IF(AZ289="s",14*#REF!,IF(AZ289="T",11*#REF!,"HATA")))</f>
        <v>0</v>
      </c>
      <c r="BB289" s="2" t="e">
        <f t="shared" si="108"/>
        <v>#REF!</v>
      </c>
      <c r="BC289" s="2" t="e">
        <f t="shared" si="109"/>
        <v>#REF!</v>
      </c>
      <c r="BD289" s="2" t="e">
        <f>IF(BC289-#REF!=0,"DOĞRU","YANLIŞ")</f>
        <v>#REF!</v>
      </c>
      <c r="BE289" s="2" t="e">
        <f>#REF!-BC289</f>
        <v>#REF!</v>
      </c>
      <c r="BF289" s="2">
        <v>0</v>
      </c>
      <c r="BG289" s="2" t="s">
        <v>110</v>
      </c>
      <c r="BH289" s="2">
        <v>0</v>
      </c>
      <c r="BJ289" s="2">
        <v>7</v>
      </c>
      <c r="BL289" s="7" t="e">
        <f>#REF!*14</f>
        <v>#REF!</v>
      </c>
      <c r="BM289" s="9"/>
      <c r="BN289" s="8"/>
      <c r="BO289" s="13"/>
      <c r="BP289" s="13"/>
      <c r="BQ289" s="13"/>
      <c r="BR289" s="13"/>
      <c r="BS289" s="13"/>
      <c r="BT289" s="10"/>
      <c r="BU289" s="11"/>
      <c r="BV289" s="12"/>
      <c r="CC289" s="41"/>
      <c r="CD289" s="41"/>
      <c r="CE289" s="41"/>
      <c r="CF289" s="42"/>
      <c r="CG289" s="42"/>
      <c r="CH289" s="42"/>
      <c r="CI289" s="42"/>
      <c r="CJ289" s="42"/>
      <c r="CK289" s="42"/>
    </row>
    <row r="290" spans="1:89" hidden="1" x14ac:dyDescent="0.25">
      <c r="A290" s="54" t="s">
        <v>245</v>
      </c>
      <c r="B290" s="54" t="s">
        <v>246</v>
      </c>
      <c r="C290" s="2" t="s">
        <v>246</v>
      </c>
      <c r="D290" s="4" t="s">
        <v>60</v>
      </c>
      <c r="E290" s="4" t="s">
        <v>60</v>
      </c>
      <c r="F290" s="5" t="e">
        <f>IF(AZ290="S",
IF(#REF!+BH290=2012,
IF(#REF!=1,"12-13/1",
IF(#REF!=2,"12-13/2",
IF(#REF!=3,"13-14/1",
IF(#REF!=4,"13-14/2","Hata1")))),
IF(#REF!+BH290=2013,
IF(#REF!=1,"13-14/1",
IF(#REF!=2,"13-14/2",
IF(#REF!=3,"14-15/1",
IF(#REF!=4,"14-15/2","Hata2")))),
IF(#REF!+BH290=2014,
IF(#REF!=1,"14-15/1",
IF(#REF!=2,"14-15/2",
IF(#REF!=3,"15-16/1",
IF(#REF!=4,"15-16/2","Hata3")))),
IF(#REF!+BH290=2015,
IF(#REF!=1,"15-16/1",
IF(#REF!=2,"15-16/2",
IF(#REF!=3,"16-17/1",
IF(#REF!=4,"16-17/2","Hata4")))),
IF(#REF!+BH290=2016,
IF(#REF!=1,"16-17/1",
IF(#REF!=2,"16-17/2",
IF(#REF!=3,"17-18/1",
IF(#REF!=4,"17-18/2","Hata5")))),
IF(#REF!+BH290=2017,
IF(#REF!=1,"17-18/1",
IF(#REF!=2,"17-18/2",
IF(#REF!=3,"18-19/1",
IF(#REF!=4,"18-19/2","Hata6")))),
IF(#REF!+BH290=2018,
IF(#REF!=1,"18-19/1",
IF(#REF!=2,"18-19/2",
IF(#REF!=3,"19-20/1",
IF(#REF!=4,"19-20/2","Hata7")))),
IF(#REF!+BH290=2019,
IF(#REF!=1,"19-20/1",
IF(#REF!=2,"19-20/2",
IF(#REF!=3,"20-21/1",
IF(#REF!=4,"20-21/2","Hata8")))),
IF(#REF!+BH290=2020,
IF(#REF!=1,"20-21/1",
IF(#REF!=2,"20-21/2",
IF(#REF!=3,"21-22/1",
IF(#REF!=4,"21-22/2","Hata9")))),
IF(#REF!+BH290=2021,
IF(#REF!=1,"21-22/1",
IF(#REF!=2,"21-22/2",
IF(#REF!=3,"22-23/1",
IF(#REF!=4,"22-23/2","Hata10")))),
IF(#REF!+BH290=2022,
IF(#REF!=1,"22-23/1",
IF(#REF!=2,"22-23/2",
IF(#REF!=3,"23-24/1",
IF(#REF!=4,"23-24/2","Hata11")))),
IF(#REF!+BH290=2023,
IF(#REF!=1,"23-24/1",
IF(#REF!=2,"23-24/2",
IF(#REF!=3,"24-25/1",
IF(#REF!=4,"24-25/2","Hata12")))),
)))))))))))),
IF(AZ290="T",
IF(#REF!+BH290=2012,
IF(#REF!=1,"12-13/1",
IF(#REF!=2,"12-13/2",
IF(#REF!=3,"12-13/3",
IF(#REF!=4,"13-14/1",
IF(#REF!=5,"13-14/2",
IF(#REF!=6,"13-14/3","Hata1")))))),
IF(#REF!+BH290=2013,
IF(#REF!=1,"13-14/1",
IF(#REF!=2,"13-14/2",
IF(#REF!=3,"13-14/3",
IF(#REF!=4,"14-15/1",
IF(#REF!=5,"14-15/2",
IF(#REF!=6,"14-15/3","Hata2")))))),
IF(#REF!+BH290=2014,
IF(#REF!=1,"14-15/1",
IF(#REF!=2,"14-15/2",
IF(#REF!=3,"14-15/3",
IF(#REF!=4,"15-16/1",
IF(#REF!=5,"15-16/2",
IF(#REF!=6,"15-16/3","Hata3")))))),
IF(AND(#REF!+#REF!&gt;2014,#REF!+#REF!&lt;2015,BH290=1),
IF(#REF!=0.1,"14-15/0.1",
IF(#REF!=0.2,"14-15/0.2",
IF(#REF!=0.3,"14-15/0.3","Hata4"))),
IF(#REF!+BH290=2015,
IF(#REF!=1,"15-16/1",
IF(#REF!=2,"15-16/2",
IF(#REF!=3,"15-16/3",
IF(#REF!=4,"16-17/1",
IF(#REF!=5,"16-17/2",
IF(#REF!=6,"16-17/3","Hata5")))))),
IF(#REF!+BH290=2016,
IF(#REF!=1,"16-17/1",
IF(#REF!=2,"16-17/2",
IF(#REF!=3,"16-17/3",
IF(#REF!=4,"17-18/1",
IF(#REF!=5,"17-18/2",
IF(#REF!=6,"17-18/3","Hata6")))))),
IF(#REF!+BH290=2017,
IF(#REF!=1,"17-18/1",
IF(#REF!=2,"17-18/2",
IF(#REF!=3,"17-18/3",
IF(#REF!=4,"18-19/1",
IF(#REF!=5,"18-19/2",
IF(#REF!=6,"18-19/3","Hata7")))))),
IF(#REF!+BH290=2018,
IF(#REF!=1,"18-19/1",
IF(#REF!=2,"18-19/2",
IF(#REF!=3,"18-19/3",
IF(#REF!=4,"19-20/1",
IF(#REF!=5," 19-20/2",
IF(#REF!=6,"19-20/3","Hata8")))))),
IF(#REF!+BH290=2019,
IF(#REF!=1,"19-20/1",
IF(#REF!=2,"19-20/2",
IF(#REF!=3,"19-20/3",
IF(#REF!=4,"20-21/1",
IF(#REF!=5,"20-21/2",
IF(#REF!=6,"20-21/3","Hata9")))))),
IF(#REF!+BH290=2020,
IF(#REF!=1,"20-21/1",
IF(#REF!=2,"20-21/2",
IF(#REF!=3,"20-21/3",
IF(#REF!=4,"21-22/1",
IF(#REF!=5,"21-22/2",
IF(#REF!=6,"21-22/3","Hata10")))))),
IF(#REF!+BH290=2021,
IF(#REF!=1,"21-22/1",
IF(#REF!=2,"21-22/2",
IF(#REF!=3,"21-22/3",
IF(#REF!=4,"22-23/1",
IF(#REF!=5,"22-23/2",
IF(#REF!=6,"22-23/3","Hata11")))))),
IF(#REF!+BH290=2022,
IF(#REF!=1,"22-23/1",
IF(#REF!=2,"22-23/2",
IF(#REF!=3,"22-23/3",
IF(#REF!=4,"23-24/1",
IF(#REF!=5,"23-24/2",
IF(#REF!=6,"23-24/3","Hata12")))))),
IF(#REF!+BH290=2023,
IF(#REF!=1,"23-24/1",
IF(#REF!=2,"23-24/2",
IF(#REF!=3,"23-24/3",
IF(#REF!=4,"24-25/1",
IF(#REF!=5,"24-25/2",
IF(#REF!=6,"24-25/3","Hata13")))))),
))))))))))))))
)</f>
        <v>#REF!</v>
      </c>
      <c r="G290" s="4"/>
      <c r="H290" s="54" t="s">
        <v>153</v>
      </c>
      <c r="I290" s="2">
        <v>238536</v>
      </c>
      <c r="J290" s="2" t="s">
        <v>107</v>
      </c>
      <c r="L290" s="2">
        <v>4358</v>
      </c>
      <c r="Q290" s="55">
        <v>0</v>
      </c>
      <c r="R290" s="2">
        <f>VLOOKUP($Q290,[1]sistem!$I$3:$L$10,2,FALSE)</f>
        <v>0</v>
      </c>
      <c r="S290" s="2">
        <f>VLOOKUP($Q290,[1]sistem!$I$3:$L$10,3,FALSE)</f>
        <v>0</v>
      </c>
      <c r="T290" s="2">
        <f>VLOOKUP($Q290,[1]sistem!$I$3:$L$10,4,FALSE)</f>
        <v>0</v>
      </c>
      <c r="U290" s="2" t="e">
        <f>VLOOKUP($AZ290,[1]sistem!$I$13:$L$14,2,FALSE)*#REF!</f>
        <v>#REF!</v>
      </c>
      <c r="V290" s="2" t="e">
        <f>VLOOKUP($AZ290,[1]sistem!$I$13:$L$14,3,FALSE)*#REF!</f>
        <v>#REF!</v>
      </c>
      <c r="W290" s="2" t="e">
        <f>VLOOKUP($AZ290,[1]sistem!$I$13:$L$14,4,FALSE)*#REF!</f>
        <v>#REF!</v>
      </c>
      <c r="X290" s="2" t="e">
        <f t="shared" si="96"/>
        <v>#REF!</v>
      </c>
      <c r="Y290" s="2" t="e">
        <f t="shared" si="97"/>
        <v>#REF!</v>
      </c>
      <c r="Z290" s="2" t="e">
        <f t="shared" si="98"/>
        <v>#REF!</v>
      </c>
      <c r="AA290" s="2" t="e">
        <f t="shared" si="99"/>
        <v>#REF!</v>
      </c>
      <c r="AB290" s="2">
        <f>VLOOKUP(AZ290,[1]sistem!$I$18:$J$19,2,FALSE)</f>
        <v>11</v>
      </c>
      <c r="AC290" s="2">
        <v>0.25</v>
      </c>
      <c r="AD290" s="2">
        <f>VLOOKUP($Q290,[1]sistem!$I$3:$M$10,5,FALSE)</f>
        <v>0</v>
      </c>
      <c r="AG290" s="2" t="e">
        <f>(#REF!+#REF!)*AB290</f>
        <v>#REF!</v>
      </c>
      <c r="AH290" s="2">
        <f>VLOOKUP($Q290,[1]sistem!$I$3:$N$10,6,FALSE)</f>
        <v>0</v>
      </c>
      <c r="AI290" s="2">
        <v>2</v>
      </c>
      <c r="AJ290" s="2">
        <f t="shared" si="100"/>
        <v>0</v>
      </c>
      <c r="AK290" s="2">
        <f>VLOOKUP($AZ290,[1]sistem!$I$18:$K$19,3,FALSE)</f>
        <v>11</v>
      </c>
      <c r="AL290" s="2" t="e">
        <f>AK290*#REF!</f>
        <v>#REF!</v>
      </c>
      <c r="AM290" s="2" t="e">
        <f t="shared" si="101"/>
        <v>#REF!</v>
      </c>
      <c r="AN290" s="2">
        <f t="shared" si="110"/>
        <v>25</v>
      </c>
      <c r="AO290" s="2" t="e">
        <f t="shared" si="102"/>
        <v>#REF!</v>
      </c>
      <c r="AP290" s="2" t="e">
        <f>ROUND(AO290-#REF!,0)</f>
        <v>#REF!</v>
      </c>
      <c r="AQ290" s="2">
        <f>IF(AZ290="s",IF(Q290=0,0,
IF(Q290=1,#REF!*4*4,
IF(Q290=2,0,
IF(Q290=3,#REF!*4*2,
IF(Q290=4,0,
IF(Q290=5,0,
IF(Q290=6,0,
IF(Q290=7,0)))))))),
IF(AZ290="t",
IF(Q290=0,0,
IF(Q290=1,#REF!*4*4*0.8,
IF(Q290=2,0,
IF(Q290=3,#REF!*4*2*0.8,
IF(Q290=4,0,
IF(Q290=5,0,
IF(Q290=6,0,
IF(Q290=7,0))))))))))</f>
        <v>0</v>
      </c>
      <c r="AR290" s="2">
        <f>IF(AZ290="s",
IF(Q290=0,0,
IF(Q290=1,0,
IF(Q290=2,#REF!*4*2,
IF(Q290=3,#REF!*4,
IF(Q290=4,#REF!*4,
IF(Q290=5,0,
IF(Q290=6,0,
IF(Q290=7,#REF!*4)))))))),
IF(AZ290="t",
IF(Q290=0,0,
IF(Q290=1,0,
IF(Q290=2,#REF!*4*2*0.8,
IF(Q290=3,#REF!*4*0.8,
IF(Q290=4,#REF!*4*0.8,
IF(Q290=5,0,
IF(Q290=6,0,
IF(Q290=7,#REF!*4))))))))))</f>
        <v>0</v>
      </c>
      <c r="AS290" s="2" t="e">
        <f>IF(AZ290="s",
IF(Q290=0,0,
IF(Q290=1,#REF!*2,
IF(Q290=2,#REF!*2,
IF(Q290=3,#REF!*2,
IF(Q290=4,#REF!*2,
IF(Q290=5,#REF!*2,
IF(Q290=6,#REF!*2,
IF(Q290=7,#REF!*2)))))))),
IF(AZ290="t",
IF(Q290=0,#REF!*2*0.8,
IF(Q290=1,#REF!*2*0.8,
IF(Q290=2,#REF!*2*0.8,
IF(Q290=3,#REF!*2*0.8,
IF(Q290=4,#REF!*2*0.8,
IF(Q290=5,#REF!*2*0.8,
IF(Q290=6,#REF!*1*0.8,
IF(Q290=7,#REF!*2))))))))))</f>
        <v>#REF!</v>
      </c>
      <c r="AT290" s="2" t="e">
        <f t="shared" si="103"/>
        <v>#REF!</v>
      </c>
      <c r="AU290" s="2">
        <f>IF(AZ290="s",
IF(Q290=0,0,
IF(Q290=1,(14-2)*(#REF!+#REF!)/4*4,
IF(Q290=2,(14-2)*(#REF!+#REF!)/4*2,
IF(Q290=3,(14-2)*(#REF!+#REF!)/4*3,
IF(Q290=4,(14-2)*(#REF!+#REF!)/4,
IF(Q290=5,(14-2)*#REF!/4,
IF(Q290=6,0,
IF(Q290=7,(14)*#REF!)))))))),
IF(AZ290="t",
IF(Q290=0,0,
IF(Q290=1,(11-2)*(#REF!+#REF!)/4*4,
IF(Q290=2,(11-2)*(#REF!+#REF!)/4*2,
IF(Q290=3,(11-2)*(#REF!+#REF!)/4*3,
IF(Q290=4,(11-2)*(#REF!+#REF!)/4,
IF(Q290=5,(11-2)*#REF!/4,
IF(Q290=6,0,
IF(Q290=7,(11)*#REF!))))))))))</f>
        <v>0</v>
      </c>
      <c r="AV290" s="2" t="e">
        <f t="shared" si="104"/>
        <v>#REF!</v>
      </c>
      <c r="AW290" s="2">
        <f t="shared" si="105"/>
        <v>0</v>
      </c>
      <c r="AX290" s="2">
        <f t="shared" si="106"/>
        <v>0</v>
      </c>
      <c r="AY290" s="2" t="e">
        <f t="shared" si="107"/>
        <v>#REF!</v>
      </c>
      <c r="AZ290" s="2" t="s">
        <v>81</v>
      </c>
      <c r="BA290" s="2" t="e">
        <f>IF(BG290="A",0,IF(AZ290="s",14*#REF!,IF(AZ290="T",11*#REF!,"HATA")))</f>
        <v>#REF!</v>
      </c>
      <c r="BB290" s="2" t="e">
        <f t="shared" si="108"/>
        <v>#REF!</v>
      </c>
      <c r="BC290" s="2" t="e">
        <f t="shared" si="109"/>
        <v>#REF!</v>
      </c>
      <c r="BD290" s="2" t="e">
        <f>IF(BC290-#REF!=0,"DOĞRU","YANLIŞ")</f>
        <v>#REF!</v>
      </c>
      <c r="BE290" s="2" t="e">
        <f>#REF!-BC290</f>
        <v>#REF!</v>
      </c>
      <c r="BF290" s="2">
        <v>0</v>
      </c>
      <c r="BH290" s="2">
        <v>0</v>
      </c>
      <c r="BJ290" s="2">
        <v>0</v>
      </c>
      <c r="BL290" s="7" t="e">
        <f>#REF!*14</f>
        <v>#REF!</v>
      </c>
      <c r="BM290" s="9"/>
      <c r="BN290" s="8"/>
      <c r="BO290" s="13"/>
      <c r="BP290" s="13"/>
      <c r="BQ290" s="13"/>
      <c r="BR290" s="13"/>
      <c r="BS290" s="13"/>
      <c r="BT290" s="10"/>
      <c r="BU290" s="11"/>
      <c r="BV290" s="12"/>
      <c r="CC290" s="51"/>
      <c r="CD290" s="51"/>
      <c r="CE290" s="51"/>
      <c r="CF290" s="52"/>
      <c r="CG290" s="52"/>
      <c r="CH290" s="52"/>
      <c r="CI290" s="52"/>
      <c r="CJ290" s="42"/>
      <c r="CK290" s="42"/>
    </row>
    <row r="291" spans="1:89" hidden="1" x14ac:dyDescent="0.25">
      <c r="A291" s="2" t="s">
        <v>467</v>
      </c>
      <c r="B291" s="2" t="s">
        <v>468</v>
      </c>
      <c r="C291" s="2" t="s">
        <v>468</v>
      </c>
      <c r="D291" s="4" t="s">
        <v>60</v>
      </c>
      <c r="E291" s="4" t="s">
        <v>60</v>
      </c>
      <c r="F291" s="5" t="e">
        <f>IF(AZ291="S",
IF(#REF!+BH291=2012,
IF(#REF!=1,"12-13/1",
IF(#REF!=2,"12-13/2",
IF(#REF!=3,"13-14/1",
IF(#REF!=4,"13-14/2","Hata1")))),
IF(#REF!+BH291=2013,
IF(#REF!=1,"13-14/1",
IF(#REF!=2,"13-14/2",
IF(#REF!=3,"14-15/1",
IF(#REF!=4,"14-15/2","Hata2")))),
IF(#REF!+BH291=2014,
IF(#REF!=1,"14-15/1",
IF(#REF!=2,"14-15/2",
IF(#REF!=3,"15-16/1",
IF(#REF!=4,"15-16/2","Hata3")))),
IF(#REF!+BH291=2015,
IF(#REF!=1,"15-16/1",
IF(#REF!=2,"15-16/2",
IF(#REF!=3,"16-17/1",
IF(#REF!=4,"16-17/2","Hata4")))),
IF(#REF!+BH291=2016,
IF(#REF!=1,"16-17/1",
IF(#REF!=2,"16-17/2",
IF(#REF!=3,"17-18/1",
IF(#REF!=4,"17-18/2","Hata5")))),
IF(#REF!+BH291=2017,
IF(#REF!=1,"17-18/1",
IF(#REF!=2,"17-18/2",
IF(#REF!=3,"18-19/1",
IF(#REF!=4,"18-19/2","Hata6")))),
IF(#REF!+BH291=2018,
IF(#REF!=1,"18-19/1",
IF(#REF!=2,"18-19/2",
IF(#REF!=3,"19-20/1",
IF(#REF!=4,"19-20/2","Hata7")))),
IF(#REF!+BH291=2019,
IF(#REF!=1,"19-20/1",
IF(#REF!=2,"19-20/2",
IF(#REF!=3,"20-21/1",
IF(#REF!=4,"20-21/2","Hata8")))),
IF(#REF!+BH291=2020,
IF(#REF!=1,"20-21/1",
IF(#REF!=2,"20-21/2",
IF(#REF!=3,"21-22/1",
IF(#REF!=4,"21-22/2","Hata9")))),
IF(#REF!+BH291=2021,
IF(#REF!=1,"21-22/1",
IF(#REF!=2,"21-22/2",
IF(#REF!=3,"22-23/1",
IF(#REF!=4,"22-23/2","Hata10")))),
IF(#REF!+BH291=2022,
IF(#REF!=1,"22-23/1",
IF(#REF!=2,"22-23/2",
IF(#REF!=3,"23-24/1",
IF(#REF!=4,"23-24/2","Hata11")))),
IF(#REF!+BH291=2023,
IF(#REF!=1,"23-24/1",
IF(#REF!=2,"23-24/2",
IF(#REF!=3,"24-25/1",
IF(#REF!=4,"24-25/2","Hata12")))),
)))))))))))),
IF(AZ291="T",
IF(#REF!+BH291=2012,
IF(#REF!=1,"12-13/1",
IF(#REF!=2,"12-13/2",
IF(#REF!=3,"12-13/3",
IF(#REF!=4,"13-14/1",
IF(#REF!=5,"13-14/2",
IF(#REF!=6,"13-14/3","Hata1")))))),
IF(#REF!+BH291=2013,
IF(#REF!=1,"13-14/1",
IF(#REF!=2,"13-14/2",
IF(#REF!=3,"13-14/3",
IF(#REF!=4,"14-15/1",
IF(#REF!=5,"14-15/2",
IF(#REF!=6,"14-15/3","Hata2")))))),
IF(#REF!+BH291=2014,
IF(#REF!=1,"14-15/1",
IF(#REF!=2,"14-15/2",
IF(#REF!=3,"14-15/3",
IF(#REF!=4,"15-16/1",
IF(#REF!=5,"15-16/2",
IF(#REF!=6,"15-16/3","Hata3")))))),
IF(AND(#REF!+#REF!&gt;2014,#REF!+#REF!&lt;2015,BH291=1),
IF(#REF!=0.1,"14-15/0.1",
IF(#REF!=0.2,"14-15/0.2",
IF(#REF!=0.3,"14-15/0.3","Hata4"))),
IF(#REF!+BH291=2015,
IF(#REF!=1,"15-16/1",
IF(#REF!=2,"15-16/2",
IF(#REF!=3,"15-16/3",
IF(#REF!=4,"16-17/1",
IF(#REF!=5,"16-17/2",
IF(#REF!=6,"16-17/3","Hata5")))))),
IF(#REF!+BH291=2016,
IF(#REF!=1,"16-17/1",
IF(#REF!=2,"16-17/2",
IF(#REF!=3,"16-17/3",
IF(#REF!=4,"17-18/1",
IF(#REF!=5,"17-18/2",
IF(#REF!=6,"17-18/3","Hata6")))))),
IF(#REF!+BH291=2017,
IF(#REF!=1,"17-18/1",
IF(#REF!=2,"17-18/2",
IF(#REF!=3,"17-18/3",
IF(#REF!=4,"18-19/1",
IF(#REF!=5,"18-19/2",
IF(#REF!=6,"18-19/3","Hata7")))))),
IF(#REF!+BH291=2018,
IF(#REF!=1,"18-19/1",
IF(#REF!=2,"18-19/2",
IF(#REF!=3,"18-19/3",
IF(#REF!=4,"19-20/1",
IF(#REF!=5," 19-20/2",
IF(#REF!=6,"19-20/3","Hata8")))))),
IF(#REF!+BH291=2019,
IF(#REF!=1,"19-20/1",
IF(#REF!=2,"19-20/2",
IF(#REF!=3,"19-20/3",
IF(#REF!=4,"20-21/1",
IF(#REF!=5,"20-21/2",
IF(#REF!=6,"20-21/3","Hata9")))))),
IF(#REF!+BH291=2020,
IF(#REF!=1,"20-21/1",
IF(#REF!=2,"20-21/2",
IF(#REF!=3,"20-21/3",
IF(#REF!=4,"21-22/1",
IF(#REF!=5,"21-22/2",
IF(#REF!=6,"21-22/3","Hata10")))))),
IF(#REF!+BH291=2021,
IF(#REF!=1,"21-22/1",
IF(#REF!=2,"21-22/2",
IF(#REF!=3,"21-22/3",
IF(#REF!=4,"22-23/1",
IF(#REF!=5,"22-23/2",
IF(#REF!=6,"22-23/3","Hata11")))))),
IF(#REF!+BH291=2022,
IF(#REF!=1,"22-23/1",
IF(#REF!=2,"22-23/2",
IF(#REF!=3,"22-23/3",
IF(#REF!=4,"23-24/1",
IF(#REF!=5,"23-24/2",
IF(#REF!=6,"23-24/3","Hata12")))))),
IF(#REF!+BH291=2023,
IF(#REF!=1,"23-24/1",
IF(#REF!=2,"23-24/2",
IF(#REF!=3,"23-24/3",
IF(#REF!=4,"24-25/1",
IF(#REF!=5,"24-25/2",
IF(#REF!=6,"24-25/3","Hata13")))))),
))))))))))))))
)</f>
        <v>#REF!</v>
      </c>
      <c r="G291" s="4"/>
      <c r="H291" s="2" t="s">
        <v>153</v>
      </c>
      <c r="I291" s="2">
        <v>238536</v>
      </c>
      <c r="J291" s="2" t="s">
        <v>107</v>
      </c>
      <c r="Q291" s="5">
        <v>2</v>
      </c>
      <c r="R291" s="2">
        <f>VLOOKUP($Q291,[1]sistem!$I$3:$L$10,2,FALSE)</f>
        <v>0</v>
      </c>
      <c r="S291" s="2">
        <f>VLOOKUP($Q291,[1]sistem!$I$3:$L$10,3,FALSE)</f>
        <v>2</v>
      </c>
      <c r="T291" s="2">
        <f>VLOOKUP($Q291,[1]sistem!$I$3:$L$10,4,FALSE)</f>
        <v>1</v>
      </c>
      <c r="U291" s="2" t="e">
        <f>VLOOKUP($AZ291,[1]sistem!$I$13:$L$14,2,FALSE)*#REF!</f>
        <v>#REF!</v>
      </c>
      <c r="V291" s="2" t="e">
        <f>VLOOKUP($AZ291,[1]sistem!$I$13:$L$14,3,FALSE)*#REF!</f>
        <v>#REF!</v>
      </c>
      <c r="W291" s="2" t="e">
        <f>VLOOKUP($AZ291,[1]sistem!$I$13:$L$14,4,FALSE)*#REF!</f>
        <v>#REF!</v>
      </c>
      <c r="X291" s="2" t="e">
        <f t="shared" si="96"/>
        <v>#REF!</v>
      </c>
      <c r="Y291" s="2" t="e">
        <f t="shared" si="97"/>
        <v>#REF!</v>
      </c>
      <c r="Z291" s="2" t="e">
        <f t="shared" si="98"/>
        <v>#REF!</v>
      </c>
      <c r="AA291" s="2" t="e">
        <f t="shared" si="99"/>
        <v>#REF!</v>
      </c>
      <c r="AB291" s="2">
        <f>VLOOKUP(AZ291,[1]sistem!$I$18:$J$19,2,FALSE)</f>
        <v>14</v>
      </c>
      <c r="AC291" s="2">
        <v>0.25</v>
      </c>
      <c r="AD291" s="2">
        <f>VLOOKUP($Q291,[1]sistem!$I$3:$M$10,5,FALSE)</f>
        <v>2</v>
      </c>
      <c r="AG291" s="2" t="e">
        <f>(#REF!+#REF!)*AB291</f>
        <v>#REF!</v>
      </c>
      <c r="AH291" s="2">
        <f>VLOOKUP($Q291,[1]sistem!$I$3:$N$10,6,FALSE)</f>
        <v>3</v>
      </c>
      <c r="AI291" s="2">
        <v>2</v>
      </c>
      <c r="AJ291" s="2">
        <f t="shared" si="100"/>
        <v>6</v>
      </c>
      <c r="AK291" s="2">
        <f>VLOOKUP($AZ291,[1]sistem!$I$18:$K$19,3,FALSE)</f>
        <v>14</v>
      </c>
      <c r="AL291" s="2" t="e">
        <f>AK291*#REF!</f>
        <v>#REF!</v>
      </c>
      <c r="AM291" s="2" t="e">
        <f t="shared" si="101"/>
        <v>#REF!</v>
      </c>
      <c r="AN291" s="2">
        <f t="shared" si="110"/>
        <v>25</v>
      </c>
      <c r="AO291" s="2" t="e">
        <f t="shared" si="102"/>
        <v>#REF!</v>
      </c>
      <c r="AP291" s="2" t="e">
        <f>ROUND(AO291-#REF!,0)</f>
        <v>#REF!</v>
      </c>
      <c r="AQ291" s="2">
        <f>IF(AZ291="s",IF(Q291=0,0,
IF(Q291=1,#REF!*4*4,
IF(Q291=2,0,
IF(Q291=3,#REF!*4*2,
IF(Q291=4,0,
IF(Q291=5,0,
IF(Q291=6,0,
IF(Q291=7,0)))))))),
IF(AZ291="t",
IF(Q291=0,0,
IF(Q291=1,#REF!*4*4*0.8,
IF(Q291=2,0,
IF(Q291=3,#REF!*4*2*0.8,
IF(Q291=4,0,
IF(Q291=5,0,
IF(Q291=6,0,
IF(Q291=7,0))))))))))</f>
        <v>0</v>
      </c>
      <c r="AR291" s="2" t="e">
        <f>IF(AZ291="s",
IF(Q291=0,0,
IF(Q291=1,0,
IF(Q291=2,#REF!*4*2,
IF(Q291=3,#REF!*4,
IF(Q291=4,#REF!*4,
IF(Q291=5,0,
IF(Q291=6,0,
IF(Q291=7,#REF!*4)))))))),
IF(AZ291="t",
IF(Q291=0,0,
IF(Q291=1,0,
IF(Q291=2,#REF!*4*2*0.8,
IF(Q291=3,#REF!*4*0.8,
IF(Q291=4,#REF!*4*0.8,
IF(Q291=5,0,
IF(Q291=6,0,
IF(Q291=7,#REF!*4))))))))))</f>
        <v>#REF!</v>
      </c>
      <c r="AS291" s="2" t="e">
        <f>IF(AZ291="s",
IF(Q291=0,0,
IF(Q291=1,#REF!*2,
IF(Q291=2,#REF!*2,
IF(Q291=3,#REF!*2,
IF(Q291=4,#REF!*2,
IF(Q291=5,#REF!*2,
IF(Q291=6,#REF!*2,
IF(Q291=7,#REF!*2)))))))),
IF(AZ291="t",
IF(Q291=0,#REF!*2*0.8,
IF(Q291=1,#REF!*2*0.8,
IF(Q291=2,#REF!*2*0.8,
IF(Q291=3,#REF!*2*0.8,
IF(Q291=4,#REF!*2*0.8,
IF(Q291=5,#REF!*2*0.8,
IF(Q291=6,#REF!*1*0.8,
IF(Q291=7,#REF!*2))))))))))</f>
        <v>#REF!</v>
      </c>
      <c r="AT291" s="2" t="e">
        <f t="shared" si="103"/>
        <v>#REF!</v>
      </c>
      <c r="AU291" s="2" t="e">
        <f>IF(AZ291="s",
IF(Q291=0,0,
IF(Q291=1,(14-2)*(#REF!+#REF!)/4*4,
IF(Q291=2,(14-2)*(#REF!+#REF!)/4*2,
IF(Q291=3,(14-2)*(#REF!+#REF!)/4*3,
IF(Q291=4,(14-2)*(#REF!+#REF!)/4,
IF(Q291=5,(14-2)*#REF!/4,
IF(Q291=6,0,
IF(Q291=7,(14)*#REF!)))))))),
IF(AZ291="t",
IF(Q291=0,0,
IF(Q291=1,(11-2)*(#REF!+#REF!)/4*4,
IF(Q291=2,(11-2)*(#REF!+#REF!)/4*2,
IF(Q291=3,(11-2)*(#REF!+#REF!)/4*3,
IF(Q291=4,(11-2)*(#REF!+#REF!)/4,
IF(Q291=5,(11-2)*#REF!/4,
IF(Q291=6,0,
IF(Q291=7,(11)*#REF!))))))))))</f>
        <v>#REF!</v>
      </c>
      <c r="AV291" s="2" t="e">
        <f t="shared" si="104"/>
        <v>#REF!</v>
      </c>
      <c r="AW291" s="2">
        <f t="shared" si="105"/>
        <v>12</v>
      </c>
      <c r="AX291" s="2">
        <f t="shared" si="106"/>
        <v>6</v>
      </c>
      <c r="AY291" s="2" t="e">
        <f t="shared" si="107"/>
        <v>#REF!</v>
      </c>
      <c r="AZ291" s="2" t="s">
        <v>63</v>
      </c>
      <c r="BA291" s="2" t="e">
        <f>IF(BG291="A",0,IF(AZ291="s",14*#REF!,IF(AZ291="T",11*#REF!,"HATA")))</f>
        <v>#REF!</v>
      </c>
      <c r="BB291" s="2" t="e">
        <f t="shared" si="108"/>
        <v>#REF!</v>
      </c>
      <c r="BC291" s="2" t="e">
        <f t="shared" si="109"/>
        <v>#REF!</v>
      </c>
      <c r="BD291" s="2" t="e">
        <f>IF(BC291-#REF!=0,"DOĞRU","YANLIŞ")</f>
        <v>#REF!</v>
      </c>
      <c r="BE291" s="2" t="e">
        <f>#REF!-BC291</f>
        <v>#REF!</v>
      </c>
      <c r="BF291" s="2">
        <v>0</v>
      </c>
      <c r="BH291" s="2">
        <v>0</v>
      </c>
      <c r="BJ291" s="2">
        <v>2</v>
      </c>
      <c r="BL291" s="7" t="e">
        <f>#REF!*14</f>
        <v>#REF!</v>
      </c>
      <c r="BM291" s="9"/>
      <c r="BN291" s="8"/>
      <c r="BO291" s="13"/>
      <c r="BP291" s="13"/>
      <c r="BQ291" s="13"/>
      <c r="BR291" s="13"/>
      <c r="BS291" s="13"/>
      <c r="BT291" s="10"/>
      <c r="BU291" s="11"/>
      <c r="BV291" s="12"/>
      <c r="CC291" s="41"/>
      <c r="CD291" s="41"/>
      <c r="CE291" s="41"/>
      <c r="CF291" s="42"/>
      <c r="CG291" s="42"/>
      <c r="CH291" s="42"/>
      <c r="CI291" s="42"/>
      <c r="CJ291" s="42"/>
      <c r="CK291" s="42"/>
    </row>
    <row r="292" spans="1:89" hidden="1" x14ac:dyDescent="0.25">
      <c r="A292" s="2" t="s">
        <v>335</v>
      </c>
      <c r="B292" s="2" t="s">
        <v>336</v>
      </c>
      <c r="C292" s="2" t="s">
        <v>336</v>
      </c>
      <c r="D292" s="4" t="s">
        <v>60</v>
      </c>
      <c r="E292" s="4" t="s">
        <v>60</v>
      </c>
      <c r="F292" s="5" t="e">
        <f>IF(AZ292="S",
IF(#REF!+BH292=2012,
IF(#REF!=1,"12-13/1",
IF(#REF!=2,"12-13/2",
IF(#REF!=3,"13-14/1",
IF(#REF!=4,"13-14/2","Hata1")))),
IF(#REF!+BH292=2013,
IF(#REF!=1,"13-14/1",
IF(#REF!=2,"13-14/2",
IF(#REF!=3,"14-15/1",
IF(#REF!=4,"14-15/2","Hata2")))),
IF(#REF!+BH292=2014,
IF(#REF!=1,"14-15/1",
IF(#REF!=2,"14-15/2",
IF(#REF!=3,"15-16/1",
IF(#REF!=4,"15-16/2","Hata3")))),
IF(#REF!+BH292=2015,
IF(#REF!=1,"15-16/1",
IF(#REF!=2,"15-16/2",
IF(#REF!=3,"16-17/1",
IF(#REF!=4,"16-17/2","Hata4")))),
IF(#REF!+BH292=2016,
IF(#REF!=1,"16-17/1",
IF(#REF!=2,"16-17/2",
IF(#REF!=3,"17-18/1",
IF(#REF!=4,"17-18/2","Hata5")))),
IF(#REF!+BH292=2017,
IF(#REF!=1,"17-18/1",
IF(#REF!=2,"17-18/2",
IF(#REF!=3,"18-19/1",
IF(#REF!=4,"18-19/2","Hata6")))),
IF(#REF!+BH292=2018,
IF(#REF!=1,"18-19/1",
IF(#REF!=2,"18-19/2",
IF(#REF!=3,"19-20/1",
IF(#REF!=4,"19-20/2","Hata7")))),
IF(#REF!+BH292=2019,
IF(#REF!=1,"19-20/1",
IF(#REF!=2,"19-20/2",
IF(#REF!=3,"20-21/1",
IF(#REF!=4,"20-21/2","Hata8")))),
IF(#REF!+BH292=2020,
IF(#REF!=1,"20-21/1",
IF(#REF!=2,"20-21/2",
IF(#REF!=3,"21-22/1",
IF(#REF!=4,"21-22/2","Hata9")))),
IF(#REF!+BH292=2021,
IF(#REF!=1,"21-22/1",
IF(#REF!=2,"21-22/2",
IF(#REF!=3,"22-23/1",
IF(#REF!=4,"22-23/2","Hata10")))),
IF(#REF!+BH292=2022,
IF(#REF!=1,"22-23/1",
IF(#REF!=2,"22-23/2",
IF(#REF!=3,"23-24/1",
IF(#REF!=4,"23-24/2","Hata11")))),
IF(#REF!+BH292=2023,
IF(#REF!=1,"23-24/1",
IF(#REF!=2,"23-24/2",
IF(#REF!=3,"24-25/1",
IF(#REF!=4,"24-25/2","Hata12")))),
)))))))))))),
IF(AZ292="T",
IF(#REF!+BH292=2012,
IF(#REF!=1,"12-13/1",
IF(#REF!=2,"12-13/2",
IF(#REF!=3,"12-13/3",
IF(#REF!=4,"13-14/1",
IF(#REF!=5,"13-14/2",
IF(#REF!=6,"13-14/3","Hata1")))))),
IF(#REF!+BH292=2013,
IF(#REF!=1,"13-14/1",
IF(#REF!=2,"13-14/2",
IF(#REF!=3,"13-14/3",
IF(#REF!=4,"14-15/1",
IF(#REF!=5,"14-15/2",
IF(#REF!=6,"14-15/3","Hata2")))))),
IF(#REF!+BH292=2014,
IF(#REF!=1,"14-15/1",
IF(#REF!=2,"14-15/2",
IF(#REF!=3,"14-15/3",
IF(#REF!=4,"15-16/1",
IF(#REF!=5,"15-16/2",
IF(#REF!=6,"15-16/3","Hata3")))))),
IF(AND(#REF!+#REF!&gt;2014,#REF!+#REF!&lt;2015,BH292=1),
IF(#REF!=0.1,"14-15/0.1",
IF(#REF!=0.2,"14-15/0.2",
IF(#REF!=0.3,"14-15/0.3","Hata4"))),
IF(#REF!+BH292=2015,
IF(#REF!=1,"15-16/1",
IF(#REF!=2,"15-16/2",
IF(#REF!=3,"15-16/3",
IF(#REF!=4,"16-17/1",
IF(#REF!=5,"16-17/2",
IF(#REF!=6,"16-17/3","Hata5")))))),
IF(#REF!+BH292=2016,
IF(#REF!=1,"16-17/1",
IF(#REF!=2,"16-17/2",
IF(#REF!=3,"16-17/3",
IF(#REF!=4,"17-18/1",
IF(#REF!=5,"17-18/2",
IF(#REF!=6,"17-18/3","Hata6")))))),
IF(#REF!+BH292=2017,
IF(#REF!=1,"17-18/1",
IF(#REF!=2,"17-18/2",
IF(#REF!=3,"17-18/3",
IF(#REF!=4,"18-19/1",
IF(#REF!=5,"18-19/2",
IF(#REF!=6,"18-19/3","Hata7")))))),
IF(#REF!+BH292=2018,
IF(#REF!=1,"18-19/1",
IF(#REF!=2,"18-19/2",
IF(#REF!=3,"18-19/3",
IF(#REF!=4,"19-20/1",
IF(#REF!=5," 19-20/2",
IF(#REF!=6,"19-20/3","Hata8")))))),
IF(#REF!+BH292=2019,
IF(#REF!=1,"19-20/1",
IF(#REF!=2,"19-20/2",
IF(#REF!=3,"19-20/3",
IF(#REF!=4,"20-21/1",
IF(#REF!=5,"20-21/2",
IF(#REF!=6,"20-21/3","Hata9")))))),
IF(#REF!+BH292=2020,
IF(#REF!=1,"20-21/1",
IF(#REF!=2,"20-21/2",
IF(#REF!=3,"20-21/3",
IF(#REF!=4,"21-22/1",
IF(#REF!=5,"21-22/2",
IF(#REF!=6,"21-22/3","Hata10")))))),
IF(#REF!+BH292=2021,
IF(#REF!=1,"21-22/1",
IF(#REF!=2,"21-22/2",
IF(#REF!=3,"21-22/3",
IF(#REF!=4,"22-23/1",
IF(#REF!=5,"22-23/2",
IF(#REF!=6,"22-23/3","Hata11")))))),
IF(#REF!+BH292=2022,
IF(#REF!=1,"22-23/1",
IF(#REF!=2,"22-23/2",
IF(#REF!=3,"22-23/3",
IF(#REF!=4,"23-24/1",
IF(#REF!=5,"23-24/2",
IF(#REF!=6,"23-24/3","Hata12")))))),
IF(#REF!+BH292=2023,
IF(#REF!=1,"23-24/1",
IF(#REF!=2,"23-24/2",
IF(#REF!=3,"23-24/3",
IF(#REF!=4,"24-25/1",
IF(#REF!=5,"24-25/2",
IF(#REF!=6,"24-25/3","Hata13")))))),
))))))))))))))
)</f>
        <v>#REF!</v>
      </c>
      <c r="G292" s="4"/>
      <c r="H292" s="2" t="s">
        <v>153</v>
      </c>
      <c r="I292" s="2">
        <v>238536</v>
      </c>
      <c r="J292" s="2" t="s">
        <v>107</v>
      </c>
      <c r="Q292" s="5">
        <v>2</v>
      </c>
      <c r="R292" s="2">
        <f>VLOOKUP($Q292,[1]sistem!$I$3:$L$10,2,FALSE)</f>
        <v>0</v>
      </c>
      <c r="S292" s="2">
        <f>VLOOKUP($Q292,[1]sistem!$I$3:$L$10,3,FALSE)</f>
        <v>2</v>
      </c>
      <c r="T292" s="2">
        <f>VLOOKUP($Q292,[1]sistem!$I$3:$L$10,4,FALSE)</f>
        <v>1</v>
      </c>
      <c r="U292" s="2" t="e">
        <f>VLOOKUP($AZ292,[1]sistem!$I$13:$L$14,2,FALSE)*#REF!</f>
        <v>#REF!</v>
      </c>
      <c r="V292" s="2" t="e">
        <f>VLOOKUP($AZ292,[1]sistem!$I$13:$L$14,3,FALSE)*#REF!</f>
        <v>#REF!</v>
      </c>
      <c r="W292" s="2" t="e">
        <f>VLOOKUP($AZ292,[1]sistem!$I$13:$L$14,4,FALSE)*#REF!</f>
        <v>#REF!</v>
      </c>
      <c r="X292" s="2" t="e">
        <f t="shared" si="96"/>
        <v>#REF!</v>
      </c>
      <c r="Y292" s="2" t="e">
        <f t="shared" si="97"/>
        <v>#REF!</v>
      </c>
      <c r="Z292" s="2" t="e">
        <f t="shared" si="98"/>
        <v>#REF!</v>
      </c>
      <c r="AA292" s="2" t="e">
        <f t="shared" si="99"/>
        <v>#REF!</v>
      </c>
      <c r="AB292" s="2">
        <f>VLOOKUP(AZ292,[1]sistem!$I$18:$J$19,2,FALSE)</f>
        <v>14</v>
      </c>
      <c r="AC292" s="2">
        <v>0.25</v>
      </c>
      <c r="AD292" s="2">
        <f>VLOOKUP($Q292,[1]sistem!$I$3:$M$10,5,FALSE)</f>
        <v>2</v>
      </c>
      <c r="AE292" s="2">
        <v>5</v>
      </c>
      <c r="AG292" s="2">
        <f>AE292*AK292</f>
        <v>70</v>
      </c>
      <c r="AH292" s="2">
        <f>VLOOKUP($Q292,[1]sistem!$I$3:$N$10,6,FALSE)</f>
        <v>3</v>
      </c>
      <c r="AI292" s="2">
        <v>2</v>
      </c>
      <c r="AJ292" s="2">
        <f t="shared" si="100"/>
        <v>6</v>
      </c>
      <c r="AK292" s="2">
        <f>VLOOKUP($AZ292,[1]sistem!$I$18:$K$19,3,FALSE)</f>
        <v>14</v>
      </c>
      <c r="AL292" s="2" t="e">
        <f>AK292*#REF!</f>
        <v>#REF!</v>
      </c>
      <c r="AM292" s="2" t="e">
        <f t="shared" si="101"/>
        <v>#REF!</v>
      </c>
      <c r="AN292" s="2">
        <f t="shared" si="110"/>
        <v>25</v>
      </c>
      <c r="AO292" s="2" t="e">
        <f t="shared" si="102"/>
        <v>#REF!</v>
      </c>
      <c r="AP292" s="2" t="e">
        <f>ROUND(AO292-#REF!,0)</f>
        <v>#REF!</v>
      </c>
      <c r="AQ292" s="2">
        <f>IF(AZ292="s",IF(Q292=0,0,
IF(Q292=1,#REF!*4*4,
IF(Q292=2,0,
IF(Q292=3,#REF!*4*2,
IF(Q292=4,0,
IF(Q292=5,0,
IF(Q292=6,0,
IF(Q292=7,0)))))))),
IF(AZ292="t",
IF(Q292=0,0,
IF(Q292=1,#REF!*4*4*0.8,
IF(Q292=2,0,
IF(Q292=3,#REF!*4*2*0.8,
IF(Q292=4,0,
IF(Q292=5,0,
IF(Q292=6,0,
IF(Q292=7,0))))))))))</f>
        <v>0</v>
      </c>
      <c r="AR292" s="2" t="e">
        <f>IF(AZ292="s",
IF(Q292=0,0,
IF(Q292=1,0,
IF(Q292=2,#REF!*4*2,
IF(Q292=3,#REF!*4,
IF(Q292=4,#REF!*4,
IF(Q292=5,0,
IF(Q292=6,0,
IF(Q292=7,#REF!*4)))))))),
IF(AZ292="t",
IF(Q292=0,0,
IF(Q292=1,0,
IF(Q292=2,#REF!*4*2*0.8,
IF(Q292=3,#REF!*4*0.8,
IF(Q292=4,#REF!*4*0.8,
IF(Q292=5,0,
IF(Q292=6,0,
IF(Q292=7,#REF!*4))))))))))</f>
        <v>#REF!</v>
      </c>
      <c r="AS292" s="2" t="e">
        <f>IF(AZ292="s",
IF(Q292=0,0,
IF(Q292=1,#REF!*2,
IF(Q292=2,#REF!*2,
IF(Q292=3,#REF!*2,
IF(Q292=4,#REF!*2,
IF(Q292=5,#REF!*2,
IF(Q292=6,#REF!*2,
IF(Q292=7,#REF!*2)))))))),
IF(AZ292="t",
IF(Q292=0,#REF!*2*0.8,
IF(Q292=1,#REF!*2*0.8,
IF(Q292=2,#REF!*2*0.8,
IF(Q292=3,#REF!*2*0.8,
IF(Q292=4,#REF!*2*0.8,
IF(Q292=5,#REF!*2*0.8,
IF(Q292=6,#REF!*1*0.8,
IF(Q292=7,#REF!*2))))))))))</f>
        <v>#REF!</v>
      </c>
      <c r="AT292" s="2" t="e">
        <f t="shared" si="103"/>
        <v>#REF!</v>
      </c>
      <c r="AU292" s="2" t="e">
        <f>IF(AZ292="s",
IF(Q292=0,0,
IF(Q292=1,(14-2)*(#REF!+#REF!)/4*4,
IF(Q292=2,(14-2)*(#REF!+#REF!)/4*2,
IF(Q292=3,(14-2)*(#REF!+#REF!)/4*3,
IF(Q292=4,(14-2)*(#REF!+#REF!)/4,
IF(Q292=5,(14-2)*#REF!/4,
IF(Q292=6,0,
IF(Q292=7,(14)*#REF!)))))))),
IF(AZ292="t",
IF(Q292=0,0,
IF(Q292=1,(11-2)*(#REF!+#REF!)/4*4,
IF(Q292=2,(11-2)*(#REF!+#REF!)/4*2,
IF(Q292=3,(11-2)*(#REF!+#REF!)/4*3,
IF(Q292=4,(11-2)*(#REF!+#REF!)/4,
IF(Q292=5,(11-2)*#REF!/4,
IF(Q292=6,0,
IF(Q292=7,(11)*#REF!))))))))))</f>
        <v>#REF!</v>
      </c>
      <c r="AV292" s="2" t="e">
        <f t="shared" si="104"/>
        <v>#REF!</v>
      </c>
      <c r="AW292" s="2">
        <f t="shared" si="105"/>
        <v>12</v>
      </c>
      <c r="AX292" s="2">
        <f t="shared" si="106"/>
        <v>6</v>
      </c>
      <c r="AY292" s="2" t="e">
        <f t="shared" si="107"/>
        <v>#REF!</v>
      </c>
      <c r="AZ292" s="2" t="s">
        <v>63</v>
      </c>
      <c r="BA292" s="2" t="e">
        <f>IF(BG292="A",0,IF(AZ292="s",14*#REF!,IF(AZ292="T",11*#REF!,"HATA")))</f>
        <v>#REF!</v>
      </c>
      <c r="BB292" s="2" t="e">
        <f t="shared" si="108"/>
        <v>#REF!</v>
      </c>
      <c r="BC292" s="2" t="e">
        <f t="shared" si="109"/>
        <v>#REF!</v>
      </c>
      <c r="BD292" s="2" t="e">
        <f>IF(BC292-#REF!=0,"DOĞRU","YANLIŞ")</f>
        <v>#REF!</v>
      </c>
      <c r="BE292" s="2" t="e">
        <f>#REF!-BC292</f>
        <v>#REF!</v>
      </c>
      <c r="BF292" s="2">
        <v>0</v>
      </c>
      <c r="BH292" s="2">
        <v>0</v>
      </c>
      <c r="BJ292" s="2">
        <v>2</v>
      </c>
      <c r="BL292" s="7" t="e">
        <f>#REF!*14</f>
        <v>#REF!</v>
      </c>
      <c r="BM292" s="9"/>
      <c r="BN292" s="8"/>
      <c r="BO292" s="13"/>
      <c r="BP292" s="13"/>
      <c r="BQ292" s="13"/>
      <c r="BR292" s="13"/>
      <c r="BS292" s="13"/>
      <c r="BT292" s="10"/>
      <c r="BU292" s="11"/>
      <c r="BV292" s="12"/>
      <c r="CC292" s="41"/>
      <c r="CD292" s="41"/>
      <c r="CE292" s="41"/>
      <c r="CF292" s="42"/>
      <c r="CG292" s="42"/>
      <c r="CH292" s="42"/>
      <c r="CI292" s="42"/>
      <c r="CJ292" s="42"/>
      <c r="CK292" s="42"/>
    </row>
    <row r="293" spans="1:89" hidden="1" x14ac:dyDescent="0.25">
      <c r="A293" s="2" t="s">
        <v>465</v>
      </c>
      <c r="B293" s="2" t="s">
        <v>466</v>
      </c>
      <c r="C293" s="2" t="s">
        <v>466</v>
      </c>
      <c r="D293" s="4" t="s">
        <v>60</v>
      </c>
      <c r="E293" s="4" t="s">
        <v>60</v>
      </c>
      <c r="F293" s="5" t="e">
        <f>IF(AZ293="S",
IF(#REF!+BH293=2012,
IF(#REF!=1,"12-13/1",
IF(#REF!=2,"12-13/2",
IF(#REF!=3,"13-14/1",
IF(#REF!=4,"13-14/2","Hata1")))),
IF(#REF!+BH293=2013,
IF(#REF!=1,"13-14/1",
IF(#REF!=2,"13-14/2",
IF(#REF!=3,"14-15/1",
IF(#REF!=4,"14-15/2","Hata2")))),
IF(#REF!+BH293=2014,
IF(#REF!=1,"14-15/1",
IF(#REF!=2,"14-15/2",
IF(#REF!=3,"15-16/1",
IF(#REF!=4,"15-16/2","Hata3")))),
IF(#REF!+BH293=2015,
IF(#REF!=1,"15-16/1",
IF(#REF!=2,"15-16/2",
IF(#REF!=3,"16-17/1",
IF(#REF!=4,"16-17/2","Hata4")))),
IF(#REF!+BH293=2016,
IF(#REF!=1,"16-17/1",
IF(#REF!=2,"16-17/2",
IF(#REF!=3,"17-18/1",
IF(#REF!=4,"17-18/2","Hata5")))),
IF(#REF!+BH293=2017,
IF(#REF!=1,"17-18/1",
IF(#REF!=2,"17-18/2",
IF(#REF!=3,"18-19/1",
IF(#REF!=4,"18-19/2","Hata6")))),
IF(#REF!+BH293=2018,
IF(#REF!=1,"18-19/1",
IF(#REF!=2,"18-19/2",
IF(#REF!=3,"19-20/1",
IF(#REF!=4,"19-20/2","Hata7")))),
IF(#REF!+BH293=2019,
IF(#REF!=1,"19-20/1",
IF(#REF!=2,"19-20/2",
IF(#REF!=3,"20-21/1",
IF(#REF!=4,"20-21/2","Hata8")))),
IF(#REF!+BH293=2020,
IF(#REF!=1,"20-21/1",
IF(#REF!=2,"20-21/2",
IF(#REF!=3,"21-22/1",
IF(#REF!=4,"21-22/2","Hata9")))),
IF(#REF!+BH293=2021,
IF(#REF!=1,"21-22/1",
IF(#REF!=2,"21-22/2",
IF(#REF!=3,"22-23/1",
IF(#REF!=4,"22-23/2","Hata10")))),
IF(#REF!+BH293=2022,
IF(#REF!=1,"22-23/1",
IF(#REF!=2,"22-23/2",
IF(#REF!=3,"23-24/1",
IF(#REF!=4,"23-24/2","Hata11")))),
IF(#REF!+BH293=2023,
IF(#REF!=1,"23-24/1",
IF(#REF!=2,"23-24/2",
IF(#REF!=3,"24-25/1",
IF(#REF!=4,"24-25/2","Hata12")))),
)))))))))))),
IF(AZ293="T",
IF(#REF!+BH293=2012,
IF(#REF!=1,"12-13/1",
IF(#REF!=2,"12-13/2",
IF(#REF!=3,"12-13/3",
IF(#REF!=4,"13-14/1",
IF(#REF!=5,"13-14/2",
IF(#REF!=6,"13-14/3","Hata1")))))),
IF(#REF!+BH293=2013,
IF(#REF!=1,"13-14/1",
IF(#REF!=2,"13-14/2",
IF(#REF!=3,"13-14/3",
IF(#REF!=4,"14-15/1",
IF(#REF!=5,"14-15/2",
IF(#REF!=6,"14-15/3","Hata2")))))),
IF(#REF!+BH293=2014,
IF(#REF!=1,"14-15/1",
IF(#REF!=2,"14-15/2",
IF(#REF!=3,"14-15/3",
IF(#REF!=4,"15-16/1",
IF(#REF!=5,"15-16/2",
IF(#REF!=6,"15-16/3","Hata3")))))),
IF(AND(#REF!+#REF!&gt;2014,#REF!+#REF!&lt;2015,BH293=1),
IF(#REF!=0.1,"14-15/0.1",
IF(#REF!=0.2,"14-15/0.2",
IF(#REF!=0.3,"14-15/0.3","Hata4"))),
IF(#REF!+BH293=2015,
IF(#REF!=1,"15-16/1",
IF(#REF!=2,"15-16/2",
IF(#REF!=3,"15-16/3",
IF(#REF!=4,"16-17/1",
IF(#REF!=5,"16-17/2",
IF(#REF!=6,"16-17/3","Hata5")))))),
IF(#REF!+BH293=2016,
IF(#REF!=1,"16-17/1",
IF(#REF!=2,"16-17/2",
IF(#REF!=3,"16-17/3",
IF(#REF!=4,"17-18/1",
IF(#REF!=5,"17-18/2",
IF(#REF!=6,"17-18/3","Hata6")))))),
IF(#REF!+BH293=2017,
IF(#REF!=1,"17-18/1",
IF(#REF!=2,"17-18/2",
IF(#REF!=3,"17-18/3",
IF(#REF!=4,"18-19/1",
IF(#REF!=5,"18-19/2",
IF(#REF!=6,"18-19/3","Hata7")))))),
IF(#REF!+BH293=2018,
IF(#REF!=1,"18-19/1",
IF(#REF!=2,"18-19/2",
IF(#REF!=3,"18-19/3",
IF(#REF!=4,"19-20/1",
IF(#REF!=5," 19-20/2",
IF(#REF!=6,"19-20/3","Hata8")))))),
IF(#REF!+BH293=2019,
IF(#REF!=1,"19-20/1",
IF(#REF!=2,"19-20/2",
IF(#REF!=3,"19-20/3",
IF(#REF!=4,"20-21/1",
IF(#REF!=5,"20-21/2",
IF(#REF!=6,"20-21/3","Hata9")))))),
IF(#REF!+BH293=2020,
IF(#REF!=1,"20-21/1",
IF(#REF!=2,"20-21/2",
IF(#REF!=3,"20-21/3",
IF(#REF!=4,"21-22/1",
IF(#REF!=5,"21-22/2",
IF(#REF!=6,"21-22/3","Hata10")))))),
IF(#REF!+BH293=2021,
IF(#REF!=1,"21-22/1",
IF(#REF!=2,"21-22/2",
IF(#REF!=3,"21-22/3",
IF(#REF!=4,"22-23/1",
IF(#REF!=5,"22-23/2",
IF(#REF!=6,"22-23/3","Hata11")))))),
IF(#REF!+BH293=2022,
IF(#REF!=1,"22-23/1",
IF(#REF!=2,"22-23/2",
IF(#REF!=3,"22-23/3",
IF(#REF!=4,"23-24/1",
IF(#REF!=5,"23-24/2",
IF(#REF!=6,"23-24/3","Hata12")))))),
IF(#REF!+BH293=2023,
IF(#REF!=1,"23-24/1",
IF(#REF!=2,"23-24/2",
IF(#REF!=3,"23-24/3",
IF(#REF!=4,"24-25/1",
IF(#REF!=5,"24-25/2",
IF(#REF!=6,"24-25/3","Hata13")))))),
))))))))))))))
)</f>
        <v>#REF!</v>
      </c>
      <c r="G293" s="4"/>
      <c r="H293" s="2" t="s">
        <v>153</v>
      </c>
      <c r="I293" s="2">
        <v>238536</v>
      </c>
      <c r="J293" s="2" t="s">
        <v>107</v>
      </c>
      <c r="Q293" s="5">
        <v>4</v>
      </c>
      <c r="R293" s="2">
        <f>VLOOKUP($Q293,[1]sistem!$I$3:$L$10,2,FALSE)</f>
        <v>0</v>
      </c>
      <c r="S293" s="2">
        <f>VLOOKUP($Q293,[1]sistem!$I$3:$L$10,3,FALSE)</f>
        <v>1</v>
      </c>
      <c r="T293" s="2">
        <f>VLOOKUP($Q293,[1]sistem!$I$3:$L$10,4,FALSE)</f>
        <v>1</v>
      </c>
      <c r="U293" s="2" t="e">
        <f>VLOOKUP($AZ293,[1]sistem!$I$13:$L$14,2,FALSE)*#REF!</f>
        <v>#REF!</v>
      </c>
      <c r="V293" s="2" t="e">
        <f>VLOOKUP($AZ293,[1]sistem!$I$13:$L$14,3,FALSE)*#REF!</f>
        <v>#REF!</v>
      </c>
      <c r="W293" s="2" t="e">
        <f>VLOOKUP($AZ293,[1]sistem!$I$13:$L$14,4,FALSE)*#REF!</f>
        <v>#REF!</v>
      </c>
      <c r="X293" s="2" t="e">
        <f t="shared" si="96"/>
        <v>#REF!</v>
      </c>
      <c r="Y293" s="2" t="e">
        <f t="shared" si="97"/>
        <v>#REF!</v>
      </c>
      <c r="Z293" s="2" t="e">
        <f t="shared" si="98"/>
        <v>#REF!</v>
      </c>
      <c r="AA293" s="2" t="e">
        <f t="shared" si="99"/>
        <v>#REF!</v>
      </c>
      <c r="AB293" s="2">
        <f>VLOOKUP(AZ293,[1]sistem!$I$18:$J$19,2,FALSE)</f>
        <v>14</v>
      </c>
      <c r="AC293" s="2">
        <v>0.25</v>
      </c>
      <c r="AD293" s="2">
        <f>VLOOKUP($Q293,[1]sistem!$I$3:$M$10,5,FALSE)</f>
        <v>1</v>
      </c>
      <c r="AE293" s="2">
        <v>4</v>
      </c>
      <c r="AG293" s="2">
        <f>AE293*AK293</f>
        <v>56</v>
      </c>
      <c r="AH293" s="2">
        <f>VLOOKUP($Q293,[1]sistem!$I$3:$N$10,6,FALSE)</f>
        <v>2</v>
      </c>
      <c r="AI293" s="2">
        <v>2</v>
      </c>
      <c r="AJ293" s="2">
        <f t="shared" si="100"/>
        <v>4</v>
      </c>
      <c r="AK293" s="2">
        <f>VLOOKUP($AZ293,[1]sistem!$I$18:$K$19,3,FALSE)</f>
        <v>14</v>
      </c>
      <c r="AL293" s="2" t="e">
        <f>AK293*#REF!</f>
        <v>#REF!</v>
      </c>
      <c r="AM293" s="2" t="e">
        <f t="shared" si="101"/>
        <v>#REF!</v>
      </c>
      <c r="AN293" s="2">
        <f t="shared" si="110"/>
        <v>25</v>
      </c>
      <c r="AO293" s="2" t="e">
        <f t="shared" si="102"/>
        <v>#REF!</v>
      </c>
      <c r="AP293" s="2" t="e">
        <f>ROUND(AO293-#REF!,0)</f>
        <v>#REF!</v>
      </c>
      <c r="AQ293" s="2">
        <f>IF(AZ293="s",IF(Q293=0,0,
IF(Q293=1,#REF!*4*4,
IF(Q293=2,0,
IF(Q293=3,#REF!*4*2,
IF(Q293=4,0,
IF(Q293=5,0,
IF(Q293=6,0,
IF(Q293=7,0)))))))),
IF(AZ293="t",
IF(Q293=0,0,
IF(Q293=1,#REF!*4*4*0.8,
IF(Q293=2,0,
IF(Q293=3,#REF!*4*2*0.8,
IF(Q293=4,0,
IF(Q293=5,0,
IF(Q293=6,0,
IF(Q293=7,0))))))))))</f>
        <v>0</v>
      </c>
      <c r="AR293" s="2" t="e">
        <f>IF(AZ293="s",
IF(Q293=0,0,
IF(Q293=1,0,
IF(Q293=2,#REF!*4*2,
IF(Q293=3,#REF!*4,
IF(Q293=4,#REF!*4,
IF(Q293=5,0,
IF(Q293=6,0,
IF(Q293=7,#REF!*4)))))))),
IF(AZ293="t",
IF(Q293=0,0,
IF(Q293=1,0,
IF(Q293=2,#REF!*4*2*0.8,
IF(Q293=3,#REF!*4*0.8,
IF(Q293=4,#REF!*4*0.8,
IF(Q293=5,0,
IF(Q293=6,0,
IF(Q293=7,#REF!*4))))))))))</f>
        <v>#REF!</v>
      </c>
      <c r="AS293" s="2" t="e">
        <f>IF(AZ293="s",
IF(Q293=0,0,
IF(Q293=1,#REF!*2,
IF(Q293=2,#REF!*2,
IF(Q293=3,#REF!*2,
IF(Q293=4,#REF!*2,
IF(Q293=5,#REF!*2,
IF(Q293=6,#REF!*2,
IF(Q293=7,#REF!*2)))))))),
IF(AZ293="t",
IF(Q293=0,#REF!*2*0.8,
IF(Q293=1,#REF!*2*0.8,
IF(Q293=2,#REF!*2*0.8,
IF(Q293=3,#REF!*2*0.8,
IF(Q293=4,#REF!*2*0.8,
IF(Q293=5,#REF!*2*0.8,
IF(Q293=6,#REF!*1*0.8,
IF(Q293=7,#REF!*2))))))))))</f>
        <v>#REF!</v>
      </c>
      <c r="AT293" s="2" t="e">
        <f t="shared" si="103"/>
        <v>#REF!</v>
      </c>
      <c r="AU293" s="2" t="e">
        <f>IF(AZ293="s",
IF(Q293=0,0,
IF(Q293=1,(14-2)*(#REF!+#REF!)/4*4,
IF(Q293=2,(14-2)*(#REF!+#REF!)/4*2,
IF(Q293=3,(14-2)*(#REF!+#REF!)/4*3,
IF(Q293=4,(14-2)*(#REF!+#REF!)/4,
IF(Q293=5,(14-2)*#REF!/4,
IF(Q293=6,0,
IF(Q293=7,(14)*#REF!)))))))),
IF(AZ293="t",
IF(Q293=0,0,
IF(Q293=1,(11-2)*(#REF!+#REF!)/4*4,
IF(Q293=2,(11-2)*(#REF!+#REF!)/4*2,
IF(Q293=3,(11-2)*(#REF!+#REF!)/4*3,
IF(Q293=4,(11-2)*(#REF!+#REF!)/4,
IF(Q293=5,(11-2)*#REF!/4,
IF(Q293=6,0,
IF(Q293=7,(11)*#REF!))))))))))</f>
        <v>#REF!</v>
      </c>
      <c r="AV293" s="2" t="e">
        <f t="shared" si="104"/>
        <v>#REF!</v>
      </c>
      <c r="AW293" s="2">
        <f t="shared" si="105"/>
        <v>8</v>
      </c>
      <c r="AX293" s="2">
        <f t="shared" si="106"/>
        <v>4</v>
      </c>
      <c r="AY293" s="2" t="e">
        <f t="shared" si="107"/>
        <v>#REF!</v>
      </c>
      <c r="AZ293" s="2" t="s">
        <v>63</v>
      </c>
      <c r="BA293" s="2" t="e">
        <f>IF(BG293="A",0,IF(AZ293="s",14*#REF!,IF(AZ293="T",11*#REF!,"HATA")))</f>
        <v>#REF!</v>
      </c>
      <c r="BB293" s="2" t="e">
        <f t="shared" si="108"/>
        <v>#REF!</v>
      </c>
      <c r="BC293" s="2" t="e">
        <f t="shared" si="109"/>
        <v>#REF!</v>
      </c>
      <c r="BD293" s="2" t="e">
        <f>IF(BC293-#REF!=0,"DOĞRU","YANLIŞ")</f>
        <v>#REF!</v>
      </c>
      <c r="BE293" s="2" t="e">
        <f>#REF!-BC293</f>
        <v>#REF!</v>
      </c>
      <c r="BF293" s="2">
        <v>0</v>
      </c>
      <c r="BH293" s="2">
        <v>0</v>
      </c>
      <c r="BJ293" s="2">
        <v>4</v>
      </c>
      <c r="BL293" s="7" t="e">
        <f>#REF!*14</f>
        <v>#REF!</v>
      </c>
      <c r="BM293" s="9"/>
      <c r="BN293" s="8"/>
      <c r="BO293" s="13"/>
      <c r="BP293" s="13"/>
      <c r="BQ293" s="13"/>
      <c r="BR293" s="13"/>
      <c r="BS293" s="13"/>
      <c r="BT293" s="10"/>
      <c r="BU293" s="11"/>
      <c r="BV293" s="12"/>
      <c r="CC293" s="41"/>
      <c r="CD293" s="41"/>
      <c r="CE293" s="41"/>
      <c r="CF293" s="42"/>
      <c r="CG293" s="42"/>
      <c r="CH293" s="42"/>
      <c r="CI293" s="42"/>
      <c r="CJ293" s="42"/>
      <c r="CK293" s="42"/>
    </row>
    <row r="294" spans="1:89" hidden="1" x14ac:dyDescent="0.25">
      <c r="A294" s="2" t="s">
        <v>463</v>
      </c>
      <c r="B294" s="2" t="s">
        <v>464</v>
      </c>
      <c r="C294" s="2" t="s">
        <v>464</v>
      </c>
      <c r="D294" s="4" t="s">
        <v>60</v>
      </c>
      <c r="E294" s="4" t="s">
        <v>60</v>
      </c>
      <c r="F294" s="5" t="e">
        <f>IF(AZ294="S",
IF(#REF!+BH294=2012,
IF(#REF!=1,"12-13/1",
IF(#REF!=2,"12-13/2",
IF(#REF!=3,"13-14/1",
IF(#REF!=4,"13-14/2","Hata1")))),
IF(#REF!+BH294=2013,
IF(#REF!=1,"13-14/1",
IF(#REF!=2,"13-14/2",
IF(#REF!=3,"14-15/1",
IF(#REF!=4,"14-15/2","Hata2")))),
IF(#REF!+BH294=2014,
IF(#REF!=1,"14-15/1",
IF(#REF!=2,"14-15/2",
IF(#REF!=3,"15-16/1",
IF(#REF!=4,"15-16/2","Hata3")))),
IF(#REF!+BH294=2015,
IF(#REF!=1,"15-16/1",
IF(#REF!=2,"15-16/2",
IF(#REF!=3,"16-17/1",
IF(#REF!=4,"16-17/2","Hata4")))),
IF(#REF!+BH294=2016,
IF(#REF!=1,"16-17/1",
IF(#REF!=2,"16-17/2",
IF(#REF!=3,"17-18/1",
IF(#REF!=4,"17-18/2","Hata5")))),
IF(#REF!+BH294=2017,
IF(#REF!=1,"17-18/1",
IF(#REF!=2,"17-18/2",
IF(#REF!=3,"18-19/1",
IF(#REF!=4,"18-19/2","Hata6")))),
IF(#REF!+BH294=2018,
IF(#REF!=1,"18-19/1",
IF(#REF!=2,"18-19/2",
IF(#REF!=3,"19-20/1",
IF(#REF!=4,"19-20/2","Hata7")))),
IF(#REF!+BH294=2019,
IF(#REF!=1,"19-20/1",
IF(#REF!=2,"19-20/2",
IF(#REF!=3,"20-21/1",
IF(#REF!=4,"20-21/2","Hata8")))),
IF(#REF!+BH294=2020,
IF(#REF!=1,"20-21/1",
IF(#REF!=2,"20-21/2",
IF(#REF!=3,"21-22/1",
IF(#REF!=4,"21-22/2","Hata9")))),
IF(#REF!+BH294=2021,
IF(#REF!=1,"21-22/1",
IF(#REF!=2,"21-22/2",
IF(#REF!=3,"22-23/1",
IF(#REF!=4,"22-23/2","Hata10")))),
IF(#REF!+BH294=2022,
IF(#REF!=1,"22-23/1",
IF(#REF!=2,"22-23/2",
IF(#REF!=3,"23-24/1",
IF(#REF!=4,"23-24/2","Hata11")))),
IF(#REF!+BH294=2023,
IF(#REF!=1,"23-24/1",
IF(#REF!=2,"23-24/2",
IF(#REF!=3,"24-25/1",
IF(#REF!=4,"24-25/2","Hata12")))),
)))))))))))),
IF(AZ294="T",
IF(#REF!+BH294=2012,
IF(#REF!=1,"12-13/1",
IF(#REF!=2,"12-13/2",
IF(#REF!=3,"12-13/3",
IF(#REF!=4,"13-14/1",
IF(#REF!=5,"13-14/2",
IF(#REF!=6,"13-14/3","Hata1")))))),
IF(#REF!+BH294=2013,
IF(#REF!=1,"13-14/1",
IF(#REF!=2,"13-14/2",
IF(#REF!=3,"13-14/3",
IF(#REF!=4,"14-15/1",
IF(#REF!=5,"14-15/2",
IF(#REF!=6,"14-15/3","Hata2")))))),
IF(#REF!+BH294=2014,
IF(#REF!=1,"14-15/1",
IF(#REF!=2,"14-15/2",
IF(#REF!=3,"14-15/3",
IF(#REF!=4,"15-16/1",
IF(#REF!=5,"15-16/2",
IF(#REF!=6,"15-16/3","Hata3")))))),
IF(AND(#REF!+#REF!&gt;2014,#REF!+#REF!&lt;2015,BH294=1),
IF(#REF!=0.1,"14-15/0.1",
IF(#REF!=0.2,"14-15/0.2",
IF(#REF!=0.3,"14-15/0.3","Hata4"))),
IF(#REF!+BH294=2015,
IF(#REF!=1,"15-16/1",
IF(#REF!=2,"15-16/2",
IF(#REF!=3,"15-16/3",
IF(#REF!=4,"16-17/1",
IF(#REF!=5,"16-17/2",
IF(#REF!=6,"16-17/3","Hata5")))))),
IF(#REF!+BH294=2016,
IF(#REF!=1,"16-17/1",
IF(#REF!=2,"16-17/2",
IF(#REF!=3,"16-17/3",
IF(#REF!=4,"17-18/1",
IF(#REF!=5,"17-18/2",
IF(#REF!=6,"17-18/3","Hata6")))))),
IF(#REF!+BH294=2017,
IF(#REF!=1,"17-18/1",
IF(#REF!=2,"17-18/2",
IF(#REF!=3,"17-18/3",
IF(#REF!=4,"18-19/1",
IF(#REF!=5,"18-19/2",
IF(#REF!=6,"18-19/3","Hata7")))))),
IF(#REF!+BH294=2018,
IF(#REF!=1,"18-19/1",
IF(#REF!=2,"18-19/2",
IF(#REF!=3,"18-19/3",
IF(#REF!=4,"19-20/1",
IF(#REF!=5," 19-20/2",
IF(#REF!=6,"19-20/3","Hata8")))))),
IF(#REF!+BH294=2019,
IF(#REF!=1,"19-20/1",
IF(#REF!=2,"19-20/2",
IF(#REF!=3,"19-20/3",
IF(#REF!=4,"20-21/1",
IF(#REF!=5,"20-21/2",
IF(#REF!=6,"20-21/3","Hata9")))))),
IF(#REF!+BH294=2020,
IF(#REF!=1,"20-21/1",
IF(#REF!=2,"20-21/2",
IF(#REF!=3,"20-21/3",
IF(#REF!=4,"21-22/1",
IF(#REF!=5,"21-22/2",
IF(#REF!=6,"21-22/3","Hata10")))))),
IF(#REF!+BH294=2021,
IF(#REF!=1,"21-22/1",
IF(#REF!=2,"21-22/2",
IF(#REF!=3,"21-22/3",
IF(#REF!=4,"22-23/1",
IF(#REF!=5,"22-23/2",
IF(#REF!=6,"22-23/3","Hata11")))))),
IF(#REF!+BH294=2022,
IF(#REF!=1,"22-23/1",
IF(#REF!=2,"22-23/2",
IF(#REF!=3,"22-23/3",
IF(#REF!=4,"23-24/1",
IF(#REF!=5,"23-24/2",
IF(#REF!=6,"23-24/3","Hata12")))))),
IF(#REF!+BH294=2023,
IF(#REF!=1,"23-24/1",
IF(#REF!=2,"23-24/2",
IF(#REF!=3,"23-24/3",
IF(#REF!=4,"24-25/1",
IF(#REF!=5,"24-25/2",
IF(#REF!=6,"24-25/3","Hata13")))))),
))))))))))))))
)</f>
        <v>#REF!</v>
      </c>
      <c r="G294" s="4"/>
      <c r="H294" s="2" t="s">
        <v>153</v>
      </c>
      <c r="I294" s="2">
        <v>238536</v>
      </c>
      <c r="J294" s="2" t="s">
        <v>107</v>
      </c>
      <c r="Q294" s="5">
        <v>4</v>
      </c>
      <c r="R294" s="2">
        <f>VLOOKUP($Q294,[1]sistem!$I$3:$L$10,2,FALSE)</f>
        <v>0</v>
      </c>
      <c r="S294" s="2">
        <f>VLOOKUP($Q294,[1]sistem!$I$3:$L$10,3,FALSE)</f>
        <v>1</v>
      </c>
      <c r="T294" s="2">
        <f>VLOOKUP($Q294,[1]sistem!$I$3:$L$10,4,FALSE)</f>
        <v>1</v>
      </c>
      <c r="U294" s="2" t="e">
        <f>VLOOKUP($AZ294,[1]sistem!$I$13:$L$14,2,FALSE)*#REF!</f>
        <v>#REF!</v>
      </c>
      <c r="V294" s="2" t="e">
        <f>VLOOKUP($AZ294,[1]sistem!$I$13:$L$14,3,FALSE)*#REF!</f>
        <v>#REF!</v>
      </c>
      <c r="W294" s="2" t="e">
        <f>VLOOKUP($AZ294,[1]sistem!$I$13:$L$14,4,FALSE)*#REF!</f>
        <v>#REF!</v>
      </c>
      <c r="X294" s="2" t="e">
        <f t="shared" si="96"/>
        <v>#REF!</v>
      </c>
      <c r="Y294" s="2" t="e">
        <f t="shared" si="97"/>
        <v>#REF!</v>
      </c>
      <c r="Z294" s="2" t="e">
        <f t="shared" si="98"/>
        <v>#REF!</v>
      </c>
      <c r="AA294" s="2" t="e">
        <f t="shared" si="99"/>
        <v>#REF!</v>
      </c>
      <c r="AB294" s="2">
        <f>VLOOKUP(AZ294,[1]sistem!$I$18:$J$19,2,FALSE)</f>
        <v>14</v>
      </c>
      <c r="AC294" s="2">
        <v>0.25</v>
      </c>
      <c r="AD294" s="2">
        <f>VLOOKUP($Q294,[1]sistem!$I$3:$M$10,5,FALSE)</f>
        <v>1</v>
      </c>
      <c r="AE294" s="2">
        <v>4</v>
      </c>
      <c r="AG294" s="2">
        <f>AE294*AK294</f>
        <v>56</v>
      </c>
      <c r="AH294" s="2">
        <f>VLOOKUP($Q294,[1]sistem!$I$3:$N$10,6,FALSE)</f>
        <v>2</v>
      </c>
      <c r="AI294" s="2">
        <v>2</v>
      </c>
      <c r="AJ294" s="2">
        <f t="shared" si="100"/>
        <v>4</v>
      </c>
      <c r="AK294" s="2">
        <f>VLOOKUP($AZ294,[1]sistem!$I$18:$K$19,3,FALSE)</f>
        <v>14</v>
      </c>
      <c r="AL294" s="2" t="e">
        <f>AK294*#REF!</f>
        <v>#REF!</v>
      </c>
      <c r="AM294" s="2" t="e">
        <f t="shared" si="101"/>
        <v>#REF!</v>
      </c>
      <c r="AN294" s="2">
        <f t="shared" si="110"/>
        <v>25</v>
      </c>
      <c r="AO294" s="2" t="e">
        <f t="shared" si="102"/>
        <v>#REF!</v>
      </c>
      <c r="AP294" s="2" t="e">
        <f>ROUND(AO294-#REF!,0)</f>
        <v>#REF!</v>
      </c>
      <c r="AQ294" s="2">
        <f>IF(AZ294="s",IF(Q294=0,0,
IF(Q294=1,#REF!*4*4,
IF(Q294=2,0,
IF(Q294=3,#REF!*4*2,
IF(Q294=4,0,
IF(Q294=5,0,
IF(Q294=6,0,
IF(Q294=7,0)))))))),
IF(AZ294="t",
IF(Q294=0,0,
IF(Q294=1,#REF!*4*4*0.8,
IF(Q294=2,0,
IF(Q294=3,#REF!*4*2*0.8,
IF(Q294=4,0,
IF(Q294=5,0,
IF(Q294=6,0,
IF(Q294=7,0))))))))))</f>
        <v>0</v>
      </c>
      <c r="AR294" s="2" t="e">
        <f>IF(AZ294="s",
IF(Q294=0,0,
IF(Q294=1,0,
IF(Q294=2,#REF!*4*2,
IF(Q294=3,#REF!*4,
IF(Q294=4,#REF!*4,
IF(Q294=5,0,
IF(Q294=6,0,
IF(Q294=7,#REF!*4)))))))),
IF(AZ294="t",
IF(Q294=0,0,
IF(Q294=1,0,
IF(Q294=2,#REF!*4*2*0.8,
IF(Q294=3,#REF!*4*0.8,
IF(Q294=4,#REF!*4*0.8,
IF(Q294=5,0,
IF(Q294=6,0,
IF(Q294=7,#REF!*4))))))))))</f>
        <v>#REF!</v>
      </c>
      <c r="AS294" s="2" t="e">
        <f>IF(AZ294="s",
IF(Q294=0,0,
IF(Q294=1,#REF!*2,
IF(Q294=2,#REF!*2,
IF(Q294=3,#REF!*2,
IF(Q294=4,#REF!*2,
IF(Q294=5,#REF!*2,
IF(Q294=6,#REF!*2,
IF(Q294=7,#REF!*2)))))))),
IF(AZ294="t",
IF(Q294=0,#REF!*2*0.8,
IF(Q294=1,#REF!*2*0.8,
IF(Q294=2,#REF!*2*0.8,
IF(Q294=3,#REF!*2*0.8,
IF(Q294=4,#REF!*2*0.8,
IF(Q294=5,#REF!*2*0.8,
IF(Q294=6,#REF!*1*0.8,
IF(Q294=7,#REF!*2))))))))))</f>
        <v>#REF!</v>
      </c>
      <c r="AT294" s="2" t="e">
        <f t="shared" si="103"/>
        <v>#REF!</v>
      </c>
      <c r="AU294" s="2" t="e">
        <f>IF(AZ294="s",
IF(Q294=0,0,
IF(Q294=1,(14-2)*(#REF!+#REF!)/4*4,
IF(Q294=2,(14-2)*(#REF!+#REF!)/4*2,
IF(Q294=3,(14-2)*(#REF!+#REF!)/4*3,
IF(Q294=4,(14-2)*(#REF!+#REF!)/4,
IF(Q294=5,(14-2)*#REF!/4,
IF(Q294=6,0,
IF(Q294=7,(14)*#REF!)))))))),
IF(AZ294="t",
IF(Q294=0,0,
IF(Q294=1,(11-2)*(#REF!+#REF!)/4*4,
IF(Q294=2,(11-2)*(#REF!+#REF!)/4*2,
IF(Q294=3,(11-2)*(#REF!+#REF!)/4*3,
IF(Q294=4,(11-2)*(#REF!+#REF!)/4,
IF(Q294=5,(11-2)*#REF!/4,
IF(Q294=6,0,
IF(Q294=7,(11)*#REF!))))))))))</f>
        <v>#REF!</v>
      </c>
      <c r="AV294" s="2" t="e">
        <f t="shared" si="104"/>
        <v>#REF!</v>
      </c>
      <c r="AW294" s="2">
        <f t="shared" si="105"/>
        <v>8</v>
      </c>
      <c r="AX294" s="2">
        <f t="shared" si="106"/>
        <v>4</v>
      </c>
      <c r="AY294" s="2" t="e">
        <f t="shared" si="107"/>
        <v>#REF!</v>
      </c>
      <c r="AZ294" s="2" t="s">
        <v>63</v>
      </c>
      <c r="BA294" s="2" t="e">
        <f>IF(BG294="A",0,IF(AZ294="s",14*#REF!,IF(AZ294="T",11*#REF!,"HATA")))</f>
        <v>#REF!</v>
      </c>
      <c r="BB294" s="2" t="e">
        <f t="shared" si="108"/>
        <v>#REF!</v>
      </c>
      <c r="BC294" s="2" t="e">
        <f t="shared" si="109"/>
        <v>#REF!</v>
      </c>
      <c r="BD294" s="2" t="e">
        <f>IF(BC294-#REF!=0,"DOĞRU","YANLIŞ")</f>
        <v>#REF!</v>
      </c>
      <c r="BE294" s="2" t="e">
        <f>#REF!-BC294</f>
        <v>#REF!</v>
      </c>
      <c r="BF294" s="2">
        <v>0</v>
      </c>
      <c r="BH294" s="2">
        <v>0</v>
      </c>
      <c r="BJ294" s="2">
        <v>4</v>
      </c>
      <c r="BL294" s="7" t="e">
        <f>#REF!*14</f>
        <v>#REF!</v>
      </c>
      <c r="BM294" s="9"/>
      <c r="BN294" s="8"/>
      <c r="BO294" s="13"/>
      <c r="BP294" s="13"/>
      <c r="BQ294" s="13"/>
      <c r="BR294" s="13"/>
      <c r="BS294" s="13"/>
      <c r="BT294" s="10"/>
      <c r="BU294" s="11"/>
      <c r="BV294" s="12"/>
      <c r="CC294" s="41"/>
      <c r="CD294" s="41"/>
      <c r="CE294" s="41"/>
      <c r="CF294" s="42"/>
      <c r="CG294" s="42"/>
      <c r="CH294" s="42"/>
      <c r="CI294" s="42"/>
      <c r="CJ294" s="42"/>
      <c r="CK294" s="42"/>
    </row>
    <row r="295" spans="1:89" hidden="1" x14ac:dyDescent="0.25">
      <c r="A295" s="2" t="s">
        <v>139</v>
      </c>
      <c r="B295" s="2" t="s">
        <v>132</v>
      </c>
      <c r="C295" s="2" t="s">
        <v>132</v>
      </c>
      <c r="D295" s="4" t="s">
        <v>60</v>
      </c>
      <c r="E295" s="4" t="s">
        <v>60</v>
      </c>
      <c r="F295" s="5" t="e">
        <f>IF(AZ295="S",
IF(#REF!+BH295=2012,
IF(#REF!=1,"12-13/1",
IF(#REF!=2,"12-13/2",
IF(#REF!=3,"13-14/1",
IF(#REF!=4,"13-14/2","Hata1")))),
IF(#REF!+BH295=2013,
IF(#REF!=1,"13-14/1",
IF(#REF!=2,"13-14/2",
IF(#REF!=3,"14-15/1",
IF(#REF!=4,"14-15/2","Hata2")))),
IF(#REF!+BH295=2014,
IF(#REF!=1,"14-15/1",
IF(#REF!=2,"14-15/2",
IF(#REF!=3,"15-16/1",
IF(#REF!=4,"15-16/2","Hata3")))),
IF(#REF!+BH295=2015,
IF(#REF!=1,"15-16/1",
IF(#REF!=2,"15-16/2",
IF(#REF!=3,"16-17/1",
IF(#REF!=4,"16-17/2","Hata4")))),
IF(#REF!+BH295=2016,
IF(#REF!=1,"16-17/1",
IF(#REF!=2,"16-17/2",
IF(#REF!=3,"17-18/1",
IF(#REF!=4,"17-18/2","Hata5")))),
IF(#REF!+BH295=2017,
IF(#REF!=1,"17-18/1",
IF(#REF!=2,"17-18/2",
IF(#REF!=3,"18-19/1",
IF(#REF!=4,"18-19/2","Hata6")))),
IF(#REF!+BH295=2018,
IF(#REF!=1,"18-19/1",
IF(#REF!=2,"18-19/2",
IF(#REF!=3,"19-20/1",
IF(#REF!=4,"19-20/2","Hata7")))),
IF(#REF!+BH295=2019,
IF(#REF!=1,"19-20/1",
IF(#REF!=2,"19-20/2",
IF(#REF!=3,"20-21/1",
IF(#REF!=4,"20-21/2","Hata8")))),
IF(#REF!+BH295=2020,
IF(#REF!=1,"20-21/1",
IF(#REF!=2,"20-21/2",
IF(#REF!=3,"21-22/1",
IF(#REF!=4,"21-22/2","Hata9")))),
IF(#REF!+BH295=2021,
IF(#REF!=1,"21-22/1",
IF(#REF!=2,"21-22/2",
IF(#REF!=3,"22-23/1",
IF(#REF!=4,"22-23/2","Hata10")))),
IF(#REF!+BH295=2022,
IF(#REF!=1,"22-23/1",
IF(#REF!=2,"22-23/2",
IF(#REF!=3,"23-24/1",
IF(#REF!=4,"23-24/2","Hata11")))),
IF(#REF!+BH295=2023,
IF(#REF!=1,"23-24/1",
IF(#REF!=2,"23-24/2",
IF(#REF!=3,"24-25/1",
IF(#REF!=4,"24-25/2","Hata12")))),
)))))))))))),
IF(AZ295="T",
IF(#REF!+BH295=2012,
IF(#REF!=1,"12-13/1",
IF(#REF!=2,"12-13/2",
IF(#REF!=3,"12-13/3",
IF(#REF!=4,"13-14/1",
IF(#REF!=5,"13-14/2",
IF(#REF!=6,"13-14/3","Hata1")))))),
IF(#REF!+BH295=2013,
IF(#REF!=1,"13-14/1",
IF(#REF!=2,"13-14/2",
IF(#REF!=3,"13-14/3",
IF(#REF!=4,"14-15/1",
IF(#REF!=5,"14-15/2",
IF(#REF!=6,"14-15/3","Hata2")))))),
IF(#REF!+BH295=2014,
IF(#REF!=1,"14-15/1",
IF(#REF!=2,"14-15/2",
IF(#REF!=3,"14-15/3",
IF(#REF!=4,"15-16/1",
IF(#REF!=5,"15-16/2",
IF(#REF!=6,"15-16/3","Hata3")))))),
IF(AND(#REF!+#REF!&gt;2014,#REF!+#REF!&lt;2015,BH295=1),
IF(#REF!=0.1,"14-15/0.1",
IF(#REF!=0.2,"14-15/0.2",
IF(#REF!=0.3,"14-15/0.3","Hata4"))),
IF(#REF!+BH295=2015,
IF(#REF!=1,"15-16/1",
IF(#REF!=2,"15-16/2",
IF(#REF!=3,"15-16/3",
IF(#REF!=4,"16-17/1",
IF(#REF!=5,"16-17/2",
IF(#REF!=6,"16-17/3","Hata5")))))),
IF(#REF!+BH295=2016,
IF(#REF!=1,"16-17/1",
IF(#REF!=2,"16-17/2",
IF(#REF!=3,"16-17/3",
IF(#REF!=4,"17-18/1",
IF(#REF!=5,"17-18/2",
IF(#REF!=6,"17-18/3","Hata6")))))),
IF(#REF!+BH295=2017,
IF(#REF!=1,"17-18/1",
IF(#REF!=2,"17-18/2",
IF(#REF!=3,"17-18/3",
IF(#REF!=4,"18-19/1",
IF(#REF!=5,"18-19/2",
IF(#REF!=6,"18-19/3","Hata7")))))),
IF(#REF!+BH295=2018,
IF(#REF!=1,"18-19/1",
IF(#REF!=2,"18-19/2",
IF(#REF!=3,"18-19/3",
IF(#REF!=4,"19-20/1",
IF(#REF!=5," 19-20/2",
IF(#REF!=6,"19-20/3","Hata8")))))),
IF(#REF!+BH295=2019,
IF(#REF!=1,"19-20/1",
IF(#REF!=2,"19-20/2",
IF(#REF!=3,"19-20/3",
IF(#REF!=4,"20-21/1",
IF(#REF!=5,"20-21/2",
IF(#REF!=6,"20-21/3","Hata9")))))),
IF(#REF!+BH295=2020,
IF(#REF!=1,"20-21/1",
IF(#REF!=2,"20-21/2",
IF(#REF!=3,"20-21/3",
IF(#REF!=4,"21-22/1",
IF(#REF!=5,"21-22/2",
IF(#REF!=6,"21-22/3","Hata10")))))),
IF(#REF!+BH295=2021,
IF(#REF!=1,"21-22/1",
IF(#REF!=2,"21-22/2",
IF(#REF!=3,"21-22/3",
IF(#REF!=4,"22-23/1",
IF(#REF!=5,"22-23/2",
IF(#REF!=6,"22-23/3","Hata11")))))),
IF(#REF!+BH295=2022,
IF(#REF!=1,"22-23/1",
IF(#REF!=2,"22-23/2",
IF(#REF!=3,"22-23/3",
IF(#REF!=4,"23-24/1",
IF(#REF!=5,"23-24/2",
IF(#REF!=6,"23-24/3","Hata12")))))),
IF(#REF!+BH295=2023,
IF(#REF!=1,"23-24/1",
IF(#REF!=2,"23-24/2",
IF(#REF!=3,"23-24/3",
IF(#REF!=4,"24-25/1",
IF(#REF!=5,"24-25/2",
IF(#REF!=6,"24-25/3","Hata13")))))),
))))))))))))))
)</f>
        <v>#REF!</v>
      </c>
      <c r="G295" s="4"/>
      <c r="H295" s="2" t="s">
        <v>153</v>
      </c>
      <c r="I295" s="2">
        <v>238536</v>
      </c>
      <c r="J295" s="2" t="s">
        <v>107</v>
      </c>
      <c r="O295" s="2" t="s">
        <v>135</v>
      </c>
      <c r="P295" s="2" t="s">
        <v>135</v>
      </c>
      <c r="Q295" s="5">
        <v>7</v>
      </c>
      <c r="R295" s="2">
        <f>VLOOKUP($Q295,[1]sistem!$I$3:$L$10,2,FALSE)</f>
        <v>0</v>
      </c>
      <c r="S295" s="2">
        <f>VLOOKUP($Q295,[1]sistem!$I$3:$L$10,3,FALSE)</f>
        <v>1</v>
      </c>
      <c r="T295" s="2">
        <f>VLOOKUP($Q295,[1]sistem!$I$3:$L$10,4,FALSE)</f>
        <v>1</v>
      </c>
      <c r="U295" s="2" t="e">
        <f>VLOOKUP($AZ295,[1]sistem!$I$13:$L$14,2,FALSE)*#REF!</f>
        <v>#REF!</v>
      </c>
      <c r="V295" s="2" t="e">
        <f>VLOOKUP($AZ295,[1]sistem!$I$13:$L$14,3,FALSE)*#REF!</f>
        <v>#REF!</v>
      </c>
      <c r="W295" s="2" t="e">
        <f>VLOOKUP($AZ295,[1]sistem!$I$13:$L$14,4,FALSE)*#REF!</f>
        <v>#REF!</v>
      </c>
      <c r="X295" s="2" t="e">
        <f t="shared" si="96"/>
        <v>#REF!</v>
      </c>
      <c r="Y295" s="2" t="e">
        <f t="shared" si="97"/>
        <v>#REF!</v>
      </c>
      <c r="Z295" s="2" t="e">
        <f t="shared" si="98"/>
        <v>#REF!</v>
      </c>
      <c r="AA295" s="2" t="e">
        <f t="shared" si="99"/>
        <v>#REF!</v>
      </c>
      <c r="AB295" s="2">
        <f>VLOOKUP(AZ295,[1]sistem!$I$18:$J$19,2,FALSE)</f>
        <v>14</v>
      </c>
      <c r="AC295" s="2">
        <v>0.25</v>
      </c>
      <c r="AD295" s="2">
        <f>VLOOKUP($Q295,[1]sistem!$I$3:$M$10,5,FALSE)</f>
        <v>1</v>
      </c>
      <c r="AG295" s="2" t="e">
        <f>(#REF!+#REF!)*AB295</f>
        <v>#REF!</v>
      </c>
      <c r="AH295" s="2">
        <f>VLOOKUP($Q295,[1]sistem!$I$3:$N$10,6,FALSE)</f>
        <v>2</v>
      </c>
      <c r="AI295" s="2">
        <v>2</v>
      </c>
      <c r="AJ295" s="2">
        <f t="shared" si="100"/>
        <v>4</v>
      </c>
      <c r="AK295" s="2">
        <f>VLOOKUP($AZ295,[1]sistem!$I$18:$K$19,3,FALSE)</f>
        <v>14</v>
      </c>
      <c r="AL295" s="2" t="e">
        <f>AK295*#REF!</f>
        <v>#REF!</v>
      </c>
      <c r="AM295" s="2" t="e">
        <f t="shared" si="101"/>
        <v>#REF!</v>
      </c>
      <c r="AN295" s="2">
        <f t="shared" si="110"/>
        <v>25</v>
      </c>
      <c r="AO295" s="2" t="e">
        <f t="shared" si="102"/>
        <v>#REF!</v>
      </c>
      <c r="AP295" s="2" t="e">
        <f>ROUND(AO295-#REF!,0)</f>
        <v>#REF!</v>
      </c>
      <c r="AQ295" s="2">
        <f>IF(AZ295="s",IF(Q295=0,0,
IF(Q295=1,#REF!*4*4,
IF(Q295=2,0,
IF(Q295=3,#REF!*4*2,
IF(Q295=4,0,
IF(Q295=5,0,
IF(Q295=6,0,
IF(Q295=7,0)))))))),
IF(AZ295="t",
IF(Q295=0,0,
IF(Q295=1,#REF!*4*4*0.8,
IF(Q295=2,0,
IF(Q295=3,#REF!*4*2*0.8,
IF(Q295=4,0,
IF(Q295=5,0,
IF(Q295=6,0,
IF(Q295=7,0))))))))))</f>
        <v>0</v>
      </c>
      <c r="AR295" s="2" t="e">
        <f>IF(AZ295="s",
IF(Q295=0,0,
IF(Q295=1,0,
IF(Q295=2,#REF!*4*2,
IF(Q295=3,#REF!*4,
IF(Q295=4,#REF!*4,
IF(Q295=5,0,
IF(Q295=6,0,
IF(Q295=7,#REF!*4)))))))),
IF(AZ295="t",
IF(Q295=0,0,
IF(Q295=1,0,
IF(Q295=2,#REF!*4*2*0.8,
IF(Q295=3,#REF!*4*0.8,
IF(Q295=4,#REF!*4*0.8,
IF(Q295=5,0,
IF(Q295=6,0,
IF(Q295=7,#REF!*4))))))))))</f>
        <v>#REF!</v>
      </c>
      <c r="AS295" s="2" t="e">
        <f>IF(AZ295="s",
IF(Q295=0,0,
IF(Q295=1,#REF!*2,
IF(Q295=2,#REF!*2,
IF(Q295=3,#REF!*2,
IF(Q295=4,#REF!*2,
IF(Q295=5,#REF!*2,
IF(Q295=6,#REF!*2,
IF(Q295=7,#REF!*2)))))))),
IF(AZ295="t",
IF(Q295=0,#REF!*2*0.8,
IF(Q295=1,#REF!*2*0.8,
IF(Q295=2,#REF!*2*0.8,
IF(Q295=3,#REF!*2*0.8,
IF(Q295=4,#REF!*2*0.8,
IF(Q295=5,#REF!*2*0.8,
IF(Q295=6,#REF!*1*0.8,
IF(Q295=7,#REF!*2))))))))))</f>
        <v>#REF!</v>
      </c>
      <c r="AT295" s="2" t="e">
        <f t="shared" si="103"/>
        <v>#REF!</v>
      </c>
      <c r="AU295" s="2" t="e">
        <f>IF(AZ295="s",
IF(Q295=0,0,
IF(Q295=1,(14-2)*(#REF!+#REF!)/4*4,
IF(Q295=2,(14-2)*(#REF!+#REF!)/4*2,
IF(Q295=3,(14-2)*(#REF!+#REF!)/4*3,
IF(Q295=4,(14-2)*(#REF!+#REF!)/4,
IF(Q295=5,(14-2)*#REF!/4,
IF(Q295=6,0,
IF(Q295=7,(14)*#REF!)))))))),
IF(AZ295="t",
IF(Q295=0,0,
IF(Q295=1,(11-2)*(#REF!+#REF!)/4*4,
IF(Q295=2,(11-2)*(#REF!+#REF!)/4*2,
IF(Q295=3,(11-2)*(#REF!+#REF!)/4*3,
IF(Q295=4,(11-2)*(#REF!+#REF!)/4,
IF(Q295=5,(11-2)*#REF!/4,
IF(Q295=6,0,
IF(Q295=7,(11)*#REF!))))))))))</f>
        <v>#REF!</v>
      </c>
      <c r="AV295" s="2" t="e">
        <f t="shared" si="104"/>
        <v>#REF!</v>
      </c>
      <c r="AW295" s="2">
        <f t="shared" si="105"/>
        <v>8</v>
      </c>
      <c r="AX295" s="2">
        <f t="shared" si="106"/>
        <v>4</v>
      </c>
      <c r="AY295" s="2" t="e">
        <f t="shared" si="107"/>
        <v>#REF!</v>
      </c>
      <c r="AZ295" s="2" t="s">
        <v>63</v>
      </c>
      <c r="BA295" s="2">
        <f>IF(BG295="A",0,IF(AZ295="s",14*#REF!,IF(AZ295="T",11*#REF!,"HATA")))</f>
        <v>0</v>
      </c>
      <c r="BB295" s="2" t="e">
        <f t="shared" si="108"/>
        <v>#REF!</v>
      </c>
      <c r="BC295" s="2" t="e">
        <f t="shared" si="109"/>
        <v>#REF!</v>
      </c>
      <c r="BD295" s="2" t="e">
        <f>IF(BC295-#REF!=0,"DOĞRU","YANLIŞ")</f>
        <v>#REF!</v>
      </c>
      <c r="BE295" s="2" t="e">
        <f>#REF!-BC295</f>
        <v>#REF!</v>
      </c>
      <c r="BF295" s="2">
        <v>0</v>
      </c>
      <c r="BG295" s="2" t="s">
        <v>110</v>
      </c>
      <c r="BH295" s="2">
        <v>0</v>
      </c>
      <c r="BJ295" s="2">
        <v>7</v>
      </c>
      <c r="BL295" s="7" t="e">
        <f>#REF!*14</f>
        <v>#REF!</v>
      </c>
      <c r="BM295" s="9"/>
      <c r="BN295" s="8"/>
      <c r="BO295" s="13"/>
      <c r="BP295" s="13"/>
      <c r="BQ295" s="13"/>
      <c r="BR295" s="13"/>
      <c r="BS295" s="13"/>
      <c r="BT295" s="10"/>
      <c r="BU295" s="11"/>
      <c r="BV295" s="12"/>
      <c r="CC295" s="41"/>
      <c r="CD295" s="41"/>
      <c r="CE295" s="41"/>
      <c r="CF295" s="42"/>
      <c r="CG295" s="42"/>
      <c r="CH295" s="42"/>
      <c r="CI295" s="42"/>
      <c r="CJ295" s="42"/>
      <c r="CK295" s="42"/>
    </row>
    <row r="296" spans="1:89" hidden="1" x14ac:dyDescent="0.25">
      <c r="A296" s="2" t="s">
        <v>576</v>
      </c>
      <c r="B296" s="2" t="s">
        <v>577</v>
      </c>
      <c r="C296" s="2" t="s">
        <v>577</v>
      </c>
      <c r="D296" s="4" t="s">
        <v>171</v>
      </c>
      <c r="E296" s="4">
        <v>1</v>
      </c>
      <c r="F296" s="5" t="e">
        <f>IF(AZ296="S",
IF(#REF!+BH296=2012,
IF(#REF!=1,"12-13/1",
IF(#REF!=2,"12-13/2",
IF(#REF!=3,"13-14/1",
IF(#REF!=4,"13-14/2","Hata1")))),
IF(#REF!+BH296=2013,
IF(#REF!=1,"13-14/1",
IF(#REF!=2,"13-14/2",
IF(#REF!=3,"14-15/1",
IF(#REF!=4,"14-15/2","Hata2")))),
IF(#REF!+BH296=2014,
IF(#REF!=1,"14-15/1",
IF(#REF!=2,"14-15/2",
IF(#REF!=3,"15-16/1",
IF(#REF!=4,"15-16/2","Hata3")))),
IF(#REF!+BH296=2015,
IF(#REF!=1,"15-16/1",
IF(#REF!=2,"15-16/2",
IF(#REF!=3,"16-17/1",
IF(#REF!=4,"16-17/2","Hata4")))),
IF(#REF!+BH296=2016,
IF(#REF!=1,"16-17/1",
IF(#REF!=2,"16-17/2",
IF(#REF!=3,"17-18/1",
IF(#REF!=4,"17-18/2","Hata5")))),
IF(#REF!+BH296=2017,
IF(#REF!=1,"17-18/1",
IF(#REF!=2,"17-18/2",
IF(#REF!=3,"18-19/1",
IF(#REF!=4,"18-19/2","Hata6")))),
IF(#REF!+BH296=2018,
IF(#REF!=1,"18-19/1",
IF(#REF!=2,"18-19/2",
IF(#REF!=3,"19-20/1",
IF(#REF!=4,"19-20/2","Hata7")))),
IF(#REF!+BH296=2019,
IF(#REF!=1,"19-20/1",
IF(#REF!=2,"19-20/2",
IF(#REF!=3,"20-21/1",
IF(#REF!=4,"20-21/2","Hata8")))),
IF(#REF!+BH296=2020,
IF(#REF!=1,"20-21/1",
IF(#REF!=2,"20-21/2",
IF(#REF!=3,"21-22/1",
IF(#REF!=4,"21-22/2","Hata9")))),
IF(#REF!+BH296=2021,
IF(#REF!=1,"21-22/1",
IF(#REF!=2,"21-22/2",
IF(#REF!=3,"22-23/1",
IF(#REF!=4,"22-23/2","Hata10")))),
IF(#REF!+BH296=2022,
IF(#REF!=1,"22-23/1",
IF(#REF!=2,"22-23/2",
IF(#REF!=3,"23-24/1",
IF(#REF!=4,"23-24/2","Hata11")))),
IF(#REF!+BH296=2023,
IF(#REF!=1,"23-24/1",
IF(#REF!=2,"23-24/2",
IF(#REF!=3,"24-25/1",
IF(#REF!=4,"24-25/2","Hata12")))),
)))))))))))),
IF(AZ296="T",
IF(#REF!+BH296=2012,
IF(#REF!=1,"12-13/1",
IF(#REF!=2,"12-13/2",
IF(#REF!=3,"12-13/3",
IF(#REF!=4,"13-14/1",
IF(#REF!=5,"13-14/2",
IF(#REF!=6,"13-14/3","Hata1")))))),
IF(#REF!+BH296=2013,
IF(#REF!=1,"13-14/1",
IF(#REF!=2,"13-14/2",
IF(#REF!=3,"13-14/3",
IF(#REF!=4,"14-15/1",
IF(#REF!=5,"14-15/2",
IF(#REF!=6,"14-15/3","Hata2")))))),
IF(#REF!+BH296=2014,
IF(#REF!=1,"14-15/1",
IF(#REF!=2,"14-15/2",
IF(#REF!=3,"14-15/3",
IF(#REF!=4,"15-16/1",
IF(#REF!=5,"15-16/2",
IF(#REF!=6,"15-16/3","Hata3")))))),
IF(AND(#REF!+#REF!&gt;2014,#REF!+#REF!&lt;2015,BH296=1),
IF(#REF!=0.1,"14-15/0.1",
IF(#REF!=0.2,"14-15/0.2",
IF(#REF!=0.3,"14-15/0.3","Hata4"))),
IF(#REF!+BH296=2015,
IF(#REF!=1,"15-16/1",
IF(#REF!=2,"15-16/2",
IF(#REF!=3,"15-16/3",
IF(#REF!=4,"16-17/1",
IF(#REF!=5,"16-17/2",
IF(#REF!=6,"16-17/3","Hata5")))))),
IF(#REF!+BH296=2016,
IF(#REF!=1,"16-17/1",
IF(#REF!=2,"16-17/2",
IF(#REF!=3,"16-17/3",
IF(#REF!=4,"17-18/1",
IF(#REF!=5,"17-18/2",
IF(#REF!=6,"17-18/3","Hata6")))))),
IF(#REF!+BH296=2017,
IF(#REF!=1,"17-18/1",
IF(#REF!=2,"17-18/2",
IF(#REF!=3,"17-18/3",
IF(#REF!=4,"18-19/1",
IF(#REF!=5,"18-19/2",
IF(#REF!=6,"18-19/3","Hata7")))))),
IF(#REF!+BH296=2018,
IF(#REF!=1,"18-19/1",
IF(#REF!=2,"18-19/2",
IF(#REF!=3,"18-19/3",
IF(#REF!=4,"19-20/1",
IF(#REF!=5," 19-20/2",
IF(#REF!=6,"19-20/3","Hata8")))))),
IF(#REF!+BH296=2019,
IF(#REF!=1,"19-20/1",
IF(#REF!=2,"19-20/2",
IF(#REF!=3,"19-20/3",
IF(#REF!=4,"20-21/1",
IF(#REF!=5,"20-21/2",
IF(#REF!=6,"20-21/3","Hata9")))))),
IF(#REF!+BH296=2020,
IF(#REF!=1,"20-21/1",
IF(#REF!=2,"20-21/2",
IF(#REF!=3,"20-21/3",
IF(#REF!=4,"21-22/1",
IF(#REF!=5,"21-22/2",
IF(#REF!=6,"21-22/3","Hata10")))))),
IF(#REF!+BH296=2021,
IF(#REF!=1,"21-22/1",
IF(#REF!=2,"21-22/2",
IF(#REF!=3,"21-22/3",
IF(#REF!=4,"22-23/1",
IF(#REF!=5,"22-23/2",
IF(#REF!=6,"22-23/3","Hata11")))))),
IF(#REF!+BH296=2022,
IF(#REF!=1,"22-23/1",
IF(#REF!=2,"22-23/2",
IF(#REF!=3,"22-23/3",
IF(#REF!=4,"23-24/1",
IF(#REF!=5,"23-24/2",
IF(#REF!=6,"23-24/3","Hata12")))))),
IF(#REF!+BH296=2023,
IF(#REF!=1,"23-24/1",
IF(#REF!=2,"23-24/2",
IF(#REF!=3,"23-24/3",
IF(#REF!=4,"24-25/1",
IF(#REF!=5,"24-25/2",
IF(#REF!=6,"24-25/3","Hata13")))))),
))))))))))))))
)</f>
        <v>#REF!</v>
      </c>
      <c r="G296" s="4">
        <v>0</v>
      </c>
      <c r="H296" s="2" t="s">
        <v>153</v>
      </c>
      <c r="I296" s="2">
        <v>238536</v>
      </c>
      <c r="J296" s="2" t="s">
        <v>107</v>
      </c>
      <c r="Q296" s="5">
        <v>4</v>
      </c>
      <c r="R296" s="2">
        <f>VLOOKUP($Q296,[1]sistem!$I$3:$L$10,2,FALSE)</f>
        <v>0</v>
      </c>
      <c r="S296" s="2">
        <f>VLOOKUP($Q296,[1]sistem!$I$3:$L$10,3,FALSE)</f>
        <v>1</v>
      </c>
      <c r="T296" s="2">
        <f>VLOOKUP($Q296,[1]sistem!$I$3:$L$10,4,FALSE)</f>
        <v>1</v>
      </c>
      <c r="U296" s="2" t="e">
        <f>VLOOKUP($AZ296,[1]sistem!$I$13:$L$14,2,FALSE)*#REF!</f>
        <v>#REF!</v>
      </c>
      <c r="V296" s="2" t="e">
        <f>VLOOKUP($AZ296,[1]sistem!$I$13:$L$14,3,FALSE)*#REF!</f>
        <v>#REF!</v>
      </c>
      <c r="W296" s="2" t="e">
        <f>VLOOKUP($AZ296,[1]sistem!$I$13:$L$14,4,FALSE)*#REF!</f>
        <v>#REF!</v>
      </c>
      <c r="X296" s="2" t="e">
        <f t="shared" si="96"/>
        <v>#REF!</v>
      </c>
      <c r="Y296" s="2" t="e">
        <f t="shared" si="97"/>
        <v>#REF!</v>
      </c>
      <c r="Z296" s="2" t="e">
        <f t="shared" si="98"/>
        <v>#REF!</v>
      </c>
      <c r="AA296" s="2" t="e">
        <f t="shared" si="99"/>
        <v>#REF!</v>
      </c>
      <c r="AB296" s="2">
        <f>VLOOKUP(AZ296,[1]sistem!$I$18:$J$19,2,FALSE)</f>
        <v>14</v>
      </c>
      <c r="AC296" s="2">
        <v>0.25</v>
      </c>
      <c r="AD296" s="2">
        <f>VLOOKUP($Q296,[1]sistem!$I$3:$M$10,5,FALSE)</f>
        <v>1</v>
      </c>
      <c r="AE296" s="2">
        <v>4</v>
      </c>
      <c r="AG296" s="2">
        <f>AE296*AK296</f>
        <v>56</v>
      </c>
      <c r="AH296" s="2">
        <f>VLOOKUP($Q296,[1]sistem!$I$3:$N$10,6,FALSE)</f>
        <v>2</v>
      </c>
      <c r="AI296" s="2">
        <v>2</v>
      </c>
      <c r="AJ296" s="2">
        <f t="shared" si="100"/>
        <v>4</v>
      </c>
      <c r="AK296" s="2">
        <f>VLOOKUP($AZ296,[1]sistem!$I$18:$K$19,3,FALSE)</f>
        <v>14</v>
      </c>
      <c r="AL296" s="2" t="e">
        <f>AK296*#REF!</f>
        <v>#REF!</v>
      </c>
      <c r="AM296" s="2" t="e">
        <f t="shared" si="101"/>
        <v>#REF!</v>
      </c>
      <c r="AN296" s="2">
        <f t="shared" si="110"/>
        <v>25</v>
      </c>
      <c r="AO296" s="2" t="e">
        <f t="shared" si="102"/>
        <v>#REF!</v>
      </c>
      <c r="AP296" s="2" t="e">
        <f>ROUND(AO296-#REF!,0)</f>
        <v>#REF!</v>
      </c>
      <c r="AQ296" s="2">
        <f>IF(AZ296="s",IF(Q296=0,0,
IF(Q296=1,#REF!*4*4,
IF(Q296=2,0,
IF(Q296=3,#REF!*4*2,
IF(Q296=4,0,
IF(Q296=5,0,
IF(Q296=6,0,
IF(Q296=7,0)))))))),
IF(AZ296="t",
IF(Q296=0,0,
IF(Q296=1,#REF!*4*4*0.8,
IF(Q296=2,0,
IF(Q296=3,#REF!*4*2*0.8,
IF(Q296=4,0,
IF(Q296=5,0,
IF(Q296=6,0,
IF(Q296=7,0))))))))))</f>
        <v>0</v>
      </c>
      <c r="AR296" s="2" t="e">
        <f>IF(AZ296="s",
IF(Q296=0,0,
IF(Q296=1,0,
IF(Q296=2,#REF!*4*2,
IF(Q296=3,#REF!*4,
IF(Q296=4,#REF!*4,
IF(Q296=5,0,
IF(Q296=6,0,
IF(Q296=7,#REF!*4)))))))),
IF(AZ296="t",
IF(Q296=0,0,
IF(Q296=1,0,
IF(Q296=2,#REF!*4*2*0.8,
IF(Q296=3,#REF!*4*0.8,
IF(Q296=4,#REF!*4*0.8,
IF(Q296=5,0,
IF(Q296=6,0,
IF(Q296=7,#REF!*4))))))))))</f>
        <v>#REF!</v>
      </c>
      <c r="AS296" s="2" t="e">
        <f>IF(AZ296="s",
IF(Q296=0,0,
IF(Q296=1,#REF!*2,
IF(Q296=2,#REF!*2,
IF(Q296=3,#REF!*2,
IF(Q296=4,#REF!*2,
IF(Q296=5,#REF!*2,
IF(Q296=6,#REF!*2,
IF(Q296=7,#REF!*2)))))))),
IF(AZ296="t",
IF(Q296=0,#REF!*2*0.8,
IF(Q296=1,#REF!*2*0.8,
IF(Q296=2,#REF!*2*0.8,
IF(Q296=3,#REF!*2*0.8,
IF(Q296=4,#REF!*2*0.8,
IF(Q296=5,#REF!*2*0.8,
IF(Q296=6,#REF!*1*0.8,
IF(Q296=7,#REF!*2))))))))))</f>
        <v>#REF!</v>
      </c>
      <c r="AT296" s="2" t="e">
        <f t="shared" si="103"/>
        <v>#REF!</v>
      </c>
      <c r="AU296" s="2" t="e">
        <f>IF(AZ296="s",
IF(Q296=0,0,
IF(Q296=1,(14-2)*(#REF!+#REF!)/4*4,
IF(Q296=2,(14-2)*(#REF!+#REF!)/4*2,
IF(Q296=3,(14-2)*(#REF!+#REF!)/4*3,
IF(Q296=4,(14-2)*(#REF!+#REF!)/4,
IF(Q296=5,(14-2)*#REF!/4,
IF(Q296=6,0,
IF(Q296=7,(14)*#REF!)))))))),
IF(AZ296="t",
IF(Q296=0,0,
IF(Q296=1,(11-2)*(#REF!+#REF!)/4*4,
IF(Q296=2,(11-2)*(#REF!+#REF!)/4*2,
IF(Q296=3,(11-2)*(#REF!+#REF!)/4*3,
IF(Q296=4,(11-2)*(#REF!+#REF!)/4,
IF(Q296=5,(11-2)*#REF!/4,
IF(Q296=6,0,
IF(Q296=7,(11)*#REF!))))))))))</f>
        <v>#REF!</v>
      </c>
      <c r="AV296" s="2" t="e">
        <f t="shared" si="104"/>
        <v>#REF!</v>
      </c>
      <c r="AW296" s="2">
        <f t="shared" si="105"/>
        <v>8</v>
      </c>
      <c r="AX296" s="2">
        <f t="shared" si="106"/>
        <v>4</v>
      </c>
      <c r="AY296" s="2" t="e">
        <f t="shared" si="107"/>
        <v>#REF!</v>
      </c>
      <c r="AZ296" s="2" t="s">
        <v>63</v>
      </c>
      <c r="BA296" s="2" t="e">
        <f>IF(BG296="A",0,IF(AZ296="s",14*#REF!,IF(AZ296="T",11*#REF!,"HATA")))</f>
        <v>#REF!</v>
      </c>
      <c r="BB296" s="2" t="e">
        <f t="shared" si="108"/>
        <v>#REF!</v>
      </c>
      <c r="BC296" s="2" t="e">
        <f t="shared" si="109"/>
        <v>#REF!</v>
      </c>
      <c r="BD296" s="2" t="e">
        <f>IF(BC296-#REF!=0,"DOĞRU","YANLIŞ")</f>
        <v>#REF!</v>
      </c>
      <c r="BE296" s="2" t="e">
        <f>#REF!-BC296</f>
        <v>#REF!</v>
      </c>
      <c r="BF296" s="2">
        <v>0</v>
      </c>
      <c r="BH296" s="2">
        <v>0</v>
      </c>
      <c r="BJ296" s="2">
        <v>4</v>
      </c>
      <c r="BL296" s="7" t="e">
        <f>#REF!*14</f>
        <v>#REF!</v>
      </c>
      <c r="BM296" s="9"/>
      <c r="BN296" s="8"/>
      <c r="BO296" s="13"/>
      <c r="BP296" s="13"/>
      <c r="BQ296" s="13"/>
      <c r="BR296" s="13"/>
      <c r="BS296" s="13"/>
      <c r="BT296" s="10"/>
      <c r="BU296" s="11"/>
      <c r="BV296" s="12"/>
      <c r="CC296" s="41"/>
      <c r="CD296" s="41"/>
      <c r="CE296" s="41"/>
      <c r="CF296" s="42"/>
      <c r="CG296" s="42"/>
      <c r="CH296" s="42"/>
      <c r="CI296" s="42"/>
      <c r="CJ296" s="42"/>
      <c r="CK296" s="42"/>
    </row>
    <row r="297" spans="1:89" hidden="1" x14ac:dyDescent="0.25">
      <c r="A297" s="2" t="s">
        <v>245</v>
      </c>
      <c r="B297" s="2" t="s">
        <v>246</v>
      </c>
      <c r="C297" s="2" t="s">
        <v>246</v>
      </c>
      <c r="D297" s="4" t="s">
        <v>60</v>
      </c>
      <c r="E297" s="4" t="s">
        <v>60</v>
      </c>
      <c r="F297" s="5" t="e">
        <f>IF(AZ297="S",
IF(#REF!+BH297=2012,
IF(#REF!=1,"12-13/1",
IF(#REF!=2,"12-13/2",
IF(#REF!=3,"13-14/1",
IF(#REF!=4,"13-14/2","Hata1")))),
IF(#REF!+BH297=2013,
IF(#REF!=1,"13-14/1",
IF(#REF!=2,"13-14/2",
IF(#REF!=3,"14-15/1",
IF(#REF!=4,"14-15/2","Hata2")))),
IF(#REF!+BH297=2014,
IF(#REF!=1,"14-15/1",
IF(#REF!=2,"14-15/2",
IF(#REF!=3,"15-16/1",
IF(#REF!=4,"15-16/2","Hata3")))),
IF(#REF!+BH297=2015,
IF(#REF!=1,"15-16/1",
IF(#REF!=2,"15-16/2",
IF(#REF!=3,"16-17/1",
IF(#REF!=4,"16-17/2","Hata4")))),
IF(#REF!+BH297=2016,
IF(#REF!=1,"16-17/1",
IF(#REF!=2,"16-17/2",
IF(#REF!=3,"17-18/1",
IF(#REF!=4,"17-18/2","Hata5")))),
IF(#REF!+BH297=2017,
IF(#REF!=1,"17-18/1",
IF(#REF!=2,"17-18/2",
IF(#REF!=3,"18-19/1",
IF(#REF!=4,"18-19/2","Hata6")))),
IF(#REF!+BH297=2018,
IF(#REF!=1,"18-19/1",
IF(#REF!=2,"18-19/2",
IF(#REF!=3,"19-20/1",
IF(#REF!=4,"19-20/2","Hata7")))),
IF(#REF!+BH297=2019,
IF(#REF!=1,"19-20/1",
IF(#REF!=2,"19-20/2",
IF(#REF!=3,"20-21/1",
IF(#REF!=4,"20-21/2","Hata8")))),
IF(#REF!+BH297=2020,
IF(#REF!=1,"20-21/1",
IF(#REF!=2,"20-21/2",
IF(#REF!=3,"21-22/1",
IF(#REF!=4,"21-22/2","Hata9")))),
IF(#REF!+BH297=2021,
IF(#REF!=1,"21-22/1",
IF(#REF!=2,"21-22/2",
IF(#REF!=3,"22-23/1",
IF(#REF!=4,"22-23/2","Hata10")))),
IF(#REF!+BH297=2022,
IF(#REF!=1,"22-23/1",
IF(#REF!=2,"22-23/2",
IF(#REF!=3,"23-24/1",
IF(#REF!=4,"23-24/2","Hata11")))),
IF(#REF!+BH297=2023,
IF(#REF!=1,"23-24/1",
IF(#REF!=2,"23-24/2",
IF(#REF!=3,"24-25/1",
IF(#REF!=4,"24-25/2","Hata12")))),
)))))))))))),
IF(AZ297="T",
IF(#REF!+BH297=2012,
IF(#REF!=1,"12-13/1",
IF(#REF!=2,"12-13/2",
IF(#REF!=3,"12-13/3",
IF(#REF!=4,"13-14/1",
IF(#REF!=5,"13-14/2",
IF(#REF!=6,"13-14/3","Hata1")))))),
IF(#REF!+BH297=2013,
IF(#REF!=1,"13-14/1",
IF(#REF!=2,"13-14/2",
IF(#REF!=3,"13-14/3",
IF(#REF!=4,"14-15/1",
IF(#REF!=5,"14-15/2",
IF(#REF!=6,"14-15/3","Hata2")))))),
IF(#REF!+BH297=2014,
IF(#REF!=1,"14-15/1",
IF(#REF!=2,"14-15/2",
IF(#REF!=3,"14-15/3",
IF(#REF!=4,"15-16/1",
IF(#REF!=5,"15-16/2",
IF(#REF!=6,"15-16/3","Hata3")))))),
IF(AND(#REF!+#REF!&gt;2014,#REF!+#REF!&lt;2015,BH297=1),
IF(#REF!=0.1,"14-15/0.1",
IF(#REF!=0.2,"14-15/0.2",
IF(#REF!=0.3,"14-15/0.3","Hata4"))),
IF(#REF!+BH297=2015,
IF(#REF!=1,"15-16/1",
IF(#REF!=2,"15-16/2",
IF(#REF!=3,"15-16/3",
IF(#REF!=4,"16-17/1",
IF(#REF!=5,"16-17/2",
IF(#REF!=6,"16-17/3","Hata5")))))),
IF(#REF!+BH297=2016,
IF(#REF!=1,"16-17/1",
IF(#REF!=2,"16-17/2",
IF(#REF!=3,"16-17/3",
IF(#REF!=4,"17-18/1",
IF(#REF!=5,"17-18/2",
IF(#REF!=6,"17-18/3","Hata6")))))),
IF(#REF!+BH297=2017,
IF(#REF!=1,"17-18/1",
IF(#REF!=2,"17-18/2",
IF(#REF!=3,"17-18/3",
IF(#REF!=4,"18-19/1",
IF(#REF!=5,"18-19/2",
IF(#REF!=6,"18-19/3","Hata7")))))),
IF(#REF!+BH297=2018,
IF(#REF!=1,"18-19/1",
IF(#REF!=2,"18-19/2",
IF(#REF!=3,"18-19/3",
IF(#REF!=4,"19-20/1",
IF(#REF!=5," 19-20/2",
IF(#REF!=6,"19-20/3","Hata8")))))),
IF(#REF!+BH297=2019,
IF(#REF!=1,"19-20/1",
IF(#REF!=2,"19-20/2",
IF(#REF!=3,"19-20/3",
IF(#REF!=4,"20-21/1",
IF(#REF!=5,"20-21/2",
IF(#REF!=6,"20-21/3","Hata9")))))),
IF(#REF!+BH297=2020,
IF(#REF!=1,"20-21/1",
IF(#REF!=2,"20-21/2",
IF(#REF!=3,"20-21/3",
IF(#REF!=4,"21-22/1",
IF(#REF!=5,"21-22/2",
IF(#REF!=6,"21-22/3","Hata10")))))),
IF(#REF!+BH297=2021,
IF(#REF!=1,"21-22/1",
IF(#REF!=2,"21-22/2",
IF(#REF!=3,"21-22/3",
IF(#REF!=4,"22-23/1",
IF(#REF!=5,"22-23/2",
IF(#REF!=6,"22-23/3","Hata11")))))),
IF(#REF!+BH297=2022,
IF(#REF!=1,"22-23/1",
IF(#REF!=2,"22-23/2",
IF(#REF!=3,"22-23/3",
IF(#REF!=4,"23-24/1",
IF(#REF!=5,"23-24/2",
IF(#REF!=6,"23-24/3","Hata12")))))),
IF(#REF!+BH297=2023,
IF(#REF!=1,"23-24/1",
IF(#REF!=2,"23-24/2",
IF(#REF!=3,"23-24/3",
IF(#REF!=4,"24-25/1",
IF(#REF!=5,"24-25/2",
IF(#REF!=6,"24-25/3","Hata13")))))),
))))))))))))))
)</f>
        <v>#REF!</v>
      </c>
      <c r="G297" s="4"/>
      <c r="H297" s="2" t="s">
        <v>153</v>
      </c>
      <c r="I297" s="2">
        <v>238536</v>
      </c>
      <c r="J297" s="2" t="s">
        <v>107</v>
      </c>
      <c r="L297" s="2">
        <v>4358</v>
      </c>
      <c r="Q297" s="5">
        <v>0</v>
      </c>
      <c r="R297" s="2">
        <f>VLOOKUP($Q297,[1]sistem!$I$3:$L$10,2,FALSE)</f>
        <v>0</v>
      </c>
      <c r="S297" s="2">
        <f>VLOOKUP($Q297,[1]sistem!$I$3:$L$10,3,FALSE)</f>
        <v>0</v>
      </c>
      <c r="T297" s="2">
        <f>VLOOKUP($Q297,[1]sistem!$I$3:$L$10,4,FALSE)</f>
        <v>0</v>
      </c>
      <c r="U297" s="2" t="e">
        <f>VLOOKUP($AZ297,[1]sistem!$I$13:$L$14,2,FALSE)*#REF!</f>
        <v>#REF!</v>
      </c>
      <c r="V297" s="2" t="e">
        <f>VLOOKUP($AZ297,[1]sistem!$I$13:$L$14,3,FALSE)*#REF!</f>
        <v>#REF!</v>
      </c>
      <c r="W297" s="2" t="e">
        <f>VLOOKUP($AZ297,[1]sistem!$I$13:$L$14,4,FALSE)*#REF!</f>
        <v>#REF!</v>
      </c>
      <c r="X297" s="2" t="e">
        <f t="shared" si="96"/>
        <v>#REF!</v>
      </c>
      <c r="Y297" s="2" t="e">
        <f t="shared" si="97"/>
        <v>#REF!</v>
      </c>
      <c r="Z297" s="2" t="e">
        <f t="shared" si="98"/>
        <v>#REF!</v>
      </c>
      <c r="AA297" s="2" t="e">
        <f t="shared" si="99"/>
        <v>#REF!</v>
      </c>
      <c r="AB297" s="2">
        <f>VLOOKUP(AZ297,[1]sistem!$I$18:$J$19,2,FALSE)</f>
        <v>11</v>
      </c>
      <c r="AC297" s="2">
        <v>0.25</v>
      </c>
      <c r="AD297" s="2">
        <f>VLOOKUP($Q297,[1]sistem!$I$3:$M$10,5,FALSE)</f>
        <v>0</v>
      </c>
      <c r="AG297" s="2" t="e">
        <f>(#REF!+#REF!)*AB297</f>
        <v>#REF!</v>
      </c>
      <c r="AH297" s="2">
        <f>VLOOKUP($Q297,[1]sistem!$I$3:$N$10,6,FALSE)</f>
        <v>0</v>
      </c>
      <c r="AI297" s="2">
        <v>2</v>
      </c>
      <c r="AJ297" s="2">
        <f t="shared" si="100"/>
        <v>0</v>
      </c>
      <c r="AK297" s="2">
        <f>VLOOKUP($AZ297,[1]sistem!$I$18:$K$19,3,FALSE)</f>
        <v>11</v>
      </c>
      <c r="AL297" s="2" t="e">
        <f>AK297*#REF!</f>
        <v>#REF!</v>
      </c>
      <c r="AM297" s="2" t="e">
        <f t="shared" si="101"/>
        <v>#REF!</v>
      </c>
      <c r="AN297" s="2">
        <f t="shared" si="110"/>
        <v>25</v>
      </c>
      <c r="AO297" s="2" t="e">
        <f t="shared" si="102"/>
        <v>#REF!</v>
      </c>
      <c r="AP297" s="2" t="e">
        <f>ROUND(AO297-#REF!,0)</f>
        <v>#REF!</v>
      </c>
      <c r="AQ297" s="2">
        <f>IF(AZ297="s",IF(Q297=0,0,
IF(Q297=1,#REF!*4*4,
IF(Q297=2,0,
IF(Q297=3,#REF!*4*2,
IF(Q297=4,0,
IF(Q297=5,0,
IF(Q297=6,0,
IF(Q297=7,0)))))))),
IF(AZ297="t",
IF(Q297=0,0,
IF(Q297=1,#REF!*4*4*0.8,
IF(Q297=2,0,
IF(Q297=3,#REF!*4*2*0.8,
IF(Q297=4,0,
IF(Q297=5,0,
IF(Q297=6,0,
IF(Q297=7,0))))))))))</f>
        <v>0</v>
      </c>
      <c r="AR297" s="2">
        <f>IF(AZ297="s",
IF(Q297=0,0,
IF(Q297=1,0,
IF(Q297=2,#REF!*4*2,
IF(Q297=3,#REF!*4,
IF(Q297=4,#REF!*4,
IF(Q297=5,0,
IF(Q297=6,0,
IF(Q297=7,#REF!*4)))))))),
IF(AZ297="t",
IF(Q297=0,0,
IF(Q297=1,0,
IF(Q297=2,#REF!*4*2*0.8,
IF(Q297=3,#REF!*4*0.8,
IF(Q297=4,#REF!*4*0.8,
IF(Q297=5,0,
IF(Q297=6,0,
IF(Q297=7,#REF!*4))))))))))</f>
        <v>0</v>
      </c>
      <c r="AS297" s="2" t="e">
        <f>IF(AZ297="s",
IF(Q297=0,0,
IF(Q297=1,#REF!*2,
IF(Q297=2,#REF!*2,
IF(Q297=3,#REF!*2,
IF(Q297=4,#REF!*2,
IF(Q297=5,#REF!*2,
IF(Q297=6,#REF!*2,
IF(Q297=7,#REF!*2)))))))),
IF(AZ297="t",
IF(Q297=0,#REF!*2*0.8,
IF(Q297=1,#REF!*2*0.8,
IF(Q297=2,#REF!*2*0.8,
IF(Q297=3,#REF!*2*0.8,
IF(Q297=4,#REF!*2*0.8,
IF(Q297=5,#REF!*2*0.8,
IF(Q297=6,#REF!*1*0.8,
IF(Q297=7,#REF!*2))))))))))</f>
        <v>#REF!</v>
      </c>
      <c r="AT297" s="2" t="e">
        <f t="shared" si="103"/>
        <v>#REF!</v>
      </c>
      <c r="AU297" s="2">
        <f>IF(AZ297="s",
IF(Q297=0,0,
IF(Q297=1,(14-2)*(#REF!+#REF!)/4*4,
IF(Q297=2,(14-2)*(#REF!+#REF!)/4*2,
IF(Q297=3,(14-2)*(#REF!+#REF!)/4*3,
IF(Q297=4,(14-2)*(#REF!+#REF!)/4,
IF(Q297=5,(14-2)*#REF!/4,
IF(Q297=6,0,
IF(Q297=7,(14)*#REF!)))))))),
IF(AZ297="t",
IF(Q297=0,0,
IF(Q297=1,(11-2)*(#REF!+#REF!)/4*4,
IF(Q297=2,(11-2)*(#REF!+#REF!)/4*2,
IF(Q297=3,(11-2)*(#REF!+#REF!)/4*3,
IF(Q297=4,(11-2)*(#REF!+#REF!)/4,
IF(Q297=5,(11-2)*#REF!/4,
IF(Q297=6,0,
IF(Q297=7,(11)*#REF!))))))))))</f>
        <v>0</v>
      </c>
      <c r="AV297" s="2" t="e">
        <f t="shared" si="104"/>
        <v>#REF!</v>
      </c>
      <c r="AW297" s="2">
        <f t="shared" si="105"/>
        <v>0</v>
      </c>
      <c r="AX297" s="2">
        <f t="shared" si="106"/>
        <v>0</v>
      </c>
      <c r="AY297" s="2" t="e">
        <f t="shared" si="107"/>
        <v>#REF!</v>
      </c>
      <c r="AZ297" s="2" t="s">
        <v>81</v>
      </c>
      <c r="BA297" s="2" t="e">
        <f>IF(BG297="A",0,IF(AZ297="s",14*#REF!,IF(AZ297="T",11*#REF!,"HATA")))</f>
        <v>#REF!</v>
      </c>
      <c r="BB297" s="2" t="e">
        <f t="shared" si="108"/>
        <v>#REF!</v>
      </c>
      <c r="BC297" s="2" t="e">
        <f t="shared" si="109"/>
        <v>#REF!</v>
      </c>
      <c r="BD297" s="2" t="e">
        <f>IF(BC297-#REF!=0,"DOĞRU","YANLIŞ")</f>
        <v>#REF!</v>
      </c>
      <c r="BE297" s="2" t="e">
        <f>#REF!-BC297</f>
        <v>#REF!</v>
      </c>
      <c r="BF297" s="2">
        <v>0</v>
      </c>
      <c r="BH297" s="2">
        <v>0</v>
      </c>
      <c r="BJ297" s="2">
        <v>0</v>
      </c>
      <c r="BL297" s="7" t="e">
        <f>#REF!*14</f>
        <v>#REF!</v>
      </c>
      <c r="BM297" s="9"/>
      <c r="BN297" s="8"/>
      <c r="BO297" s="13"/>
      <c r="BP297" s="13"/>
      <c r="BQ297" s="13"/>
      <c r="BR297" s="13"/>
      <c r="BS297" s="13"/>
      <c r="BT297" s="10"/>
      <c r="BU297" s="11"/>
      <c r="BV297" s="12"/>
      <c r="CC297" s="41"/>
      <c r="CD297" s="41"/>
      <c r="CE297" s="41"/>
      <c r="CF297" s="42"/>
      <c r="CG297" s="42"/>
      <c r="CH297" s="42"/>
      <c r="CI297" s="42"/>
      <c r="CJ297" s="42"/>
      <c r="CK297" s="42"/>
    </row>
    <row r="298" spans="1:89" hidden="1" x14ac:dyDescent="0.25">
      <c r="A298" s="2" t="s">
        <v>520</v>
      </c>
      <c r="B298" s="2" t="s">
        <v>521</v>
      </c>
      <c r="C298" s="2" t="s">
        <v>521</v>
      </c>
      <c r="D298" s="4" t="s">
        <v>60</v>
      </c>
      <c r="E298" s="4" t="s">
        <v>60</v>
      </c>
      <c r="F298" s="5" t="e">
        <f>IF(AZ298="S",
IF(#REF!+BH298=2012,
IF(#REF!=1,"12-13/1",
IF(#REF!=2,"12-13/2",
IF(#REF!=3,"13-14/1",
IF(#REF!=4,"13-14/2","Hata1")))),
IF(#REF!+BH298=2013,
IF(#REF!=1,"13-14/1",
IF(#REF!=2,"13-14/2",
IF(#REF!=3,"14-15/1",
IF(#REF!=4,"14-15/2","Hata2")))),
IF(#REF!+BH298=2014,
IF(#REF!=1,"14-15/1",
IF(#REF!=2,"14-15/2",
IF(#REF!=3,"15-16/1",
IF(#REF!=4,"15-16/2","Hata3")))),
IF(#REF!+BH298=2015,
IF(#REF!=1,"15-16/1",
IF(#REF!=2,"15-16/2",
IF(#REF!=3,"16-17/1",
IF(#REF!=4,"16-17/2","Hata4")))),
IF(#REF!+BH298=2016,
IF(#REF!=1,"16-17/1",
IF(#REF!=2,"16-17/2",
IF(#REF!=3,"17-18/1",
IF(#REF!=4,"17-18/2","Hata5")))),
IF(#REF!+BH298=2017,
IF(#REF!=1,"17-18/1",
IF(#REF!=2,"17-18/2",
IF(#REF!=3,"18-19/1",
IF(#REF!=4,"18-19/2","Hata6")))),
IF(#REF!+BH298=2018,
IF(#REF!=1,"18-19/1",
IF(#REF!=2,"18-19/2",
IF(#REF!=3,"19-20/1",
IF(#REF!=4,"19-20/2","Hata7")))),
IF(#REF!+BH298=2019,
IF(#REF!=1,"19-20/1",
IF(#REF!=2,"19-20/2",
IF(#REF!=3,"20-21/1",
IF(#REF!=4,"20-21/2","Hata8")))),
IF(#REF!+BH298=2020,
IF(#REF!=1,"20-21/1",
IF(#REF!=2,"20-21/2",
IF(#REF!=3,"21-22/1",
IF(#REF!=4,"21-22/2","Hata9")))),
IF(#REF!+BH298=2021,
IF(#REF!=1,"21-22/1",
IF(#REF!=2,"21-22/2",
IF(#REF!=3,"22-23/1",
IF(#REF!=4,"22-23/2","Hata10")))),
IF(#REF!+BH298=2022,
IF(#REF!=1,"22-23/1",
IF(#REF!=2,"22-23/2",
IF(#REF!=3,"23-24/1",
IF(#REF!=4,"23-24/2","Hata11")))),
IF(#REF!+BH298=2023,
IF(#REF!=1,"23-24/1",
IF(#REF!=2,"23-24/2",
IF(#REF!=3,"24-25/1",
IF(#REF!=4,"24-25/2","Hata12")))),
)))))))))))),
IF(AZ298="T",
IF(#REF!+BH298=2012,
IF(#REF!=1,"12-13/1",
IF(#REF!=2,"12-13/2",
IF(#REF!=3,"12-13/3",
IF(#REF!=4,"13-14/1",
IF(#REF!=5,"13-14/2",
IF(#REF!=6,"13-14/3","Hata1")))))),
IF(#REF!+BH298=2013,
IF(#REF!=1,"13-14/1",
IF(#REF!=2,"13-14/2",
IF(#REF!=3,"13-14/3",
IF(#REF!=4,"14-15/1",
IF(#REF!=5,"14-15/2",
IF(#REF!=6,"14-15/3","Hata2")))))),
IF(#REF!+BH298=2014,
IF(#REF!=1,"14-15/1",
IF(#REF!=2,"14-15/2",
IF(#REF!=3,"14-15/3",
IF(#REF!=4,"15-16/1",
IF(#REF!=5,"15-16/2",
IF(#REF!=6,"15-16/3","Hata3")))))),
IF(AND(#REF!+#REF!&gt;2014,#REF!+#REF!&lt;2015,BH298=1),
IF(#REF!=0.1,"14-15/0.1",
IF(#REF!=0.2,"14-15/0.2",
IF(#REF!=0.3,"14-15/0.3","Hata4"))),
IF(#REF!+BH298=2015,
IF(#REF!=1,"15-16/1",
IF(#REF!=2,"15-16/2",
IF(#REF!=3,"15-16/3",
IF(#REF!=4,"16-17/1",
IF(#REF!=5,"16-17/2",
IF(#REF!=6,"16-17/3","Hata5")))))),
IF(#REF!+BH298=2016,
IF(#REF!=1,"16-17/1",
IF(#REF!=2,"16-17/2",
IF(#REF!=3,"16-17/3",
IF(#REF!=4,"17-18/1",
IF(#REF!=5,"17-18/2",
IF(#REF!=6,"17-18/3","Hata6")))))),
IF(#REF!+BH298=2017,
IF(#REF!=1,"17-18/1",
IF(#REF!=2,"17-18/2",
IF(#REF!=3,"17-18/3",
IF(#REF!=4,"18-19/1",
IF(#REF!=5,"18-19/2",
IF(#REF!=6,"18-19/3","Hata7")))))),
IF(#REF!+BH298=2018,
IF(#REF!=1,"18-19/1",
IF(#REF!=2,"18-19/2",
IF(#REF!=3,"18-19/3",
IF(#REF!=4,"19-20/1",
IF(#REF!=5," 19-20/2",
IF(#REF!=6,"19-20/3","Hata8")))))),
IF(#REF!+BH298=2019,
IF(#REF!=1,"19-20/1",
IF(#REF!=2,"19-20/2",
IF(#REF!=3,"19-20/3",
IF(#REF!=4,"20-21/1",
IF(#REF!=5,"20-21/2",
IF(#REF!=6,"20-21/3","Hata9")))))),
IF(#REF!+BH298=2020,
IF(#REF!=1,"20-21/1",
IF(#REF!=2,"20-21/2",
IF(#REF!=3,"20-21/3",
IF(#REF!=4,"21-22/1",
IF(#REF!=5,"21-22/2",
IF(#REF!=6,"21-22/3","Hata10")))))),
IF(#REF!+BH298=2021,
IF(#REF!=1,"21-22/1",
IF(#REF!=2,"21-22/2",
IF(#REF!=3,"21-22/3",
IF(#REF!=4,"22-23/1",
IF(#REF!=5,"22-23/2",
IF(#REF!=6,"22-23/3","Hata11")))))),
IF(#REF!+BH298=2022,
IF(#REF!=1,"22-23/1",
IF(#REF!=2,"22-23/2",
IF(#REF!=3,"22-23/3",
IF(#REF!=4,"23-24/1",
IF(#REF!=5,"23-24/2",
IF(#REF!=6,"23-24/3","Hata12")))))),
IF(#REF!+BH298=2023,
IF(#REF!=1,"23-24/1",
IF(#REF!=2,"23-24/2",
IF(#REF!=3,"23-24/3",
IF(#REF!=4,"24-25/1",
IF(#REF!=5,"24-25/2",
IF(#REF!=6,"24-25/3","Hata13")))))),
))))))))))))))
)</f>
        <v>#REF!</v>
      </c>
      <c r="G298" s="4"/>
      <c r="H298" s="2" t="s">
        <v>153</v>
      </c>
      <c r="I298" s="2">
        <v>238536</v>
      </c>
      <c r="J298" s="2" t="s">
        <v>107</v>
      </c>
      <c r="Q298" s="5">
        <v>4</v>
      </c>
      <c r="R298" s="2">
        <f>VLOOKUP($Q298,[1]sistem!$I$3:$L$10,2,FALSE)</f>
        <v>0</v>
      </c>
      <c r="S298" s="2">
        <f>VLOOKUP($Q298,[1]sistem!$I$3:$L$10,3,FALSE)</f>
        <v>1</v>
      </c>
      <c r="T298" s="2">
        <f>VLOOKUP($Q298,[1]sistem!$I$3:$L$10,4,FALSE)</f>
        <v>1</v>
      </c>
      <c r="U298" s="2" t="e">
        <f>VLOOKUP($AZ298,[1]sistem!$I$13:$L$14,2,FALSE)*#REF!</f>
        <v>#REF!</v>
      </c>
      <c r="V298" s="2" t="e">
        <f>VLOOKUP($AZ298,[1]sistem!$I$13:$L$14,3,FALSE)*#REF!</f>
        <v>#REF!</v>
      </c>
      <c r="W298" s="2" t="e">
        <f>VLOOKUP($AZ298,[1]sistem!$I$13:$L$14,4,FALSE)*#REF!</f>
        <v>#REF!</v>
      </c>
      <c r="X298" s="2" t="e">
        <f t="shared" si="96"/>
        <v>#REF!</v>
      </c>
      <c r="Y298" s="2" t="e">
        <f t="shared" si="97"/>
        <v>#REF!</v>
      </c>
      <c r="Z298" s="2" t="e">
        <f t="shared" si="98"/>
        <v>#REF!</v>
      </c>
      <c r="AA298" s="2" t="e">
        <f t="shared" si="99"/>
        <v>#REF!</v>
      </c>
      <c r="AB298" s="2">
        <f>VLOOKUP(AZ298,[1]sistem!$I$18:$J$19,2,FALSE)</f>
        <v>14</v>
      </c>
      <c r="AC298" s="2">
        <v>0.25</v>
      </c>
      <c r="AD298" s="2">
        <f>VLOOKUP($Q298,[1]sistem!$I$3:$M$10,5,FALSE)</f>
        <v>1</v>
      </c>
      <c r="AG298" s="2" t="e">
        <f>(#REF!+#REF!)*AB298</f>
        <v>#REF!</v>
      </c>
      <c r="AH298" s="2">
        <f>VLOOKUP($Q298,[1]sistem!$I$3:$N$10,6,FALSE)</f>
        <v>2</v>
      </c>
      <c r="AI298" s="2">
        <v>2</v>
      </c>
      <c r="AJ298" s="2">
        <f t="shared" si="100"/>
        <v>4</v>
      </c>
      <c r="AK298" s="2">
        <f>VLOOKUP($AZ298,[1]sistem!$I$18:$K$19,3,FALSE)</f>
        <v>14</v>
      </c>
      <c r="AL298" s="2" t="e">
        <f>AK298*#REF!</f>
        <v>#REF!</v>
      </c>
      <c r="AM298" s="2" t="e">
        <f t="shared" si="101"/>
        <v>#REF!</v>
      </c>
      <c r="AN298" s="2">
        <f t="shared" si="110"/>
        <v>25</v>
      </c>
      <c r="AO298" s="2" t="e">
        <f t="shared" si="102"/>
        <v>#REF!</v>
      </c>
      <c r="AP298" s="2" t="e">
        <f>ROUND(AO298-#REF!,0)</f>
        <v>#REF!</v>
      </c>
      <c r="AQ298" s="2">
        <f>IF(AZ298="s",IF(Q298=0,0,
IF(Q298=1,#REF!*4*4,
IF(Q298=2,0,
IF(Q298=3,#REF!*4*2,
IF(Q298=4,0,
IF(Q298=5,0,
IF(Q298=6,0,
IF(Q298=7,0)))))))),
IF(AZ298="t",
IF(Q298=0,0,
IF(Q298=1,#REF!*4*4*0.8,
IF(Q298=2,0,
IF(Q298=3,#REF!*4*2*0.8,
IF(Q298=4,0,
IF(Q298=5,0,
IF(Q298=6,0,
IF(Q298=7,0))))))))))</f>
        <v>0</v>
      </c>
      <c r="AR298" s="2" t="e">
        <f>IF(AZ298="s",
IF(Q298=0,0,
IF(Q298=1,0,
IF(Q298=2,#REF!*4*2,
IF(Q298=3,#REF!*4,
IF(Q298=4,#REF!*4,
IF(Q298=5,0,
IF(Q298=6,0,
IF(Q298=7,#REF!*4)))))))),
IF(AZ298="t",
IF(Q298=0,0,
IF(Q298=1,0,
IF(Q298=2,#REF!*4*2*0.8,
IF(Q298=3,#REF!*4*0.8,
IF(Q298=4,#REF!*4*0.8,
IF(Q298=5,0,
IF(Q298=6,0,
IF(Q298=7,#REF!*4))))))))))</f>
        <v>#REF!</v>
      </c>
      <c r="AS298" s="2" t="e">
        <f>IF(AZ298="s",
IF(Q298=0,0,
IF(Q298=1,#REF!*2,
IF(Q298=2,#REF!*2,
IF(Q298=3,#REF!*2,
IF(Q298=4,#REF!*2,
IF(Q298=5,#REF!*2,
IF(Q298=6,#REF!*2,
IF(Q298=7,#REF!*2)))))))),
IF(AZ298="t",
IF(Q298=0,#REF!*2*0.8,
IF(Q298=1,#REF!*2*0.8,
IF(Q298=2,#REF!*2*0.8,
IF(Q298=3,#REF!*2*0.8,
IF(Q298=4,#REF!*2*0.8,
IF(Q298=5,#REF!*2*0.8,
IF(Q298=6,#REF!*1*0.8,
IF(Q298=7,#REF!*2))))))))))</f>
        <v>#REF!</v>
      </c>
      <c r="AT298" s="2" t="e">
        <f t="shared" si="103"/>
        <v>#REF!</v>
      </c>
      <c r="AU298" s="2" t="e">
        <f>IF(AZ298="s",
IF(Q298=0,0,
IF(Q298=1,(14-2)*(#REF!+#REF!)/4*4,
IF(Q298=2,(14-2)*(#REF!+#REF!)/4*2,
IF(Q298=3,(14-2)*(#REF!+#REF!)/4*3,
IF(Q298=4,(14-2)*(#REF!+#REF!)/4,
IF(Q298=5,(14-2)*#REF!/4,
IF(Q298=6,0,
IF(Q298=7,(14)*#REF!)))))))),
IF(AZ298="t",
IF(Q298=0,0,
IF(Q298=1,(11-2)*(#REF!+#REF!)/4*4,
IF(Q298=2,(11-2)*(#REF!+#REF!)/4*2,
IF(Q298=3,(11-2)*(#REF!+#REF!)/4*3,
IF(Q298=4,(11-2)*(#REF!+#REF!)/4,
IF(Q298=5,(11-2)*#REF!/4,
IF(Q298=6,0,
IF(Q298=7,(11)*#REF!))))))))))</f>
        <v>#REF!</v>
      </c>
      <c r="AV298" s="2" t="e">
        <f t="shared" si="104"/>
        <v>#REF!</v>
      </c>
      <c r="AW298" s="2">
        <f t="shared" si="105"/>
        <v>8</v>
      </c>
      <c r="AX298" s="2">
        <f t="shared" si="106"/>
        <v>4</v>
      </c>
      <c r="AY298" s="2" t="e">
        <f t="shared" si="107"/>
        <v>#REF!</v>
      </c>
      <c r="AZ298" s="2" t="s">
        <v>63</v>
      </c>
      <c r="BA298" s="2" t="e">
        <f>IF(BG298="A",0,IF(AZ298="s",14*#REF!,IF(AZ298="T",11*#REF!,"HATA")))</f>
        <v>#REF!</v>
      </c>
      <c r="BB298" s="2" t="e">
        <f t="shared" si="108"/>
        <v>#REF!</v>
      </c>
      <c r="BC298" s="2" t="e">
        <f t="shared" si="109"/>
        <v>#REF!</v>
      </c>
      <c r="BD298" s="2" t="e">
        <f>IF(BC298-#REF!=0,"DOĞRU","YANLIŞ")</f>
        <v>#REF!</v>
      </c>
      <c r="BE298" s="2" t="e">
        <f>#REF!-BC298</f>
        <v>#REF!</v>
      </c>
      <c r="BF298" s="2">
        <v>0</v>
      </c>
      <c r="BH298" s="2">
        <v>0</v>
      </c>
      <c r="BJ298" s="2">
        <v>4</v>
      </c>
      <c r="BL298" s="7" t="e">
        <f>#REF!*14</f>
        <v>#REF!</v>
      </c>
      <c r="BM298" s="9"/>
      <c r="BN298" s="8"/>
      <c r="BO298" s="13"/>
      <c r="BP298" s="13"/>
      <c r="BQ298" s="13"/>
      <c r="BR298" s="13"/>
      <c r="BS298" s="13"/>
      <c r="BT298" s="10"/>
      <c r="BU298" s="11"/>
      <c r="BV298" s="12"/>
      <c r="CC298" s="41"/>
      <c r="CD298" s="41"/>
      <c r="CE298" s="41"/>
      <c r="CF298" s="42"/>
      <c r="CG298" s="42"/>
      <c r="CH298" s="42"/>
      <c r="CI298" s="42"/>
      <c r="CJ298" s="42"/>
      <c r="CK298" s="42"/>
    </row>
    <row r="299" spans="1:89" hidden="1" x14ac:dyDescent="0.25">
      <c r="A299" s="2" t="s">
        <v>256</v>
      </c>
      <c r="B299" s="2" t="s">
        <v>257</v>
      </c>
      <c r="C299" s="2" t="s">
        <v>257</v>
      </c>
      <c r="D299" s="4" t="s">
        <v>60</v>
      </c>
      <c r="E299" s="4" t="s">
        <v>60</v>
      </c>
      <c r="F299" s="5" t="e">
        <f>IF(AZ299="S",
IF(#REF!+BH299=2012,
IF(#REF!=1,"12-13/1",
IF(#REF!=2,"12-13/2",
IF(#REF!=3,"13-14/1",
IF(#REF!=4,"13-14/2","Hata1")))),
IF(#REF!+BH299=2013,
IF(#REF!=1,"13-14/1",
IF(#REF!=2,"13-14/2",
IF(#REF!=3,"14-15/1",
IF(#REF!=4,"14-15/2","Hata2")))),
IF(#REF!+BH299=2014,
IF(#REF!=1,"14-15/1",
IF(#REF!=2,"14-15/2",
IF(#REF!=3,"15-16/1",
IF(#REF!=4,"15-16/2","Hata3")))),
IF(#REF!+BH299=2015,
IF(#REF!=1,"15-16/1",
IF(#REF!=2,"15-16/2",
IF(#REF!=3,"16-17/1",
IF(#REF!=4,"16-17/2","Hata4")))),
IF(#REF!+BH299=2016,
IF(#REF!=1,"16-17/1",
IF(#REF!=2,"16-17/2",
IF(#REF!=3,"17-18/1",
IF(#REF!=4,"17-18/2","Hata5")))),
IF(#REF!+BH299=2017,
IF(#REF!=1,"17-18/1",
IF(#REF!=2,"17-18/2",
IF(#REF!=3,"18-19/1",
IF(#REF!=4,"18-19/2","Hata6")))),
IF(#REF!+BH299=2018,
IF(#REF!=1,"18-19/1",
IF(#REF!=2,"18-19/2",
IF(#REF!=3,"19-20/1",
IF(#REF!=4,"19-20/2","Hata7")))),
IF(#REF!+BH299=2019,
IF(#REF!=1,"19-20/1",
IF(#REF!=2,"19-20/2",
IF(#REF!=3,"20-21/1",
IF(#REF!=4,"20-21/2","Hata8")))),
IF(#REF!+BH299=2020,
IF(#REF!=1,"20-21/1",
IF(#REF!=2,"20-21/2",
IF(#REF!=3,"21-22/1",
IF(#REF!=4,"21-22/2","Hata9")))),
IF(#REF!+BH299=2021,
IF(#REF!=1,"21-22/1",
IF(#REF!=2,"21-22/2",
IF(#REF!=3,"22-23/1",
IF(#REF!=4,"22-23/2","Hata10")))),
IF(#REF!+BH299=2022,
IF(#REF!=1,"22-23/1",
IF(#REF!=2,"22-23/2",
IF(#REF!=3,"23-24/1",
IF(#REF!=4,"23-24/2","Hata11")))),
IF(#REF!+BH299=2023,
IF(#REF!=1,"23-24/1",
IF(#REF!=2,"23-24/2",
IF(#REF!=3,"24-25/1",
IF(#REF!=4,"24-25/2","Hata12")))),
)))))))))))),
IF(AZ299="T",
IF(#REF!+BH299=2012,
IF(#REF!=1,"12-13/1",
IF(#REF!=2,"12-13/2",
IF(#REF!=3,"12-13/3",
IF(#REF!=4,"13-14/1",
IF(#REF!=5,"13-14/2",
IF(#REF!=6,"13-14/3","Hata1")))))),
IF(#REF!+BH299=2013,
IF(#REF!=1,"13-14/1",
IF(#REF!=2,"13-14/2",
IF(#REF!=3,"13-14/3",
IF(#REF!=4,"14-15/1",
IF(#REF!=5,"14-15/2",
IF(#REF!=6,"14-15/3","Hata2")))))),
IF(#REF!+BH299=2014,
IF(#REF!=1,"14-15/1",
IF(#REF!=2,"14-15/2",
IF(#REF!=3,"14-15/3",
IF(#REF!=4,"15-16/1",
IF(#REF!=5,"15-16/2",
IF(#REF!=6,"15-16/3","Hata3")))))),
IF(AND(#REF!+#REF!&gt;2014,#REF!+#REF!&lt;2015,BH299=1),
IF(#REF!=0.1,"14-15/0.1",
IF(#REF!=0.2,"14-15/0.2",
IF(#REF!=0.3,"14-15/0.3","Hata4"))),
IF(#REF!+BH299=2015,
IF(#REF!=1,"15-16/1",
IF(#REF!=2,"15-16/2",
IF(#REF!=3,"15-16/3",
IF(#REF!=4,"16-17/1",
IF(#REF!=5,"16-17/2",
IF(#REF!=6,"16-17/3","Hata5")))))),
IF(#REF!+BH299=2016,
IF(#REF!=1,"16-17/1",
IF(#REF!=2,"16-17/2",
IF(#REF!=3,"16-17/3",
IF(#REF!=4,"17-18/1",
IF(#REF!=5,"17-18/2",
IF(#REF!=6,"17-18/3","Hata6")))))),
IF(#REF!+BH299=2017,
IF(#REF!=1,"17-18/1",
IF(#REF!=2,"17-18/2",
IF(#REF!=3,"17-18/3",
IF(#REF!=4,"18-19/1",
IF(#REF!=5,"18-19/2",
IF(#REF!=6,"18-19/3","Hata7")))))),
IF(#REF!+BH299=2018,
IF(#REF!=1,"18-19/1",
IF(#REF!=2,"18-19/2",
IF(#REF!=3,"18-19/3",
IF(#REF!=4,"19-20/1",
IF(#REF!=5," 19-20/2",
IF(#REF!=6,"19-20/3","Hata8")))))),
IF(#REF!+BH299=2019,
IF(#REF!=1,"19-20/1",
IF(#REF!=2,"19-20/2",
IF(#REF!=3,"19-20/3",
IF(#REF!=4,"20-21/1",
IF(#REF!=5,"20-21/2",
IF(#REF!=6,"20-21/3","Hata9")))))),
IF(#REF!+BH299=2020,
IF(#REF!=1,"20-21/1",
IF(#REF!=2,"20-21/2",
IF(#REF!=3,"20-21/3",
IF(#REF!=4,"21-22/1",
IF(#REF!=5,"21-22/2",
IF(#REF!=6,"21-22/3","Hata10")))))),
IF(#REF!+BH299=2021,
IF(#REF!=1,"21-22/1",
IF(#REF!=2,"21-22/2",
IF(#REF!=3,"21-22/3",
IF(#REF!=4,"22-23/1",
IF(#REF!=5,"22-23/2",
IF(#REF!=6,"22-23/3","Hata11")))))),
IF(#REF!+BH299=2022,
IF(#REF!=1,"22-23/1",
IF(#REF!=2,"22-23/2",
IF(#REF!=3,"22-23/3",
IF(#REF!=4,"23-24/1",
IF(#REF!=5,"23-24/2",
IF(#REF!=6,"23-24/3","Hata12")))))),
IF(#REF!+BH299=2023,
IF(#REF!=1,"23-24/1",
IF(#REF!=2,"23-24/2",
IF(#REF!=3,"23-24/3",
IF(#REF!=4,"24-25/1",
IF(#REF!=5,"24-25/2",
IF(#REF!=6,"24-25/3","Hata13")))))),
))))))))))))))
)</f>
        <v>#REF!</v>
      </c>
      <c r="G299" s="4"/>
      <c r="H299" s="2" t="s">
        <v>153</v>
      </c>
      <c r="I299" s="2">
        <v>238536</v>
      </c>
      <c r="J299" s="2" t="s">
        <v>107</v>
      </c>
      <c r="O299" s="2" t="s">
        <v>469</v>
      </c>
      <c r="P299" s="2" t="s">
        <v>469</v>
      </c>
      <c r="Q299" s="5">
        <v>0</v>
      </c>
      <c r="R299" s="2">
        <f>VLOOKUP($Q299,[1]sistem!$I$3:$L$10,2,FALSE)</f>
        <v>0</v>
      </c>
      <c r="S299" s="2">
        <f>VLOOKUP($Q299,[1]sistem!$I$3:$L$10,3,FALSE)</f>
        <v>0</v>
      </c>
      <c r="T299" s="2">
        <f>VLOOKUP($Q299,[1]sistem!$I$3:$L$10,4,FALSE)</f>
        <v>0</v>
      </c>
      <c r="U299" s="2" t="e">
        <f>VLOOKUP($AZ299,[1]sistem!$I$13:$L$14,2,FALSE)*#REF!</f>
        <v>#REF!</v>
      </c>
      <c r="V299" s="2" t="e">
        <f>VLOOKUP($AZ299,[1]sistem!$I$13:$L$14,3,FALSE)*#REF!</f>
        <v>#REF!</v>
      </c>
      <c r="W299" s="2" t="e">
        <f>VLOOKUP($AZ299,[1]sistem!$I$13:$L$14,4,FALSE)*#REF!</f>
        <v>#REF!</v>
      </c>
      <c r="X299" s="2" t="e">
        <f t="shared" si="96"/>
        <v>#REF!</v>
      </c>
      <c r="Y299" s="2" t="e">
        <f t="shared" si="97"/>
        <v>#REF!</v>
      </c>
      <c r="Z299" s="2" t="e">
        <f t="shared" si="98"/>
        <v>#REF!</v>
      </c>
      <c r="AA299" s="2" t="e">
        <f t="shared" si="99"/>
        <v>#REF!</v>
      </c>
      <c r="AB299" s="2">
        <f>VLOOKUP(AZ299,[1]sistem!$I$18:$J$19,2,FALSE)</f>
        <v>14</v>
      </c>
      <c r="AC299" s="2">
        <v>0.25</v>
      </c>
      <c r="AD299" s="2">
        <f>VLOOKUP($Q299,[1]sistem!$I$3:$M$10,5,FALSE)</f>
        <v>0</v>
      </c>
      <c r="AG299" s="2" t="e">
        <f>(#REF!+#REF!)*AB299</f>
        <v>#REF!</v>
      </c>
      <c r="AH299" s="2">
        <f>VLOOKUP($Q299,[1]sistem!$I$3:$N$10,6,FALSE)</f>
        <v>0</v>
      </c>
      <c r="AI299" s="2">
        <v>2</v>
      </c>
      <c r="AJ299" s="2">
        <f t="shared" si="100"/>
        <v>0</v>
      </c>
      <c r="AK299" s="2">
        <f>VLOOKUP($AZ299,[1]sistem!$I$18:$K$19,3,FALSE)</f>
        <v>14</v>
      </c>
      <c r="AL299" s="2" t="e">
        <f>AK299*#REF!</f>
        <v>#REF!</v>
      </c>
      <c r="AM299" s="2" t="e">
        <f t="shared" si="101"/>
        <v>#REF!</v>
      </c>
      <c r="AN299" s="2">
        <f t="shared" si="110"/>
        <v>25</v>
      </c>
      <c r="AO299" s="2" t="e">
        <f t="shared" si="102"/>
        <v>#REF!</v>
      </c>
      <c r="AP299" s="2" t="e">
        <f>ROUND(AO299-#REF!,0)</f>
        <v>#REF!</v>
      </c>
      <c r="AQ299" s="2">
        <f>IF(AZ299="s",IF(Q299=0,0,
IF(Q299=1,#REF!*4*4,
IF(Q299=2,0,
IF(Q299=3,#REF!*4*2,
IF(Q299=4,0,
IF(Q299=5,0,
IF(Q299=6,0,
IF(Q299=7,0)))))))),
IF(AZ299="t",
IF(Q299=0,0,
IF(Q299=1,#REF!*4*4*0.8,
IF(Q299=2,0,
IF(Q299=3,#REF!*4*2*0.8,
IF(Q299=4,0,
IF(Q299=5,0,
IF(Q299=6,0,
IF(Q299=7,0))))))))))</f>
        <v>0</v>
      </c>
      <c r="AR299" s="2">
        <f>IF(AZ299="s",
IF(Q299=0,0,
IF(Q299=1,0,
IF(Q299=2,#REF!*4*2,
IF(Q299=3,#REF!*4,
IF(Q299=4,#REF!*4,
IF(Q299=5,0,
IF(Q299=6,0,
IF(Q299=7,#REF!*4)))))))),
IF(AZ299="t",
IF(Q299=0,0,
IF(Q299=1,0,
IF(Q299=2,#REF!*4*2*0.8,
IF(Q299=3,#REF!*4*0.8,
IF(Q299=4,#REF!*4*0.8,
IF(Q299=5,0,
IF(Q299=6,0,
IF(Q299=7,#REF!*4))))))))))</f>
        <v>0</v>
      </c>
      <c r="AS299" s="2">
        <f>IF(AZ299="s",
IF(Q299=0,0,
IF(Q299=1,#REF!*2,
IF(Q299=2,#REF!*2,
IF(Q299=3,#REF!*2,
IF(Q299=4,#REF!*2,
IF(Q299=5,#REF!*2,
IF(Q299=6,#REF!*2,
IF(Q299=7,#REF!*2)))))))),
IF(AZ299="t",
IF(Q299=0,#REF!*2*0.8,
IF(Q299=1,#REF!*2*0.8,
IF(Q299=2,#REF!*2*0.8,
IF(Q299=3,#REF!*2*0.8,
IF(Q299=4,#REF!*2*0.8,
IF(Q299=5,#REF!*2*0.8,
IF(Q299=6,#REF!*1*0.8,
IF(Q299=7,#REF!*2))))))))))</f>
        <v>0</v>
      </c>
      <c r="AT299" s="2" t="e">
        <f t="shared" si="103"/>
        <v>#REF!</v>
      </c>
      <c r="AU299" s="2">
        <f>IF(AZ299="s",
IF(Q299=0,0,
IF(Q299=1,(14-2)*(#REF!+#REF!)/4*4,
IF(Q299=2,(14-2)*(#REF!+#REF!)/4*2,
IF(Q299=3,(14-2)*(#REF!+#REF!)/4*3,
IF(Q299=4,(14-2)*(#REF!+#REF!)/4,
IF(Q299=5,(14-2)*#REF!/4,
IF(Q299=6,0,
IF(Q299=7,(14)*#REF!)))))))),
IF(AZ299="t",
IF(Q299=0,0,
IF(Q299=1,(11-2)*(#REF!+#REF!)/4*4,
IF(Q299=2,(11-2)*(#REF!+#REF!)/4*2,
IF(Q299=3,(11-2)*(#REF!+#REF!)/4*3,
IF(Q299=4,(11-2)*(#REF!+#REF!)/4,
IF(Q299=5,(11-2)*#REF!/4,
IF(Q299=6,0,
IF(Q299=7,(11)*#REF!))))))))))</f>
        <v>0</v>
      </c>
      <c r="AV299" s="2" t="e">
        <f t="shared" si="104"/>
        <v>#REF!</v>
      </c>
      <c r="AW299" s="2">
        <f t="shared" si="105"/>
        <v>0</v>
      </c>
      <c r="AX299" s="2">
        <f t="shared" si="106"/>
        <v>0</v>
      </c>
      <c r="AY299" s="2">
        <f t="shared" si="107"/>
        <v>0</v>
      </c>
      <c r="AZ299" s="2" t="s">
        <v>63</v>
      </c>
      <c r="BA299" s="2" t="e">
        <f>IF(BG299="A",0,IF(AZ299="s",14*#REF!,IF(AZ299="T",11*#REF!,"HATA")))</f>
        <v>#REF!</v>
      </c>
      <c r="BB299" s="2" t="e">
        <f t="shared" si="108"/>
        <v>#REF!</v>
      </c>
      <c r="BC299" s="2" t="e">
        <f t="shared" si="109"/>
        <v>#REF!</v>
      </c>
      <c r="BD299" s="2" t="e">
        <f>IF(BC299-#REF!=0,"DOĞRU","YANLIŞ")</f>
        <v>#REF!</v>
      </c>
      <c r="BE299" s="2" t="e">
        <f>#REF!-BC299</f>
        <v>#REF!</v>
      </c>
      <c r="BF299" s="2">
        <v>0</v>
      </c>
      <c r="BH299" s="2">
        <v>0</v>
      </c>
      <c r="BJ299" s="2">
        <v>0</v>
      </c>
      <c r="BL299" s="7" t="e">
        <f>#REF!*14</f>
        <v>#REF!</v>
      </c>
      <c r="BM299" s="9"/>
      <c r="BN299" s="8"/>
      <c r="BO299" s="13"/>
      <c r="BP299" s="13"/>
      <c r="BQ299" s="13"/>
      <c r="BR299" s="13"/>
      <c r="BS299" s="13"/>
      <c r="BT299" s="10"/>
      <c r="BU299" s="11"/>
      <c r="BV299" s="12"/>
      <c r="CC299" s="41"/>
      <c r="CD299" s="41"/>
      <c r="CE299" s="41"/>
      <c r="CF299" s="42"/>
      <c r="CG299" s="42"/>
      <c r="CH299" s="42"/>
      <c r="CI299" s="42"/>
      <c r="CJ299" s="42"/>
      <c r="CK299" s="42"/>
    </row>
    <row r="300" spans="1:89" hidden="1" x14ac:dyDescent="0.25">
      <c r="A300" s="54" t="s">
        <v>461</v>
      </c>
      <c r="B300" s="54" t="s">
        <v>462</v>
      </c>
      <c r="C300" s="2" t="s">
        <v>462</v>
      </c>
      <c r="D300" s="4" t="s">
        <v>60</v>
      </c>
      <c r="E300" s="4" t="s">
        <v>60</v>
      </c>
      <c r="F300" s="5" t="e">
        <f>IF(AZ300="S",
IF(#REF!+BH300=2012,
IF(#REF!=1,"12-13/1",
IF(#REF!=2,"12-13/2",
IF(#REF!=3,"13-14/1",
IF(#REF!=4,"13-14/2","Hata1")))),
IF(#REF!+BH300=2013,
IF(#REF!=1,"13-14/1",
IF(#REF!=2,"13-14/2",
IF(#REF!=3,"14-15/1",
IF(#REF!=4,"14-15/2","Hata2")))),
IF(#REF!+BH300=2014,
IF(#REF!=1,"14-15/1",
IF(#REF!=2,"14-15/2",
IF(#REF!=3,"15-16/1",
IF(#REF!=4,"15-16/2","Hata3")))),
IF(#REF!+BH300=2015,
IF(#REF!=1,"15-16/1",
IF(#REF!=2,"15-16/2",
IF(#REF!=3,"16-17/1",
IF(#REF!=4,"16-17/2","Hata4")))),
IF(#REF!+BH300=2016,
IF(#REF!=1,"16-17/1",
IF(#REF!=2,"16-17/2",
IF(#REF!=3,"17-18/1",
IF(#REF!=4,"17-18/2","Hata5")))),
IF(#REF!+BH300=2017,
IF(#REF!=1,"17-18/1",
IF(#REF!=2,"17-18/2",
IF(#REF!=3,"18-19/1",
IF(#REF!=4,"18-19/2","Hata6")))),
IF(#REF!+BH300=2018,
IF(#REF!=1,"18-19/1",
IF(#REF!=2,"18-19/2",
IF(#REF!=3,"19-20/1",
IF(#REF!=4,"19-20/2","Hata7")))),
IF(#REF!+BH300=2019,
IF(#REF!=1,"19-20/1",
IF(#REF!=2,"19-20/2",
IF(#REF!=3,"20-21/1",
IF(#REF!=4,"20-21/2","Hata8")))),
IF(#REF!+BH300=2020,
IF(#REF!=1,"20-21/1",
IF(#REF!=2,"20-21/2",
IF(#REF!=3,"21-22/1",
IF(#REF!=4,"21-22/2","Hata9")))),
IF(#REF!+BH300=2021,
IF(#REF!=1,"21-22/1",
IF(#REF!=2,"21-22/2",
IF(#REF!=3,"22-23/1",
IF(#REF!=4,"22-23/2","Hata10")))),
IF(#REF!+BH300=2022,
IF(#REF!=1,"22-23/1",
IF(#REF!=2,"22-23/2",
IF(#REF!=3,"23-24/1",
IF(#REF!=4,"23-24/2","Hata11")))),
IF(#REF!+BH300=2023,
IF(#REF!=1,"23-24/1",
IF(#REF!=2,"23-24/2",
IF(#REF!=3,"24-25/1",
IF(#REF!=4,"24-25/2","Hata12")))),
)))))))))))),
IF(AZ300="T",
IF(#REF!+BH300=2012,
IF(#REF!=1,"12-13/1",
IF(#REF!=2,"12-13/2",
IF(#REF!=3,"12-13/3",
IF(#REF!=4,"13-14/1",
IF(#REF!=5,"13-14/2",
IF(#REF!=6,"13-14/3","Hata1")))))),
IF(#REF!+BH300=2013,
IF(#REF!=1,"13-14/1",
IF(#REF!=2,"13-14/2",
IF(#REF!=3,"13-14/3",
IF(#REF!=4,"14-15/1",
IF(#REF!=5,"14-15/2",
IF(#REF!=6,"14-15/3","Hata2")))))),
IF(#REF!+BH300=2014,
IF(#REF!=1,"14-15/1",
IF(#REF!=2,"14-15/2",
IF(#REF!=3,"14-15/3",
IF(#REF!=4,"15-16/1",
IF(#REF!=5,"15-16/2",
IF(#REF!=6,"15-16/3","Hata3")))))),
IF(AND(#REF!+#REF!&gt;2014,#REF!+#REF!&lt;2015,BH300=1),
IF(#REF!=0.1,"14-15/0.1",
IF(#REF!=0.2,"14-15/0.2",
IF(#REF!=0.3,"14-15/0.3","Hata4"))),
IF(#REF!+BH300=2015,
IF(#REF!=1,"15-16/1",
IF(#REF!=2,"15-16/2",
IF(#REF!=3,"15-16/3",
IF(#REF!=4,"16-17/1",
IF(#REF!=5,"16-17/2",
IF(#REF!=6,"16-17/3","Hata5")))))),
IF(#REF!+BH300=2016,
IF(#REF!=1,"16-17/1",
IF(#REF!=2,"16-17/2",
IF(#REF!=3,"16-17/3",
IF(#REF!=4,"17-18/1",
IF(#REF!=5,"17-18/2",
IF(#REF!=6,"17-18/3","Hata6")))))),
IF(#REF!+BH300=2017,
IF(#REF!=1,"17-18/1",
IF(#REF!=2,"17-18/2",
IF(#REF!=3,"17-18/3",
IF(#REF!=4,"18-19/1",
IF(#REF!=5,"18-19/2",
IF(#REF!=6,"18-19/3","Hata7")))))),
IF(#REF!+BH300=2018,
IF(#REF!=1,"18-19/1",
IF(#REF!=2,"18-19/2",
IF(#REF!=3,"18-19/3",
IF(#REF!=4,"19-20/1",
IF(#REF!=5," 19-20/2",
IF(#REF!=6,"19-20/3","Hata8")))))),
IF(#REF!+BH300=2019,
IF(#REF!=1,"19-20/1",
IF(#REF!=2,"19-20/2",
IF(#REF!=3,"19-20/3",
IF(#REF!=4,"20-21/1",
IF(#REF!=5,"20-21/2",
IF(#REF!=6,"20-21/3","Hata9")))))),
IF(#REF!+BH300=2020,
IF(#REF!=1,"20-21/1",
IF(#REF!=2,"20-21/2",
IF(#REF!=3,"20-21/3",
IF(#REF!=4,"21-22/1",
IF(#REF!=5,"21-22/2",
IF(#REF!=6,"21-22/3","Hata10")))))),
IF(#REF!+BH300=2021,
IF(#REF!=1,"21-22/1",
IF(#REF!=2,"21-22/2",
IF(#REF!=3,"21-22/3",
IF(#REF!=4,"22-23/1",
IF(#REF!=5,"22-23/2",
IF(#REF!=6,"22-23/3","Hata11")))))),
IF(#REF!+BH300=2022,
IF(#REF!=1,"22-23/1",
IF(#REF!=2,"22-23/2",
IF(#REF!=3,"22-23/3",
IF(#REF!=4,"23-24/1",
IF(#REF!=5,"23-24/2",
IF(#REF!=6,"23-24/3","Hata12")))))),
IF(#REF!+BH300=2023,
IF(#REF!=1,"23-24/1",
IF(#REF!=2,"23-24/2",
IF(#REF!=3,"23-24/3",
IF(#REF!=4,"24-25/1",
IF(#REF!=5,"24-25/2",
IF(#REF!=6,"24-25/3","Hata13")))))),
))))))))))))))
)</f>
        <v>#REF!</v>
      </c>
      <c r="G300" s="4"/>
      <c r="H300" s="54" t="s">
        <v>153</v>
      </c>
      <c r="I300" s="2">
        <v>238536</v>
      </c>
      <c r="J300" s="2" t="s">
        <v>107</v>
      </c>
      <c r="Q300" s="55">
        <v>6</v>
      </c>
      <c r="R300" s="2">
        <f>VLOOKUP($Q300,[1]sistem!$I$3:$L$10,2,FALSE)</f>
        <v>0</v>
      </c>
      <c r="S300" s="2">
        <f>VLOOKUP($Q300,[1]sistem!$I$3:$L$10,3,FALSE)</f>
        <v>0</v>
      </c>
      <c r="T300" s="2">
        <f>VLOOKUP($Q300,[1]sistem!$I$3:$L$10,4,FALSE)</f>
        <v>1</v>
      </c>
      <c r="U300" s="2" t="e">
        <f>VLOOKUP($AZ300,[1]sistem!$I$13:$L$14,2,FALSE)*#REF!</f>
        <v>#REF!</v>
      </c>
      <c r="V300" s="2" t="e">
        <f>VLOOKUP($AZ300,[1]sistem!$I$13:$L$14,3,FALSE)*#REF!</f>
        <v>#REF!</v>
      </c>
      <c r="W300" s="2" t="e">
        <f>VLOOKUP($AZ300,[1]sistem!$I$13:$L$14,4,FALSE)*#REF!</f>
        <v>#REF!</v>
      </c>
      <c r="X300" s="2" t="e">
        <f t="shared" si="96"/>
        <v>#REF!</v>
      </c>
      <c r="Y300" s="2" t="e">
        <f t="shared" si="97"/>
        <v>#REF!</v>
      </c>
      <c r="Z300" s="2" t="e">
        <f t="shared" si="98"/>
        <v>#REF!</v>
      </c>
      <c r="AA300" s="2" t="e">
        <f t="shared" si="99"/>
        <v>#REF!</v>
      </c>
      <c r="AB300" s="2">
        <f>VLOOKUP(AZ300,[1]sistem!$I$18:$J$19,2,FALSE)</f>
        <v>14</v>
      </c>
      <c r="AC300" s="2">
        <v>0.25</v>
      </c>
      <c r="AD300" s="2">
        <f>VLOOKUP($Q300,[1]sistem!$I$3:$M$10,5,FALSE)</f>
        <v>0</v>
      </c>
      <c r="AG300" s="2" t="e">
        <f>(#REF!+#REF!)*AB300</f>
        <v>#REF!</v>
      </c>
      <c r="AH300" s="2">
        <f>VLOOKUP($Q300,[1]sistem!$I$3:$N$10,6,FALSE)</f>
        <v>1</v>
      </c>
      <c r="AI300" s="2">
        <v>2</v>
      </c>
      <c r="AJ300" s="2">
        <f t="shared" si="100"/>
        <v>2</v>
      </c>
      <c r="AK300" s="2">
        <f>VLOOKUP($AZ300,[1]sistem!$I$18:$K$19,3,FALSE)</f>
        <v>14</v>
      </c>
      <c r="AL300" s="2" t="e">
        <f>AK300*#REF!</f>
        <v>#REF!</v>
      </c>
      <c r="AM300" s="2" t="e">
        <f t="shared" si="101"/>
        <v>#REF!</v>
      </c>
      <c r="AN300" s="2">
        <f t="shared" si="110"/>
        <v>25</v>
      </c>
      <c r="AO300" s="2" t="e">
        <f t="shared" si="102"/>
        <v>#REF!</v>
      </c>
      <c r="AP300" s="2" t="e">
        <f>ROUND(AO300-#REF!,0)</f>
        <v>#REF!</v>
      </c>
      <c r="AQ300" s="2">
        <f>IF(AZ300="s",IF(Q300=0,0,
IF(Q300=1,#REF!*4*4,
IF(Q300=2,0,
IF(Q300=3,#REF!*4*2,
IF(Q300=4,0,
IF(Q300=5,0,
IF(Q300=6,0,
IF(Q300=7,0)))))))),
IF(AZ300="t",
IF(Q300=0,0,
IF(Q300=1,#REF!*4*4*0.8,
IF(Q300=2,0,
IF(Q300=3,#REF!*4*2*0.8,
IF(Q300=4,0,
IF(Q300=5,0,
IF(Q300=6,0,
IF(Q300=7,0))))))))))</f>
        <v>0</v>
      </c>
      <c r="AR300" s="2">
        <f>IF(AZ300="s",
IF(Q300=0,0,
IF(Q300=1,0,
IF(Q300=2,#REF!*4*2,
IF(Q300=3,#REF!*4,
IF(Q300=4,#REF!*4,
IF(Q300=5,0,
IF(Q300=6,0,
IF(Q300=7,#REF!*4)))))))),
IF(AZ300="t",
IF(Q300=0,0,
IF(Q300=1,0,
IF(Q300=2,#REF!*4*2*0.8,
IF(Q300=3,#REF!*4*0.8,
IF(Q300=4,#REF!*4*0.8,
IF(Q300=5,0,
IF(Q300=6,0,
IF(Q300=7,#REF!*4))))))))))</f>
        <v>0</v>
      </c>
      <c r="AS300" s="2" t="e">
        <f>IF(AZ300="s",
IF(Q300=0,0,
IF(Q300=1,#REF!*2,
IF(Q300=2,#REF!*2,
IF(Q300=3,#REF!*2,
IF(Q300=4,#REF!*2,
IF(Q300=5,#REF!*2,
IF(Q300=6,#REF!*2,
IF(Q300=7,#REF!*2)))))))),
IF(AZ300="t",
IF(Q300=0,#REF!*2*0.8,
IF(Q300=1,#REF!*2*0.8,
IF(Q300=2,#REF!*2*0.8,
IF(Q300=3,#REF!*2*0.8,
IF(Q300=4,#REF!*2*0.8,
IF(Q300=5,#REF!*2*0.8,
IF(Q300=6,#REF!*1*0.8,
IF(Q300=7,#REF!*2))))))))))</f>
        <v>#REF!</v>
      </c>
      <c r="AT300" s="2" t="e">
        <f t="shared" si="103"/>
        <v>#REF!</v>
      </c>
      <c r="AU300" s="2">
        <f>IF(AZ300="s",
IF(Q300=0,0,
IF(Q300=1,(14-2)*(#REF!+#REF!)/4*4,
IF(Q300=2,(14-2)*(#REF!+#REF!)/4*2,
IF(Q300=3,(14-2)*(#REF!+#REF!)/4*3,
IF(Q300=4,(14-2)*(#REF!+#REF!)/4,
IF(Q300=5,(14-2)*#REF!/4,
IF(Q300=6,0,
IF(Q300=7,(14)*#REF!)))))))),
IF(AZ300="t",
IF(Q300=0,0,
IF(Q300=1,(11-2)*(#REF!+#REF!)/4*4,
IF(Q300=2,(11-2)*(#REF!+#REF!)/4*2,
IF(Q300=3,(11-2)*(#REF!+#REF!)/4*3,
IF(Q300=4,(11-2)*(#REF!+#REF!)/4,
IF(Q300=5,(11-2)*#REF!/4,
IF(Q300=6,0,
IF(Q300=7,(11)*#REF!))))))))))</f>
        <v>0</v>
      </c>
      <c r="AV300" s="2" t="e">
        <f t="shared" si="104"/>
        <v>#REF!</v>
      </c>
      <c r="AW300" s="2">
        <f t="shared" si="105"/>
        <v>2</v>
      </c>
      <c r="AX300" s="2">
        <f t="shared" si="106"/>
        <v>0</v>
      </c>
      <c r="AY300" s="2" t="e">
        <f t="shared" si="107"/>
        <v>#REF!</v>
      </c>
      <c r="AZ300" s="2" t="s">
        <v>63</v>
      </c>
      <c r="BA300" s="2" t="e">
        <f>IF(BG300="A",0,IF(AZ300="s",14*#REF!,IF(AZ300="T",11*#REF!,"HATA")))</f>
        <v>#REF!</v>
      </c>
      <c r="BB300" s="2" t="e">
        <f t="shared" si="108"/>
        <v>#REF!</v>
      </c>
      <c r="BC300" s="2" t="e">
        <f t="shared" si="109"/>
        <v>#REF!</v>
      </c>
      <c r="BD300" s="2" t="e">
        <f>IF(BC300-#REF!=0,"DOĞRU","YANLIŞ")</f>
        <v>#REF!</v>
      </c>
      <c r="BE300" s="2" t="e">
        <f>#REF!-BC300</f>
        <v>#REF!</v>
      </c>
      <c r="BF300" s="2">
        <v>0</v>
      </c>
      <c r="BH300" s="2">
        <v>0</v>
      </c>
      <c r="BJ300" s="2">
        <v>6</v>
      </c>
      <c r="BL300" s="7" t="e">
        <f>#REF!*14</f>
        <v>#REF!</v>
      </c>
      <c r="BM300" s="9"/>
      <c r="BN300" s="8"/>
      <c r="BO300" s="13"/>
      <c r="BP300" s="13"/>
      <c r="BQ300" s="13"/>
      <c r="BR300" s="13"/>
      <c r="BS300" s="13"/>
      <c r="BT300" s="10"/>
      <c r="BU300" s="11"/>
      <c r="BV300" s="12"/>
      <c r="CC300" s="51"/>
      <c r="CD300" s="51"/>
      <c r="CE300" s="51"/>
      <c r="CF300" s="52"/>
      <c r="CG300" s="52"/>
      <c r="CH300" s="52"/>
      <c r="CI300" s="52"/>
      <c r="CJ300" s="42"/>
      <c r="CK300" s="42"/>
    </row>
    <row r="301" spans="1:89" hidden="1" x14ac:dyDescent="0.25">
      <c r="A301" s="2" t="s">
        <v>440</v>
      </c>
      <c r="B301" s="2" t="s">
        <v>438</v>
      </c>
      <c r="C301" s="2" t="s">
        <v>438</v>
      </c>
      <c r="D301" s="4" t="s">
        <v>171</v>
      </c>
      <c r="E301" s="4">
        <v>3</v>
      </c>
      <c r="F301" s="5" t="e">
        <f>IF(AZ301="S",
IF(#REF!+BH301=2012,
IF(#REF!=1,"12-13/1",
IF(#REF!=2,"12-13/2",
IF(#REF!=3,"13-14/1",
IF(#REF!=4,"13-14/2","Hata1")))),
IF(#REF!+BH301=2013,
IF(#REF!=1,"13-14/1",
IF(#REF!=2,"13-14/2",
IF(#REF!=3,"14-15/1",
IF(#REF!=4,"14-15/2","Hata2")))),
IF(#REF!+BH301=2014,
IF(#REF!=1,"14-15/1",
IF(#REF!=2,"14-15/2",
IF(#REF!=3,"15-16/1",
IF(#REF!=4,"15-16/2","Hata3")))),
IF(#REF!+BH301=2015,
IF(#REF!=1,"15-16/1",
IF(#REF!=2,"15-16/2",
IF(#REF!=3,"16-17/1",
IF(#REF!=4,"16-17/2","Hata4")))),
IF(#REF!+BH301=2016,
IF(#REF!=1,"16-17/1",
IF(#REF!=2,"16-17/2",
IF(#REF!=3,"17-18/1",
IF(#REF!=4,"17-18/2","Hata5")))),
IF(#REF!+BH301=2017,
IF(#REF!=1,"17-18/1",
IF(#REF!=2,"17-18/2",
IF(#REF!=3,"18-19/1",
IF(#REF!=4,"18-19/2","Hata6")))),
IF(#REF!+BH301=2018,
IF(#REF!=1,"18-19/1",
IF(#REF!=2,"18-19/2",
IF(#REF!=3,"19-20/1",
IF(#REF!=4,"19-20/2","Hata7")))),
IF(#REF!+BH301=2019,
IF(#REF!=1,"19-20/1",
IF(#REF!=2,"19-20/2",
IF(#REF!=3,"20-21/1",
IF(#REF!=4,"20-21/2","Hata8")))),
IF(#REF!+BH301=2020,
IF(#REF!=1,"20-21/1",
IF(#REF!=2,"20-21/2",
IF(#REF!=3,"21-22/1",
IF(#REF!=4,"21-22/2","Hata9")))),
IF(#REF!+BH301=2021,
IF(#REF!=1,"21-22/1",
IF(#REF!=2,"21-22/2",
IF(#REF!=3,"22-23/1",
IF(#REF!=4,"22-23/2","Hata10")))),
IF(#REF!+BH301=2022,
IF(#REF!=1,"22-23/1",
IF(#REF!=2,"22-23/2",
IF(#REF!=3,"23-24/1",
IF(#REF!=4,"23-24/2","Hata11")))),
IF(#REF!+BH301=2023,
IF(#REF!=1,"23-24/1",
IF(#REF!=2,"23-24/2",
IF(#REF!=3,"24-25/1",
IF(#REF!=4,"24-25/2","Hata12")))),
)))))))))))),
IF(AZ301="T",
IF(#REF!+BH301=2012,
IF(#REF!=1,"12-13/1",
IF(#REF!=2,"12-13/2",
IF(#REF!=3,"12-13/3",
IF(#REF!=4,"13-14/1",
IF(#REF!=5,"13-14/2",
IF(#REF!=6,"13-14/3","Hata1")))))),
IF(#REF!+BH301=2013,
IF(#REF!=1,"13-14/1",
IF(#REF!=2,"13-14/2",
IF(#REF!=3,"13-14/3",
IF(#REF!=4,"14-15/1",
IF(#REF!=5,"14-15/2",
IF(#REF!=6,"14-15/3","Hata2")))))),
IF(#REF!+BH301=2014,
IF(#REF!=1,"14-15/1",
IF(#REF!=2,"14-15/2",
IF(#REF!=3,"14-15/3",
IF(#REF!=4,"15-16/1",
IF(#REF!=5,"15-16/2",
IF(#REF!=6,"15-16/3","Hata3")))))),
IF(AND(#REF!+#REF!&gt;2014,#REF!+#REF!&lt;2015,BH301=1),
IF(#REF!=0.1,"14-15/0.1",
IF(#REF!=0.2,"14-15/0.2",
IF(#REF!=0.3,"14-15/0.3","Hata4"))),
IF(#REF!+BH301=2015,
IF(#REF!=1,"15-16/1",
IF(#REF!=2,"15-16/2",
IF(#REF!=3,"15-16/3",
IF(#REF!=4,"16-17/1",
IF(#REF!=5,"16-17/2",
IF(#REF!=6,"16-17/3","Hata5")))))),
IF(#REF!+BH301=2016,
IF(#REF!=1,"16-17/1",
IF(#REF!=2,"16-17/2",
IF(#REF!=3,"16-17/3",
IF(#REF!=4,"17-18/1",
IF(#REF!=5,"17-18/2",
IF(#REF!=6,"17-18/3","Hata6")))))),
IF(#REF!+BH301=2017,
IF(#REF!=1,"17-18/1",
IF(#REF!=2,"17-18/2",
IF(#REF!=3,"17-18/3",
IF(#REF!=4,"18-19/1",
IF(#REF!=5,"18-19/2",
IF(#REF!=6,"18-19/3","Hata7")))))),
IF(#REF!+BH301=2018,
IF(#REF!=1,"18-19/1",
IF(#REF!=2,"18-19/2",
IF(#REF!=3,"18-19/3",
IF(#REF!=4,"19-20/1",
IF(#REF!=5," 19-20/2",
IF(#REF!=6,"19-20/3","Hata8")))))),
IF(#REF!+BH301=2019,
IF(#REF!=1,"19-20/1",
IF(#REF!=2,"19-20/2",
IF(#REF!=3,"19-20/3",
IF(#REF!=4,"20-21/1",
IF(#REF!=5,"20-21/2",
IF(#REF!=6,"20-21/3","Hata9")))))),
IF(#REF!+BH301=2020,
IF(#REF!=1,"20-21/1",
IF(#REF!=2,"20-21/2",
IF(#REF!=3,"20-21/3",
IF(#REF!=4,"21-22/1",
IF(#REF!=5,"21-22/2",
IF(#REF!=6,"21-22/3","Hata10")))))),
IF(#REF!+BH301=2021,
IF(#REF!=1,"21-22/1",
IF(#REF!=2,"21-22/2",
IF(#REF!=3,"21-22/3",
IF(#REF!=4,"22-23/1",
IF(#REF!=5,"22-23/2",
IF(#REF!=6,"22-23/3","Hata11")))))),
IF(#REF!+BH301=2022,
IF(#REF!=1,"22-23/1",
IF(#REF!=2,"22-23/2",
IF(#REF!=3,"22-23/3",
IF(#REF!=4,"23-24/1",
IF(#REF!=5,"23-24/2",
IF(#REF!=6,"23-24/3","Hata12")))))),
IF(#REF!+BH301=2023,
IF(#REF!=1,"23-24/1",
IF(#REF!=2,"23-24/2",
IF(#REF!=3,"23-24/3",
IF(#REF!=4,"24-25/1",
IF(#REF!=5,"24-25/2",
IF(#REF!=6,"24-25/3","Hata13")))))),
))))))))))))))
)</f>
        <v>#REF!</v>
      </c>
      <c r="G301" s="4"/>
      <c r="H301" s="2" t="s">
        <v>153</v>
      </c>
      <c r="I301" s="2">
        <v>238536</v>
      </c>
      <c r="J301" s="2" t="s">
        <v>107</v>
      </c>
      <c r="O301" s="2" t="s">
        <v>332</v>
      </c>
      <c r="P301" s="2" t="s">
        <v>332</v>
      </c>
      <c r="Q301" s="5">
        <v>7</v>
      </c>
      <c r="R301" s="2">
        <f>VLOOKUP($Q301,[1]sistem!$I$3:$L$10,2,FALSE)</f>
        <v>0</v>
      </c>
      <c r="S301" s="2">
        <f>VLOOKUP($Q301,[1]sistem!$I$3:$L$10,3,FALSE)</f>
        <v>1</v>
      </c>
      <c r="T301" s="2">
        <f>VLOOKUP($Q301,[1]sistem!$I$3:$L$10,4,FALSE)</f>
        <v>1</v>
      </c>
      <c r="U301" s="2" t="e">
        <f>VLOOKUP($AZ301,[1]sistem!$I$13:$L$14,2,FALSE)*#REF!</f>
        <v>#REF!</v>
      </c>
      <c r="V301" s="2" t="e">
        <f>VLOOKUP($AZ301,[1]sistem!$I$13:$L$14,3,FALSE)*#REF!</f>
        <v>#REF!</v>
      </c>
      <c r="W301" s="2" t="e">
        <f>VLOOKUP($AZ301,[1]sistem!$I$13:$L$14,4,FALSE)*#REF!</f>
        <v>#REF!</v>
      </c>
      <c r="X301" s="2" t="e">
        <f t="shared" si="96"/>
        <v>#REF!</v>
      </c>
      <c r="Y301" s="2" t="e">
        <f t="shared" si="97"/>
        <v>#REF!</v>
      </c>
      <c r="Z301" s="2" t="e">
        <f t="shared" si="98"/>
        <v>#REF!</v>
      </c>
      <c r="AA301" s="2" t="e">
        <f t="shared" si="99"/>
        <v>#REF!</v>
      </c>
      <c r="AB301" s="2">
        <f>VLOOKUP(AZ301,[1]sistem!$I$18:$J$19,2,FALSE)</f>
        <v>14</v>
      </c>
      <c r="AC301" s="2">
        <v>0.25</v>
      </c>
      <c r="AD301" s="2">
        <f>VLOOKUP($Q301,[1]sistem!$I$3:$M$10,5,FALSE)</f>
        <v>1</v>
      </c>
      <c r="AE301" s="2">
        <v>4</v>
      </c>
      <c r="AG301" s="2">
        <f>AE301*AK301</f>
        <v>56</v>
      </c>
      <c r="AH301" s="2">
        <f>VLOOKUP($Q301,[1]sistem!$I$3:$N$10,6,FALSE)</f>
        <v>2</v>
      </c>
      <c r="AI301" s="2">
        <v>2</v>
      </c>
      <c r="AJ301" s="2">
        <f t="shared" si="100"/>
        <v>4</v>
      </c>
      <c r="AK301" s="2">
        <f>VLOOKUP($AZ301,[1]sistem!$I$18:$K$19,3,FALSE)</f>
        <v>14</v>
      </c>
      <c r="AL301" s="2" t="e">
        <f>AK301*#REF!</f>
        <v>#REF!</v>
      </c>
      <c r="AM301" s="2" t="e">
        <f t="shared" si="101"/>
        <v>#REF!</v>
      </c>
      <c r="AN301" s="2">
        <f t="shared" si="110"/>
        <v>25</v>
      </c>
      <c r="AO301" s="2" t="e">
        <f t="shared" si="102"/>
        <v>#REF!</v>
      </c>
      <c r="AP301" s="2" t="e">
        <f>ROUND(AO301-#REF!,0)</f>
        <v>#REF!</v>
      </c>
      <c r="AQ301" s="2">
        <f>IF(AZ301="s",IF(Q301=0,0,
IF(Q301=1,#REF!*4*4,
IF(Q301=2,0,
IF(Q301=3,#REF!*4*2,
IF(Q301=4,0,
IF(Q301=5,0,
IF(Q301=6,0,
IF(Q301=7,0)))))))),
IF(AZ301="t",
IF(Q301=0,0,
IF(Q301=1,#REF!*4*4*0.8,
IF(Q301=2,0,
IF(Q301=3,#REF!*4*2*0.8,
IF(Q301=4,0,
IF(Q301=5,0,
IF(Q301=6,0,
IF(Q301=7,0))))))))))</f>
        <v>0</v>
      </c>
      <c r="AR301" s="2" t="e">
        <f>IF(AZ301="s",
IF(Q301=0,0,
IF(Q301=1,0,
IF(Q301=2,#REF!*4*2,
IF(Q301=3,#REF!*4,
IF(Q301=4,#REF!*4,
IF(Q301=5,0,
IF(Q301=6,0,
IF(Q301=7,#REF!*4)))))))),
IF(AZ301="t",
IF(Q301=0,0,
IF(Q301=1,0,
IF(Q301=2,#REF!*4*2*0.8,
IF(Q301=3,#REF!*4*0.8,
IF(Q301=4,#REF!*4*0.8,
IF(Q301=5,0,
IF(Q301=6,0,
IF(Q301=7,#REF!*4))))))))))</f>
        <v>#REF!</v>
      </c>
      <c r="AS301" s="2" t="e">
        <f>IF(AZ301="s",
IF(Q301=0,0,
IF(Q301=1,#REF!*2,
IF(Q301=2,#REF!*2,
IF(Q301=3,#REF!*2,
IF(Q301=4,#REF!*2,
IF(Q301=5,#REF!*2,
IF(Q301=6,#REF!*2,
IF(Q301=7,#REF!*2)))))))),
IF(AZ301="t",
IF(Q301=0,#REF!*2*0.8,
IF(Q301=1,#REF!*2*0.8,
IF(Q301=2,#REF!*2*0.8,
IF(Q301=3,#REF!*2*0.8,
IF(Q301=4,#REF!*2*0.8,
IF(Q301=5,#REF!*2*0.8,
IF(Q301=6,#REF!*1*0.8,
IF(Q301=7,#REF!*2))))))))))</f>
        <v>#REF!</v>
      </c>
      <c r="AT301" s="2" t="e">
        <f t="shared" si="103"/>
        <v>#REF!</v>
      </c>
      <c r="AU301" s="2" t="e">
        <f>IF(AZ301="s",
IF(Q301=0,0,
IF(Q301=1,(14-2)*(#REF!+#REF!)/4*4,
IF(Q301=2,(14-2)*(#REF!+#REF!)/4*2,
IF(Q301=3,(14-2)*(#REF!+#REF!)/4*3,
IF(Q301=4,(14-2)*(#REF!+#REF!)/4,
IF(Q301=5,(14-2)*#REF!/4,
IF(Q301=6,0,
IF(Q301=7,(14)*#REF!)))))))),
IF(AZ301="t",
IF(Q301=0,0,
IF(Q301=1,(11-2)*(#REF!+#REF!)/4*4,
IF(Q301=2,(11-2)*(#REF!+#REF!)/4*2,
IF(Q301=3,(11-2)*(#REF!+#REF!)/4*3,
IF(Q301=4,(11-2)*(#REF!+#REF!)/4,
IF(Q301=5,(11-2)*#REF!/4,
IF(Q301=6,0,
IF(Q301=7,(11)*#REF!))))))))))</f>
        <v>#REF!</v>
      </c>
      <c r="AV301" s="2" t="e">
        <f t="shared" si="104"/>
        <v>#REF!</v>
      </c>
      <c r="AW301" s="2">
        <f t="shared" si="105"/>
        <v>8</v>
      </c>
      <c r="AX301" s="2">
        <f t="shared" si="106"/>
        <v>4</v>
      </c>
      <c r="AY301" s="2" t="e">
        <f t="shared" si="107"/>
        <v>#REF!</v>
      </c>
      <c r="AZ301" s="2" t="s">
        <v>63</v>
      </c>
      <c r="BA301" s="2" t="e">
        <f>IF(BG301="A",0,IF(AZ301="s",14*#REF!,IF(AZ301="T",11*#REF!,"HATA")))</f>
        <v>#REF!</v>
      </c>
      <c r="BB301" s="2" t="e">
        <f t="shared" si="108"/>
        <v>#REF!</v>
      </c>
      <c r="BC301" s="2" t="e">
        <f t="shared" si="109"/>
        <v>#REF!</v>
      </c>
      <c r="BD301" s="2" t="e">
        <f>IF(BC301-#REF!=0,"DOĞRU","YANLIŞ")</f>
        <v>#REF!</v>
      </c>
      <c r="BE301" s="2" t="e">
        <f>#REF!-BC301</f>
        <v>#REF!</v>
      </c>
      <c r="BF301" s="2">
        <v>0</v>
      </c>
      <c r="BH301" s="2">
        <v>0</v>
      </c>
      <c r="BJ301" s="2">
        <v>7</v>
      </c>
      <c r="BL301" s="7" t="e">
        <f>#REF!*14</f>
        <v>#REF!</v>
      </c>
      <c r="BM301" s="9"/>
      <c r="BN301" s="8"/>
      <c r="BO301" s="13"/>
      <c r="BP301" s="13"/>
      <c r="BQ301" s="13"/>
      <c r="BR301" s="13"/>
      <c r="BS301" s="13"/>
      <c r="BT301" s="10"/>
      <c r="BU301" s="11"/>
      <c r="BV301" s="12"/>
      <c r="CC301" s="41"/>
      <c r="CD301" s="41"/>
      <c r="CE301" s="41"/>
      <c r="CF301" s="42"/>
      <c r="CG301" s="42"/>
      <c r="CH301" s="42"/>
      <c r="CI301" s="42"/>
      <c r="CJ301" s="42"/>
      <c r="CK301" s="42"/>
    </row>
    <row r="302" spans="1:89" hidden="1" x14ac:dyDescent="0.25">
      <c r="A302" s="2" t="s">
        <v>419</v>
      </c>
      <c r="B302" s="2" t="s">
        <v>420</v>
      </c>
      <c r="C302" s="2" t="s">
        <v>420</v>
      </c>
      <c r="D302" s="4" t="s">
        <v>171</v>
      </c>
      <c r="E302" s="4">
        <v>1</v>
      </c>
      <c r="F302" s="5" t="e">
        <f>IF(AZ302="S",
IF(#REF!+BH302=2012,
IF(#REF!=1,"12-13/1",
IF(#REF!=2,"12-13/2",
IF(#REF!=3,"13-14/1",
IF(#REF!=4,"13-14/2","Hata1")))),
IF(#REF!+BH302=2013,
IF(#REF!=1,"13-14/1",
IF(#REF!=2,"13-14/2",
IF(#REF!=3,"14-15/1",
IF(#REF!=4,"14-15/2","Hata2")))),
IF(#REF!+BH302=2014,
IF(#REF!=1,"14-15/1",
IF(#REF!=2,"14-15/2",
IF(#REF!=3,"15-16/1",
IF(#REF!=4,"15-16/2","Hata3")))),
IF(#REF!+BH302=2015,
IF(#REF!=1,"15-16/1",
IF(#REF!=2,"15-16/2",
IF(#REF!=3,"16-17/1",
IF(#REF!=4,"16-17/2","Hata4")))),
IF(#REF!+BH302=2016,
IF(#REF!=1,"16-17/1",
IF(#REF!=2,"16-17/2",
IF(#REF!=3,"17-18/1",
IF(#REF!=4,"17-18/2","Hata5")))),
IF(#REF!+BH302=2017,
IF(#REF!=1,"17-18/1",
IF(#REF!=2,"17-18/2",
IF(#REF!=3,"18-19/1",
IF(#REF!=4,"18-19/2","Hata6")))),
IF(#REF!+BH302=2018,
IF(#REF!=1,"18-19/1",
IF(#REF!=2,"18-19/2",
IF(#REF!=3,"19-20/1",
IF(#REF!=4,"19-20/2","Hata7")))),
IF(#REF!+BH302=2019,
IF(#REF!=1,"19-20/1",
IF(#REF!=2,"19-20/2",
IF(#REF!=3,"20-21/1",
IF(#REF!=4,"20-21/2","Hata8")))),
IF(#REF!+BH302=2020,
IF(#REF!=1,"20-21/1",
IF(#REF!=2,"20-21/2",
IF(#REF!=3,"21-22/1",
IF(#REF!=4,"21-22/2","Hata9")))),
IF(#REF!+BH302=2021,
IF(#REF!=1,"21-22/1",
IF(#REF!=2,"21-22/2",
IF(#REF!=3,"22-23/1",
IF(#REF!=4,"22-23/2","Hata10")))),
IF(#REF!+BH302=2022,
IF(#REF!=1,"22-23/1",
IF(#REF!=2,"22-23/2",
IF(#REF!=3,"23-24/1",
IF(#REF!=4,"23-24/2","Hata11")))),
IF(#REF!+BH302=2023,
IF(#REF!=1,"23-24/1",
IF(#REF!=2,"23-24/2",
IF(#REF!=3,"24-25/1",
IF(#REF!=4,"24-25/2","Hata12")))),
)))))))))))),
IF(AZ302="T",
IF(#REF!+BH302=2012,
IF(#REF!=1,"12-13/1",
IF(#REF!=2,"12-13/2",
IF(#REF!=3,"12-13/3",
IF(#REF!=4,"13-14/1",
IF(#REF!=5,"13-14/2",
IF(#REF!=6,"13-14/3","Hata1")))))),
IF(#REF!+BH302=2013,
IF(#REF!=1,"13-14/1",
IF(#REF!=2,"13-14/2",
IF(#REF!=3,"13-14/3",
IF(#REF!=4,"14-15/1",
IF(#REF!=5,"14-15/2",
IF(#REF!=6,"14-15/3","Hata2")))))),
IF(#REF!+BH302=2014,
IF(#REF!=1,"14-15/1",
IF(#REF!=2,"14-15/2",
IF(#REF!=3,"14-15/3",
IF(#REF!=4,"15-16/1",
IF(#REF!=5,"15-16/2",
IF(#REF!=6,"15-16/3","Hata3")))))),
IF(AND(#REF!+#REF!&gt;2014,#REF!+#REF!&lt;2015,BH302=1),
IF(#REF!=0.1,"14-15/0.1",
IF(#REF!=0.2,"14-15/0.2",
IF(#REF!=0.3,"14-15/0.3","Hata4"))),
IF(#REF!+BH302=2015,
IF(#REF!=1,"15-16/1",
IF(#REF!=2,"15-16/2",
IF(#REF!=3,"15-16/3",
IF(#REF!=4,"16-17/1",
IF(#REF!=5,"16-17/2",
IF(#REF!=6,"16-17/3","Hata5")))))),
IF(#REF!+BH302=2016,
IF(#REF!=1,"16-17/1",
IF(#REF!=2,"16-17/2",
IF(#REF!=3,"16-17/3",
IF(#REF!=4,"17-18/1",
IF(#REF!=5,"17-18/2",
IF(#REF!=6,"17-18/3","Hata6")))))),
IF(#REF!+BH302=2017,
IF(#REF!=1,"17-18/1",
IF(#REF!=2,"17-18/2",
IF(#REF!=3,"17-18/3",
IF(#REF!=4,"18-19/1",
IF(#REF!=5,"18-19/2",
IF(#REF!=6,"18-19/3","Hata7")))))),
IF(#REF!+BH302=2018,
IF(#REF!=1,"18-19/1",
IF(#REF!=2,"18-19/2",
IF(#REF!=3,"18-19/3",
IF(#REF!=4,"19-20/1",
IF(#REF!=5," 19-20/2",
IF(#REF!=6,"19-20/3","Hata8")))))),
IF(#REF!+BH302=2019,
IF(#REF!=1,"19-20/1",
IF(#REF!=2,"19-20/2",
IF(#REF!=3,"19-20/3",
IF(#REF!=4,"20-21/1",
IF(#REF!=5,"20-21/2",
IF(#REF!=6,"20-21/3","Hata9")))))),
IF(#REF!+BH302=2020,
IF(#REF!=1,"20-21/1",
IF(#REF!=2,"20-21/2",
IF(#REF!=3,"20-21/3",
IF(#REF!=4,"21-22/1",
IF(#REF!=5,"21-22/2",
IF(#REF!=6,"21-22/3","Hata10")))))),
IF(#REF!+BH302=2021,
IF(#REF!=1,"21-22/1",
IF(#REF!=2,"21-22/2",
IF(#REF!=3,"21-22/3",
IF(#REF!=4,"22-23/1",
IF(#REF!=5,"22-23/2",
IF(#REF!=6,"22-23/3","Hata11")))))),
IF(#REF!+BH302=2022,
IF(#REF!=1,"22-23/1",
IF(#REF!=2,"22-23/2",
IF(#REF!=3,"22-23/3",
IF(#REF!=4,"23-24/1",
IF(#REF!=5,"23-24/2",
IF(#REF!=6,"23-24/3","Hata12")))))),
IF(#REF!+BH302=2023,
IF(#REF!=1,"23-24/1",
IF(#REF!=2,"23-24/2",
IF(#REF!=3,"23-24/3",
IF(#REF!=4,"24-25/1",
IF(#REF!=5,"24-25/2",
IF(#REF!=6,"24-25/3","Hata13")))))),
))))))))))))))
)</f>
        <v>#REF!</v>
      </c>
      <c r="G302" s="4">
        <v>0</v>
      </c>
      <c r="H302" s="2" t="s">
        <v>153</v>
      </c>
      <c r="I302" s="2">
        <v>238536</v>
      </c>
      <c r="J302" s="2" t="s">
        <v>107</v>
      </c>
      <c r="Q302" s="5">
        <v>4</v>
      </c>
      <c r="R302" s="2">
        <f>VLOOKUP($Q302,[1]sistem!$I$3:$L$10,2,FALSE)</f>
        <v>0</v>
      </c>
      <c r="S302" s="2">
        <f>VLOOKUP($Q302,[1]sistem!$I$3:$L$10,3,FALSE)</f>
        <v>1</v>
      </c>
      <c r="T302" s="2">
        <f>VLOOKUP($Q302,[1]sistem!$I$3:$L$10,4,FALSE)</f>
        <v>1</v>
      </c>
      <c r="U302" s="2" t="e">
        <f>VLOOKUP($AZ302,[1]sistem!$I$13:$L$14,2,FALSE)*#REF!</f>
        <v>#REF!</v>
      </c>
      <c r="V302" s="2" t="e">
        <f>VLOOKUP($AZ302,[1]sistem!$I$13:$L$14,3,FALSE)*#REF!</f>
        <v>#REF!</v>
      </c>
      <c r="W302" s="2" t="e">
        <f>VLOOKUP($AZ302,[1]sistem!$I$13:$L$14,4,FALSE)*#REF!</f>
        <v>#REF!</v>
      </c>
      <c r="X302" s="2" t="e">
        <f t="shared" si="96"/>
        <v>#REF!</v>
      </c>
      <c r="Y302" s="2" t="e">
        <f t="shared" si="97"/>
        <v>#REF!</v>
      </c>
      <c r="Z302" s="2" t="e">
        <f t="shared" si="98"/>
        <v>#REF!</v>
      </c>
      <c r="AA302" s="2" t="e">
        <f t="shared" si="99"/>
        <v>#REF!</v>
      </c>
      <c r="AB302" s="2">
        <f>VLOOKUP(AZ302,[1]sistem!$I$18:$J$19,2,FALSE)</f>
        <v>14</v>
      </c>
      <c r="AC302" s="2">
        <v>0.25</v>
      </c>
      <c r="AD302" s="2">
        <f>VLOOKUP($Q302,[1]sistem!$I$3:$M$10,5,FALSE)</f>
        <v>1</v>
      </c>
      <c r="AE302" s="2">
        <v>4</v>
      </c>
      <c r="AG302" s="2">
        <f>AE302*AK302</f>
        <v>56</v>
      </c>
      <c r="AH302" s="2">
        <f>VLOOKUP($Q302,[1]sistem!$I$3:$N$10,6,FALSE)</f>
        <v>2</v>
      </c>
      <c r="AI302" s="2">
        <v>2</v>
      </c>
      <c r="AJ302" s="2">
        <f t="shared" si="100"/>
        <v>4</v>
      </c>
      <c r="AK302" s="2">
        <f>VLOOKUP($AZ302,[1]sistem!$I$18:$K$19,3,FALSE)</f>
        <v>14</v>
      </c>
      <c r="AL302" s="2" t="e">
        <f>AK302*#REF!</f>
        <v>#REF!</v>
      </c>
      <c r="AM302" s="2" t="e">
        <f t="shared" si="101"/>
        <v>#REF!</v>
      </c>
      <c r="AN302" s="2">
        <f t="shared" si="110"/>
        <v>25</v>
      </c>
      <c r="AO302" s="2" t="e">
        <f t="shared" si="102"/>
        <v>#REF!</v>
      </c>
      <c r="AP302" s="2" t="e">
        <f>ROUND(AO302-#REF!,0)</f>
        <v>#REF!</v>
      </c>
      <c r="AQ302" s="2">
        <f>IF(AZ302="s",IF(Q302=0,0,
IF(Q302=1,#REF!*4*4,
IF(Q302=2,0,
IF(Q302=3,#REF!*4*2,
IF(Q302=4,0,
IF(Q302=5,0,
IF(Q302=6,0,
IF(Q302=7,0)))))))),
IF(AZ302="t",
IF(Q302=0,0,
IF(Q302=1,#REF!*4*4*0.8,
IF(Q302=2,0,
IF(Q302=3,#REF!*4*2*0.8,
IF(Q302=4,0,
IF(Q302=5,0,
IF(Q302=6,0,
IF(Q302=7,0))))))))))</f>
        <v>0</v>
      </c>
      <c r="AR302" s="2" t="e">
        <f>IF(AZ302="s",
IF(Q302=0,0,
IF(Q302=1,0,
IF(Q302=2,#REF!*4*2,
IF(Q302=3,#REF!*4,
IF(Q302=4,#REF!*4,
IF(Q302=5,0,
IF(Q302=6,0,
IF(Q302=7,#REF!*4)))))))),
IF(AZ302="t",
IF(Q302=0,0,
IF(Q302=1,0,
IF(Q302=2,#REF!*4*2*0.8,
IF(Q302=3,#REF!*4*0.8,
IF(Q302=4,#REF!*4*0.8,
IF(Q302=5,0,
IF(Q302=6,0,
IF(Q302=7,#REF!*4))))))))))</f>
        <v>#REF!</v>
      </c>
      <c r="AS302" s="2" t="e">
        <f>IF(AZ302="s",
IF(Q302=0,0,
IF(Q302=1,#REF!*2,
IF(Q302=2,#REF!*2,
IF(Q302=3,#REF!*2,
IF(Q302=4,#REF!*2,
IF(Q302=5,#REF!*2,
IF(Q302=6,#REF!*2,
IF(Q302=7,#REF!*2)))))))),
IF(AZ302="t",
IF(Q302=0,#REF!*2*0.8,
IF(Q302=1,#REF!*2*0.8,
IF(Q302=2,#REF!*2*0.8,
IF(Q302=3,#REF!*2*0.8,
IF(Q302=4,#REF!*2*0.8,
IF(Q302=5,#REF!*2*0.8,
IF(Q302=6,#REF!*1*0.8,
IF(Q302=7,#REF!*2))))))))))</f>
        <v>#REF!</v>
      </c>
      <c r="AT302" s="2" t="e">
        <f t="shared" si="103"/>
        <v>#REF!</v>
      </c>
      <c r="AU302" s="2" t="e">
        <f>IF(AZ302="s",
IF(Q302=0,0,
IF(Q302=1,(14-2)*(#REF!+#REF!)/4*4,
IF(Q302=2,(14-2)*(#REF!+#REF!)/4*2,
IF(Q302=3,(14-2)*(#REF!+#REF!)/4*3,
IF(Q302=4,(14-2)*(#REF!+#REF!)/4,
IF(Q302=5,(14-2)*#REF!/4,
IF(Q302=6,0,
IF(Q302=7,(14)*#REF!)))))))),
IF(AZ302="t",
IF(Q302=0,0,
IF(Q302=1,(11-2)*(#REF!+#REF!)/4*4,
IF(Q302=2,(11-2)*(#REF!+#REF!)/4*2,
IF(Q302=3,(11-2)*(#REF!+#REF!)/4*3,
IF(Q302=4,(11-2)*(#REF!+#REF!)/4,
IF(Q302=5,(11-2)*#REF!/4,
IF(Q302=6,0,
IF(Q302=7,(11)*#REF!))))))))))</f>
        <v>#REF!</v>
      </c>
      <c r="AV302" s="2" t="e">
        <f t="shared" si="104"/>
        <v>#REF!</v>
      </c>
      <c r="AW302" s="2">
        <f t="shared" si="105"/>
        <v>8</v>
      </c>
      <c r="AX302" s="2">
        <f t="shared" si="106"/>
        <v>4</v>
      </c>
      <c r="AY302" s="2" t="e">
        <f t="shared" si="107"/>
        <v>#REF!</v>
      </c>
      <c r="AZ302" s="2" t="s">
        <v>63</v>
      </c>
      <c r="BA302" s="2" t="e">
        <f>IF(BG302="A",0,IF(AZ302="s",14*#REF!,IF(AZ302="T",11*#REF!,"HATA")))</f>
        <v>#REF!</v>
      </c>
      <c r="BB302" s="2" t="e">
        <f t="shared" si="108"/>
        <v>#REF!</v>
      </c>
      <c r="BC302" s="2" t="e">
        <f t="shared" si="109"/>
        <v>#REF!</v>
      </c>
      <c r="BD302" s="2" t="e">
        <f>IF(BC302-#REF!=0,"DOĞRU","YANLIŞ")</f>
        <v>#REF!</v>
      </c>
      <c r="BE302" s="2" t="e">
        <f>#REF!-BC302</f>
        <v>#REF!</v>
      </c>
      <c r="BF302" s="2">
        <v>0</v>
      </c>
      <c r="BH302" s="2">
        <v>0</v>
      </c>
      <c r="BJ302" s="2">
        <v>4</v>
      </c>
      <c r="BL302" s="7" t="e">
        <f>#REF!*14</f>
        <v>#REF!</v>
      </c>
      <c r="BM302" s="9"/>
      <c r="BN302" s="8"/>
      <c r="BO302" s="13"/>
      <c r="BP302" s="13"/>
      <c r="BQ302" s="13"/>
      <c r="BR302" s="13"/>
      <c r="BS302" s="13"/>
      <c r="BT302" s="10"/>
      <c r="BU302" s="11"/>
      <c r="BV302" s="12"/>
      <c r="CC302" s="41"/>
      <c r="CD302" s="41"/>
      <c r="CE302" s="41"/>
      <c r="CF302" s="42"/>
      <c r="CG302" s="42"/>
      <c r="CH302" s="42"/>
      <c r="CI302" s="42"/>
      <c r="CJ302" s="42"/>
      <c r="CK302" s="42"/>
    </row>
    <row r="303" spans="1:89" hidden="1" x14ac:dyDescent="0.25">
      <c r="A303" s="2" t="s">
        <v>458</v>
      </c>
      <c r="B303" s="2" t="s">
        <v>459</v>
      </c>
      <c r="C303" s="2" t="s">
        <v>459</v>
      </c>
      <c r="D303" s="4" t="s">
        <v>60</v>
      </c>
      <c r="E303" s="4" t="s">
        <v>60</v>
      </c>
      <c r="F303" s="5" t="e">
        <f>IF(AZ303="S",
IF(#REF!+BH303=2012,
IF(#REF!=1,"12-13/1",
IF(#REF!=2,"12-13/2",
IF(#REF!=3,"13-14/1",
IF(#REF!=4,"13-14/2","Hata1")))),
IF(#REF!+BH303=2013,
IF(#REF!=1,"13-14/1",
IF(#REF!=2,"13-14/2",
IF(#REF!=3,"14-15/1",
IF(#REF!=4,"14-15/2","Hata2")))),
IF(#REF!+BH303=2014,
IF(#REF!=1,"14-15/1",
IF(#REF!=2,"14-15/2",
IF(#REF!=3,"15-16/1",
IF(#REF!=4,"15-16/2","Hata3")))),
IF(#REF!+BH303=2015,
IF(#REF!=1,"15-16/1",
IF(#REF!=2,"15-16/2",
IF(#REF!=3,"16-17/1",
IF(#REF!=4,"16-17/2","Hata4")))),
IF(#REF!+BH303=2016,
IF(#REF!=1,"16-17/1",
IF(#REF!=2,"16-17/2",
IF(#REF!=3,"17-18/1",
IF(#REF!=4,"17-18/2","Hata5")))),
IF(#REF!+BH303=2017,
IF(#REF!=1,"17-18/1",
IF(#REF!=2,"17-18/2",
IF(#REF!=3,"18-19/1",
IF(#REF!=4,"18-19/2","Hata6")))),
IF(#REF!+BH303=2018,
IF(#REF!=1,"18-19/1",
IF(#REF!=2,"18-19/2",
IF(#REF!=3,"19-20/1",
IF(#REF!=4,"19-20/2","Hata7")))),
IF(#REF!+BH303=2019,
IF(#REF!=1,"19-20/1",
IF(#REF!=2,"19-20/2",
IF(#REF!=3,"20-21/1",
IF(#REF!=4,"20-21/2","Hata8")))),
IF(#REF!+BH303=2020,
IF(#REF!=1,"20-21/1",
IF(#REF!=2,"20-21/2",
IF(#REF!=3,"21-22/1",
IF(#REF!=4,"21-22/2","Hata9")))),
IF(#REF!+BH303=2021,
IF(#REF!=1,"21-22/1",
IF(#REF!=2,"21-22/2",
IF(#REF!=3,"22-23/1",
IF(#REF!=4,"22-23/2","Hata10")))),
IF(#REF!+BH303=2022,
IF(#REF!=1,"22-23/1",
IF(#REF!=2,"22-23/2",
IF(#REF!=3,"23-24/1",
IF(#REF!=4,"23-24/2","Hata11")))),
IF(#REF!+BH303=2023,
IF(#REF!=1,"23-24/1",
IF(#REF!=2,"23-24/2",
IF(#REF!=3,"24-25/1",
IF(#REF!=4,"24-25/2","Hata12")))),
)))))))))))),
IF(AZ303="T",
IF(#REF!+BH303=2012,
IF(#REF!=1,"12-13/1",
IF(#REF!=2,"12-13/2",
IF(#REF!=3,"12-13/3",
IF(#REF!=4,"13-14/1",
IF(#REF!=5,"13-14/2",
IF(#REF!=6,"13-14/3","Hata1")))))),
IF(#REF!+BH303=2013,
IF(#REF!=1,"13-14/1",
IF(#REF!=2,"13-14/2",
IF(#REF!=3,"13-14/3",
IF(#REF!=4,"14-15/1",
IF(#REF!=5,"14-15/2",
IF(#REF!=6,"14-15/3","Hata2")))))),
IF(#REF!+BH303=2014,
IF(#REF!=1,"14-15/1",
IF(#REF!=2,"14-15/2",
IF(#REF!=3,"14-15/3",
IF(#REF!=4,"15-16/1",
IF(#REF!=5,"15-16/2",
IF(#REF!=6,"15-16/3","Hata3")))))),
IF(AND(#REF!+#REF!&gt;2014,#REF!+#REF!&lt;2015,BH303=1),
IF(#REF!=0.1,"14-15/0.1",
IF(#REF!=0.2,"14-15/0.2",
IF(#REF!=0.3,"14-15/0.3","Hata4"))),
IF(#REF!+BH303=2015,
IF(#REF!=1,"15-16/1",
IF(#REF!=2,"15-16/2",
IF(#REF!=3,"15-16/3",
IF(#REF!=4,"16-17/1",
IF(#REF!=5,"16-17/2",
IF(#REF!=6,"16-17/3","Hata5")))))),
IF(#REF!+BH303=2016,
IF(#REF!=1,"16-17/1",
IF(#REF!=2,"16-17/2",
IF(#REF!=3,"16-17/3",
IF(#REF!=4,"17-18/1",
IF(#REF!=5,"17-18/2",
IF(#REF!=6,"17-18/3","Hata6")))))),
IF(#REF!+BH303=2017,
IF(#REF!=1,"17-18/1",
IF(#REF!=2,"17-18/2",
IF(#REF!=3,"17-18/3",
IF(#REF!=4,"18-19/1",
IF(#REF!=5,"18-19/2",
IF(#REF!=6,"18-19/3","Hata7")))))),
IF(#REF!+BH303=2018,
IF(#REF!=1,"18-19/1",
IF(#REF!=2,"18-19/2",
IF(#REF!=3,"18-19/3",
IF(#REF!=4,"19-20/1",
IF(#REF!=5," 19-20/2",
IF(#REF!=6,"19-20/3","Hata8")))))),
IF(#REF!+BH303=2019,
IF(#REF!=1,"19-20/1",
IF(#REF!=2,"19-20/2",
IF(#REF!=3,"19-20/3",
IF(#REF!=4,"20-21/1",
IF(#REF!=5,"20-21/2",
IF(#REF!=6,"20-21/3","Hata9")))))),
IF(#REF!+BH303=2020,
IF(#REF!=1,"20-21/1",
IF(#REF!=2,"20-21/2",
IF(#REF!=3,"20-21/3",
IF(#REF!=4,"21-22/1",
IF(#REF!=5,"21-22/2",
IF(#REF!=6,"21-22/3","Hata10")))))),
IF(#REF!+BH303=2021,
IF(#REF!=1,"21-22/1",
IF(#REF!=2,"21-22/2",
IF(#REF!=3,"21-22/3",
IF(#REF!=4,"22-23/1",
IF(#REF!=5,"22-23/2",
IF(#REF!=6,"22-23/3","Hata11")))))),
IF(#REF!+BH303=2022,
IF(#REF!=1,"22-23/1",
IF(#REF!=2,"22-23/2",
IF(#REF!=3,"22-23/3",
IF(#REF!=4,"23-24/1",
IF(#REF!=5,"23-24/2",
IF(#REF!=6,"23-24/3","Hata12")))))),
IF(#REF!+BH303=2023,
IF(#REF!=1,"23-24/1",
IF(#REF!=2,"23-24/2",
IF(#REF!=3,"23-24/3",
IF(#REF!=4,"24-25/1",
IF(#REF!=5,"24-25/2",
IF(#REF!=6,"24-25/3","Hata13")))))),
))))))))))))))
)</f>
        <v>#REF!</v>
      </c>
      <c r="G303" s="4"/>
      <c r="H303" s="2" t="s">
        <v>153</v>
      </c>
      <c r="I303" s="2">
        <v>238536</v>
      </c>
      <c r="J303" s="2" t="s">
        <v>107</v>
      </c>
      <c r="Q303" s="5">
        <v>4</v>
      </c>
      <c r="R303" s="2">
        <f>VLOOKUP($Q303,[1]sistem!$I$3:$L$10,2,FALSE)</f>
        <v>0</v>
      </c>
      <c r="S303" s="2">
        <f>VLOOKUP($Q303,[1]sistem!$I$3:$L$10,3,FALSE)</f>
        <v>1</v>
      </c>
      <c r="T303" s="2">
        <f>VLOOKUP($Q303,[1]sistem!$I$3:$L$10,4,FALSE)</f>
        <v>1</v>
      </c>
      <c r="U303" s="2" t="e">
        <f>VLOOKUP($AZ303,[1]sistem!$I$13:$L$14,2,FALSE)*#REF!</f>
        <v>#REF!</v>
      </c>
      <c r="V303" s="2" t="e">
        <f>VLOOKUP($AZ303,[1]sistem!$I$13:$L$14,3,FALSE)*#REF!</f>
        <v>#REF!</v>
      </c>
      <c r="W303" s="2" t="e">
        <f>VLOOKUP($AZ303,[1]sistem!$I$13:$L$14,4,FALSE)*#REF!</f>
        <v>#REF!</v>
      </c>
      <c r="X303" s="2" t="e">
        <f t="shared" si="96"/>
        <v>#REF!</v>
      </c>
      <c r="Y303" s="2" t="e">
        <f t="shared" si="97"/>
        <v>#REF!</v>
      </c>
      <c r="Z303" s="2" t="e">
        <f t="shared" si="98"/>
        <v>#REF!</v>
      </c>
      <c r="AA303" s="2" t="e">
        <f t="shared" si="99"/>
        <v>#REF!</v>
      </c>
      <c r="AB303" s="2">
        <f>VLOOKUP(AZ303,[1]sistem!$I$18:$J$19,2,FALSE)</f>
        <v>14</v>
      </c>
      <c r="AC303" s="2">
        <v>0.25</v>
      </c>
      <c r="AD303" s="2">
        <f>VLOOKUP($Q303,[1]sistem!$I$3:$M$10,5,FALSE)</f>
        <v>1</v>
      </c>
      <c r="AE303" s="2">
        <v>0</v>
      </c>
      <c r="AG303" s="2">
        <f>AE303*AK303</f>
        <v>0</v>
      </c>
      <c r="AH303" s="2">
        <f>VLOOKUP($Q303,[1]sistem!$I$3:$N$10,6,FALSE)</f>
        <v>2</v>
      </c>
      <c r="AI303" s="2">
        <v>2</v>
      </c>
      <c r="AJ303" s="2">
        <f t="shared" si="100"/>
        <v>4</v>
      </c>
      <c r="AK303" s="2">
        <f>VLOOKUP($AZ303,[1]sistem!$I$18:$K$19,3,FALSE)</f>
        <v>14</v>
      </c>
      <c r="AL303" s="2" t="e">
        <f>AK303*#REF!</f>
        <v>#REF!</v>
      </c>
      <c r="AM303" s="2" t="e">
        <f t="shared" si="101"/>
        <v>#REF!</v>
      </c>
      <c r="AN303" s="2">
        <f t="shared" ref="AN303:AN331" si="111">IF(AZ303="s",25,25)</f>
        <v>25</v>
      </c>
      <c r="AO303" s="2" t="e">
        <f t="shared" si="102"/>
        <v>#REF!</v>
      </c>
      <c r="AP303" s="2" t="e">
        <f>ROUND(AO303-#REF!,0)</f>
        <v>#REF!</v>
      </c>
      <c r="AQ303" s="2">
        <f>IF(AZ303="s",IF(Q303=0,0,
IF(Q303=1,#REF!*4*4,
IF(Q303=2,0,
IF(Q303=3,#REF!*4*2,
IF(Q303=4,0,
IF(Q303=5,0,
IF(Q303=6,0,
IF(Q303=7,0)))))))),
IF(AZ303="t",
IF(Q303=0,0,
IF(Q303=1,#REF!*4*4*0.8,
IF(Q303=2,0,
IF(Q303=3,#REF!*4*2*0.8,
IF(Q303=4,0,
IF(Q303=5,0,
IF(Q303=6,0,
IF(Q303=7,0))))))))))</f>
        <v>0</v>
      </c>
      <c r="AR303" s="2" t="e">
        <f>IF(AZ303="s",
IF(Q303=0,0,
IF(Q303=1,0,
IF(Q303=2,#REF!*4*2,
IF(Q303=3,#REF!*4,
IF(Q303=4,#REF!*4,
IF(Q303=5,0,
IF(Q303=6,0,
IF(Q303=7,#REF!*4)))))))),
IF(AZ303="t",
IF(Q303=0,0,
IF(Q303=1,0,
IF(Q303=2,#REF!*4*2*0.8,
IF(Q303=3,#REF!*4*0.8,
IF(Q303=4,#REF!*4*0.8,
IF(Q303=5,0,
IF(Q303=6,0,
IF(Q303=7,#REF!*4))))))))))</f>
        <v>#REF!</v>
      </c>
      <c r="AS303" s="2" t="e">
        <f>IF(AZ303="s",
IF(Q303=0,0,
IF(Q303=1,#REF!*2,
IF(Q303=2,#REF!*2,
IF(Q303=3,#REF!*2,
IF(Q303=4,#REF!*2,
IF(Q303=5,#REF!*2,
IF(Q303=6,#REF!*2,
IF(Q303=7,#REF!*2)))))))),
IF(AZ303="t",
IF(Q303=0,#REF!*2*0.8,
IF(Q303=1,#REF!*2*0.8,
IF(Q303=2,#REF!*2*0.8,
IF(Q303=3,#REF!*2*0.8,
IF(Q303=4,#REF!*2*0.8,
IF(Q303=5,#REF!*2*0.8,
IF(Q303=6,#REF!*1*0.8,
IF(Q303=7,#REF!*2))))))))))</f>
        <v>#REF!</v>
      </c>
      <c r="AT303" s="2" t="e">
        <f t="shared" si="103"/>
        <v>#REF!</v>
      </c>
      <c r="AU303" s="2" t="e">
        <f>IF(AZ303="s",
IF(Q303=0,0,
IF(Q303=1,(14-2)*(#REF!+#REF!)/4*4,
IF(Q303=2,(14-2)*(#REF!+#REF!)/4*2,
IF(Q303=3,(14-2)*(#REF!+#REF!)/4*3,
IF(Q303=4,(14-2)*(#REF!+#REF!)/4,
IF(Q303=5,(14-2)*#REF!/4,
IF(Q303=6,0,
IF(Q303=7,(14)*#REF!)))))))),
IF(AZ303="t",
IF(Q303=0,0,
IF(Q303=1,(11-2)*(#REF!+#REF!)/4*4,
IF(Q303=2,(11-2)*(#REF!+#REF!)/4*2,
IF(Q303=3,(11-2)*(#REF!+#REF!)/4*3,
IF(Q303=4,(11-2)*(#REF!+#REF!)/4,
IF(Q303=5,(11-2)*#REF!/4,
IF(Q303=6,0,
IF(Q303=7,(11)*#REF!))))))))))</f>
        <v>#REF!</v>
      </c>
      <c r="AV303" s="2" t="e">
        <f t="shared" si="104"/>
        <v>#REF!</v>
      </c>
      <c r="AW303" s="2">
        <f t="shared" si="105"/>
        <v>8</v>
      </c>
      <c r="AX303" s="2">
        <f t="shared" si="106"/>
        <v>4</v>
      </c>
      <c r="AY303" s="2" t="e">
        <f t="shared" si="107"/>
        <v>#REF!</v>
      </c>
      <c r="AZ303" s="2" t="s">
        <v>63</v>
      </c>
      <c r="BA303" s="2" t="e">
        <f>IF(BG303="A",0,IF(AZ303="s",14*#REF!,IF(AZ303="T",11*#REF!,"HATA")))</f>
        <v>#REF!</v>
      </c>
      <c r="BB303" s="2" t="e">
        <f t="shared" si="108"/>
        <v>#REF!</v>
      </c>
      <c r="BC303" s="2" t="e">
        <f t="shared" si="109"/>
        <v>#REF!</v>
      </c>
      <c r="BD303" s="2" t="e">
        <f>IF(BC303-#REF!=0,"DOĞRU","YANLIŞ")</f>
        <v>#REF!</v>
      </c>
      <c r="BE303" s="2" t="e">
        <f>#REF!-BC303</f>
        <v>#REF!</v>
      </c>
      <c r="BF303" s="2">
        <v>0</v>
      </c>
      <c r="BH303" s="2">
        <v>0</v>
      </c>
      <c r="BJ303" s="2">
        <v>4</v>
      </c>
      <c r="BL303" s="7" t="e">
        <f>#REF!*14</f>
        <v>#REF!</v>
      </c>
      <c r="BM303" s="9"/>
      <c r="BN303" s="8"/>
      <c r="BO303" s="13"/>
      <c r="BP303" s="13"/>
      <c r="BQ303" s="13"/>
      <c r="BR303" s="13"/>
      <c r="BS303" s="13"/>
      <c r="BT303" s="10"/>
      <c r="BU303" s="11"/>
      <c r="BV303" s="12"/>
      <c r="CC303" s="41"/>
      <c r="CD303" s="41"/>
      <c r="CE303" s="41"/>
      <c r="CF303" s="42"/>
      <c r="CG303" s="42"/>
      <c r="CH303" s="42"/>
      <c r="CI303" s="42"/>
      <c r="CJ303" s="42"/>
      <c r="CK303" s="42"/>
    </row>
    <row r="304" spans="1:89" hidden="1" x14ac:dyDescent="0.25">
      <c r="A304" s="2" t="s">
        <v>454</v>
      </c>
      <c r="B304" s="2" t="s">
        <v>455</v>
      </c>
      <c r="C304" s="2" t="s">
        <v>455</v>
      </c>
      <c r="D304" s="4" t="s">
        <v>171</v>
      </c>
      <c r="E304" s="4">
        <v>1</v>
      </c>
      <c r="F304" s="5" t="e">
        <f>IF(AZ304="S",
IF(#REF!+BH304=2012,
IF(#REF!=1,"12-13/1",
IF(#REF!=2,"12-13/2",
IF(#REF!=3,"13-14/1",
IF(#REF!=4,"13-14/2","Hata1")))),
IF(#REF!+BH304=2013,
IF(#REF!=1,"13-14/1",
IF(#REF!=2,"13-14/2",
IF(#REF!=3,"14-15/1",
IF(#REF!=4,"14-15/2","Hata2")))),
IF(#REF!+BH304=2014,
IF(#REF!=1,"14-15/1",
IF(#REF!=2,"14-15/2",
IF(#REF!=3,"15-16/1",
IF(#REF!=4,"15-16/2","Hata3")))),
IF(#REF!+BH304=2015,
IF(#REF!=1,"15-16/1",
IF(#REF!=2,"15-16/2",
IF(#REF!=3,"16-17/1",
IF(#REF!=4,"16-17/2","Hata4")))),
IF(#REF!+BH304=2016,
IF(#REF!=1,"16-17/1",
IF(#REF!=2,"16-17/2",
IF(#REF!=3,"17-18/1",
IF(#REF!=4,"17-18/2","Hata5")))),
IF(#REF!+BH304=2017,
IF(#REF!=1,"17-18/1",
IF(#REF!=2,"17-18/2",
IF(#REF!=3,"18-19/1",
IF(#REF!=4,"18-19/2","Hata6")))),
IF(#REF!+BH304=2018,
IF(#REF!=1,"18-19/1",
IF(#REF!=2,"18-19/2",
IF(#REF!=3,"19-20/1",
IF(#REF!=4,"19-20/2","Hata7")))),
IF(#REF!+BH304=2019,
IF(#REF!=1,"19-20/1",
IF(#REF!=2,"19-20/2",
IF(#REF!=3,"20-21/1",
IF(#REF!=4,"20-21/2","Hata8")))),
IF(#REF!+BH304=2020,
IF(#REF!=1,"20-21/1",
IF(#REF!=2,"20-21/2",
IF(#REF!=3,"21-22/1",
IF(#REF!=4,"21-22/2","Hata9")))),
IF(#REF!+BH304=2021,
IF(#REF!=1,"21-22/1",
IF(#REF!=2,"21-22/2",
IF(#REF!=3,"22-23/1",
IF(#REF!=4,"22-23/2","Hata10")))),
IF(#REF!+BH304=2022,
IF(#REF!=1,"22-23/1",
IF(#REF!=2,"22-23/2",
IF(#REF!=3,"23-24/1",
IF(#REF!=4,"23-24/2","Hata11")))),
IF(#REF!+BH304=2023,
IF(#REF!=1,"23-24/1",
IF(#REF!=2,"23-24/2",
IF(#REF!=3,"24-25/1",
IF(#REF!=4,"24-25/2","Hata12")))),
)))))))))))),
IF(AZ304="T",
IF(#REF!+BH304=2012,
IF(#REF!=1,"12-13/1",
IF(#REF!=2,"12-13/2",
IF(#REF!=3,"12-13/3",
IF(#REF!=4,"13-14/1",
IF(#REF!=5,"13-14/2",
IF(#REF!=6,"13-14/3","Hata1")))))),
IF(#REF!+BH304=2013,
IF(#REF!=1,"13-14/1",
IF(#REF!=2,"13-14/2",
IF(#REF!=3,"13-14/3",
IF(#REF!=4,"14-15/1",
IF(#REF!=5,"14-15/2",
IF(#REF!=6,"14-15/3","Hata2")))))),
IF(#REF!+BH304=2014,
IF(#REF!=1,"14-15/1",
IF(#REF!=2,"14-15/2",
IF(#REF!=3,"14-15/3",
IF(#REF!=4,"15-16/1",
IF(#REF!=5,"15-16/2",
IF(#REF!=6,"15-16/3","Hata3")))))),
IF(AND(#REF!+#REF!&gt;2014,#REF!+#REF!&lt;2015,BH304=1),
IF(#REF!=0.1,"14-15/0.1",
IF(#REF!=0.2,"14-15/0.2",
IF(#REF!=0.3,"14-15/0.3","Hata4"))),
IF(#REF!+BH304=2015,
IF(#REF!=1,"15-16/1",
IF(#REF!=2,"15-16/2",
IF(#REF!=3,"15-16/3",
IF(#REF!=4,"16-17/1",
IF(#REF!=5,"16-17/2",
IF(#REF!=6,"16-17/3","Hata5")))))),
IF(#REF!+BH304=2016,
IF(#REF!=1,"16-17/1",
IF(#REF!=2,"16-17/2",
IF(#REF!=3,"16-17/3",
IF(#REF!=4,"17-18/1",
IF(#REF!=5,"17-18/2",
IF(#REF!=6,"17-18/3","Hata6")))))),
IF(#REF!+BH304=2017,
IF(#REF!=1,"17-18/1",
IF(#REF!=2,"17-18/2",
IF(#REF!=3,"17-18/3",
IF(#REF!=4,"18-19/1",
IF(#REF!=5,"18-19/2",
IF(#REF!=6,"18-19/3","Hata7")))))),
IF(#REF!+BH304=2018,
IF(#REF!=1,"18-19/1",
IF(#REF!=2,"18-19/2",
IF(#REF!=3,"18-19/3",
IF(#REF!=4,"19-20/1",
IF(#REF!=5," 19-20/2",
IF(#REF!=6,"19-20/3","Hata8")))))),
IF(#REF!+BH304=2019,
IF(#REF!=1,"19-20/1",
IF(#REF!=2,"19-20/2",
IF(#REF!=3,"19-20/3",
IF(#REF!=4,"20-21/1",
IF(#REF!=5,"20-21/2",
IF(#REF!=6,"20-21/3","Hata9")))))),
IF(#REF!+BH304=2020,
IF(#REF!=1,"20-21/1",
IF(#REF!=2,"20-21/2",
IF(#REF!=3,"20-21/3",
IF(#REF!=4,"21-22/1",
IF(#REF!=5,"21-22/2",
IF(#REF!=6,"21-22/3","Hata10")))))),
IF(#REF!+BH304=2021,
IF(#REF!=1,"21-22/1",
IF(#REF!=2,"21-22/2",
IF(#REF!=3,"21-22/3",
IF(#REF!=4,"22-23/1",
IF(#REF!=5,"22-23/2",
IF(#REF!=6,"22-23/3","Hata11")))))),
IF(#REF!+BH304=2022,
IF(#REF!=1,"22-23/1",
IF(#REF!=2,"22-23/2",
IF(#REF!=3,"22-23/3",
IF(#REF!=4,"23-24/1",
IF(#REF!=5,"23-24/2",
IF(#REF!=6,"23-24/3","Hata12")))))),
IF(#REF!+BH304=2023,
IF(#REF!=1,"23-24/1",
IF(#REF!=2,"23-24/2",
IF(#REF!=3,"23-24/3",
IF(#REF!=4,"24-25/1",
IF(#REF!=5,"24-25/2",
IF(#REF!=6,"24-25/3","Hata13")))))),
))))))))))))))
)</f>
        <v>#REF!</v>
      </c>
      <c r="G304" s="4"/>
      <c r="H304" s="2" t="s">
        <v>153</v>
      </c>
      <c r="I304" s="2">
        <v>238536</v>
      </c>
      <c r="J304" s="2" t="s">
        <v>107</v>
      </c>
      <c r="Q304" s="5">
        <v>4</v>
      </c>
      <c r="R304" s="2">
        <f>VLOOKUP($Q304,[1]sistem!$I$3:$L$10,2,FALSE)</f>
        <v>0</v>
      </c>
      <c r="S304" s="2">
        <f>VLOOKUP($Q304,[1]sistem!$I$3:$L$10,3,FALSE)</f>
        <v>1</v>
      </c>
      <c r="T304" s="2">
        <f>VLOOKUP($Q304,[1]sistem!$I$3:$L$10,4,FALSE)</f>
        <v>1</v>
      </c>
      <c r="U304" s="2" t="e">
        <f>VLOOKUP($AZ304,[1]sistem!$I$13:$L$14,2,FALSE)*#REF!</f>
        <v>#REF!</v>
      </c>
      <c r="V304" s="2" t="e">
        <f>VLOOKUP($AZ304,[1]sistem!$I$13:$L$14,3,FALSE)*#REF!</f>
        <v>#REF!</v>
      </c>
      <c r="W304" s="2" t="e">
        <f>VLOOKUP($AZ304,[1]sistem!$I$13:$L$14,4,FALSE)*#REF!</f>
        <v>#REF!</v>
      </c>
      <c r="X304" s="2" t="e">
        <f t="shared" si="96"/>
        <v>#REF!</v>
      </c>
      <c r="Y304" s="2" t="e">
        <f t="shared" si="97"/>
        <v>#REF!</v>
      </c>
      <c r="Z304" s="2" t="e">
        <f t="shared" si="98"/>
        <v>#REF!</v>
      </c>
      <c r="AA304" s="2" t="e">
        <f t="shared" si="99"/>
        <v>#REF!</v>
      </c>
      <c r="AB304" s="2">
        <f>VLOOKUP(AZ304,[1]sistem!$I$18:$J$19,2,FALSE)</f>
        <v>14</v>
      </c>
      <c r="AC304" s="2">
        <v>0.25</v>
      </c>
      <c r="AD304" s="2">
        <f>VLOOKUP($Q304,[1]sistem!$I$3:$M$10,5,FALSE)</f>
        <v>1</v>
      </c>
      <c r="AE304" s="2">
        <v>4</v>
      </c>
      <c r="AG304" s="2">
        <f>AE304*AK304</f>
        <v>56</v>
      </c>
      <c r="AH304" s="2">
        <f>VLOOKUP($Q304,[1]sistem!$I$3:$N$10,6,FALSE)</f>
        <v>2</v>
      </c>
      <c r="AI304" s="2">
        <v>2</v>
      </c>
      <c r="AJ304" s="2">
        <f t="shared" si="100"/>
        <v>4</v>
      </c>
      <c r="AK304" s="2">
        <f>VLOOKUP($AZ304,[1]sistem!$I$18:$K$19,3,FALSE)</f>
        <v>14</v>
      </c>
      <c r="AL304" s="2" t="e">
        <f>AK304*#REF!</f>
        <v>#REF!</v>
      </c>
      <c r="AM304" s="2" t="e">
        <f t="shared" si="101"/>
        <v>#REF!</v>
      </c>
      <c r="AN304" s="2">
        <f t="shared" si="111"/>
        <v>25</v>
      </c>
      <c r="AO304" s="2" t="e">
        <f t="shared" si="102"/>
        <v>#REF!</v>
      </c>
      <c r="AP304" s="2" t="e">
        <f>ROUND(AO304-#REF!,0)</f>
        <v>#REF!</v>
      </c>
      <c r="AQ304" s="2">
        <f>IF(AZ304="s",IF(Q304=0,0,
IF(Q304=1,#REF!*4*4,
IF(Q304=2,0,
IF(Q304=3,#REF!*4*2,
IF(Q304=4,0,
IF(Q304=5,0,
IF(Q304=6,0,
IF(Q304=7,0)))))))),
IF(AZ304="t",
IF(Q304=0,0,
IF(Q304=1,#REF!*4*4*0.8,
IF(Q304=2,0,
IF(Q304=3,#REF!*4*2*0.8,
IF(Q304=4,0,
IF(Q304=5,0,
IF(Q304=6,0,
IF(Q304=7,0))))))))))</f>
        <v>0</v>
      </c>
      <c r="AR304" s="2" t="e">
        <f>IF(AZ304="s",
IF(Q304=0,0,
IF(Q304=1,0,
IF(Q304=2,#REF!*4*2,
IF(Q304=3,#REF!*4,
IF(Q304=4,#REF!*4,
IF(Q304=5,0,
IF(Q304=6,0,
IF(Q304=7,#REF!*4)))))))),
IF(AZ304="t",
IF(Q304=0,0,
IF(Q304=1,0,
IF(Q304=2,#REF!*4*2*0.8,
IF(Q304=3,#REF!*4*0.8,
IF(Q304=4,#REF!*4*0.8,
IF(Q304=5,0,
IF(Q304=6,0,
IF(Q304=7,#REF!*4))))))))))</f>
        <v>#REF!</v>
      </c>
      <c r="AS304" s="2" t="e">
        <f>IF(AZ304="s",
IF(Q304=0,0,
IF(Q304=1,#REF!*2,
IF(Q304=2,#REF!*2,
IF(Q304=3,#REF!*2,
IF(Q304=4,#REF!*2,
IF(Q304=5,#REF!*2,
IF(Q304=6,#REF!*2,
IF(Q304=7,#REF!*2)))))))),
IF(AZ304="t",
IF(Q304=0,#REF!*2*0.8,
IF(Q304=1,#REF!*2*0.8,
IF(Q304=2,#REF!*2*0.8,
IF(Q304=3,#REF!*2*0.8,
IF(Q304=4,#REF!*2*0.8,
IF(Q304=5,#REF!*2*0.8,
IF(Q304=6,#REF!*1*0.8,
IF(Q304=7,#REF!*2))))))))))</f>
        <v>#REF!</v>
      </c>
      <c r="AT304" s="2" t="e">
        <f t="shared" si="103"/>
        <v>#REF!</v>
      </c>
      <c r="AU304" s="2" t="e">
        <f>IF(AZ304="s",
IF(Q304=0,0,
IF(Q304=1,(14-2)*(#REF!+#REF!)/4*4,
IF(Q304=2,(14-2)*(#REF!+#REF!)/4*2,
IF(Q304=3,(14-2)*(#REF!+#REF!)/4*3,
IF(Q304=4,(14-2)*(#REF!+#REF!)/4,
IF(Q304=5,(14-2)*#REF!/4,
IF(Q304=6,0,
IF(Q304=7,(14)*#REF!)))))))),
IF(AZ304="t",
IF(Q304=0,0,
IF(Q304=1,(11-2)*(#REF!+#REF!)/4*4,
IF(Q304=2,(11-2)*(#REF!+#REF!)/4*2,
IF(Q304=3,(11-2)*(#REF!+#REF!)/4*3,
IF(Q304=4,(11-2)*(#REF!+#REF!)/4,
IF(Q304=5,(11-2)*#REF!/4,
IF(Q304=6,0,
IF(Q304=7,(11)*#REF!))))))))))</f>
        <v>#REF!</v>
      </c>
      <c r="AV304" s="2" t="e">
        <f t="shared" si="104"/>
        <v>#REF!</v>
      </c>
      <c r="AW304" s="2">
        <f t="shared" si="105"/>
        <v>8</v>
      </c>
      <c r="AX304" s="2">
        <f t="shared" si="106"/>
        <v>4</v>
      </c>
      <c r="AY304" s="2" t="e">
        <f t="shared" si="107"/>
        <v>#REF!</v>
      </c>
      <c r="AZ304" s="2" t="s">
        <v>63</v>
      </c>
      <c r="BA304" s="2" t="e">
        <f>IF(BG304="A",0,IF(AZ304="s",14*#REF!,IF(AZ304="T",11*#REF!,"HATA")))</f>
        <v>#REF!</v>
      </c>
      <c r="BB304" s="2" t="e">
        <f t="shared" si="108"/>
        <v>#REF!</v>
      </c>
      <c r="BC304" s="2" t="e">
        <f t="shared" si="109"/>
        <v>#REF!</v>
      </c>
      <c r="BD304" s="2" t="e">
        <f>IF(BC304-#REF!=0,"DOĞRU","YANLIŞ")</f>
        <v>#REF!</v>
      </c>
      <c r="BE304" s="2" t="e">
        <f>#REF!-BC304</f>
        <v>#REF!</v>
      </c>
      <c r="BF304" s="2">
        <v>0</v>
      </c>
      <c r="BH304" s="2">
        <v>0</v>
      </c>
      <c r="BJ304" s="2">
        <v>4</v>
      </c>
      <c r="BL304" s="7" t="e">
        <f>#REF!*14</f>
        <v>#REF!</v>
      </c>
      <c r="BM304" s="9"/>
      <c r="BN304" s="8"/>
      <c r="BO304" s="13"/>
      <c r="BP304" s="13"/>
      <c r="BQ304" s="13"/>
      <c r="BR304" s="13"/>
      <c r="BS304" s="13"/>
      <c r="BT304" s="10"/>
      <c r="BU304" s="11"/>
      <c r="BV304" s="12"/>
      <c r="CC304" s="41"/>
      <c r="CD304" s="41"/>
      <c r="CE304" s="41"/>
      <c r="CF304" s="42"/>
      <c r="CG304" s="42"/>
      <c r="CH304" s="42"/>
      <c r="CI304" s="42"/>
      <c r="CJ304" s="42"/>
      <c r="CK304" s="42"/>
    </row>
    <row r="305" spans="1:89" hidden="1" x14ac:dyDescent="0.25">
      <c r="A305" s="2" t="s">
        <v>456</v>
      </c>
      <c r="B305" s="2" t="s">
        <v>457</v>
      </c>
      <c r="C305" s="2" t="s">
        <v>457</v>
      </c>
      <c r="D305" s="4" t="s">
        <v>60</v>
      </c>
      <c r="E305" s="4" t="s">
        <v>60</v>
      </c>
      <c r="F305" s="5" t="e">
        <f>IF(AZ305="S",
IF(#REF!+BH305=2012,
IF(#REF!=1,"12-13/1",
IF(#REF!=2,"12-13/2",
IF(#REF!=3,"13-14/1",
IF(#REF!=4,"13-14/2","Hata1")))),
IF(#REF!+BH305=2013,
IF(#REF!=1,"13-14/1",
IF(#REF!=2,"13-14/2",
IF(#REF!=3,"14-15/1",
IF(#REF!=4,"14-15/2","Hata2")))),
IF(#REF!+BH305=2014,
IF(#REF!=1,"14-15/1",
IF(#REF!=2,"14-15/2",
IF(#REF!=3,"15-16/1",
IF(#REF!=4,"15-16/2","Hata3")))),
IF(#REF!+BH305=2015,
IF(#REF!=1,"15-16/1",
IF(#REF!=2,"15-16/2",
IF(#REF!=3,"16-17/1",
IF(#REF!=4,"16-17/2","Hata4")))),
IF(#REF!+BH305=2016,
IF(#REF!=1,"16-17/1",
IF(#REF!=2,"16-17/2",
IF(#REF!=3,"17-18/1",
IF(#REF!=4,"17-18/2","Hata5")))),
IF(#REF!+BH305=2017,
IF(#REF!=1,"17-18/1",
IF(#REF!=2,"17-18/2",
IF(#REF!=3,"18-19/1",
IF(#REF!=4,"18-19/2","Hata6")))),
IF(#REF!+BH305=2018,
IF(#REF!=1,"18-19/1",
IF(#REF!=2,"18-19/2",
IF(#REF!=3,"19-20/1",
IF(#REF!=4,"19-20/2","Hata7")))),
IF(#REF!+BH305=2019,
IF(#REF!=1,"19-20/1",
IF(#REF!=2,"19-20/2",
IF(#REF!=3,"20-21/1",
IF(#REF!=4,"20-21/2","Hata8")))),
IF(#REF!+BH305=2020,
IF(#REF!=1,"20-21/1",
IF(#REF!=2,"20-21/2",
IF(#REF!=3,"21-22/1",
IF(#REF!=4,"21-22/2","Hata9")))),
IF(#REF!+BH305=2021,
IF(#REF!=1,"21-22/1",
IF(#REF!=2,"21-22/2",
IF(#REF!=3,"22-23/1",
IF(#REF!=4,"22-23/2","Hata10")))),
IF(#REF!+BH305=2022,
IF(#REF!=1,"22-23/1",
IF(#REF!=2,"22-23/2",
IF(#REF!=3,"23-24/1",
IF(#REF!=4,"23-24/2","Hata11")))),
IF(#REF!+BH305=2023,
IF(#REF!=1,"23-24/1",
IF(#REF!=2,"23-24/2",
IF(#REF!=3,"24-25/1",
IF(#REF!=4,"24-25/2","Hata12")))),
)))))))))))),
IF(AZ305="T",
IF(#REF!+BH305=2012,
IF(#REF!=1,"12-13/1",
IF(#REF!=2,"12-13/2",
IF(#REF!=3,"12-13/3",
IF(#REF!=4,"13-14/1",
IF(#REF!=5,"13-14/2",
IF(#REF!=6,"13-14/3","Hata1")))))),
IF(#REF!+BH305=2013,
IF(#REF!=1,"13-14/1",
IF(#REF!=2,"13-14/2",
IF(#REF!=3,"13-14/3",
IF(#REF!=4,"14-15/1",
IF(#REF!=5,"14-15/2",
IF(#REF!=6,"14-15/3","Hata2")))))),
IF(#REF!+BH305=2014,
IF(#REF!=1,"14-15/1",
IF(#REF!=2,"14-15/2",
IF(#REF!=3,"14-15/3",
IF(#REF!=4,"15-16/1",
IF(#REF!=5,"15-16/2",
IF(#REF!=6,"15-16/3","Hata3")))))),
IF(AND(#REF!+#REF!&gt;2014,#REF!+#REF!&lt;2015,BH305=1),
IF(#REF!=0.1,"14-15/0.1",
IF(#REF!=0.2,"14-15/0.2",
IF(#REF!=0.3,"14-15/0.3","Hata4"))),
IF(#REF!+BH305=2015,
IF(#REF!=1,"15-16/1",
IF(#REF!=2,"15-16/2",
IF(#REF!=3,"15-16/3",
IF(#REF!=4,"16-17/1",
IF(#REF!=5,"16-17/2",
IF(#REF!=6,"16-17/3","Hata5")))))),
IF(#REF!+BH305=2016,
IF(#REF!=1,"16-17/1",
IF(#REF!=2,"16-17/2",
IF(#REF!=3,"16-17/3",
IF(#REF!=4,"17-18/1",
IF(#REF!=5,"17-18/2",
IF(#REF!=6,"17-18/3","Hata6")))))),
IF(#REF!+BH305=2017,
IF(#REF!=1,"17-18/1",
IF(#REF!=2,"17-18/2",
IF(#REF!=3,"17-18/3",
IF(#REF!=4,"18-19/1",
IF(#REF!=5,"18-19/2",
IF(#REF!=6,"18-19/3","Hata7")))))),
IF(#REF!+BH305=2018,
IF(#REF!=1,"18-19/1",
IF(#REF!=2,"18-19/2",
IF(#REF!=3,"18-19/3",
IF(#REF!=4,"19-20/1",
IF(#REF!=5," 19-20/2",
IF(#REF!=6,"19-20/3","Hata8")))))),
IF(#REF!+BH305=2019,
IF(#REF!=1,"19-20/1",
IF(#REF!=2,"19-20/2",
IF(#REF!=3,"19-20/3",
IF(#REF!=4,"20-21/1",
IF(#REF!=5,"20-21/2",
IF(#REF!=6,"20-21/3","Hata9")))))),
IF(#REF!+BH305=2020,
IF(#REF!=1,"20-21/1",
IF(#REF!=2,"20-21/2",
IF(#REF!=3,"20-21/3",
IF(#REF!=4,"21-22/1",
IF(#REF!=5,"21-22/2",
IF(#REF!=6,"21-22/3","Hata10")))))),
IF(#REF!+BH305=2021,
IF(#REF!=1,"21-22/1",
IF(#REF!=2,"21-22/2",
IF(#REF!=3,"21-22/3",
IF(#REF!=4,"22-23/1",
IF(#REF!=5,"22-23/2",
IF(#REF!=6,"22-23/3","Hata11")))))),
IF(#REF!+BH305=2022,
IF(#REF!=1,"22-23/1",
IF(#REF!=2,"22-23/2",
IF(#REF!=3,"22-23/3",
IF(#REF!=4,"23-24/1",
IF(#REF!=5,"23-24/2",
IF(#REF!=6,"23-24/3","Hata12")))))),
IF(#REF!+BH305=2023,
IF(#REF!=1,"23-24/1",
IF(#REF!=2,"23-24/2",
IF(#REF!=3,"23-24/3",
IF(#REF!=4,"24-25/1",
IF(#REF!=5,"24-25/2",
IF(#REF!=6,"24-25/3","Hata13")))))),
))))))))))))))
)</f>
        <v>#REF!</v>
      </c>
      <c r="G305" s="4"/>
      <c r="H305" s="2" t="s">
        <v>153</v>
      </c>
      <c r="I305" s="2">
        <v>238536</v>
      </c>
      <c r="J305" s="2" t="s">
        <v>107</v>
      </c>
      <c r="Q305" s="5">
        <v>4</v>
      </c>
      <c r="R305" s="2">
        <f>VLOOKUP($Q305,[1]sistem!$I$3:$L$10,2,FALSE)</f>
        <v>0</v>
      </c>
      <c r="S305" s="2">
        <f>VLOOKUP($Q305,[1]sistem!$I$3:$L$10,3,FALSE)</f>
        <v>1</v>
      </c>
      <c r="T305" s="2">
        <f>VLOOKUP($Q305,[1]sistem!$I$3:$L$10,4,FALSE)</f>
        <v>1</v>
      </c>
      <c r="U305" s="2" t="e">
        <f>VLOOKUP($AZ305,[1]sistem!$I$13:$L$14,2,FALSE)*#REF!</f>
        <v>#REF!</v>
      </c>
      <c r="V305" s="2" t="e">
        <f>VLOOKUP($AZ305,[1]sistem!$I$13:$L$14,3,FALSE)*#REF!</f>
        <v>#REF!</v>
      </c>
      <c r="W305" s="2" t="e">
        <f>VLOOKUP($AZ305,[1]sistem!$I$13:$L$14,4,FALSE)*#REF!</f>
        <v>#REF!</v>
      </c>
      <c r="X305" s="2" t="e">
        <f t="shared" si="96"/>
        <v>#REF!</v>
      </c>
      <c r="Y305" s="2" t="e">
        <f t="shared" si="97"/>
        <v>#REF!</v>
      </c>
      <c r="Z305" s="2" t="e">
        <f t="shared" si="98"/>
        <v>#REF!</v>
      </c>
      <c r="AA305" s="2" t="e">
        <f t="shared" si="99"/>
        <v>#REF!</v>
      </c>
      <c r="AB305" s="2">
        <f>VLOOKUP(AZ305,[1]sistem!$I$18:$J$19,2,FALSE)</f>
        <v>14</v>
      </c>
      <c r="AC305" s="2">
        <v>0.25</v>
      </c>
      <c r="AD305" s="2">
        <f>VLOOKUP($Q305,[1]sistem!$I$3:$M$10,5,FALSE)</f>
        <v>1</v>
      </c>
      <c r="AG305" s="2" t="e">
        <f>(#REF!+#REF!)*AB305</f>
        <v>#REF!</v>
      </c>
      <c r="AH305" s="2">
        <f>VLOOKUP($Q305,[1]sistem!$I$3:$N$10,6,FALSE)</f>
        <v>2</v>
      </c>
      <c r="AI305" s="2">
        <v>2</v>
      </c>
      <c r="AJ305" s="2">
        <f t="shared" si="100"/>
        <v>4</v>
      </c>
      <c r="AK305" s="2">
        <f>VLOOKUP($AZ305,[1]sistem!$I$18:$K$19,3,FALSE)</f>
        <v>14</v>
      </c>
      <c r="AL305" s="2" t="e">
        <f>AK305*#REF!</f>
        <v>#REF!</v>
      </c>
      <c r="AM305" s="2" t="e">
        <f t="shared" si="101"/>
        <v>#REF!</v>
      </c>
      <c r="AN305" s="2">
        <f t="shared" si="111"/>
        <v>25</v>
      </c>
      <c r="AO305" s="2" t="e">
        <f t="shared" si="102"/>
        <v>#REF!</v>
      </c>
      <c r="AP305" s="2" t="e">
        <f>ROUND(AO305-#REF!,0)</f>
        <v>#REF!</v>
      </c>
      <c r="AQ305" s="2">
        <f>IF(AZ305="s",IF(Q305=0,0,
IF(Q305=1,#REF!*4*4,
IF(Q305=2,0,
IF(Q305=3,#REF!*4*2,
IF(Q305=4,0,
IF(Q305=5,0,
IF(Q305=6,0,
IF(Q305=7,0)))))))),
IF(AZ305="t",
IF(Q305=0,0,
IF(Q305=1,#REF!*4*4*0.8,
IF(Q305=2,0,
IF(Q305=3,#REF!*4*2*0.8,
IF(Q305=4,0,
IF(Q305=5,0,
IF(Q305=6,0,
IF(Q305=7,0))))))))))</f>
        <v>0</v>
      </c>
      <c r="AR305" s="2" t="e">
        <f>IF(AZ305="s",
IF(Q305=0,0,
IF(Q305=1,0,
IF(Q305=2,#REF!*4*2,
IF(Q305=3,#REF!*4,
IF(Q305=4,#REF!*4,
IF(Q305=5,0,
IF(Q305=6,0,
IF(Q305=7,#REF!*4)))))))),
IF(AZ305="t",
IF(Q305=0,0,
IF(Q305=1,0,
IF(Q305=2,#REF!*4*2*0.8,
IF(Q305=3,#REF!*4*0.8,
IF(Q305=4,#REF!*4*0.8,
IF(Q305=5,0,
IF(Q305=6,0,
IF(Q305=7,#REF!*4))))))))))</f>
        <v>#REF!</v>
      </c>
      <c r="AS305" s="2" t="e">
        <f>IF(AZ305="s",
IF(Q305=0,0,
IF(Q305=1,#REF!*2,
IF(Q305=2,#REF!*2,
IF(Q305=3,#REF!*2,
IF(Q305=4,#REF!*2,
IF(Q305=5,#REF!*2,
IF(Q305=6,#REF!*2,
IF(Q305=7,#REF!*2)))))))),
IF(AZ305="t",
IF(Q305=0,#REF!*2*0.8,
IF(Q305=1,#REF!*2*0.8,
IF(Q305=2,#REF!*2*0.8,
IF(Q305=3,#REF!*2*0.8,
IF(Q305=4,#REF!*2*0.8,
IF(Q305=5,#REF!*2*0.8,
IF(Q305=6,#REF!*1*0.8,
IF(Q305=7,#REF!*2))))))))))</f>
        <v>#REF!</v>
      </c>
      <c r="AT305" s="2" t="e">
        <f t="shared" si="103"/>
        <v>#REF!</v>
      </c>
      <c r="AU305" s="2" t="e">
        <f>IF(AZ305="s",
IF(Q305=0,0,
IF(Q305=1,(14-2)*(#REF!+#REF!)/4*4,
IF(Q305=2,(14-2)*(#REF!+#REF!)/4*2,
IF(Q305=3,(14-2)*(#REF!+#REF!)/4*3,
IF(Q305=4,(14-2)*(#REF!+#REF!)/4,
IF(Q305=5,(14-2)*#REF!/4,
IF(Q305=6,0,
IF(Q305=7,(14)*#REF!)))))))),
IF(AZ305="t",
IF(Q305=0,0,
IF(Q305=1,(11-2)*(#REF!+#REF!)/4*4,
IF(Q305=2,(11-2)*(#REF!+#REF!)/4*2,
IF(Q305=3,(11-2)*(#REF!+#REF!)/4*3,
IF(Q305=4,(11-2)*(#REF!+#REF!)/4,
IF(Q305=5,(11-2)*#REF!/4,
IF(Q305=6,0,
IF(Q305=7,(11)*#REF!))))))))))</f>
        <v>#REF!</v>
      </c>
      <c r="AV305" s="2" t="e">
        <f t="shared" si="104"/>
        <v>#REF!</v>
      </c>
      <c r="AW305" s="2">
        <f t="shared" si="105"/>
        <v>8</v>
      </c>
      <c r="AX305" s="2">
        <f t="shared" si="106"/>
        <v>4</v>
      </c>
      <c r="AY305" s="2" t="e">
        <f t="shared" si="107"/>
        <v>#REF!</v>
      </c>
      <c r="AZ305" s="2" t="s">
        <v>63</v>
      </c>
      <c r="BA305" s="2" t="e">
        <f>IF(BG305="A",0,IF(AZ305="s",14*#REF!,IF(AZ305="T",11*#REF!,"HATA")))</f>
        <v>#REF!</v>
      </c>
      <c r="BB305" s="2" t="e">
        <f t="shared" si="108"/>
        <v>#REF!</v>
      </c>
      <c r="BC305" s="2" t="e">
        <f t="shared" si="109"/>
        <v>#REF!</v>
      </c>
      <c r="BD305" s="2" t="e">
        <f>IF(BC305-#REF!=0,"DOĞRU","YANLIŞ")</f>
        <v>#REF!</v>
      </c>
      <c r="BE305" s="2" t="e">
        <f>#REF!-BC305</f>
        <v>#REF!</v>
      </c>
      <c r="BF305" s="2">
        <v>0</v>
      </c>
      <c r="BH305" s="2">
        <v>0</v>
      </c>
      <c r="BJ305" s="2">
        <v>4</v>
      </c>
      <c r="BL305" s="7" t="e">
        <f>#REF!*14</f>
        <v>#REF!</v>
      </c>
      <c r="BM305" s="9"/>
      <c r="BN305" s="8"/>
      <c r="BO305" s="13"/>
      <c r="BP305" s="13"/>
      <c r="BQ305" s="13"/>
      <c r="BR305" s="13"/>
      <c r="BS305" s="13"/>
      <c r="BT305" s="10"/>
      <c r="BU305" s="11"/>
      <c r="BV305" s="12"/>
      <c r="CC305" s="41"/>
      <c r="CD305" s="41"/>
      <c r="CE305" s="41"/>
      <c r="CF305" s="42"/>
      <c r="CG305" s="42"/>
      <c r="CH305" s="42"/>
      <c r="CI305" s="42"/>
      <c r="CJ305" s="42"/>
      <c r="CK305" s="42"/>
    </row>
    <row r="306" spans="1:89" hidden="1" x14ac:dyDescent="0.25">
      <c r="A306" s="2" t="s">
        <v>333</v>
      </c>
      <c r="B306" s="2" t="s">
        <v>330</v>
      </c>
      <c r="C306" s="2" t="s">
        <v>334</v>
      </c>
      <c r="D306" s="4" t="s">
        <v>171</v>
      </c>
      <c r="E306" s="4">
        <v>3</v>
      </c>
      <c r="F306" s="5" t="e">
        <f>IF(AZ306="S",
IF(#REF!+BH306=2012,
IF(#REF!=1,"12-13/1",
IF(#REF!=2,"12-13/2",
IF(#REF!=3,"13-14/1",
IF(#REF!=4,"13-14/2","Hata1")))),
IF(#REF!+BH306=2013,
IF(#REF!=1,"13-14/1",
IF(#REF!=2,"13-14/2",
IF(#REF!=3,"14-15/1",
IF(#REF!=4,"14-15/2","Hata2")))),
IF(#REF!+BH306=2014,
IF(#REF!=1,"14-15/1",
IF(#REF!=2,"14-15/2",
IF(#REF!=3,"15-16/1",
IF(#REF!=4,"15-16/2","Hata3")))),
IF(#REF!+BH306=2015,
IF(#REF!=1,"15-16/1",
IF(#REF!=2,"15-16/2",
IF(#REF!=3,"16-17/1",
IF(#REF!=4,"16-17/2","Hata4")))),
IF(#REF!+BH306=2016,
IF(#REF!=1,"16-17/1",
IF(#REF!=2,"16-17/2",
IF(#REF!=3,"17-18/1",
IF(#REF!=4,"17-18/2","Hata5")))),
IF(#REF!+BH306=2017,
IF(#REF!=1,"17-18/1",
IF(#REF!=2,"17-18/2",
IF(#REF!=3,"18-19/1",
IF(#REF!=4,"18-19/2","Hata6")))),
IF(#REF!+BH306=2018,
IF(#REF!=1,"18-19/1",
IF(#REF!=2,"18-19/2",
IF(#REF!=3,"19-20/1",
IF(#REF!=4,"19-20/2","Hata7")))),
IF(#REF!+BH306=2019,
IF(#REF!=1,"19-20/1",
IF(#REF!=2,"19-20/2",
IF(#REF!=3,"20-21/1",
IF(#REF!=4,"20-21/2","Hata8")))),
IF(#REF!+BH306=2020,
IF(#REF!=1,"20-21/1",
IF(#REF!=2,"20-21/2",
IF(#REF!=3,"21-22/1",
IF(#REF!=4,"21-22/2","Hata9")))),
IF(#REF!+BH306=2021,
IF(#REF!=1,"21-22/1",
IF(#REF!=2,"21-22/2",
IF(#REF!=3,"22-23/1",
IF(#REF!=4,"22-23/2","Hata10")))),
IF(#REF!+BH306=2022,
IF(#REF!=1,"22-23/1",
IF(#REF!=2,"22-23/2",
IF(#REF!=3,"23-24/1",
IF(#REF!=4,"23-24/2","Hata11")))),
IF(#REF!+BH306=2023,
IF(#REF!=1,"23-24/1",
IF(#REF!=2,"23-24/2",
IF(#REF!=3,"24-25/1",
IF(#REF!=4,"24-25/2","Hata12")))),
)))))))))))),
IF(AZ306="T",
IF(#REF!+BH306=2012,
IF(#REF!=1,"12-13/1",
IF(#REF!=2,"12-13/2",
IF(#REF!=3,"12-13/3",
IF(#REF!=4,"13-14/1",
IF(#REF!=5,"13-14/2",
IF(#REF!=6,"13-14/3","Hata1")))))),
IF(#REF!+BH306=2013,
IF(#REF!=1,"13-14/1",
IF(#REF!=2,"13-14/2",
IF(#REF!=3,"13-14/3",
IF(#REF!=4,"14-15/1",
IF(#REF!=5,"14-15/2",
IF(#REF!=6,"14-15/3","Hata2")))))),
IF(#REF!+BH306=2014,
IF(#REF!=1,"14-15/1",
IF(#REF!=2,"14-15/2",
IF(#REF!=3,"14-15/3",
IF(#REF!=4,"15-16/1",
IF(#REF!=5,"15-16/2",
IF(#REF!=6,"15-16/3","Hata3")))))),
IF(AND(#REF!+#REF!&gt;2014,#REF!+#REF!&lt;2015,BH306=1),
IF(#REF!=0.1,"14-15/0.1",
IF(#REF!=0.2,"14-15/0.2",
IF(#REF!=0.3,"14-15/0.3","Hata4"))),
IF(#REF!+BH306=2015,
IF(#REF!=1,"15-16/1",
IF(#REF!=2,"15-16/2",
IF(#REF!=3,"15-16/3",
IF(#REF!=4,"16-17/1",
IF(#REF!=5,"16-17/2",
IF(#REF!=6,"16-17/3","Hata5")))))),
IF(#REF!+BH306=2016,
IF(#REF!=1,"16-17/1",
IF(#REF!=2,"16-17/2",
IF(#REF!=3,"16-17/3",
IF(#REF!=4,"17-18/1",
IF(#REF!=5,"17-18/2",
IF(#REF!=6,"17-18/3","Hata6")))))),
IF(#REF!+BH306=2017,
IF(#REF!=1,"17-18/1",
IF(#REF!=2,"17-18/2",
IF(#REF!=3,"17-18/3",
IF(#REF!=4,"18-19/1",
IF(#REF!=5,"18-19/2",
IF(#REF!=6,"18-19/3","Hata7")))))),
IF(#REF!+BH306=2018,
IF(#REF!=1,"18-19/1",
IF(#REF!=2,"18-19/2",
IF(#REF!=3,"18-19/3",
IF(#REF!=4,"19-20/1",
IF(#REF!=5," 19-20/2",
IF(#REF!=6,"19-20/3","Hata8")))))),
IF(#REF!+BH306=2019,
IF(#REF!=1,"19-20/1",
IF(#REF!=2,"19-20/2",
IF(#REF!=3,"19-20/3",
IF(#REF!=4,"20-21/1",
IF(#REF!=5,"20-21/2",
IF(#REF!=6,"20-21/3","Hata9")))))),
IF(#REF!+BH306=2020,
IF(#REF!=1,"20-21/1",
IF(#REF!=2,"20-21/2",
IF(#REF!=3,"20-21/3",
IF(#REF!=4,"21-22/1",
IF(#REF!=5,"21-22/2",
IF(#REF!=6,"21-22/3","Hata10")))))),
IF(#REF!+BH306=2021,
IF(#REF!=1,"21-22/1",
IF(#REF!=2,"21-22/2",
IF(#REF!=3,"21-22/3",
IF(#REF!=4,"22-23/1",
IF(#REF!=5,"22-23/2",
IF(#REF!=6,"22-23/3","Hata11")))))),
IF(#REF!+BH306=2022,
IF(#REF!=1,"22-23/1",
IF(#REF!=2,"22-23/2",
IF(#REF!=3,"22-23/3",
IF(#REF!=4,"23-24/1",
IF(#REF!=5,"23-24/2",
IF(#REF!=6,"23-24/3","Hata12")))))),
IF(#REF!+BH306=2023,
IF(#REF!=1,"23-24/1",
IF(#REF!=2,"23-24/2",
IF(#REF!=3,"23-24/3",
IF(#REF!=4,"24-25/1",
IF(#REF!=5,"24-25/2",
IF(#REF!=6,"24-25/3","Hata13")))))),
))))))))))))))
)</f>
        <v>#REF!</v>
      </c>
      <c r="G306" s="4">
        <v>0</v>
      </c>
      <c r="H306" s="2" t="s">
        <v>153</v>
      </c>
      <c r="I306" s="2">
        <v>238536</v>
      </c>
      <c r="J306" s="2" t="s">
        <v>107</v>
      </c>
      <c r="Q306" s="5">
        <v>7</v>
      </c>
      <c r="R306" s="2">
        <f>VLOOKUP($Q306,[1]sistem!$I$3:$L$10,2,FALSE)</f>
        <v>0</v>
      </c>
      <c r="S306" s="2">
        <f>VLOOKUP($Q306,[1]sistem!$I$3:$L$10,3,FALSE)</f>
        <v>1</v>
      </c>
      <c r="T306" s="2">
        <f>VLOOKUP($Q306,[1]sistem!$I$3:$L$10,4,FALSE)</f>
        <v>1</v>
      </c>
      <c r="U306" s="2" t="e">
        <f>VLOOKUP($AZ306,[1]sistem!$I$13:$L$14,2,FALSE)*#REF!</f>
        <v>#REF!</v>
      </c>
      <c r="V306" s="2" t="e">
        <f>VLOOKUP($AZ306,[1]sistem!$I$13:$L$14,3,FALSE)*#REF!</f>
        <v>#REF!</v>
      </c>
      <c r="W306" s="2" t="e">
        <f>VLOOKUP($AZ306,[1]sistem!$I$13:$L$14,4,FALSE)*#REF!</f>
        <v>#REF!</v>
      </c>
      <c r="X306" s="2" t="e">
        <f t="shared" si="96"/>
        <v>#REF!</v>
      </c>
      <c r="Y306" s="2" t="e">
        <f t="shared" si="97"/>
        <v>#REF!</v>
      </c>
      <c r="Z306" s="2" t="e">
        <f t="shared" si="98"/>
        <v>#REF!</v>
      </c>
      <c r="AA306" s="2" t="e">
        <f t="shared" si="99"/>
        <v>#REF!</v>
      </c>
      <c r="AB306" s="2">
        <f>VLOOKUP(AZ306,[1]sistem!$I$18:$J$19,2,FALSE)</f>
        <v>14</v>
      </c>
      <c r="AC306" s="2">
        <v>0.25</v>
      </c>
      <c r="AD306" s="2">
        <f>VLOOKUP($Q306,[1]sistem!$I$3:$M$10,5,FALSE)</f>
        <v>1</v>
      </c>
      <c r="AE306" s="2">
        <v>4</v>
      </c>
      <c r="AG306" s="2">
        <f>AE306*AK306</f>
        <v>56</v>
      </c>
      <c r="AH306" s="2">
        <f>VLOOKUP($Q306,[1]sistem!$I$3:$N$10,6,FALSE)</f>
        <v>2</v>
      </c>
      <c r="AI306" s="2">
        <v>2</v>
      </c>
      <c r="AJ306" s="2">
        <f t="shared" si="100"/>
        <v>4</v>
      </c>
      <c r="AK306" s="2">
        <f>VLOOKUP($AZ306,[1]sistem!$I$18:$K$19,3,FALSE)</f>
        <v>14</v>
      </c>
      <c r="AL306" s="2" t="e">
        <f>AK306*#REF!</f>
        <v>#REF!</v>
      </c>
      <c r="AM306" s="2" t="e">
        <f t="shared" si="101"/>
        <v>#REF!</v>
      </c>
      <c r="AN306" s="2">
        <f t="shared" si="111"/>
        <v>25</v>
      </c>
      <c r="AO306" s="2" t="e">
        <f t="shared" si="102"/>
        <v>#REF!</v>
      </c>
      <c r="AP306" s="2" t="e">
        <f>ROUND(AO306-#REF!,0)</f>
        <v>#REF!</v>
      </c>
      <c r="AQ306" s="2">
        <f>IF(AZ306="s",IF(Q306=0,0,
IF(Q306=1,#REF!*4*4,
IF(Q306=2,0,
IF(Q306=3,#REF!*4*2,
IF(Q306=4,0,
IF(Q306=5,0,
IF(Q306=6,0,
IF(Q306=7,0)))))))),
IF(AZ306="t",
IF(Q306=0,0,
IF(Q306=1,#REF!*4*4*0.8,
IF(Q306=2,0,
IF(Q306=3,#REF!*4*2*0.8,
IF(Q306=4,0,
IF(Q306=5,0,
IF(Q306=6,0,
IF(Q306=7,0))))))))))</f>
        <v>0</v>
      </c>
      <c r="AR306" s="2" t="e">
        <f>IF(AZ306="s",
IF(Q306=0,0,
IF(Q306=1,0,
IF(Q306=2,#REF!*4*2,
IF(Q306=3,#REF!*4,
IF(Q306=4,#REF!*4,
IF(Q306=5,0,
IF(Q306=6,0,
IF(Q306=7,#REF!*4)))))))),
IF(AZ306="t",
IF(Q306=0,0,
IF(Q306=1,0,
IF(Q306=2,#REF!*4*2*0.8,
IF(Q306=3,#REF!*4*0.8,
IF(Q306=4,#REF!*4*0.8,
IF(Q306=5,0,
IF(Q306=6,0,
IF(Q306=7,#REF!*4))))))))))</f>
        <v>#REF!</v>
      </c>
      <c r="AS306" s="2" t="e">
        <f>IF(AZ306="s",
IF(Q306=0,0,
IF(Q306=1,#REF!*2,
IF(Q306=2,#REF!*2,
IF(Q306=3,#REF!*2,
IF(Q306=4,#REF!*2,
IF(Q306=5,#REF!*2,
IF(Q306=6,#REF!*2,
IF(Q306=7,#REF!*2)))))))),
IF(AZ306="t",
IF(Q306=0,#REF!*2*0.8,
IF(Q306=1,#REF!*2*0.8,
IF(Q306=2,#REF!*2*0.8,
IF(Q306=3,#REF!*2*0.8,
IF(Q306=4,#REF!*2*0.8,
IF(Q306=5,#REF!*2*0.8,
IF(Q306=6,#REF!*1*0.8,
IF(Q306=7,#REF!*2))))))))))</f>
        <v>#REF!</v>
      </c>
      <c r="AT306" s="2" t="e">
        <f t="shared" si="103"/>
        <v>#REF!</v>
      </c>
      <c r="AU306" s="2" t="e">
        <f>IF(AZ306="s",
IF(Q306=0,0,
IF(Q306=1,(14-2)*(#REF!+#REF!)/4*4,
IF(Q306=2,(14-2)*(#REF!+#REF!)/4*2,
IF(Q306=3,(14-2)*(#REF!+#REF!)/4*3,
IF(Q306=4,(14-2)*(#REF!+#REF!)/4,
IF(Q306=5,(14-2)*#REF!/4,
IF(Q306=6,0,
IF(Q306=7,(14)*#REF!)))))))),
IF(AZ306="t",
IF(Q306=0,0,
IF(Q306=1,(11-2)*(#REF!+#REF!)/4*4,
IF(Q306=2,(11-2)*(#REF!+#REF!)/4*2,
IF(Q306=3,(11-2)*(#REF!+#REF!)/4*3,
IF(Q306=4,(11-2)*(#REF!+#REF!)/4,
IF(Q306=5,(11-2)*#REF!/4,
IF(Q306=6,0,
IF(Q306=7,(11)*#REF!))))))))))</f>
        <v>#REF!</v>
      </c>
      <c r="AV306" s="2" t="e">
        <f t="shared" si="104"/>
        <v>#REF!</v>
      </c>
      <c r="AW306" s="2">
        <f t="shared" si="105"/>
        <v>8</v>
      </c>
      <c r="AX306" s="2">
        <f t="shared" si="106"/>
        <v>4</v>
      </c>
      <c r="AY306" s="2" t="e">
        <f t="shared" si="107"/>
        <v>#REF!</v>
      </c>
      <c r="AZ306" s="2" t="s">
        <v>63</v>
      </c>
      <c r="BA306" s="2" t="e">
        <f>IF(BG306="A",0,IF(AZ306="s",14*#REF!,IF(AZ306="T",11*#REF!,"HATA")))</f>
        <v>#REF!</v>
      </c>
      <c r="BB306" s="2" t="e">
        <f t="shared" si="108"/>
        <v>#REF!</v>
      </c>
      <c r="BC306" s="2" t="e">
        <f t="shared" si="109"/>
        <v>#REF!</v>
      </c>
      <c r="BD306" s="2" t="e">
        <f>IF(BC306-#REF!=0,"DOĞRU","YANLIŞ")</f>
        <v>#REF!</v>
      </c>
      <c r="BE306" s="2" t="e">
        <f>#REF!-BC306</f>
        <v>#REF!</v>
      </c>
      <c r="BF306" s="2">
        <v>0</v>
      </c>
      <c r="BH306" s="2">
        <v>0</v>
      </c>
      <c r="BJ306" s="2">
        <v>7</v>
      </c>
      <c r="BL306" s="7" t="e">
        <f>#REF!*14</f>
        <v>#REF!</v>
      </c>
      <c r="BM306" s="9"/>
      <c r="BN306" s="8"/>
      <c r="BO306" s="13"/>
      <c r="BP306" s="13"/>
      <c r="BQ306" s="13"/>
      <c r="BR306" s="13"/>
      <c r="BS306" s="13"/>
      <c r="BT306" s="10"/>
      <c r="BU306" s="11"/>
      <c r="BV306" s="12"/>
      <c r="CC306" s="41"/>
      <c r="CD306" s="41"/>
      <c r="CE306" s="41"/>
      <c r="CF306" s="42"/>
      <c r="CG306" s="42"/>
      <c r="CH306" s="42"/>
      <c r="CI306" s="42"/>
      <c r="CJ306" s="42"/>
      <c r="CK306" s="42"/>
    </row>
    <row r="307" spans="1:89" hidden="1" x14ac:dyDescent="0.25">
      <c r="A307" s="2" t="s">
        <v>460</v>
      </c>
      <c r="B307" s="2" t="s">
        <v>217</v>
      </c>
      <c r="C307" s="2" t="s">
        <v>217</v>
      </c>
      <c r="D307" s="4" t="s">
        <v>60</v>
      </c>
      <c r="E307" s="4" t="s">
        <v>60</v>
      </c>
      <c r="F307" s="5" t="e">
        <f>IF(AZ307="S",
IF(#REF!+BH307=2012,
IF(#REF!=1,"12-13/1",
IF(#REF!=2,"12-13/2",
IF(#REF!=3,"13-14/1",
IF(#REF!=4,"13-14/2","Hata1")))),
IF(#REF!+BH307=2013,
IF(#REF!=1,"13-14/1",
IF(#REF!=2,"13-14/2",
IF(#REF!=3,"14-15/1",
IF(#REF!=4,"14-15/2","Hata2")))),
IF(#REF!+BH307=2014,
IF(#REF!=1,"14-15/1",
IF(#REF!=2,"14-15/2",
IF(#REF!=3,"15-16/1",
IF(#REF!=4,"15-16/2","Hata3")))),
IF(#REF!+BH307=2015,
IF(#REF!=1,"15-16/1",
IF(#REF!=2,"15-16/2",
IF(#REF!=3,"16-17/1",
IF(#REF!=4,"16-17/2","Hata4")))),
IF(#REF!+BH307=2016,
IF(#REF!=1,"16-17/1",
IF(#REF!=2,"16-17/2",
IF(#REF!=3,"17-18/1",
IF(#REF!=4,"17-18/2","Hata5")))),
IF(#REF!+BH307=2017,
IF(#REF!=1,"17-18/1",
IF(#REF!=2,"17-18/2",
IF(#REF!=3,"18-19/1",
IF(#REF!=4,"18-19/2","Hata6")))),
IF(#REF!+BH307=2018,
IF(#REF!=1,"18-19/1",
IF(#REF!=2,"18-19/2",
IF(#REF!=3,"19-20/1",
IF(#REF!=4,"19-20/2","Hata7")))),
IF(#REF!+BH307=2019,
IF(#REF!=1,"19-20/1",
IF(#REF!=2,"19-20/2",
IF(#REF!=3,"20-21/1",
IF(#REF!=4,"20-21/2","Hata8")))),
IF(#REF!+BH307=2020,
IF(#REF!=1,"20-21/1",
IF(#REF!=2,"20-21/2",
IF(#REF!=3,"21-22/1",
IF(#REF!=4,"21-22/2","Hata9")))),
IF(#REF!+BH307=2021,
IF(#REF!=1,"21-22/1",
IF(#REF!=2,"21-22/2",
IF(#REF!=3,"22-23/1",
IF(#REF!=4,"22-23/2","Hata10")))),
IF(#REF!+BH307=2022,
IF(#REF!=1,"22-23/1",
IF(#REF!=2,"22-23/2",
IF(#REF!=3,"23-24/1",
IF(#REF!=4,"23-24/2","Hata11")))),
IF(#REF!+BH307=2023,
IF(#REF!=1,"23-24/1",
IF(#REF!=2,"23-24/2",
IF(#REF!=3,"24-25/1",
IF(#REF!=4,"24-25/2","Hata12")))),
)))))))))))),
IF(AZ307="T",
IF(#REF!+BH307=2012,
IF(#REF!=1,"12-13/1",
IF(#REF!=2,"12-13/2",
IF(#REF!=3,"12-13/3",
IF(#REF!=4,"13-14/1",
IF(#REF!=5,"13-14/2",
IF(#REF!=6,"13-14/3","Hata1")))))),
IF(#REF!+BH307=2013,
IF(#REF!=1,"13-14/1",
IF(#REF!=2,"13-14/2",
IF(#REF!=3,"13-14/3",
IF(#REF!=4,"14-15/1",
IF(#REF!=5,"14-15/2",
IF(#REF!=6,"14-15/3","Hata2")))))),
IF(#REF!+BH307=2014,
IF(#REF!=1,"14-15/1",
IF(#REF!=2,"14-15/2",
IF(#REF!=3,"14-15/3",
IF(#REF!=4,"15-16/1",
IF(#REF!=5,"15-16/2",
IF(#REF!=6,"15-16/3","Hata3")))))),
IF(AND(#REF!+#REF!&gt;2014,#REF!+#REF!&lt;2015,BH307=1),
IF(#REF!=0.1,"14-15/0.1",
IF(#REF!=0.2,"14-15/0.2",
IF(#REF!=0.3,"14-15/0.3","Hata4"))),
IF(#REF!+BH307=2015,
IF(#REF!=1,"15-16/1",
IF(#REF!=2,"15-16/2",
IF(#REF!=3,"15-16/3",
IF(#REF!=4,"16-17/1",
IF(#REF!=5,"16-17/2",
IF(#REF!=6,"16-17/3","Hata5")))))),
IF(#REF!+BH307=2016,
IF(#REF!=1,"16-17/1",
IF(#REF!=2,"16-17/2",
IF(#REF!=3,"16-17/3",
IF(#REF!=4,"17-18/1",
IF(#REF!=5,"17-18/2",
IF(#REF!=6,"17-18/3","Hata6")))))),
IF(#REF!+BH307=2017,
IF(#REF!=1,"17-18/1",
IF(#REF!=2,"17-18/2",
IF(#REF!=3,"17-18/3",
IF(#REF!=4,"18-19/1",
IF(#REF!=5,"18-19/2",
IF(#REF!=6,"18-19/3","Hata7")))))),
IF(#REF!+BH307=2018,
IF(#REF!=1,"18-19/1",
IF(#REF!=2,"18-19/2",
IF(#REF!=3,"18-19/3",
IF(#REF!=4,"19-20/1",
IF(#REF!=5," 19-20/2",
IF(#REF!=6,"19-20/3","Hata8")))))),
IF(#REF!+BH307=2019,
IF(#REF!=1,"19-20/1",
IF(#REF!=2,"19-20/2",
IF(#REF!=3,"19-20/3",
IF(#REF!=4,"20-21/1",
IF(#REF!=5,"20-21/2",
IF(#REF!=6,"20-21/3","Hata9")))))),
IF(#REF!+BH307=2020,
IF(#REF!=1,"20-21/1",
IF(#REF!=2,"20-21/2",
IF(#REF!=3,"20-21/3",
IF(#REF!=4,"21-22/1",
IF(#REF!=5,"21-22/2",
IF(#REF!=6,"21-22/3","Hata10")))))),
IF(#REF!+BH307=2021,
IF(#REF!=1,"21-22/1",
IF(#REF!=2,"21-22/2",
IF(#REF!=3,"21-22/3",
IF(#REF!=4,"22-23/1",
IF(#REF!=5,"22-23/2",
IF(#REF!=6,"22-23/3","Hata11")))))),
IF(#REF!+BH307=2022,
IF(#REF!=1,"22-23/1",
IF(#REF!=2,"22-23/2",
IF(#REF!=3,"22-23/3",
IF(#REF!=4,"23-24/1",
IF(#REF!=5,"23-24/2",
IF(#REF!=6,"23-24/3","Hata12")))))),
IF(#REF!+BH307=2023,
IF(#REF!=1,"23-24/1",
IF(#REF!=2,"23-24/2",
IF(#REF!=3,"23-24/3",
IF(#REF!=4,"24-25/1",
IF(#REF!=5,"24-25/2",
IF(#REF!=6,"24-25/3","Hata13")))))),
))))))))))))))
)</f>
        <v>#REF!</v>
      </c>
      <c r="G307" s="4"/>
      <c r="H307" s="2" t="s">
        <v>153</v>
      </c>
      <c r="I307" s="2">
        <v>238536</v>
      </c>
      <c r="J307" s="2" t="s">
        <v>107</v>
      </c>
      <c r="O307" s="2" t="s">
        <v>218</v>
      </c>
      <c r="P307" s="2" t="s">
        <v>218</v>
      </c>
      <c r="Q307" s="5">
        <v>6</v>
      </c>
      <c r="R307" s="2">
        <f>VLOOKUP($Q307,[1]sistem!$I$3:$L$10,2,FALSE)</f>
        <v>0</v>
      </c>
      <c r="S307" s="2">
        <f>VLOOKUP($Q307,[1]sistem!$I$3:$L$10,3,FALSE)</f>
        <v>0</v>
      </c>
      <c r="T307" s="2">
        <f>VLOOKUP($Q307,[1]sistem!$I$3:$L$10,4,FALSE)</f>
        <v>1</v>
      </c>
      <c r="U307" s="2" t="e">
        <f>VLOOKUP($AZ307,[1]sistem!$I$13:$L$14,2,FALSE)*#REF!</f>
        <v>#REF!</v>
      </c>
      <c r="V307" s="2" t="e">
        <f>VLOOKUP($AZ307,[1]sistem!$I$13:$L$14,3,FALSE)*#REF!</f>
        <v>#REF!</v>
      </c>
      <c r="W307" s="2" t="e">
        <f>VLOOKUP($AZ307,[1]sistem!$I$13:$L$14,4,FALSE)*#REF!</f>
        <v>#REF!</v>
      </c>
      <c r="X307" s="2" t="e">
        <f t="shared" si="96"/>
        <v>#REF!</v>
      </c>
      <c r="Y307" s="2" t="e">
        <f t="shared" si="97"/>
        <v>#REF!</v>
      </c>
      <c r="Z307" s="2" t="e">
        <f t="shared" si="98"/>
        <v>#REF!</v>
      </c>
      <c r="AA307" s="2" t="e">
        <f t="shared" si="99"/>
        <v>#REF!</v>
      </c>
      <c r="AB307" s="2">
        <f>VLOOKUP(AZ307,[1]sistem!$I$18:$J$19,2,FALSE)</f>
        <v>14</v>
      </c>
      <c r="AC307" s="2">
        <v>0.25</v>
      </c>
      <c r="AD307" s="2">
        <f>VLOOKUP($Q307,[1]sistem!$I$3:$M$10,5,FALSE)</f>
        <v>0</v>
      </c>
      <c r="AG307" s="2" t="e">
        <f>(#REF!+#REF!)*AB307</f>
        <v>#REF!</v>
      </c>
      <c r="AH307" s="2">
        <f>VLOOKUP($Q307,[1]sistem!$I$3:$N$10,6,FALSE)</f>
        <v>1</v>
      </c>
      <c r="AI307" s="2">
        <v>2</v>
      </c>
      <c r="AJ307" s="2">
        <f t="shared" si="100"/>
        <v>2</v>
      </c>
      <c r="AK307" s="2">
        <f>VLOOKUP($AZ307,[1]sistem!$I$18:$K$19,3,FALSE)</f>
        <v>14</v>
      </c>
      <c r="AL307" s="2" t="e">
        <f>AK307*#REF!</f>
        <v>#REF!</v>
      </c>
      <c r="AM307" s="2" t="e">
        <f t="shared" si="101"/>
        <v>#REF!</v>
      </c>
      <c r="AN307" s="2">
        <f t="shared" si="111"/>
        <v>25</v>
      </c>
      <c r="AO307" s="2" t="e">
        <f t="shared" si="102"/>
        <v>#REF!</v>
      </c>
      <c r="AP307" s="2" t="e">
        <f>ROUND(AO307-#REF!,0)</f>
        <v>#REF!</v>
      </c>
      <c r="AQ307" s="2">
        <f>IF(AZ307="s",IF(Q307=0,0,
IF(Q307=1,#REF!*4*4,
IF(Q307=2,0,
IF(Q307=3,#REF!*4*2,
IF(Q307=4,0,
IF(Q307=5,0,
IF(Q307=6,0,
IF(Q307=7,0)))))))),
IF(AZ307="t",
IF(Q307=0,0,
IF(Q307=1,#REF!*4*4*0.8,
IF(Q307=2,0,
IF(Q307=3,#REF!*4*2*0.8,
IF(Q307=4,0,
IF(Q307=5,0,
IF(Q307=6,0,
IF(Q307=7,0))))))))))</f>
        <v>0</v>
      </c>
      <c r="AR307" s="2">
        <f>IF(AZ307="s",
IF(Q307=0,0,
IF(Q307=1,0,
IF(Q307=2,#REF!*4*2,
IF(Q307=3,#REF!*4,
IF(Q307=4,#REF!*4,
IF(Q307=5,0,
IF(Q307=6,0,
IF(Q307=7,#REF!*4)))))))),
IF(AZ307="t",
IF(Q307=0,0,
IF(Q307=1,0,
IF(Q307=2,#REF!*4*2*0.8,
IF(Q307=3,#REF!*4*0.8,
IF(Q307=4,#REF!*4*0.8,
IF(Q307=5,0,
IF(Q307=6,0,
IF(Q307=7,#REF!*4))))))))))</f>
        <v>0</v>
      </c>
      <c r="AS307" s="2" t="e">
        <f>IF(AZ307="s",
IF(Q307=0,0,
IF(Q307=1,#REF!*2,
IF(Q307=2,#REF!*2,
IF(Q307=3,#REF!*2,
IF(Q307=4,#REF!*2,
IF(Q307=5,#REF!*2,
IF(Q307=6,#REF!*2,
IF(Q307=7,#REF!*2)))))))),
IF(AZ307="t",
IF(Q307=0,#REF!*2*0.8,
IF(Q307=1,#REF!*2*0.8,
IF(Q307=2,#REF!*2*0.8,
IF(Q307=3,#REF!*2*0.8,
IF(Q307=4,#REF!*2*0.8,
IF(Q307=5,#REF!*2*0.8,
IF(Q307=6,#REF!*1*0.8,
IF(Q307=7,#REF!*2))))))))))</f>
        <v>#REF!</v>
      </c>
      <c r="AT307" s="2" t="e">
        <f t="shared" si="103"/>
        <v>#REF!</v>
      </c>
      <c r="AU307" s="2">
        <f>IF(AZ307="s",
IF(Q307=0,0,
IF(Q307=1,(14-2)*(#REF!+#REF!)/4*4,
IF(Q307=2,(14-2)*(#REF!+#REF!)/4*2,
IF(Q307=3,(14-2)*(#REF!+#REF!)/4*3,
IF(Q307=4,(14-2)*(#REF!+#REF!)/4,
IF(Q307=5,(14-2)*#REF!/4,
IF(Q307=6,0,
IF(Q307=7,(14)*#REF!)))))))),
IF(AZ307="t",
IF(Q307=0,0,
IF(Q307=1,(11-2)*(#REF!+#REF!)/4*4,
IF(Q307=2,(11-2)*(#REF!+#REF!)/4*2,
IF(Q307=3,(11-2)*(#REF!+#REF!)/4*3,
IF(Q307=4,(11-2)*(#REF!+#REF!)/4,
IF(Q307=5,(11-2)*#REF!/4,
IF(Q307=6,0,
IF(Q307=7,(11)*#REF!))))))))))</f>
        <v>0</v>
      </c>
      <c r="AV307" s="2" t="e">
        <f t="shared" si="104"/>
        <v>#REF!</v>
      </c>
      <c r="AW307" s="2">
        <f t="shared" si="105"/>
        <v>2</v>
      </c>
      <c r="AX307" s="2">
        <f t="shared" si="106"/>
        <v>0</v>
      </c>
      <c r="AY307" s="2" t="e">
        <f t="shared" si="107"/>
        <v>#REF!</v>
      </c>
      <c r="AZ307" s="2" t="s">
        <v>63</v>
      </c>
      <c r="BA307" s="2" t="e">
        <f>IF(BG307="A",0,IF(AZ307="s",14*#REF!,IF(AZ307="T",11*#REF!,"HATA")))</f>
        <v>#REF!</v>
      </c>
      <c r="BB307" s="2" t="e">
        <f t="shared" si="108"/>
        <v>#REF!</v>
      </c>
      <c r="BC307" s="2" t="e">
        <f t="shared" si="109"/>
        <v>#REF!</v>
      </c>
      <c r="BD307" s="2" t="e">
        <f>IF(BC307-#REF!=0,"DOĞRU","YANLIŞ")</f>
        <v>#REF!</v>
      </c>
      <c r="BE307" s="2" t="e">
        <f>#REF!-BC307</f>
        <v>#REF!</v>
      </c>
      <c r="BF307" s="2">
        <v>0</v>
      </c>
      <c r="BH307" s="2">
        <v>0</v>
      </c>
      <c r="BJ307" s="2">
        <v>6</v>
      </c>
      <c r="BL307" s="7" t="e">
        <f>#REF!*14</f>
        <v>#REF!</v>
      </c>
      <c r="BM307" s="9"/>
      <c r="BN307" s="8"/>
      <c r="BO307" s="13"/>
      <c r="BP307" s="13"/>
      <c r="BQ307" s="13"/>
      <c r="BR307" s="13"/>
      <c r="BS307" s="13"/>
      <c r="BT307" s="10"/>
      <c r="BU307" s="11"/>
      <c r="BV307" s="12"/>
      <c r="CC307" s="41"/>
      <c r="CD307" s="41"/>
      <c r="CE307" s="41"/>
      <c r="CF307" s="42"/>
      <c r="CG307" s="42"/>
      <c r="CH307" s="42"/>
      <c r="CI307" s="42"/>
      <c r="CJ307" s="42"/>
      <c r="CK307" s="42"/>
    </row>
    <row r="308" spans="1:89" hidden="1" x14ac:dyDescent="0.25">
      <c r="A308" s="2" t="s">
        <v>435</v>
      </c>
      <c r="B308" s="2" t="s">
        <v>436</v>
      </c>
      <c r="C308" s="2" t="s">
        <v>436</v>
      </c>
      <c r="D308" s="4" t="s">
        <v>60</v>
      </c>
      <c r="E308" s="4" t="s">
        <v>60</v>
      </c>
      <c r="F308" s="5" t="e">
        <f>IF(AZ308="S",
IF(#REF!+BH308=2012,
IF(#REF!=1,"12-13/1",
IF(#REF!=2,"12-13/2",
IF(#REF!=3,"13-14/1",
IF(#REF!=4,"13-14/2","Hata1")))),
IF(#REF!+BH308=2013,
IF(#REF!=1,"13-14/1",
IF(#REF!=2,"13-14/2",
IF(#REF!=3,"14-15/1",
IF(#REF!=4,"14-15/2","Hata2")))),
IF(#REF!+BH308=2014,
IF(#REF!=1,"14-15/1",
IF(#REF!=2,"14-15/2",
IF(#REF!=3,"15-16/1",
IF(#REF!=4,"15-16/2","Hata3")))),
IF(#REF!+BH308=2015,
IF(#REF!=1,"15-16/1",
IF(#REF!=2,"15-16/2",
IF(#REF!=3,"16-17/1",
IF(#REF!=4,"16-17/2","Hata4")))),
IF(#REF!+BH308=2016,
IF(#REF!=1,"16-17/1",
IF(#REF!=2,"16-17/2",
IF(#REF!=3,"17-18/1",
IF(#REF!=4,"17-18/2","Hata5")))),
IF(#REF!+BH308=2017,
IF(#REF!=1,"17-18/1",
IF(#REF!=2,"17-18/2",
IF(#REF!=3,"18-19/1",
IF(#REF!=4,"18-19/2","Hata6")))),
IF(#REF!+BH308=2018,
IF(#REF!=1,"18-19/1",
IF(#REF!=2,"18-19/2",
IF(#REF!=3,"19-20/1",
IF(#REF!=4,"19-20/2","Hata7")))),
IF(#REF!+BH308=2019,
IF(#REF!=1,"19-20/1",
IF(#REF!=2,"19-20/2",
IF(#REF!=3,"20-21/1",
IF(#REF!=4,"20-21/2","Hata8")))),
IF(#REF!+BH308=2020,
IF(#REF!=1,"20-21/1",
IF(#REF!=2,"20-21/2",
IF(#REF!=3,"21-22/1",
IF(#REF!=4,"21-22/2","Hata9")))),
IF(#REF!+BH308=2021,
IF(#REF!=1,"21-22/1",
IF(#REF!=2,"21-22/2",
IF(#REF!=3,"22-23/1",
IF(#REF!=4,"22-23/2","Hata10")))),
IF(#REF!+BH308=2022,
IF(#REF!=1,"22-23/1",
IF(#REF!=2,"22-23/2",
IF(#REF!=3,"23-24/1",
IF(#REF!=4,"23-24/2","Hata11")))),
IF(#REF!+BH308=2023,
IF(#REF!=1,"23-24/1",
IF(#REF!=2,"23-24/2",
IF(#REF!=3,"24-25/1",
IF(#REF!=4,"24-25/2","Hata12")))),
)))))))))))),
IF(AZ308="T",
IF(#REF!+BH308=2012,
IF(#REF!=1,"12-13/1",
IF(#REF!=2,"12-13/2",
IF(#REF!=3,"12-13/3",
IF(#REF!=4,"13-14/1",
IF(#REF!=5,"13-14/2",
IF(#REF!=6,"13-14/3","Hata1")))))),
IF(#REF!+BH308=2013,
IF(#REF!=1,"13-14/1",
IF(#REF!=2,"13-14/2",
IF(#REF!=3,"13-14/3",
IF(#REF!=4,"14-15/1",
IF(#REF!=5,"14-15/2",
IF(#REF!=6,"14-15/3","Hata2")))))),
IF(#REF!+BH308=2014,
IF(#REF!=1,"14-15/1",
IF(#REF!=2,"14-15/2",
IF(#REF!=3,"14-15/3",
IF(#REF!=4,"15-16/1",
IF(#REF!=5,"15-16/2",
IF(#REF!=6,"15-16/3","Hata3")))))),
IF(AND(#REF!+#REF!&gt;2014,#REF!+#REF!&lt;2015,BH308=1),
IF(#REF!=0.1,"14-15/0.1",
IF(#REF!=0.2,"14-15/0.2",
IF(#REF!=0.3,"14-15/0.3","Hata4"))),
IF(#REF!+BH308=2015,
IF(#REF!=1,"15-16/1",
IF(#REF!=2,"15-16/2",
IF(#REF!=3,"15-16/3",
IF(#REF!=4,"16-17/1",
IF(#REF!=5,"16-17/2",
IF(#REF!=6,"16-17/3","Hata5")))))),
IF(#REF!+BH308=2016,
IF(#REF!=1,"16-17/1",
IF(#REF!=2,"16-17/2",
IF(#REF!=3,"16-17/3",
IF(#REF!=4,"17-18/1",
IF(#REF!=5,"17-18/2",
IF(#REF!=6,"17-18/3","Hata6")))))),
IF(#REF!+BH308=2017,
IF(#REF!=1,"17-18/1",
IF(#REF!=2,"17-18/2",
IF(#REF!=3,"17-18/3",
IF(#REF!=4,"18-19/1",
IF(#REF!=5,"18-19/2",
IF(#REF!=6,"18-19/3","Hata7")))))),
IF(#REF!+BH308=2018,
IF(#REF!=1,"18-19/1",
IF(#REF!=2,"18-19/2",
IF(#REF!=3,"18-19/3",
IF(#REF!=4,"19-20/1",
IF(#REF!=5," 19-20/2",
IF(#REF!=6,"19-20/3","Hata8")))))),
IF(#REF!+BH308=2019,
IF(#REF!=1,"19-20/1",
IF(#REF!=2,"19-20/2",
IF(#REF!=3,"19-20/3",
IF(#REF!=4,"20-21/1",
IF(#REF!=5,"20-21/2",
IF(#REF!=6,"20-21/3","Hata9")))))),
IF(#REF!+BH308=2020,
IF(#REF!=1,"20-21/1",
IF(#REF!=2,"20-21/2",
IF(#REF!=3,"20-21/3",
IF(#REF!=4,"21-22/1",
IF(#REF!=5,"21-22/2",
IF(#REF!=6,"21-22/3","Hata10")))))),
IF(#REF!+BH308=2021,
IF(#REF!=1,"21-22/1",
IF(#REF!=2,"21-22/2",
IF(#REF!=3,"21-22/3",
IF(#REF!=4,"22-23/1",
IF(#REF!=5,"22-23/2",
IF(#REF!=6,"22-23/3","Hata11")))))),
IF(#REF!+BH308=2022,
IF(#REF!=1,"22-23/1",
IF(#REF!=2,"22-23/2",
IF(#REF!=3,"22-23/3",
IF(#REF!=4,"23-24/1",
IF(#REF!=5,"23-24/2",
IF(#REF!=6,"23-24/3","Hata12")))))),
IF(#REF!+BH308=2023,
IF(#REF!=1,"23-24/1",
IF(#REF!=2,"23-24/2",
IF(#REF!=3,"23-24/3",
IF(#REF!=4,"24-25/1",
IF(#REF!=5,"24-25/2",
IF(#REF!=6,"24-25/3","Hata13")))))),
))))))))))))))
)</f>
        <v>#REF!</v>
      </c>
      <c r="G308" s="4"/>
      <c r="H308" s="2" t="s">
        <v>154</v>
      </c>
      <c r="I308" s="2">
        <v>238537</v>
      </c>
      <c r="J308" s="2" t="s">
        <v>107</v>
      </c>
      <c r="Q308" s="5">
        <v>2</v>
      </c>
      <c r="R308" s="2">
        <f>VLOOKUP($Q308,[1]sistem!$I$3:$L$10,2,FALSE)</f>
        <v>0</v>
      </c>
      <c r="S308" s="2">
        <f>VLOOKUP($Q308,[1]sistem!$I$3:$L$10,3,FALSE)</f>
        <v>2</v>
      </c>
      <c r="T308" s="2">
        <f>VLOOKUP($Q308,[1]sistem!$I$3:$L$10,4,FALSE)</f>
        <v>1</v>
      </c>
      <c r="U308" s="2" t="e">
        <f>VLOOKUP($AZ308,[1]sistem!$I$13:$L$14,2,FALSE)*#REF!</f>
        <v>#REF!</v>
      </c>
      <c r="V308" s="2" t="e">
        <f>VLOOKUP($AZ308,[1]sistem!$I$13:$L$14,3,FALSE)*#REF!</f>
        <v>#REF!</v>
      </c>
      <c r="W308" s="2" t="e">
        <f>VLOOKUP($AZ308,[1]sistem!$I$13:$L$14,4,FALSE)*#REF!</f>
        <v>#REF!</v>
      </c>
      <c r="X308" s="2" t="e">
        <f t="shared" si="96"/>
        <v>#REF!</v>
      </c>
      <c r="Y308" s="2" t="e">
        <f t="shared" si="97"/>
        <v>#REF!</v>
      </c>
      <c r="Z308" s="2" t="e">
        <f t="shared" si="98"/>
        <v>#REF!</v>
      </c>
      <c r="AA308" s="2" t="e">
        <f t="shared" si="99"/>
        <v>#REF!</v>
      </c>
      <c r="AB308" s="2">
        <f>VLOOKUP(AZ308,[1]sistem!$I$18:$J$19,2,FALSE)</f>
        <v>14</v>
      </c>
      <c r="AC308" s="2">
        <v>0.25</v>
      </c>
      <c r="AD308" s="2">
        <f>VLOOKUP($Q308,[1]sistem!$I$3:$M$10,5,FALSE)</f>
        <v>2</v>
      </c>
      <c r="AE308" s="2">
        <v>4</v>
      </c>
      <c r="AG308" s="2">
        <f>AE308*AK308</f>
        <v>56</v>
      </c>
      <c r="AH308" s="2">
        <f>VLOOKUP($Q308,[1]sistem!$I$3:$N$10,6,FALSE)</f>
        <v>3</v>
      </c>
      <c r="AI308" s="2">
        <v>2</v>
      </c>
      <c r="AJ308" s="2">
        <f t="shared" si="100"/>
        <v>6</v>
      </c>
      <c r="AK308" s="2">
        <f>VLOOKUP($AZ308,[1]sistem!$I$18:$K$19,3,FALSE)</f>
        <v>14</v>
      </c>
      <c r="AL308" s="2" t="e">
        <f>AK308*#REF!</f>
        <v>#REF!</v>
      </c>
      <c r="AM308" s="2" t="e">
        <f t="shared" si="101"/>
        <v>#REF!</v>
      </c>
      <c r="AN308" s="2">
        <f t="shared" si="111"/>
        <v>25</v>
      </c>
      <c r="AO308" s="2" t="e">
        <f t="shared" si="102"/>
        <v>#REF!</v>
      </c>
      <c r="AP308" s="2" t="e">
        <f>ROUND(AO308-#REF!,0)</f>
        <v>#REF!</v>
      </c>
      <c r="AQ308" s="2">
        <f>IF(AZ308="s",IF(Q308=0,0,
IF(Q308=1,#REF!*4*4,
IF(Q308=2,0,
IF(Q308=3,#REF!*4*2,
IF(Q308=4,0,
IF(Q308=5,0,
IF(Q308=6,0,
IF(Q308=7,0)))))))),
IF(AZ308="t",
IF(Q308=0,0,
IF(Q308=1,#REF!*4*4*0.8,
IF(Q308=2,0,
IF(Q308=3,#REF!*4*2*0.8,
IF(Q308=4,0,
IF(Q308=5,0,
IF(Q308=6,0,
IF(Q308=7,0))))))))))</f>
        <v>0</v>
      </c>
      <c r="AR308" s="2" t="e">
        <f>IF(AZ308="s",
IF(Q308=0,0,
IF(Q308=1,0,
IF(Q308=2,#REF!*4*2,
IF(Q308=3,#REF!*4,
IF(Q308=4,#REF!*4,
IF(Q308=5,0,
IF(Q308=6,0,
IF(Q308=7,#REF!*4)))))))),
IF(AZ308="t",
IF(Q308=0,0,
IF(Q308=1,0,
IF(Q308=2,#REF!*4*2*0.8,
IF(Q308=3,#REF!*4*0.8,
IF(Q308=4,#REF!*4*0.8,
IF(Q308=5,0,
IF(Q308=6,0,
IF(Q308=7,#REF!*4))))))))))</f>
        <v>#REF!</v>
      </c>
      <c r="AS308" s="2" t="e">
        <f>IF(AZ308="s",
IF(Q308=0,0,
IF(Q308=1,#REF!*2,
IF(Q308=2,#REF!*2,
IF(Q308=3,#REF!*2,
IF(Q308=4,#REF!*2,
IF(Q308=5,#REF!*2,
IF(Q308=6,#REF!*2,
IF(Q308=7,#REF!*2)))))))),
IF(AZ308="t",
IF(Q308=0,#REF!*2*0.8,
IF(Q308=1,#REF!*2*0.8,
IF(Q308=2,#REF!*2*0.8,
IF(Q308=3,#REF!*2*0.8,
IF(Q308=4,#REF!*2*0.8,
IF(Q308=5,#REF!*2*0.8,
IF(Q308=6,#REF!*1*0.8,
IF(Q308=7,#REF!*2))))))))))</f>
        <v>#REF!</v>
      </c>
      <c r="AT308" s="2" t="e">
        <f t="shared" si="103"/>
        <v>#REF!</v>
      </c>
      <c r="AU308" s="2" t="e">
        <f>IF(AZ308="s",
IF(Q308=0,0,
IF(Q308=1,(14-2)*(#REF!+#REF!)/4*4,
IF(Q308=2,(14-2)*(#REF!+#REF!)/4*2,
IF(Q308=3,(14-2)*(#REF!+#REF!)/4*3,
IF(Q308=4,(14-2)*(#REF!+#REF!)/4,
IF(Q308=5,(14-2)*#REF!/4,
IF(Q308=6,0,
IF(Q308=7,(14)*#REF!)))))))),
IF(AZ308="t",
IF(Q308=0,0,
IF(Q308=1,(11-2)*(#REF!+#REF!)/4*4,
IF(Q308=2,(11-2)*(#REF!+#REF!)/4*2,
IF(Q308=3,(11-2)*(#REF!+#REF!)/4*3,
IF(Q308=4,(11-2)*(#REF!+#REF!)/4,
IF(Q308=5,(11-2)*#REF!/4,
IF(Q308=6,0,
IF(Q308=7,(11)*#REF!))))))))))</f>
        <v>#REF!</v>
      </c>
      <c r="AV308" s="2" t="e">
        <f t="shared" si="104"/>
        <v>#REF!</v>
      </c>
      <c r="AW308" s="2">
        <f t="shared" si="105"/>
        <v>12</v>
      </c>
      <c r="AX308" s="2">
        <f t="shared" si="106"/>
        <v>6</v>
      </c>
      <c r="AY308" s="2" t="e">
        <f t="shared" si="107"/>
        <v>#REF!</v>
      </c>
      <c r="AZ308" s="2" t="s">
        <v>63</v>
      </c>
      <c r="BA308" s="2" t="e">
        <f>IF(BG308="A",0,IF(AZ308="s",14*#REF!,IF(AZ308="T",11*#REF!,"HATA")))</f>
        <v>#REF!</v>
      </c>
      <c r="BB308" s="2" t="e">
        <f t="shared" si="108"/>
        <v>#REF!</v>
      </c>
      <c r="BC308" s="2" t="e">
        <f t="shared" si="109"/>
        <v>#REF!</v>
      </c>
      <c r="BD308" s="2" t="e">
        <f>IF(BC308-#REF!=0,"DOĞRU","YANLIŞ")</f>
        <v>#REF!</v>
      </c>
      <c r="BE308" s="2" t="e">
        <f>#REF!-BC308</f>
        <v>#REF!</v>
      </c>
      <c r="BF308" s="2">
        <v>0</v>
      </c>
      <c r="BH308" s="2">
        <v>0</v>
      </c>
      <c r="BJ308" s="2">
        <v>2</v>
      </c>
      <c r="BL308" s="7" t="e">
        <f>#REF!*14</f>
        <v>#REF!</v>
      </c>
      <c r="BM308" s="9"/>
      <c r="BN308" s="8"/>
      <c r="BO308" s="13"/>
      <c r="BP308" s="13"/>
      <c r="BQ308" s="13"/>
      <c r="BR308" s="13"/>
      <c r="BS308" s="13"/>
      <c r="BT308" s="10"/>
      <c r="BU308" s="11"/>
      <c r="BV308" s="12"/>
      <c r="CC308" s="41"/>
      <c r="CD308" s="41"/>
      <c r="CE308" s="41"/>
      <c r="CF308" s="42"/>
      <c r="CG308" s="42"/>
      <c r="CH308" s="42"/>
      <c r="CI308" s="42"/>
      <c r="CJ308" s="42"/>
      <c r="CK308" s="42"/>
    </row>
    <row r="309" spans="1:89" hidden="1" x14ac:dyDescent="0.25">
      <c r="A309" s="54" t="s">
        <v>433</v>
      </c>
      <c r="B309" s="54" t="s">
        <v>434</v>
      </c>
      <c r="C309" s="2" t="s">
        <v>434</v>
      </c>
      <c r="D309" s="4" t="s">
        <v>60</v>
      </c>
      <c r="E309" s="4" t="s">
        <v>60</v>
      </c>
      <c r="F309" s="5" t="e">
        <f>IF(AZ309="S",
IF(#REF!+BH309=2012,
IF(#REF!=1,"12-13/1",
IF(#REF!=2,"12-13/2",
IF(#REF!=3,"13-14/1",
IF(#REF!=4,"13-14/2","Hata1")))),
IF(#REF!+BH309=2013,
IF(#REF!=1,"13-14/1",
IF(#REF!=2,"13-14/2",
IF(#REF!=3,"14-15/1",
IF(#REF!=4,"14-15/2","Hata2")))),
IF(#REF!+BH309=2014,
IF(#REF!=1,"14-15/1",
IF(#REF!=2,"14-15/2",
IF(#REF!=3,"15-16/1",
IF(#REF!=4,"15-16/2","Hata3")))),
IF(#REF!+BH309=2015,
IF(#REF!=1,"15-16/1",
IF(#REF!=2,"15-16/2",
IF(#REF!=3,"16-17/1",
IF(#REF!=4,"16-17/2","Hata4")))),
IF(#REF!+BH309=2016,
IF(#REF!=1,"16-17/1",
IF(#REF!=2,"16-17/2",
IF(#REF!=3,"17-18/1",
IF(#REF!=4,"17-18/2","Hata5")))),
IF(#REF!+BH309=2017,
IF(#REF!=1,"17-18/1",
IF(#REF!=2,"17-18/2",
IF(#REF!=3,"18-19/1",
IF(#REF!=4,"18-19/2","Hata6")))),
IF(#REF!+BH309=2018,
IF(#REF!=1,"18-19/1",
IF(#REF!=2,"18-19/2",
IF(#REF!=3,"19-20/1",
IF(#REF!=4,"19-20/2","Hata7")))),
IF(#REF!+BH309=2019,
IF(#REF!=1,"19-20/1",
IF(#REF!=2,"19-20/2",
IF(#REF!=3,"20-21/1",
IF(#REF!=4,"20-21/2","Hata8")))),
IF(#REF!+BH309=2020,
IF(#REF!=1,"20-21/1",
IF(#REF!=2,"20-21/2",
IF(#REF!=3,"21-22/1",
IF(#REF!=4,"21-22/2","Hata9")))),
IF(#REF!+BH309=2021,
IF(#REF!=1,"21-22/1",
IF(#REF!=2,"21-22/2",
IF(#REF!=3,"22-23/1",
IF(#REF!=4,"22-23/2","Hata10")))),
IF(#REF!+BH309=2022,
IF(#REF!=1,"22-23/1",
IF(#REF!=2,"22-23/2",
IF(#REF!=3,"23-24/1",
IF(#REF!=4,"23-24/2","Hata11")))),
IF(#REF!+BH309=2023,
IF(#REF!=1,"23-24/1",
IF(#REF!=2,"23-24/2",
IF(#REF!=3,"24-25/1",
IF(#REF!=4,"24-25/2","Hata12")))),
)))))))))))),
IF(AZ309="T",
IF(#REF!+BH309=2012,
IF(#REF!=1,"12-13/1",
IF(#REF!=2,"12-13/2",
IF(#REF!=3,"12-13/3",
IF(#REF!=4,"13-14/1",
IF(#REF!=5,"13-14/2",
IF(#REF!=6,"13-14/3","Hata1")))))),
IF(#REF!+BH309=2013,
IF(#REF!=1,"13-14/1",
IF(#REF!=2,"13-14/2",
IF(#REF!=3,"13-14/3",
IF(#REF!=4,"14-15/1",
IF(#REF!=5,"14-15/2",
IF(#REF!=6,"14-15/3","Hata2")))))),
IF(#REF!+BH309=2014,
IF(#REF!=1,"14-15/1",
IF(#REF!=2,"14-15/2",
IF(#REF!=3,"14-15/3",
IF(#REF!=4,"15-16/1",
IF(#REF!=5,"15-16/2",
IF(#REF!=6,"15-16/3","Hata3")))))),
IF(AND(#REF!+#REF!&gt;2014,#REF!+#REF!&lt;2015,BH309=1),
IF(#REF!=0.1,"14-15/0.1",
IF(#REF!=0.2,"14-15/0.2",
IF(#REF!=0.3,"14-15/0.3","Hata4"))),
IF(#REF!+BH309=2015,
IF(#REF!=1,"15-16/1",
IF(#REF!=2,"15-16/2",
IF(#REF!=3,"15-16/3",
IF(#REF!=4,"16-17/1",
IF(#REF!=5,"16-17/2",
IF(#REF!=6,"16-17/3","Hata5")))))),
IF(#REF!+BH309=2016,
IF(#REF!=1,"16-17/1",
IF(#REF!=2,"16-17/2",
IF(#REF!=3,"16-17/3",
IF(#REF!=4,"17-18/1",
IF(#REF!=5,"17-18/2",
IF(#REF!=6,"17-18/3","Hata6")))))),
IF(#REF!+BH309=2017,
IF(#REF!=1,"17-18/1",
IF(#REF!=2,"17-18/2",
IF(#REF!=3,"17-18/3",
IF(#REF!=4,"18-19/1",
IF(#REF!=5,"18-19/2",
IF(#REF!=6,"18-19/3","Hata7")))))),
IF(#REF!+BH309=2018,
IF(#REF!=1,"18-19/1",
IF(#REF!=2,"18-19/2",
IF(#REF!=3,"18-19/3",
IF(#REF!=4,"19-20/1",
IF(#REF!=5," 19-20/2",
IF(#REF!=6,"19-20/3","Hata8")))))),
IF(#REF!+BH309=2019,
IF(#REF!=1,"19-20/1",
IF(#REF!=2,"19-20/2",
IF(#REF!=3,"19-20/3",
IF(#REF!=4,"20-21/1",
IF(#REF!=5,"20-21/2",
IF(#REF!=6,"20-21/3","Hata9")))))),
IF(#REF!+BH309=2020,
IF(#REF!=1,"20-21/1",
IF(#REF!=2,"20-21/2",
IF(#REF!=3,"20-21/3",
IF(#REF!=4,"21-22/1",
IF(#REF!=5,"21-22/2",
IF(#REF!=6,"21-22/3","Hata10")))))),
IF(#REF!+BH309=2021,
IF(#REF!=1,"21-22/1",
IF(#REF!=2,"21-22/2",
IF(#REF!=3,"21-22/3",
IF(#REF!=4,"22-23/1",
IF(#REF!=5,"22-23/2",
IF(#REF!=6,"22-23/3","Hata11")))))),
IF(#REF!+BH309=2022,
IF(#REF!=1,"22-23/1",
IF(#REF!=2,"22-23/2",
IF(#REF!=3,"22-23/3",
IF(#REF!=4,"23-24/1",
IF(#REF!=5,"23-24/2",
IF(#REF!=6,"23-24/3","Hata12")))))),
IF(#REF!+BH309=2023,
IF(#REF!=1,"23-24/1",
IF(#REF!=2,"23-24/2",
IF(#REF!=3,"23-24/3",
IF(#REF!=4,"24-25/1",
IF(#REF!=5,"24-25/2",
IF(#REF!=6,"24-25/3","Hata13")))))),
))))))))))))))
)</f>
        <v>#REF!</v>
      </c>
      <c r="G309" s="4"/>
      <c r="H309" s="54" t="s">
        <v>154</v>
      </c>
      <c r="I309" s="2">
        <v>238537</v>
      </c>
      <c r="J309" s="2" t="s">
        <v>107</v>
      </c>
      <c r="Q309" s="55">
        <v>4</v>
      </c>
      <c r="R309" s="2">
        <f>VLOOKUP($Q309,[1]sistem!$I$3:$L$10,2,FALSE)</f>
        <v>0</v>
      </c>
      <c r="S309" s="2">
        <f>VLOOKUP($Q309,[1]sistem!$I$3:$L$10,3,FALSE)</f>
        <v>1</v>
      </c>
      <c r="T309" s="2">
        <f>VLOOKUP($Q309,[1]sistem!$I$3:$L$10,4,FALSE)</f>
        <v>1</v>
      </c>
      <c r="U309" s="2" t="e">
        <f>VLOOKUP($AZ309,[1]sistem!$I$13:$L$14,2,FALSE)*#REF!</f>
        <v>#REF!</v>
      </c>
      <c r="V309" s="2" t="e">
        <f>VLOOKUP($AZ309,[1]sistem!$I$13:$L$14,3,FALSE)*#REF!</f>
        <v>#REF!</v>
      </c>
      <c r="W309" s="2" t="e">
        <f>VLOOKUP($AZ309,[1]sistem!$I$13:$L$14,4,FALSE)*#REF!</f>
        <v>#REF!</v>
      </c>
      <c r="X309" s="2" t="e">
        <f t="shared" si="96"/>
        <v>#REF!</v>
      </c>
      <c r="Y309" s="2" t="e">
        <f t="shared" si="97"/>
        <v>#REF!</v>
      </c>
      <c r="Z309" s="2" t="e">
        <f t="shared" si="98"/>
        <v>#REF!</v>
      </c>
      <c r="AA309" s="2" t="e">
        <f t="shared" si="99"/>
        <v>#REF!</v>
      </c>
      <c r="AB309" s="2">
        <f>VLOOKUP(AZ309,[1]sistem!$I$18:$J$19,2,FALSE)</f>
        <v>14</v>
      </c>
      <c r="AC309" s="2">
        <v>0.25</v>
      </c>
      <c r="AD309" s="2">
        <f>VLOOKUP($Q309,[1]sistem!$I$3:$M$10,5,FALSE)</f>
        <v>1</v>
      </c>
      <c r="AG309" s="2" t="e">
        <f>(#REF!+#REF!)*AB309</f>
        <v>#REF!</v>
      </c>
      <c r="AH309" s="2">
        <f>VLOOKUP($Q309,[1]sistem!$I$3:$N$10,6,FALSE)</f>
        <v>2</v>
      </c>
      <c r="AI309" s="2">
        <v>2</v>
      </c>
      <c r="AJ309" s="2">
        <f t="shared" si="100"/>
        <v>4</v>
      </c>
      <c r="AK309" s="2">
        <f>VLOOKUP($AZ309,[1]sistem!$I$18:$K$19,3,FALSE)</f>
        <v>14</v>
      </c>
      <c r="AL309" s="2" t="e">
        <f>AK309*#REF!</f>
        <v>#REF!</v>
      </c>
      <c r="AM309" s="2" t="e">
        <f t="shared" si="101"/>
        <v>#REF!</v>
      </c>
      <c r="AN309" s="2">
        <f t="shared" si="111"/>
        <v>25</v>
      </c>
      <c r="AO309" s="2" t="e">
        <f t="shared" si="102"/>
        <v>#REF!</v>
      </c>
      <c r="AP309" s="2" t="e">
        <f>ROUND(AO309-#REF!,0)</f>
        <v>#REF!</v>
      </c>
      <c r="AQ309" s="2">
        <f>IF(AZ309="s",IF(Q309=0,0,
IF(Q309=1,#REF!*4*4,
IF(Q309=2,0,
IF(Q309=3,#REF!*4*2,
IF(Q309=4,0,
IF(Q309=5,0,
IF(Q309=6,0,
IF(Q309=7,0)))))))),
IF(AZ309="t",
IF(Q309=0,0,
IF(Q309=1,#REF!*4*4*0.8,
IF(Q309=2,0,
IF(Q309=3,#REF!*4*2*0.8,
IF(Q309=4,0,
IF(Q309=5,0,
IF(Q309=6,0,
IF(Q309=7,0))))))))))</f>
        <v>0</v>
      </c>
      <c r="AR309" s="2" t="e">
        <f>IF(AZ309="s",
IF(Q309=0,0,
IF(Q309=1,0,
IF(Q309=2,#REF!*4*2,
IF(Q309=3,#REF!*4,
IF(Q309=4,#REF!*4,
IF(Q309=5,0,
IF(Q309=6,0,
IF(Q309=7,#REF!*4)))))))),
IF(AZ309="t",
IF(Q309=0,0,
IF(Q309=1,0,
IF(Q309=2,#REF!*4*2*0.8,
IF(Q309=3,#REF!*4*0.8,
IF(Q309=4,#REF!*4*0.8,
IF(Q309=5,0,
IF(Q309=6,0,
IF(Q309=7,#REF!*4))))))))))</f>
        <v>#REF!</v>
      </c>
      <c r="AS309" s="2" t="e">
        <f>IF(AZ309="s",
IF(Q309=0,0,
IF(Q309=1,#REF!*2,
IF(Q309=2,#REF!*2,
IF(Q309=3,#REF!*2,
IF(Q309=4,#REF!*2,
IF(Q309=5,#REF!*2,
IF(Q309=6,#REF!*2,
IF(Q309=7,#REF!*2)))))))),
IF(AZ309="t",
IF(Q309=0,#REF!*2*0.8,
IF(Q309=1,#REF!*2*0.8,
IF(Q309=2,#REF!*2*0.8,
IF(Q309=3,#REF!*2*0.8,
IF(Q309=4,#REF!*2*0.8,
IF(Q309=5,#REF!*2*0.8,
IF(Q309=6,#REF!*1*0.8,
IF(Q309=7,#REF!*2))))))))))</f>
        <v>#REF!</v>
      </c>
      <c r="AT309" s="2" t="e">
        <f t="shared" si="103"/>
        <v>#REF!</v>
      </c>
      <c r="AU309" s="2" t="e">
        <f>IF(AZ309="s",
IF(Q309=0,0,
IF(Q309=1,(14-2)*(#REF!+#REF!)/4*4,
IF(Q309=2,(14-2)*(#REF!+#REF!)/4*2,
IF(Q309=3,(14-2)*(#REF!+#REF!)/4*3,
IF(Q309=4,(14-2)*(#REF!+#REF!)/4,
IF(Q309=5,(14-2)*#REF!/4,
IF(Q309=6,0,
IF(Q309=7,(14)*#REF!)))))))),
IF(AZ309="t",
IF(Q309=0,0,
IF(Q309=1,(11-2)*(#REF!+#REF!)/4*4,
IF(Q309=2,(11-2)*(#REF!+#REF!)/4*2,
IF(Q309=3,(11-2)*(#REF!+#REF!)/4*3,
IF(Q309=4,(11-2)*(#REF!+#REF!)/4,
IF(Q309=5,(11-2)*#REF!/4,
IF(Q309=6,0,
IF(Q309=7,(11)*#REF!))))))))))</f>
        <v>#REF!</v>
      </c>
      <c r="AV309" s="2" t="e">
        <f t="shared" si="104"/>
        <v>#REF!</v>
      </c>
      <c r="AW309" s="2">
        <f t="shared" si="105"/>
        <v>8</v>
      </c>
      <c r="AX309" s="2">
        <f t="shared" si="106"/>
        <v>4</v>
      </c>
      <c r="AY309" s="2" t="e">
        <f t="shared" si="107"/>
        <v>#REF!</v>
      </c>
      <c r="AZ309" s="2" t="s">
        <v>63</v>
      </c>
      <c r="BA309" s="2" t="e">
        <f>IF(BG309="A",0,IF(AZ309="s",14*#REF!,IF(AZ309="T",11*#REF!,"HATA")))</f>
        <v>#REF!</v>
      </c>
      <c r="BB309" s="2" t="e">
        <f t="shared" si="108"/>
        <v>#REF!</v>
      </c>
      <c r="BC309" s="2" t="e">
        <f t="shared" si="109"/>
        <v>#REF!</v>
      </c>
      <c r="BD309" s="2" t="e">
        <f>IF(BC309-#REF!=0,"DOĞRU","YANLIŞ")</f>
        <v>#REF!</v>
      </c>
      <c r="BE309" s="2" t="e">
        <f>#REF!-BC309</f>
        <v>#REF!</v>
      </c>
      <c r="BF309" s="2">
        <v>0</v>
      </c>
      <c r="BH309" s="2">
        <v>0</v>
      </c>
      <c r="BJ309" s="2">
        <v>4</v>
      </c>
      <c r="BL309" s="7" t="e">
        <f>#REF!*14</f>
        <v>#REF!</v>
      </c>
      <c r="BM309" s="9"/>
      <c r="BN309" s="8"/>
      <c r="BO309" s="13"/>
      <c r="BP309" s="13"/>
      <c r="BQ309" s="13"/>
      <c r="BR309" s="13"/>
      <c r="BS309" s="13"/>
      <c r="BT309" s="10"/>
      <c r="BU309" s="11"/>
      <c r="BV309" s="12"/>
      <c r="CC309" s="51"/>
      <c r="CD309" s="51"/>
      <c r="CE309" s="51"/>
      <c r="CF309" s="52"/>
      <c r="CG309" s="52"/>
      <c r="CH309" s="52"/>
      <c r="CI309" s="52"/>
      <c r="CJ309" s="42"/>
      <c r="CK309" s="42"/>
    </row>
    <row r="310" spans="1:89" hidden="1" x14ac:dyDescent="0.25">
      <c r="A310" s="2" t="s">
        <v>104</v>
      </c>
      <c r="B310" s="2" t="s">
        <v>105</v>
      </c>
      <c r="C310" s="2" t="s">
        <v>105</v>
      </c>
      <c r="D310" s="4" t="s">
        <v>60</v>
      </c>
      <c r="E310" s="4" t="s">
        <v>60</v>
      </c>
      <c r="F310" s="5" t="e">
        <f>IF(AZ310="S",
IF(#REF!+BH310=2012,
IF(#REF!=1,"12-13/1",
IF(#REF!=2,"12-13/2",
IF(#REF!=3,"13-14/1",
IF(#REF!=4,"13-14/2","Hata1")))),
IF(#REF!+BH310=2013,
IF(#REF!=1,"13-14/1",
IF(#REF!=2,"13-14/2",
IF(#REF!=3,"14-15/1",
IF(#REF!=4,"14-15/2","Hata2")))),
IF(#REF!+BH310=2014,
IF(#REF!=1,"14-15/1",
IF(#REF!=2,"14-15/2",
IF(#REF!=3,"15-16/1",
IF(#REF!=4,"15-16/2","Hata3")))),
IF(#REF!+BH310=2015,
IF(#REF!=1,"15-16/1",
IF(#REF!=2,"15-16/2",
IF(#REF!=3,"16-17/1",
IF(#REF!=4,"16-17/2","Hata4")))),
IF(#REF!+BH310=2016,
IF(#REF!=1,"16-17/1",
IF(#REF!=2,"16-17/2",
IF(#REF!=3,"17-18/1",
IF(#REF!=4,"17-18/2","Hata5")))),
IF(#REF!+BH310=2017,
IF(#REF!=1,"17-18/1",
IF(#REF!=2,"17-18/2",
IF(#REF!=3,"18-19/1",
IF(#REF!=4,"18-19/2","Hata6")))),
IF(#REF!+BH310=2018,
IF(#REF!=1,"18-19/1",
IF(#REF!=2,"18-19/2",
IF(#REF!=3,"19-20/1",
IF(#REF!=4,"19-20/2","Hata7")))),
IF(#REF!+BH310=2019,
IF(#REF!=1,"19-20/1",
IF(#REF!=2,"19-20/2",
IF(#REF!=3,"20-21/1",
IF(#REF!=4,"20-21/2","Hata8")))),
IF(#REF!+BH310=2020,
IF(#REF!=1,"20-21/1",
IF(#REF!=2,"20-21/2",
IF(#REF!=3,"21-22/1",
IF(#REF!=4,"21-22/2","Hata9")))),
IF(#REF!+BH310=2021,
IF(#REF!=1,"21-22/1",
IF(#REF!=2,"21-22/2",
IF(#REF!=3,"22-23/1",
IF(#REF!=4,"22-23/2","Hata10")))),
IF(#REF!+BH310=2022,
IF(#REF!=1,"22-23/1",
IF(#REF!=2,"22-23/2",
IF(#REF!=3,"23-24/1",
IF(#REF!=4,"23-24/2","Hata11")))),
IF(#REF!+BH310=2023,
IF(#REF!=1,"23-24/1",
IF(#REF!=2,"23-24/2",
IF(#REF!=3,"24-25/1",
IF(#REF!=4,"24-25/2","Hata12")))),
)))))))))))),
IF(AZ310="T",
IF(#REF!+BH310=2012,
IF(#REF!=1,"12-13/1",
IF(#REF!=2,"12-13/2",
IF(#REF!=3,"12-13/3",
IF(#REF!=4,"13-14/1",
IF(#REF!=5,"13-14/2",
IF(#REF!=6,"13-14/3","Hata1")))))),
IF(#REF!+BH310=2013,
IF(#REF!=1,"13-14/1",
IF(#REF!=2,"13-14/2",
IF(#REF!=3,"13-14/3",
IF(#REF!=4,"14-15/1",
IF(#REF!=5,"14-15/2",
IF(#REF!=6,"14-15/3","Hata2")))))),
IF(#REF!+BH310=2014,
IF(#REF!=1,"14-15/1",
IF(#REF!=2,"14-15/2",
IF(#REF!=3,"14-15/3",
IF(#REF!=4,"15-16/1",
IF(#REF!=5,"15-16/2",
IF(#REF!=6,"15-16/3","Hata3")))))),
IF(AND(#REF!+#REF!&gt;2014,#REF!+#REF!&lt;2015,BH310=1),
IF(#REF!=0.1,"14-15/0.1",
IF(#REF!=0.2,"14-15/0.2",
IF(#REF!=0.3,"14-15/0.3","Hata4"))),
IF(#REF!+BH310=2015,
IF(#REF!=1,"15-16/1",
IF(#REF!=2,"15-16/2",
IF(#REF!=3,"15-16/3",
IF(#REF!=4,"16-17/1",
IF(#REF!=5,"16-17/2",
IF(#REF!=6,"16-17/3","Hata5")))))),
IF(#REF!+BH310=2016,
IF(#REF!=1,"16-17/1",
IF(#REF!=2,"16-17/2",
IF(#REF!=3,"16-17/3",
IF(#REF!=4,"17-18/1",
IF(#REF!=5,"17-18/2",
IF(#REF!=6,"17-18/3","Hata6")))))),
IF(#REF!+BH310=2017,
IF(#REF!=1,"17-18/1",
IF(#REF!=2,"17-18/2",
IF(#REF!=3,"17-18/3",
IF(#REF!=4,"18-19/1",
IF(#REF!=5,"18-19/2",
IF(#REF!=6,"18-19/3","Hata7")))))),
IF(#REF!+BH310=2018,
IF(#REF!=1,"18-19/1",
IF(#REF!=2,"18-19/2",
IF(#REF!=3,"18-19/3",
IF(#REF!=4,"19-20/1",
IF(#REF!=5," 19-20/2",
IF(#REF!=6,"19-20/3","Hata8")))))),
IF(#REF!+BH310=2019,
IF(#REF!=1,"19-20/1",
IF(#REF!=2,"19-20/2",
IF(#REF!=3,"19-20/3",
IF(#REF!=4,"20-21/1",
IF(#REF!=5,"20-21/2",
IF(#REF!=6,"20-21/3","Hata9")))))),
IF(#REF!+BH310=2020,
IF(#REF!=1,"20-21/1",
IF(#REF!=2,"20-21/2",
IF(#REF!=3,"20-21/3",
IF(#REF!=4,"21-22/1",
IF(#REF!=5,"21-22/2",
IF(#REF!=6,"21-22/3","Hata10")))))),
IF(#REF!+BH310=2021,
IF(#REF!=1,"21-22/1",
IF(#REF!=2,"21-22/2",
IF(#REF!=3,"21-22/3",
IF(#REF!=4,"22-23/1",
IF(#REF!=5,"22-23/2",
IF(#REF!=6,"22-23/3","Hata11")))))),
IF(#REF!+BH310=2022,
IF(#REF!=1,"22-23/1",
IF(#REF!=2,"22-23/2",
IF(#REF!=3,"22-23/3",
IF(#REF!=4,"23-24/1",
IF(#REF!=5,"23-24/2",
IF(#REF!=6,"23-24/3","Hata12")))))),
IF(#REF!+BH310=2023,
IF(#REF!=1,"23-24/1",
IF(#REF!=2,"23-24/2",
IF(#REF!=3,"23-24/3",
IF(#REF!=4,"24-25/1",
IF(#REF!=5,"24-25/2",
IF(#REF!=6,"24-25/3","Hata13")))))),
))))))))))))))
)</f>
        <v>#REF!</v>
      </c>
      <c r="G310" s="4"/>
      <c r="H310" s="2" t="s">
        <v>154</v>
      </c>
      <c r="I310" s="2">
        <v>238537</v>
      </c>
      <c r="J310" s="2" t="s">
        <v>107</v>
      </c>
      <c r="O310" s="2" t="s">
        <v>108</v>
      </c>
      <c r="P310" s="2" t="s">
        <v>109</v>
      </c>
      <c r="Q310" s="5">
        <v>7</v>
      </c>
      <c r="R310" s="2">
        <f>VLOOKUP($Q310,[1]sistem!$I$3:$L$10,2,FALSE)</f>
        <v>0</v>
      </c>
      <c r="S310" s="2">
        <f>VLOOKUP($Q310,[1]sistem!$I$3:$L$10,3,FALSE)</f>
        <v>1</v>
      </c>
      <c r="T310" s="2">
        <f>VLOOKUP($Q310,[1]sistem!$I$3:$L$10,4,FALSE)</f>
        <v>1</v>
      </c>
      <c r="U310" s="2" t="e">
        <f>VLOOKUP($AZ310,[1]sistem!$I$13:$L$14,2,FALSE)*#REF!</f>
        <v>#REF!</v>
      </c>
      <c r="V310" s="2" t="e">
        <f>VLOOKUP($AZ310,[1]sistem!$I$13:$L$14,3,FALSE)*#REF!</f>
        <v>#REF!</v>
      </c>
      <c r="W310" s="2" t="e">
        <f>VLOOKUP($AZ310,[1]sistem!$I$13:$L$14,4,FALSE)*#REF!</f>
        <v>#REF!</v>
      </c>
      <c r="X310" s="2" t="e">
        <f t="shared" si="96"/>
        <v>#REF!</v>
      </c>
      <c r="Y310" s="2" t="e">
        <f t="shared" si="97"/>
        <v>#REF!</v>
      </c>
      <c r="Z310" s="2" t="e">
        <f t="shared" si="98"/>
        <v>#REF!</v>
      </c>
      <c r="AA310" s="2" t="e">
        <f t="shared" si="99"/>
        <v>#REF!</v>
      </c>
      <c r="AB310" s="2">
        <f>VLOOKUP(AZ310,[1]sistem!$I$18:$J$19,2,FALSE)</f>
        <v>14</v>
      </c>
      <c r="AC310" s="2">
        <v>0.25</v>
      </c>
      <c r="AD310" s="2">
        <f>VLOOKUP($Q310,[1]sistem!$I$3:$M$10,5,FALSE)</f>
        <v>1</v>
      </c>
      <c r="AG310" s="2" t="e">
        <f>(#REF!+#REF!)*AB310</f>
        <v>#REF!</v>
      </c>
      <c r="AH310" s="2">
        <f>VLOOKUP($Q310,[1]sistem!$I$3:$N$10,6,FALSE)</f>
        <v>2</v>
      </c>
      <c r="AI310" s="2">
        <v>2</v>
      </c>
      <c r="AJ310" s="2">
        <f t="shared" si="100"/>
        <v>4</v>
      </c>
      <c r="AK310" s="2">
        <f>VLOOKUP($AZ310,[1]sistem!$I$18:$K$19,3,FALSE)</f>
        <v>14</v>
      </c>
      <c r="AL310" s="2" t="e">
        <f>AK310*#REF!</f>
        <v>#REF!</v>
      </c>
      <c r="AM310" s="2" t="e">
        <f t="shared" si="101"/>
        <v>#REF!</v>
      </c>
      <c r="AN310" s="2">
        <f t="shared" si="111"/>
        <v>25</v>
      </c>
      <c r="AO310" s="2" t="e">
        <f t="shared" si="102"/>
        <v>#REF!</v>
      </c>
      <c r="AP310" s="2" t="e">
        <f>ROUND(AO310-#REF!,0)</f>
        <v>#REF!</v>
      </c>
      <c r="AQ310" s="2">
        <f>IF(AZ310="s",IF(Q310=0,0,
IF(Q310=1,#REF!*4*4,
IF(Q310=2,0,
IF(Q310=3,#REF!*4*2,
IF(Q310=4,0,
IF(Q310=5,0,
IF(Q310=6,0,
IF(Q310=7,0)))))))),
IF(AZ310="t",
IF(Q310=0,0,
IF(Q310=1,#REF!*4*4*0.8,
IF(Q310=2,0,
IF(Q310=3,#REF!*4*2*0.8,
IF(Q310=4,0,
IF(Q310=5,0,
IF(Q310=6,0,
IF(Q310=7,0))))))))))</f>
        <v>0</v>
      </c>
      <c r="AR310" s="2" t="e">
        <f>IF(AZ310="s",
IF(Q310=0,0,
IF(Q310=1,0,
IF(Q310=2,#REF!*4*2,
IF(Q310=3,#REF!*4,
IF(Q310=4,#REF!*4,
IF(Q310=5,0,
IF(Q310=6,0,
IF(Q310=7,#REF!*4)))))))),
IF(AZ310="t",
IF(Q310=0,0,
IF(Q310=1,0,
IF(Q310=2,#REF!*4*2*0.8,
IF(Q310=3,#REF!*4*0.8,
IF(Q310=4,#REF!*4*0.8,
IF(Q310=5,0,
IF(Q310=6,0,
IF(Q310=7,#REF!*4))))))))))</f>
        <v>#REF!</v>
      </c>
      <c r="AS310" s="2" t="e">
        <f>IF(AZ310="s",
IF(Q310=0,0,
IF(Q310=1,#REF!*2,
IF(Q310=2,#REF!*2,
IF(Q310=3,#REF!*2,
IF(Q310=4,#REF!*2,
IF(Q310=5,#REF!*2,
IF(Q310=6,#REF!*2,
IF(Q310=7,#REF!*2)))))))),
IF(AZ310="t",
IF(Q310=0,#REF!*2*0.8,
IF(Q310=1,#REF!*2*0.8,
IF(Q310=2,#REF!*2*0.8,
IF(Q310=3,#REF!*2*0.8,
IF(Q310=4,#REF!*2*0.8,
IF(Q310=5,#REF!*2*0.8,
IF(Q310=6,#REF!*1*0.8,
IF(Q310=7,#REF!*2))))))))))</f>
        <v>#REF!</v>
      </c>
      <c r="AT310" s="2" t="e">
        <f t="shared" si="103"/>
        <v>#REF!</v>
      </c>
      <c r="AU310" s="2" t="e">
        <f>IF(AZ310="s",
IF(Q310=0,0,
IF(Q310=1,(14-2)*(#REF!+#REF!)/4*4,
IF(Q310=2,(14-2)*(#REF!+#REF!)/4*2,
IF(Q310=3,(14-2)*(#REF!+#REF!)/4*3,
IF(Q310=4,(14-2)*(#REF!+#REF!)/4,
IF(Q310=5,(14-2)*#REF!/4,
IF(Q310=6,0,
IF(Q310=7,(14)*#REF!)))))))),
IF(AZ310="t",
IF(Q310=0,0,
IF(Q310=1,(11-2)*(#REF!+#REF!)/4*4,
IF(Q310=2,(11-2)*(#REF!+#REF!)/4*2,
IF(Q310=3,(11-2)*(#REF!+#REF!)/4*3,
IF(Q310=4,(11-2)*(#REF!+#REF!)/4,
IF(Q310=5,(11-2)*#REF!/4,
IF(Q310=6,0,
IF(Q310=7,(11)*#REF!))))))))))</f>
        <v>#REF!</v>
      </c>
      <c r="AV310" s="2" t="e">
        <f t="shared" si="104"/>
        <v>#REF!</v>
      </c>
      <c r="AW310" s="2">
        <f t="shared" si="105"/>
        <v>8</v>
      </c>
      <c r="AX310" s="2">
        <f t="shared" si="106"/>
        <v>4</v>
      </c>
      <c r="AY310" s="2" t="e">
        <f t="shared" si="107"/>
        <v>#REF!</v>
      </c>
      <c r="AZ310" s="2" t="s">
        <v>63</v>
      </c>
      <c r="BA310" s="2">
        <f>IF(BG310="A",0,IF(AZ310="s",14*#REF!,IF(AZ310="T",11*#REF!,"HATA")))</f>
        <v>0</v>
      </c>
      <c r="BB310" s="2" t="e">
        <f t="shared" si="108"/>
        <v>#REF!</v>
      </c>
      <c r="BC310" s="2" t="e">
        <f t="shared" si="109"/>
        <v>#REF!</v>
      </c>
      <c r="BD310" s="2" t="e">
        <f>IF(BC310-#REF!=0,"DOĞRU","YANLIŞ")</f>
        <v>#REF!</v>
      </c>
      <c r="BE310" s="2" t="e">
        <f>#REF!-BC310</f>
        <v>#REF!</v>
      </c>
      <c r="BF310" s="2">
        <v>0</v>
      </c>
      <c r="BG310" s="2" t="s">
        <v>110</v>
      </c>
      <c r="BH310" s="2">
        <v>0</v>
      </c>
      <c r="BJ310" s="2">
        <v>7</v>
      </c>
      <c r="BL310" s="7" t="e">
        <f>#REF!*14</f>
        <v>#REF!</v>
      </c>
      <c r="BM310" s="9"/>
      <c r="BN310" s="8"/>
      <c r="BO310" s="13"/>
      <c r="BP310" s="13"/>
      <c r="BQ310" s="13"/>
      <c r="BR310" s="13"/>
      <c r="BS310" s="13"/>
      <c r="BT310" s="10"/>
      <c r="BU310" s="11"/>
      <c r="BV310" s="12"/>
      <c r="CC310" s="41"/>
      <c r="CD310" s="41"/>
      <c r="CE310" s="41"/>
      <c r="CF310" s="42"/>
      <c r="CG310" s="42"/>
      <c r="CH310" s="42"/>
      <c r="CI310" s="42"/>
      <c r="CJ310" s="42"/>
      <c r="CK310" s="42"/>
    </row>
    <row r="311" spans="1:89" hidden="1" x14ac:dyDescent="0.25">
      <c r="A311" s="2" t="s">
        <v>245</v>
      </c>
      <c r="B311" s="2" t="s">
        <v>246</v>
      </c>
      <c r="C311" s="2" t="s">
        <v>246</v>
      </c>
      <c r="D311" s="4" t="s">
        <v>60</v>
      </c>
      <c r="E311" s="4" t="s">
        <v>60</v>
      </c>
      <c r="F311" s="5" t="e">
        <f>IF(AZ311="S",
IF(#REF!+BH311=2012,
IF(#REF!=1,"12-13/1",
IF(#REF!=2,"12-13/2",
IF(#REF!=3,"13-14/1",
IF(#REF!=4,"13-14/2","Hata1")))),
IF(#REF!+BH311=2013,
IF(#REF!=1,"13-14/1",
IF(#REF!=2,"13-14/2",
IF(#REF!=3,"14-15/1",
IF(#REF!=4,"14-15/2","Hata2")))),
IF(#REF!+BH311=2014,
IF(#REF!=1,"14-15/1",
IF(#REF!=2,"14-15/2",
IF(#REF!=3,"15-16/1",
IF(#REF!=4,"15-16/2","Hata3")))),
IF(#REF!+BH311=2015,
IF(#REF!=1,"15-16/1",
IF(#REF!=2,"15-16/2",
IF(#REF!=3,"16-17/1",
IF(#REF!=4,"16-17/2","Hata4")))),
IF(#REF!+BH311=2016,
IF(#REF!=1,"16-17/1",
IF(#REF!=2,"16-17/2",
IF(#REF!=3,"17-18/1",
IF(#REF!=4,"17-18/2","Hata5")))),
IF(#REF!+BH311=2017,
IF(#REF!=1,"17-18/1",
IF(#REF!=2,"17-18/2",
IF(#REF!=3,"18-19/1",
IF(#REF!=4,"18-19/2","Hata6")))),
IF(#REF!+BH311=2018,
IF(#REF!=1,"18-19/1",
IF(#REF!=2,"18-19/2",
IF(#REF!=3,"19-20/1",
IF(#REF!=4,"19-20/2","Hata7")))),
IF(#REF!+BH311=2019,
IF(#REF!=1,"19-20/1",
IF(#REF!=2,"19-20/2",
IF(#REF!=3,"20-21/1",
IF(#REF!=4,"20-21/2","Hata8")))),
IF(#REF!+BH311=2020,
IF(#REF!=1,"20-21/1",
IF(#REF!=2,"20-21/2",
IF(#REF!=3,"21-22/1",
IF(#REF!=4,"21-22/2","Hata9")))),
IF(#REF!+BH311=2021,
IF(#REF!=1,"21-22/1",
IF(#REF!=2,"21-22/2",
IF(#REF!=3,"22-23/1",
IF(#REF!=4,"22-23/2","Hata10")))),
IF(#REF!+BH311=2022,
IF(#REF!=1,"22-23/1",
IF(#REF!=2,"22-23/2",
IF(#REF!=3,"23-24/1",
IF(#REF!=4,"23-24/2","Hata11")))),
IF(#REF!+BH311=2023,
IF(#REF!=1,"23-24/1",
IF(#REF!=2,"23-24/2",
IF(#REF!=3,"24-25/1",
IF(#REF!=4,"24-25/2","Hata12")))),
)))))))))))),
IF(AZ311="T",
IF(#REF!+BH311=2012,
IF(#REF!=1,"12-13/1",
IF(#REF!=2,"12-13/2",
IF(#REF!=3,"12-13/3",
IF(#REF!=4,"13-14/1",
IF(#REF!=5,"13-14/2",
IF(#REF!=6,"13-14/3","Hata1")))))),
IF(#REF!+BH311=2013,
IF(#REF!=1,"13-14/1",
IF(#REF!=2,"13-14/2",
IF(#REF!=3,"13-14/3",
IF(#REF!=4,"14-15/1",
IF(#REF!=5,"14-15/2",
IF(#REF!=6,"14-15/3","Hata2")))))),
IF(#REF!+BH311=2014,
IF(#REF!=1,"14-15/1",
IF(#REF!=2,"14-15/2",
IF(#REF!=3,"14-15/3",
IF(#REF!=4,"15-16/1",
IF(#REF!=5,"15-16/2",
IF(#REF!=6,"15-16/3","Hata3")))))),
IF(AND(#REF!+#REF!&gt;2014,#REF!+#REF!&lt;2015,BH311=1),
IF(#REF!=0.1,"14-15/0.1",
IF(#REF!=0.2,"14-15/0.2",
IF(#REF!=0.3,"14-15/0.3","Hata4"))),
IF(#REF!+BH311=2015,
IF(#REF!=1,"15-16/1",
IF(#REF!=2,"15-16/2",
IF(#REF!=3,"15-16/3",
IF(#REF!=4,"16-17/1",
IF(#REF!=5,"16-17/2",
IF(#REF!=6,"16-17/3","Hata5")))))),
IF(#REF!+BH311=2016,
IF(#REF!=1,"16-17/1",
IF(#REF!=2,"16-17/2",
IF(#REF!=3,"16-17/3",
IF(#REF!=4,"17-18/1",
IF(#REF!=5,"17-18/2",
IF(#REF!=6,"17-18/3","Hata6")))))),
IF(#REF!+BH311=2017,
IF(#REF!=1,"17-18/1",
IF(#REF!=2,"17-18/2",
IF(#REF!=3,"17-18/3",
IF(#REF!=4,"18-19/1",
IF(#REF!=5,"18-19/2",
IF(#REF!=6,"18-19/3","Hata7")))))),
IF(#REF!+BH311=2018,
IF(#REF!=1,"18-19/1",
IF(#REF!=2,"18-19/2",
IF(#REF!=3,"18-19/3",
IF(#REF!=4,"19-20/1",
IF(#REF!=5," 19-20/2",
IF(#REF!=6,"19-20/3","Hata8")))))),
IF(#REF!+BH311=2019,
IF(#REF!=1,"19-20/1",
IF(#REF!=2,"19-20/2",
IF(#REF!=3,"19-20/3",
IF(#REF!=4,"20-21/1",
IF(#REF!=5,"20-21/2",
IF(#REF!=6,"20-21/3","Hata9")))))),
IF(#REF!+BH311=2020,
IF(#REF!=1,"20-21/1",
IF(#REF!=2,"20-21/2",
IF(#REF!=3,"20-21/3",
IF(#REF!=4,"21-22/1",
IF(#REF!=5,"21-22/2",
IF(#REF!=6,"21-22/3","Hata10")))))),
IF(#REF!+BH311=2021,
IF(#REF!=1,"21-22/1",
IF(#REF!=2,"21-22/2",
IF(#REF!=3,"21-22/3",
IF(#REF!=4,"22-23/1",
IF(#REF!=5,"22-23/2",
IF(#REF!=6,"22-23/3","Hata11")))))),
IF(#REF!+BH311=2022,
IF(#REF!=1,"22-23/1",
IF(#REF!=2,"22-23/2",
IF(#REF!=3,"22-23/3",
IF(#REF!=4,"23-24/1",
IF(#REF!=5,"23-24/2",
IF(#REF!=6,"23-24/3","Hata12")))))),
IF(#REF!+BH311=2023,
IF(#REF!=1,"23-24/1",
IF(#REF!=2,"23-24/2",
IF(#REF!=3,"23-24/3",
IF(#REF!=4,"24-25/1",
IF(#REF!=5,"24-25/2",
IF(#REF!=6,"24-25/3","Hata13")))))),
))))))))))))))
)</f>
        <v>#REF!</v>
      </c>
      <c r="G311" s="4"/>
      <c r="H311" s="2" t="s">
        <v>154</v>
      </c>
      <c r="I311" s="2">
        <v>238537</v>
      </c>
      <c r="J311" s="2" t="s">
        <v>107</v>
      </c>
      <c r="L311" s="2">
        <v>4358</v>
      </c>
      <c r="Q311" s="5">
        <v>0</v>
      </c>
      <c r="R311" s="2">
        <f>VLOOKUP($Q311,[1]sistem!$I$3:$L$10,2,FALSE)</f>
        <v>0</v>
      </c>
      <c r="S311" s="2">
        <f>VLOOKUP($Q311,[1]sistem!$I$3:$L$10,3,FALSE)</f>
        <v>0</v>
      </c>
      <c r="T311" s="2">
        <f>VLOOKUP($Q311,[1]sistem!$I$3:$L$10,4,FALSE)</f>
        <v>0</v>
      </c>
      <c r="U311" s="2" t="e">
        <f>VLOOKUP($AZ311,[1]sistem!$I$13:$L$14,2,FALSE)*#REF!</f>
        <v>#REF!</v>
      </c>
      <c r="V311" s="2" t="e">
        <f>VLOOKUP($AZ311,[1]sistem!$I$13:$L$14,3,FALSE)*#REF!</f>
        <v>#REF!</v>
      </c>
      <c r="W311" s="2" t="e">
        <f>VLOOKUP($AZ311,[1]sistem!$I$13:$L$14,4,FALSE)*#REF!</f>
        <v>#REF!</v>
      </c>
      <c r="X311" s="2" t="e">
        <f t="shared" si="96"/>
        <v>#REF!</v>
      </c>
      <c r="Y311" s="2" t="e">
        <f t="shared" si="97"/>
        <v>#REF!</v>
      </c>
      <c r="Z311" s="2" t="e">
        <f t="shared" si="98"/>
        <v>#REF!</v>
      </c>
      <c r="AA311" s="2" t="e">
        <f t="shared" si="99"/>
        <v>#REF!</v>
      </c>
      <c r="AB311" s="2">
        <f>VLOOKUP(AZ311,[1]sistem!$I$18:$J$19,2,FALSE)</f>
        <v>11</v>
      </c>
      <c r="AC311" s="2">
        <v>0.25</v>
      </c>
      <c r="AD311" s="2">
        <f>VLOOKUP($Q311,[1]sistem!$I$3:$M$10,5,FALSE)</f>
        <v>0</v>
      </c>
      <c r="AG311" s="2" t="e">
        <f>(#REF!+#REF!)*AB311</f>
        <v>#REF!</v>
      </c>
      <c r="AH311" s="2">
        <f>VLOOKUP($Q311,[1]sistem!$I$3:$N$10,6,FALSE)</f>
        <v>0</v>
      </c>
      <c r="AI311" s="2">
        <v>2</v>
      </c>
      <c r="AJ311" s="2">
        <f t="shared" si="100"/>
        <v>0</v>
      </c>
      <c r="AK311" s="2">
        <f>VLOOKUP($AZ311,[1]sistem!$I$18:$K$19,3,FALSE)</f>
        <v>11</v>
      </c>
      <c r="AL311" s="2" t="e">
        <f>AK311*#REF!</f>
        <v>#REF!</v>
      </c>
      <c r="AM311" s="2" t="e">
        <f t="shared" si="101"/>
        <v>#REF!</v>
      </c>
      <c r="AN311" s="2">
        <f t="shared" si="111"/>
        <v>25</v>
      </c>
      <c r="AO311" s="2" t="e">
        <f t="shared" si="102"/>
        <v>#REF!</v>
      </c>
      <c r="AP311" s="2" t="e">
        <f>ROUND(AO311-#REF!,0)</f>
        <v>#REF!</v>
      </c>
      <c r="AQ311" s="2">
        <f>IF(AZ311="s",IF(Q311=0,0,
IF(Q311=1,#REF!*4*4,
IF(Q311=2,0,
IF(Q311=3,#REF!*4*2,
IF(Q311=4,0,
IF(Q311=5,0,
IF(Q311=6,0,
IF(Q311=7,0)))))))),
IF(AZ311="t",
IF(Q311=0,0,
IF(Q311=1,#REF!*4*4*0.8,
IF(Q311=2,0,
IF(Q311=3,#REF!*4*2*0.8,
IF(Q311=4,0,
IF(Q311=5,0,
IF(Q311=6,0,
IF(Q311=7,0))))))))))</f>
        <v>0</v>
      </c>
      <c r="AR311" s="2">
        <f>IF(AZ311="s",
IF(Q311=0,0,
IF(Q311=1,0,
IF(Q311=2,#REF!*4*2,
IF(Q311=3,#REF!*4,
IF(Q311=4,#REF!*4,
IF(Q311=5,0,
IF(Q311=6,0,
IF(Q311=7,#REF!*4)))))))),
IF(AZ311="t",
IF(Q311=0,0,
IF(Q311=1,0,
IF(Q311=2,#REF!*4*2*0.8,
IF(Q311=3,#REF!*4*0.8,
IF(Q311=4,#REF!*4*0.8,
IF(Q311=5,0,
IF(Q311=6,0,
IF(Q311=7,#REF!*4))))))))))</f>
        <v>0</v>
      </c>
      <c r="AS311" s="2" t="e">
        <f>IF(AZ311="s",
IF(Q311=0,0,
IF(Q311=1,#REF!*2,
IF(Q311=2,#REF!*2,
IF(Q311=3,#REF!*2,
IF(Q311=4,#REF!*2,
IF(Q311=5,#REF!*2,
IF(Q311=6,#REF!*2,
IF(Q311=7,#REF!*2)))))))),
IF(AZ311="t",
IF(Q311=0,#REF!*2*0.8,
IF(Q311=1,#REF!*2*0.8,
IF(Q311=2,#REF!*2*0.8,
IF(Q311=3,#REF!*2*0.8,
IF(Q311=4,#REF!*2*0.8,
IF(Q311=5,#REF!*2*0.8,
IF(Q311=6,#REF!*1*0.8,
IF(Q311=7,#REF!*2))))))))))</f>
        <v>#REF!</v>
      </c>
      <c r="AT311" s="2" t="e">
        <f t="shared" si="103"/>
        <v>#REF!</v>
      </c>
      <c r="AU311" s="2">
        <f>IF(AZ311="s",
IF(Q311=0,0,
IF(Q311=1,(14-2)*(#REF!+#REF!)/4*4,
IF(Q311=2,(14-2)*(#REF!+#REF!)/4*2,
IF(Q311=3,(14-2)*(#REF!+#REF!)/4*3,
IF(Q311=4,(14-2)*(#REF!+#REF!)/4,
IF(Q311=5,(14-2)*#REF!/4,
IF(Q311=6,0,
IF(Q311=7,(14)*#REF!)))))))),
IF(AZ311="t",
IF(Q311=0,0,
IF(Q311=1,(11-2)*(#REF!+#REF!)/4*4,
IF(Q311=2,(11-2)*(#REF!+#REF!)/4*2,
IF(Q311=3,(11-2)*(#REF!+#REF!)/4*3,
IF(Q311=4,(11-2)*(#REF!+#REF!)/4,
IF(Q311=5,(11-2)*#REF!/4,
IF(Q311=6,0,
IF(Q311=7,(11)*#REF!))))))))))</f>
        <v>0</v>
      </c>
      <c r="AV311" s="2" t="e">
        <f t="shared" si="104"/>
        <v>#REF!</v>
      </c>
      <c r="AW311" s="2">
        <f t="shared" si="105"/>
        <v>0</v>
      </c>
      <c r="AX311" s="2">
        <f t="shared" si="106"/>
        <v>0</v>
      </c>
      <c r="AY311" s="2" t="e">
        <f t="shared" si="107"/>
        <v>#REF!</v>
      </c>
      <c r="AZ311" s="2" t="s">
        <v>81</v>
      </c>
      <c r="BA311" s="2" t="e">
        <f>IF(BG311="A",0,IF(AZ311="s",14*#REF!,IF(AZ311="T",11*#REF!,"HATA")))</f>
        <v>#REF!</v>
      </c>
      <c r="BB311" s="2" t="e">
        <f t="shared" si="108"/>
        <v>#REF!</v>
      </c>
      <c r="BC311" s="2" t="e">
        <f t="shared" si="109"/>
        <v>#REF!</v>
      </c>
      <c r="BD311" s="2" t="e">
        <f>IF(BC311-#REF!=0,"DOĞRU","YANLIŞ")</f>
        <v>#REF!</v>
      </c>
      <c r="BE311" s="2" t="e">
        <f>#REF!-BC311</f>
        <v>#REF!</v>
      </c>
      <c r="BF311" s="2">
        <v>0</v>
      </c>
      <c r="BH311" s="2">
        <v>0</v>
      </c>
      <c r="BJ311" s="2">
        <v>0</v>
      </c>
      <c r="BL311" s="7" t="e">
        <f>#REF!*14</f>
        <v>#REF!</v>
      </c>
      <c r="BM311" s="9"/>
      <c r="BN311" s="8"/>
      <c r="BO311" s="13"/>
      <c r="BP311" s="13"/>
      <c r="BQ311" s="13"/>
      <c r="BR311" s="13"/>
      <c r="BS311" s="13"/>
      <c r="BT311" s="10"/>
      <c r="BU311" s="11"/>
      <c r="BV311" s="12"/>
      <c r="CC311" s="41"/>
      <c r="CD311" s="41"/>
      <c r="CE311" s="41"/>
      <c r="CF311" s="42"/>
      <c r="CG311" s="42"/>
      <c r="CH311" s="42"/>
      <c r="CI311" s="42"/>
      <c r="CJ311" s="42"/>
      <c r="CK311" s="42"/>
    </row>
    <row r="312" spans="1:89" hidden="1" x14ac:dyDescent="0.25">
      <c r="A312" s="2" t="s">
        <v>335</v>
      </c>
      <c r="B312" s="2" t="s">
        <v>336</v>
      </c>
      <c r="C312" s="2" t="s">
        <v>336</v>
      </c>
      <c r="D312" s="4" t="s">
        <v>60</v>
      </c>
      <c r="E312" s="4" t="s">
        <v>60</v>
      </c>
      <c r="F312" s="5" t="e">
        <f>IF(AZ312="S",
IF(#REF!+BH312=2012,
IF(#REF!=1,"12-13/1",
IF(#REF!=2,"12-13/2",
IF(#REF!=3,"13-14/1",
IF(#REF!=4,"13-14/2","Hata1")))),
IF(#REF!+BH312=2013,
IF(#REF!=1,"13-14/1",
IF(#REF!=2,"13-14/2",
IF(#REF!=3,"14-15/1",
IF(#REF!=4,"14-15/2","Hata2")))),
IF(#REF!+BH312=2014,
IF(#REF!=1,"14-15/1",
IF(#REF!=2,"14-15/2",
IF(#REF!=3,"15-16/1",
IF(#REF!=4,"15-16/2","Hata3")))),
IF(#REF!+BH312=2015,
IF(#REF!=1,"15-16/1",
IF(#REF!=2,"15-16/2",
IF(#REF!=3,"16-17/1",
IF(#REF!=4,"16-17/2","Hata4")))),
IF(#REF!+BH312=2016,
IF(#REF!=1,"16-17/1",
IF(#REF!=2,"16-17/2",
IF(#REF!=3,"17-18/1",
IF(#REF!=4,"17-18/2","Hata5")))),
IF(#REF!+BH312=2017,
IF(#REF!=1,"17-18/1",
IF(#REF!=2,"17-18/2",
IF(#REF!=3,"18-19/1",
IF(#REF!=4,"18-19/2","Hata6")))),
IF(#REF!+BH312=2018,
IF(#REF!=1,"18-19/1",
IF(#REF!=2,"18-19/2",
IF(#REF!=3,"19-20/1",
IF(#REF!=4,"19-20/2","Hata7")))),
IF(#REF!+BH312=2019,
IF(#REF!=1,"19-20/1",
IF(#REF!=2,"19-20/2",
IF(#REF!=3,"20-21/1",
IF(#REF!=4,"20-21/2","Hata8")))),
IF(#REF!+BH312=2020,
IF(#REF!=1,"20-21/1",
IF(#REF!=2,"20-21/2",
IF(#REF!=3,"21-22/1",
IF(#REF!=4,"21-22/2","Hata9")))),
IF(#REF!+BH312=2021,
IF(#REF!=1,"21-22/1",
IF(#REF!=2,"21-22/2",
IF(#REF!=3,"22-23/1",
IF(#REF!=4,"22-23/2","Hata10")))),
IF(#REF!+BH312=2022,
IF(#REF!=1,"22-23/1",
IF(#REF!=2,"22-23/2",
IF(#REF!=3,"23-24/1",
IF(#REF!=4,"23-24/2","Hata11")))),
IF(#REF!+BH312=2023,
IF(#REF!=1,"23-24/1",
IF(#REF!=2,"23-24/2",
IF(#REF!=3,"24-25/1",
IF(#REF!=4,"24-25/2","Hata12")))),
)))))))))))),
IF(AZ312="T",
IF(#REF!+BH312=2012,
IF(#REF!=1,"12-13/1",
IF(#REF!=2,"12-13/2",
IF(#REF!=3,"12-13/3",
IF(#REF!=4,"13-14/1",
IF(#REF!=5,"13-14/2",
IF(#REF!=6,"13-14/3","Hata1")))))),
IF(#REF!+BH312=2013,
IF(#REF!=1,"13-14/1",
IF(#REF!=2,"13-14/2",
IF(#REF!=3,"13-14/3",
IF(#REF!=4,"14-15/1",
IF(#REF!=5,"14-15/2",
IF(#REF!=6,"14-15/3","Hata2")))))),
IF(#REF!+BH312=2014,
IF(#REF!=1,"14-15/1",
IF(#REF!=2,"14-15/2",
IF(#REF!=3,"14-15/3",
IF(#REF!=4,"15-16/1",
IF(#REF!=5,"15-16/2",
IF(#REF!=6,"15-16/3","Hata3")))))),
IF(AND(#REF!+#REF!&gt;2014,#REF!+#REF!&lt;2015,BH312=1),
IF(#REF!=0.1,"14-15/0.1",
IF(#REF!=0.2,"14-15/0.2",
IF(#REF!=0.3,"14-15/0.3","Hata4"))),
IF(#REF!+BH312=2015,
IF(#REF!=1,"15-16/1",
IF(#REF!=2,"15-16/2",
IF(#REF!=3,"15-16/3",
IF(#REF!=4,"16-17/1",
IF(#REF!=5,"16-17/2",
IF(#REF!=6,"16-17/3","Hata5")))))),
IF(#REF!+BH312=2016,
IF(#REF!=1,"16-17/1",
IF(#REF!=2,"16-17/2",
IF(#REF!=3,"16-17/3",
IF(#REF!=4,"17-18/1",
IF(#REF!=5,"17-18/2",
IF(#REF!=6,"17-18/3","Hata6")))))),
IF(#REF!+BH312=2017,
IF(#REF!=1,"17-18/1",
IF(#REF!=2,"17-18/2",
IF(#REF!=3,"17-18/3",
IF(#REF!=4,"18-19/1",
IF(#REF!=5,"18-19/2",
IF(#REF!=6,"18-19/3","Hata7")))))),
IF(#REF!+BH312=2018,
IF(#REF!=1,"18-19/1",
IF(#REF!=2,"18-19/2",
IF(#REF!=3,"18-19/3",
IF(#REF!=4,"19-20/1",
IF(#REF!=5," 19-20/2",
IF(#REF!=6,"19-20/3","Hata8")))))),
IF(#REF!+BH312=2019,
IF(#REF!=1,"19-20/1",
IF(#REF!=2,"19-20/2",
IF(#REF!=3,"19-20/3",
IF(#REF!=4,"20-21/1",
IF(#REF!=5,"20-21/2",
IF(#REF!=6,"20-21/3","Hata9")))))),
IF(#REF!+BH312=2020,
IF(#REF!=1,"20-21/1",
IF(#REF!=2,"20-21/2",
IF(#REF!=3,"20-21/3",
IF(#REF!=4,"21-22/1",
IF(#REF!=5,"21-22/2",
IF(#REF!=6,"21-22/3","Hata10")))))),
IF(#REF!+BH312=2021,
IF(#REF!=1,"21-22/1",
IF(#REF!=2,"21-22/2",
IF(#REF!=3,"21-22/3",
IF(#REF!=4,"22-23/1",
IF(#REF!=5,"22-23/2",
IF(#REF!=6,"22-23/3","Hata11")))))),
IF(#REF!+BH312=2022,
IF(#REF!=1,"22-23/1",
IF(#REF!=2,"22-23/2",
IF(#REF!=3,"22-23/3",
IF(#REF!=4,"23-24/1",
IF(#REF!=5,"23-24/2",
IF(#REF!=6,"23-24/3","Hata12")))))),
IF(#REF!+BH312=2023,
IF(#REF!=1,"23-24/1",
IF(#REF!=2,"23-24/2",
IF(#REF!=3,"23-24/3",
IF(#REF!=4,"24-25/1",
IF(#REF!=5,"24-25/2",
IF(#REF!=6,"24-25/3","Hata13")))))),
))))))))))))))
)</f>
        <v>#REF!</v>
      </c>
      <c r="G312" s="4"/>
      <c r="H312" s="2" t="s">
        <v>154</v>
      </c>
      <c r="I312" s="2">
        <v>238537</v>
      </c>
      <c r="J312" s="2" t="s">
        <v>107</v>
      </c>
      <c r="Q312" s="5">
        <v>2</v>
      </c>
      <c r="R312" s="2">
        <f>VLOOKUP($Q312,[1]sistem!$I$3:$L$10,2,FALSE)</f>
        <v>0</v>
      </c>
      <c r="S312" s="2">
        <f>VLOOKUP($Q312,[1]sistem!$I$3:$L$10,3,FALSE)</f>
        <v>2</v>
      </c>
      <c r="T312" s="2">
        <f>VLOOKUP($Q312,[1]sistem!$I$3:$L$10,4,FALSE)</f>
        <v>1</v>
      </c>
      <c r="U312" s="2" t="e">
        <f>VLOOKUP($AZ312,[1]sistem!$I$13:$L$14,2,FALSE)*#REF!</f>
        <v>#REF!</v>
      </c>
      <c r="V312" s="2" t="e">
        <f>VLOOKUP($AZ312,[1]sistem!$I$13:$L$14,3,FALSE)*#REF!</f>
        <v>#REF!</v>
      </c>
      <c r="W312" s="2" t="e">
        <f>VLOOKUP($AZ312,[1]sistem!$I$13:$L$14,4,FALSE)*#REF!</f>
        <v>#REF!</v>
      </c>
      <c r="X312" s="2" t="e">
        <f t="shared" si="96"/>
        <v>#REF!</v>
      </c>
      <c r="Y312" s="2" t="e">
        <f t="shared" si="97"/>
        <v>#REF!</v>
      </c>
      <c r="Z312" s="2" t="e">
        <f t="shared" si="98"/>
        <v>#REF!</v>
      </c>
      <c r="AA312" s="2" t="e">
        <f t="shared" si="99"/>
        <v>#REF!</v>
      </c>
      <c r="AB312" s="2">
        <f>VLOOKUP(AZ312,[1]sistem!$I$18:$J$19,2,FALSE)</f>
        <v>14</v>
      </c>
      <c r="AC312" s="2">
        <v>0.25</v>
      </c>
      <c r="AD312" s="2">
        <f>VLOOKUP($Q312,[1]sistem!$I$3:$M$10,5,FALSE)</f>
        <v>2</v>
      </c>
      <c r="AE312" s="2">
        <v>5</v>
      </c>
      <c r="AG312" s="2">
        <f>AE312*AK312</f>
        <v>70</v>
      </c>
      <c r="AH312" s="2">
        <f>VLOOKUP($Q312,[1]sistem!$I$3:$N$10,6,FALSE)</f>
        <v>3</v>
      </c>
      <c r="AI312" s="2">
        <v>2</v>
      </c>
      <c r="AJ312" s="2">
        <f t="shared" si="100"/>
        <v>6</v>
      </c>
      <c r="AK312" s="2">
        <f>VLOOKUP($AZ312,[1]sistem!$I$18:$K$19,3,FALSE)</f>
        <v>14</v>
      </c>
      <c r="AL312" s="2" t="e">
        <f>AK312*#REF!</f>
        <v>#REF!</v>
      </c>
      <c r="AM312" s="2" t="e">
        <f t="shared" si="101"/>
        <v>#REF!</v>
      </c>
      <c r="AN312" s="2">
        <f t="shared" si="111"/>
        <v>25</v>
      </c>
      <c r="AO312" s="2" t="e">
        <f t="shared" si="102"/>
        <v>#REF!</v>
      </c>
      <c r="AP312" s="2" t="e">
        <f>ROUND(AO312-#REF!,0)</f>
        <v>#REF!</v>
      </c>
      <c r="AQ312" s="2">
        <f>IF(AZ312="s",IF(Q312=0,0,
IF(Q312=1,#REF!*4*4,
IF(Q312=2,0,
IF(Q312=3,#REF!*4*2,
IF(Q312=4,0,
IF(Q312=5,0,
IF(Q312=6,0,
IF(Q312=7,0)))))))),
IF(AZ312="t",
IF(Q312=0,0,
IF(Q312=1,#REF!*4*4*0.8,
IF(Q312=2,0,
IF(Q312=3,#REF!*4*2*0.8,
IF(Q312=4,0,
IF(Q312=5,0,
IF(Q312=6,0,
IF(Q312=7,0))))))))))</f>
        <v>0</v>
      </c>
      <c r="AR312" s="2" t="e">
        <f>IF(AZ312="s",
IF(Q312=0,0,
IF(Q312=1,0,
IF(Q312=2,#REF!*4*2,
IF(Q312=3,#REF!*4,
IF(Q312=4,#REF!*4,
IF(Q312=5,0,
IF(Q312=6,0,
IF(Q312=7,#REF!*4)))))))),
IF(AZ312="t",
IF(Q312=0,0,
IF(Q312=1,0,
IF(Q312=2,#REF!*4*2*0.8,
IF(Q312=3,#REF!*4*0.8,
IF(Q312=4,#REF!*4*0.8,
IF(Q312=5,0,
IF(Q312=6,0,
IF(Q312=7,#REF!*4))))))))))</f>
        <v>#REF!</v>
      </c>
      <c r="AS312" s="2" t="e">
        <f>IF(AZ312="s",
IF(Q312=0,0,
IF(Q312=1,#REF!*2,
IF(Q312=2,#REF!*2,
IF(Q312=3,#REF!*2,
IF(Q312=4,#REF!*2,
IF(Q312=5,#REF!*2,
IF(Q312=6,#REF!*2,
IF(Q312=7,#REF!*2)))))))),
IF(AZ312="t",
IF(Q312=0,#REF!*2*0.8,
IF(Q312=1,#REF!*2*0.8,
IF(Q312=2,#REF!*2*0.8,
IF(Q312=3,#REF!*2*0.8,
IF(Q312=4,#REF!*2*0.8,
IF(Q312=5,#REF!*2*0.8,
IF(Q312=6,#REF!*1*0.8,
IF(Q312=7,#REF!*2))))))))))</f>
        <v>#REF!</v>
      </c>
      <c r="AT312" s="2" t="e">
        <f t="shared" si="103"/>
        <v>#REF!</v>
      </c>
      <c r="AU312" s="2" t="e">
        <f>IF(AZ312="s",
IF(Q312=0,0,
IF(Q312=1,(14-2)*(#REF!+#REF!)/4*4,
IF(Q312=2,(14-2)*(#REF!+#REF!)/4*2,
IF(Q312=3,(14-2)*(#REF!+#REF!)/4*3,
IF(Q312=4,(14-2)*(#REF!+#REF!)/4,
IF(Q312=5,(14-2)*#REF!/4,
IF(Q312=6,0,
IF(Q312=7,(14)*#REF!)))))))),
IF(AZ312="t",
IF(Q312=0,0,
IF(Q312=1,(11-2)*(#REF!+#REF!)/4*4,
IF(Q312=2,(11-2)*(#REF!+#REF!)/4*2,
IF(Q312=3,(11-2)*(#REF!+#REF!)/4*3,
IF(Q312=4,(11-2)*(#REF!+#REF!)/4,
IF(Q312=5,(11-2)*#REF!/4,
IF(Q312=6,0,
IF(Q312=7,(11)*#REF!))))))))))</f>
        <v>#REF!</v>
      </c>
      <c r="AV312" s="2" t="e">
        <f t="shared" si="104"/>
        <v>#REF!</v>
      </c>
      <c r="AW312" s="2">
        <f t="shared" si="105"/>
        <v>12</v>
      </c>
      <c r="AX312" s="2">
        <f t="shared" si="106"/>
        <v>6</v>
      </c>
      <c r="AY312" s="2" t="e">
        <f t="shared" si="107"/>
        <v>#REF!</v>
      </c>
      <c r="AZ312" s="2" t="s">
        <v>63</v>
      </c>
      <c r="BA312" s="2" t="e">
        <f>IF(BG312="A",0,IF(AZ312="s",14*#REF!,IF(AZ312="T",11*#REF!,"HATA")))</f>
        <v>#REF!</v>
      </c>
      <c r="BB312" s="2" t="e">
        <f t="shared" si="108"/>
        <v>#REF!</v>
      </c>
      <c r="BC312" s="2" t="e">
        <f t="shared" si="109"/>
        <v>#REF!</v>
      </c>
      <c r="BD312" s="2" t="e">
        <f>IF(BC312-#REF!=0,"DOĞRU","YANLIŞ")</f>
        <v>#REF!</v>
      </c>
      <c r="BE312" s="2" t="e">
        <f>#REF!-BC312</f>
        <v>#REF!</v>
      </c>
      <c r="BF312" s="2">
        <v>0</v>
      </c>
      <c r="BH312" s="2">
        <v>0</v>
      </c>
      <c r="BJ312" s="2">
        <v>2</v>
      </c>
      <c r="BL312" s="7" t="e">
        <f>#REF!*14</f>
        <v>#REF!</v>
      </c>
      <c r="BM312" s="9"/>
      <c r="BN312" s="8"/>
      <c r="BO312" s="13"/>
      <c r="BP312" s="13"/>
      <c r="BQ312" s="13"/>
      <c r="BR312" s="13"/>
      <c r="BS312" s="13"/>
      <c r="BT312" s="10"/>
      <c r="BU312" s="11"/>
      <c r="BV312" s="12"/>
      <c r="CC312" s="41"/>
      <c r="CD312" s="41"/>
      <c r="CE312" s="41"/>
      <c r="CF312" s="42"/>
      <c r="CG312" s="42"/>
      <c r="CH312" s="42"/>
      <c r="CI312" s="42"/>
      <c r="CJ312" s="42"/>
      <c r="CK312" s="42"/>
    </row>
    <row r="313" spans="1:89" hidden="1" x14ac:dyDescent="0.25">
      <c r="A313" s="2" t="s">
        <v>139</v>
      </c>
      <c r="B313" s="2" t="s">
        <v>132</v>
      </c>
      <c r="C313" s="2" t="s">
        <v>132</v>
      </c>
      <c r="D313" s="4" t="s">
        <v>60</v>
      </c>
      <c r="E313" s="4" t="s">
        <v>60</v>
      </c>
      <c r="F313" s="5" t="e">
        <f>IF(AZ313="S",
IF(#REF!+BH313=2012,
IF(#REF!=1,"12-13/1",
IF(#REF!=2,"12-13/2",
IF(#REF!=3,"13-14/1",
IF(#REF!=4,"13-14/2","Hata1")))),
IF(#REF!+BH313=2013,
IF(#REF!=1,"13-14/1",
IF(#REF!=2,"13-14/2",
IF(#REF!=3,"14-15/1",
IF(#REF!=4,"14-15/2","Hata2")))),
IF(#REF!+BH313=2014,
IF(#REF!=1,"14-15/1",
IF(#REF!=2,"14-15/2",
IF(#REF!=3,"15-16/1",
IF(#REF!=4,"15-16/2","Hata3")))),
IF(#REF!+BH313=2015,
IF(#REF!=1,"15-16/1",
IF(#REF!=2,"15-16/2",
IF(#REF!=3,"16-17/1",
IF(#REF!=4,"16-17/2","Hata4")))),
IF(#REF!+BH313=2016,
IF(#REF!=1,"16-17/1",
IF(#REF!=2,"16-17/2",
IF(#REF!=3,"17-18/1",
IF(#REF!=4,"17-18/2","Hata5")))),
IF(#REF!+BH313=2017,
IF(#REF!=1,"17-18/1",
IF(#REF!=2,"17-18/2",
IF(#REF!=3,"18-19/1",
IF(#REF!=4,"18-19/2","Hata6")))),
IF(#REF!+BH313=2018,
IF(#REF!=1,"18-19/1",
IF(#REF!=2,"18-19/2",
IF(#REF!=3,"19-20/1",
IF(#REF!=4,"19-20/2","Hata7")))),
IF(#REF!+BH313=2019,
IF(#REF!=1,"19-20/1",
IF(#REF!=2,"19-20/2",
IF(#REF!=3,"20-21/1",
IF(#REF!=4,"20-21/2","Hata8")))),
IF(#REF!+BH313=2020,
IF(#REF!=1,"20-21/1",
IF(#REF!=2,"20-21/2",
IF(#REF!=3,"21-22/1",
IF(#REF!=4,"21-22/2","Hata9")))),
IF(#REF!+BH313=2021,
IF(#REF!=1,"21-22/1",
IF(#REF!=2,"21-22/2",
IF(#REF!=3,"22-23/1",
IF(#REF!=4,"22-23/2","Hata10")))),
IF(#REF!+BH313=2022,
IF(#REF!=1,"22-23/1",
IF(#REF!=2,"22-23/2",
IF(#REF!=3,"23-24/1",
IF(#REF!=4,"23-24/2","Hata11")))),
IF(#REF!+BH313=2023,
IF(#REF!=1,"23-24/1",
IF(#REF!=2,"23-24/2",
IF(#REF!=3,"24-25/1",
IF(#REF!=4,"24-25/2","Hata12")))),
)))))))))))),
IF(AZ313="T",
IF(#REF!+BH313=2012,
IF(#REF!=1,"12-13/1",
IF(#REF!=2,"12-13/2",
IF(#REF!=3,"12-13/3",
IF(#REF!=4,"13-14/1",
IF(#REF!=5,"13-14/2",
IF(#REF!=6,"13-14/3","Hata1")))))),
IF(#REF!+BH313=2013,
IF(#REF!=1,"13-14/1",
IF(#REF!=2,"13-14/2",
IF(#REF!=3,"13-14/3",
IF(#REF!=4,"14-15/1",
IF(#REF!=5,"14-15/2",
IF(#REF!=6,"14-15/3","Hata2")))))),
IF(#REF!+BH313=2014,
IF(#REF!=1,"14-15/1",
IF(#REF!=2,"14-15/2",
IF(#REF!=3,"14-15/3",
IF(#REF!=4,"15-16/1",
IF(#REF!=5,"15-16/2",
IF(#REF!=6,"15-16/3","Hata3")))))),
IF(AND(#REF!+#REF!&gt;2014,#REF!+#REF!&lt;2015,BH313=1),
IF(#REF!=0.1,"14-15/0.1",
IF(#REF!=0.2,"14-15/0.2",
IF(#REF!=0.3,"14-15/0.3","Hata4"))),
IF(#REF!+BH313=2015,
IF(#REF!=1,"15-16/1",
IF(#REF!=2,"15-16/2",
IF(#REF!=3,"15-16/3",
IF(#REF!=4,"16-17/1",
IF(#REF!=5,"16-17/2",
IF(#REF!=6,"16-17/3","Hata5")))))),
IF(#REF!+BH313=2016,
IF(#REF!=1,"16-17/1",
IF(#REF!=2,"16-17/2",
IF(#REF!=3,"16-17/3",
IF(#REF!=4,"17-18/1",
IF(#REF!=5,"17-18/2",
IF(#REF!=6,"17-18/3","Hata6")))))),
IF(#REF!+BH313=2017,
IF(#REF!=1,"17-18/1",
IF(#REF!=2,"17-18/2",
IF(#REF!=3,"17-18/3",
IF(#REF!=4,"18-19/1",
IF(#REF!=5,"18-19/2",
IF(#REF!=6,"18-19/3","Hata7")))))),
IF(#REF!+BH313=2018,
IF(#REF!=1,"18-19/1",
IF(#REF!=2,"18-19/2",
IF(#REF!=3,"18-19/3",
IF(#REF!=4,"19-20/1",
IF(#REF!=5," 19-20/2",
IF(#REF!=6,"19-20/3","Hata8")))))),
IF(#REF!+BH313=2019,
IF(#REF!=1,"19-20/1",
IF(#REF!=2,"19-20/2",
IF(#REF!=3,"19-20/3",
IF(#REF!=4,"20-21/1",
IF(#REF!=5,"20-21/2",
IF(#REF!=6,"20-21/3","Hata9")))))),
IF(#REF!+BH313=2020,
IF(#REF!=1,"20-21/1",
IF(#REF!=2,"20-21/2",
IF(#REF!=3,"20-21/3",
IF(#REF!=4,"21-22/1",
IF(#REF!=5,"21-22/2",
IF(#REF!=6,"21-22/3","Hata10")))))),
IF(#REF!+BH313=2021,
IF(#REF!=1,"21-22/1",
IF(#REF!=2,"21-22/2",
IF(#REF!=3,"21-22/3",
IF(#REF!=4,"22-23/1",
IF(#REF!=5,"22-23/2",
IF(#REF!=6,"22-23/3","Hata11")))))),
IF(#REF!+BH313=2022,
IF(#REF!=1,"22-23/1",
IF(#REF!=2,"22-23/2",
IF(#REF!=3,"22-23/3",
IF(#REF!=4,"23-24/1",
IF(#REF!=5,"23-24/2",
IF(#REF!=6,"23-24/3","Hata12")))))),
IF(#REF!+BH313=2023,
IF(#REF!=1,"23-24/1",
IF(#REF!=2,"23-24/2",
IF(#REF!=3,"23-24/3",
IF(#REF!=4,"24-25/1",
IF(#REF!=5,"24-25/2",
IF(#REF!=6,"24-25/3","Hata13")))))),
))))))))))))))
)</f>
        <v>#REF!</v>
      </c>
      <c r="G313" s="4"/>
      <c r="H313" s="2" t="s">
        <v>154</v>
      </c>
      <c r="I313" s="2">
        <v>238537</v>
      </c>
      <c r="J313" s="2" t="s">
        <v>107</v>
      </c>
      <c r="O313" s="2" t="s">
        <v>135</v>
      </c>
      <c r="P313" s="2" t="s">
        <v>135</v>
      </c>
      <c r="Q313" s="5">
        <v>7</v>
      </c>
      <c r="R313" s="2">
        <f>VLOOKUP($Q313,[1]sistem!$I$3:$L$10,2,FALSE)</f>
        <v>0</v>
      </c>
      <c r="S313" s="2">
        <f>VLOOKUP($Q313,[1]sistem!$I$3:$L$10,3,FALSE)</f>
        <v>1</v>
      </c>
      <c r="T313" s="2">
        <f>VLOOKUP($Q313,[1]sistem!$I$3:$L$10,4,FALSE)</f>
        <v>1</v>
      </c>
      <c r="U313" s="2" t="e">
        <f>VLOOKUP($AZ313,[1]sistem!$I$13:$L$14,2,FALSE)*#REF!</f>
        <v>#REF!</v>
      </c>
      <c r="V313" s="2" t="e">
        <f>VLOOKUP($AZ313,[1]sistem!$I$13:$L$14,3,FALSE)*#REF!</f>
        <v>#REF!</v>
      </c>
      <c r="W313" s="2" t="e">
        <f>VLOOKUP($AZ313,[1]sistem!$I$13:$L$14,4,FALSE)*#REF!</f>
        <v>#REF!</v>
      </c>
      <c r="X313" s="2" t="e">
        <f t="shared" ref="X313:X372" si="112">R313*U313</f>
        <v>#REF!</v>
      </c>
      <c r="Y313" s="2" t="e">
        <f t="shared" ref="Y313:Y372" si="113">S313*V313</f>
        <v>#REF!</v>
      </c>
      <c r="Z313" s="2" t="e">
        <f t="shared" ref="Z313:Z372" si="114">T313*W313</f>
        <v>#REF!</v>
      </c>
      <c r="AA313" s="2" t="e">
        <f t="shared" ref="AA313:AA372" si="115">SUM(X313:Z313)</f>
        <v>#REF!</v>
      </c>
      <c r="AB313" s="2">
        <f>VLOOKUP(AZ313,[1]sistem!$I$18:$J$19,2,FALSE)</f>
        <v>14</v>
      </c>
      <c r="AC313" s="2">
        <v>0.25</v>
      </c>
      <c r="AD313" s="2">
        <f>VLOOKUP($Q313,[1]sistem!$I$3:$M$10,5,FALSE)</f>
        <v>1</v>
      </c>
      <c r="AG313" s="2" t="e">
        <f>(#REF!+#REF!)*AB313</f>
        <v>#REF!</v>
      </c>
      <c r="AH313" s="2">
        <f>VLOOKUP($Q313,[1]sistem!$I$3:$N$10,6,FALSE)</f>
        <v>2</v>
      </c>
      <c r="AI313" s="2">
        <v>2</v>
      </c>
      <c r="AJ313" s="2">
        <f t="shared" ref="AJ313:AJ372" si="116">AH313*AI313</f>
        <v>4</v>
      </c>
      <c r="AK313" s="2">
        <f>VLOOKUP($AZ313,[1]sistem!$I$18:$K$19,3,FALSE)</f>
        <v>14</v>
      </c>
      <c r="AL313" s="2" t="e">
        <f>AK313*#REF!</f>
        <v>#REF!</v>
      </c>
      <c r="AM313" s="2" t="e">
        <f t="shared" ref="AM313:AM372" si="117">AL313+AJ313+AG313+X313+Y313+Z313</f>
        <v>#REF!</v>
      </c>
      <c r="AN313" s="2">
        <f t="shared" si="111"/>
        <v>25</v>
      </c>
      <c r="AO313" s="2" t="e">
        <f t="shared" ref="AO313:AO372" si="118">ROUND(AM313/AN313,0)</f>
        <v>#REF!</v>
      </c>
      <c r="AP313" s="2" t="e">
        <f>ROUND(AO313-#REF!,0)</f>
        <v>#REF!</v>
      </c>
      <c r="AQ313" s="2">
        <f>IF(AZ313="s",IF(Q313=0,0,
IF(Q313=1,#REF!*4*4,
IF(Q313=2,0,
IF(Q313=3,#REF!*4*2,
IF(Q313=4,0,
IF(Q313=5,0,
IF(Q313=6,0,
IF(Q313=7,0)))))))),
IF(AZ313="t",
IF(Q313=0,0,
IF(Q313=1,#REF!*4*4*0.8,
IF(Q313=2,0,
IF(Q313=3,#REF!*4*2*0.8,
IF(Q313=4,0,
IF(Q313=5,0,
IF(Q313=6,0,
IF(Q313=7,0))))))))))</f>
        <v>0</v>
      </c>
      <c r="AR313" s="2" t="e">
        <f>IF(AZ313="s",
IF(Q313=0,0,
IF(Q313=1,0,
IF(Q313=2,#REF!*4*2,
IF(Q313=3,#REF!*4,
IF(Q313=4,#REF!*4,
IF(Q313=5,0,
IF(Q313=6,0,
IF(Q313=7,#REF!*4)))))))),
IF(AZ313="t",
IF(Q313=0,0,
IF(Q313=1,0,
IF(Q313=2,#REF!*4*2*0.8,
IF(Q313=3,#REF!*4*0.8,
IF(Q313=4,#REF!*4*0.8,
IF(Q313=5,0,
IF(Q313=6,0,
IF(Q313=7,#REF!*4))))))))))</f>
        <v>#REF!</v>
      </c>
      <c r="AS313" s="2" t="e">
        <f>IF(AZ313="s",
IF(Q313=0,0,
IF(Q313=1,#REF!*2,
IF(Q313=2,#REF!*2,
IF(Q313=3,#REF!*2,
IF(Q313=4,#REF!*2,
IF(Q313=5,#REF!*2,
IF(Q313=6,#REF!*2,
IF(Q313=7,#REF!*2)))))))),
IF(AZ313="t",
IF(Q313=0,#REF!*2*0.8,
IF(Q313=1,#REF!*2*0.8,
IF(Q313=2,#REF!*2*0.8,
IF(Q313=3,#REF!*2*0.8,
IF(Q313=4,#REF!*2*0.8,
IF(Q313=5,#REF!*2*0.8,
IF(Q313=6,#REF!*1*0.8,
IF(Q313=7,#REF!*2))))))))))</f>
        <v>#REF!</v>
      </c>
      <c r="AT313" s="2" t="e">
        <f t="shared" ref="AT313:AT372" si="119">SUM(AQ313:AS313)-SUM(X313:Z313)</f>
        <v>#REF!</v>
      </c>
      <c r="AU313" s="2" t="e">
        <f>IF(AZ313="s",
IF(Q313=0,0,
IF(Q313=1,(14-2)*(#REF!+#REF!)/4*4,
IF(Q313=2,(14-2)*(#REF!+#REF!)/4*2,
IF(Q313=3,(14-2)*(#REF!+#REF!)/4*3,
IF(Q313=4,(14-2)*(#REF!+#REF!)/4,
IF(Q313=5,(14-2)*#REF!/4,
IF(Q313=6,0,
IF(Q313=7,(14)*#REF!)))))))),
IF(AZ313="t",
IF(Q313=0,0,
IF(Q313=1,(11-2)*(#REF!+#REF!)/4*4,
IF(Q313=2,(11-2)*(#REF!+#REF!)/4*2,
IF(Q313=3,(11-2)*(#REF!+#REF!)/4*3,
IF(Q313=4,(11-2)*(#REF!+#REF!)/4,
IF(Q313=5,(11-2)*#REF!/4,
IF(Q313=6,0,
IF(Q313=7,(11)*#REF!))))))))))</f>
        <v>#REF!</v>
      </c>
      <c r="AV313" s="2" t="e">
        <f t="shared" ref="AV313:AV372" si="120">AU313-AG313</f>
        <v>#REF!</v>
      </c>
      <c r="AW313" s="2">
        <f t="shared" ref="AW313:AW372" si="121">IF(AZ313="s",
IF(Q313=0,0,
IF(Q313=1,4*5,
IF(Q313=2,4*3,
IF(Q313=3,4*4,
IF(Q313=4,4*2,
IF(Q313=5,4,
IF(Q313=6,4/2,
IF(Q313=7,4*2,)))))))),
IF(AZ313="t",
IF(Q313=0,0,
IF(Q313=1,4*5,
IF(Q313=2,4*3,
IF(Q313=3,4*4,
IF(Q313=4,4*2,
IF(Q313=5,4,
IF(Q313=6,4/2,
IF(Q313=7,4*2))))))))))</f>
        <v>8</v>
      </c>
      <c r="AX313" s="2">
        <f t="shared" ref="AX313:AX372" si="122">AW313-AJ313</f>
        <v>4</v>
      </c>
      <c r="AY313" s="2" t="e">
        <f t="shared" ref="AY313:AY372" si="123">AQ313+AR313+AS313+(IF(BF313=1,(AU313)*2,AU313))+AW313</f>
        <v>#REF!</v>
      </c>
      <c r="AZ313" s="2" t="s">
        <v>63</v>
      </c>
      <c r="BA313" s="2">
        <f>IF(BG313="A",0,IF(AZ313="s",14*#REF!,IF(AZ313="T",11*#REF!,"HATA")))</f>
        <v>0</v>
      </c>
      <c r="BB313" s="2" t="e">
        <f t="shared" ref="BB313:BB372" si="124">IF(BG313="Z",(BA313+AY313)*1.15,(BA313+AY313))</f>
        <v>#REF!</v>
      </c>
      <c r="BC313" s="2" t="e">
        <f t="shared" ref="BC313:BC372" si="125">IF(AZ313="s",ROUND(BB313/30,0),IF(AZ313="T",ROUND(BB313/25,0),"HATA"))</f>
        <v>#REF!</v>
      </c>
      <c r="BD313" s="2" t="e">
        <f>IF(BC313-#REF!=0,"DOĞRU","YANLIŞ")</f>
        <v>#REF!</v>
      </c>
      <c r="BE313" s="2" t="e">
        <f>#REF!-BC313</f>
        <v>#REF!</v>
      </c>
      <c r="BF313" s="2">
        <v>0</v>
      </c>
      <c r="BG313" s="2" t="s">
        <v>110</v>
      </c>
      <c r="BH313" s="2">
        <v>0</v>
      </c>
      <c r="BJ313" s="2">
        <v>7</v>
      </c>
      <c r="BL313" s="7" t="e">
        <f>#REF!*14</f>
        <v>#REF!</v>
      </c>
      <c r="BM313" s="9"/>
      <c r="BN313" s="8"/>
      <c r="BO313" s="13"/>
      <c r="BP313" s="13"/>
      <c r="BQ313" s="13"/>
      <c r="BR313" s="13"/>
      <c r="BS313" s="13"/>
      <c r="BT313" s="10"/>
      <c r="BU313" s="11"/>
      <c r="BV313" s="12"/>
      <c r="CC313" s="41"/>
      <c r="CD313" s="41"/>
      <c r="CE313" s="41"/>
      <c r="CF313" s="42"/>
      <c r="CG313" s="42"/>
      <c r="CH313" s="42"/>
      <c r="CI313" s="42"/>
      <c r="CJ313" s="42"/>
      <c r="CK313" s="42"/>
    </row>
    <row r="314" spans="1:89" hidden="1" x14ac:dyDescent="0.25">
      <c r="A314" s="2" t="s">
        <v>430</v>
      </c>
      <c r="B314" s="2" t="s">
        <v>431</v>
      </c>
      <c r="C314" s="2" t="s">
        <v>431</v>
      </c>
      <c r="D314" s="4" t="s">
        <v>60</v>
      </c>
      <c r="E314" s="4" t="s">
        <v>60</v>
      </c>
      <c r="F314" s="5" t="e">
        <f>IF(AZ314="S",
IF(#REF!+BH314=2012,
IF(#REF!=1,"12-13/1",
IF(#REF!=2,"12-13/2",
IF(#REF!=3,"13-14/1",
IF(#REF!=4,"13-14/2","Hata1")))),
IF(#REF!+BH314=2013,
IF(#REF!=1,"13-14/1",
IF(#REF!=2,"13-14/2",
IF(#REF!=3,"14-15/1",
IF(#REF!=4,"14-15/2","Hata2")))),
IF(#REF!+BH314=2014,
IF(#REF!=1,"14-15/1",
IF(#REF!=2,"14-15/2",
IF(#REF!=3,"15-16/1",
IF(#REF!=4,"15-16/2","Hata3")))),
IF(#REF!+BH314=2015,
IF(#REF!=1,"15-16/1",
IF(#REF!=2,"15-16/2",
IF(#REF!=3,"16-17/1",
IF(#REF!=4,"16-17/2","Hata4")))),
IF(#REF!+BH314=2016,
IF(#REF!=1,"16-17/1",
IF(#REF!=2,"16-17/2",
IF(#REF!=3,"17-18/1",
IF(#REF!=4,"17-18/2","Hata5")))),
IF(#REF!+BH314=2017,
IF(#REF!=1,"17-18/1",
IF(#REF!=2,"17-18/2",
IF(#REF!=3,"18-19/1",
IF(#REF!=4,"18-19/2","Hata6")))),
IF(#REF!+BH314=2018,
IF(#REF!=1,"18-19/1",
IF(#REF!=2,"18-19/2",
IF(#REF!=3,"19-20/1",
IF(#REF!=4,"19-20/2","Hata7")))),
IF(#REF!+BH314=2019,
IF(#REF!=1,"19-20/1",
IF(#REF!=2,"19-20/2",
IF(#REF!=3,"20-21/1",
IF(#REF!=4,"20-21/2","Hata8")))),
IF(#REF!+BH314=2020,
IF(#REF!=1,"20-21/1",
IF(#REF!=2,"20-21/2",
IF(#REF!=3,"21-22/1",
IF(#REF!=4,"21-22/2","Hata9")))),
IF(#REF!+BH314=2021,
IF(#REF!=1,"21-22/1",
IF(#REF!=2,"21-22/2",
IF(#REF!=3,"22-23/1",
IF(#REF!=4,"22-23/2","Hata10")))),
IF(#REF!+BH314=2022,
IF(#REF!=1,"22-23/1",
IF(#REF!=2,"22-23/2",
IF(#REF!=3,"23-24/1",
IF(#REF!=4,"23-24/2","Hata11")))),
IF(#REF!+BH314=2023,
IF(#REF!=1,"23-24/1",
IF(#REF!=2,"23-24/2",
IF(#REF!=3,"24-25/1",
IF(#REF!=4,"24-25/2","Hata12")))),
)))))))))))),
IF(AZ314="T",
IF(#REF!+BH314=2012,
IF(#REF!=1,"12-13/1",
IF(#REF!=2,"12-13/2",
IF(#REF!=3,"12-13/3",
IF(#REF!=4,"13-14/1",
IF(#REF!=5,"13-14/2",
IF(#REF!=6,"13-14/3","Hata1")))))),
IF(#REF!+BH314=2013,
IF(#REF!=1,"13-14/1",
IF(#REF!=2,"13-14/2",
IF(#REF!=3,"13-14/3",
IF(#REF!=4,"14-15/1",
IF(#REF!=5,"14-15/2",
IF(#REF!=6,"14-15/3","Hata2")))))),
IF(#REF!+BH314=2014,
IF(#REF!=1,"14-15/1",
IF(#REF!=2,"14-15/2",
IF(#REF!=3,"14-15/3",
IF(#REF!=4,"15-16/1",
IF(#REF!=5,"15-16/2",
IF(#REF!=6,"15-16/3","Hata3")))))),
IF(AND(#REF!+#REF!&gt;2014,#REF!+#REF!&lt;2015,BH314=1),
IF(#REF!=0.1,"14-15/0.1",
IF(#REF!=0.2,"14-15/0.2",
IF(#REF!=0.3,"14-15/0.3","Hata4"))),
IF(#REF!+BH314=2015,
IF(#REF!=1,"15-16/1",
IF(#REF!=2,"15-16/2",
IF(#REF!=3,"15-16/3",
IF(#REF!=4,"16-17/1",
IF(#REF!=5,"16-17/2",
IF(#REF!=6,"16-17/3","Hata5")))))),
IF(#REF!+BH314=2016,
IF(#REF!=1,"16-17/1",
IF(#REF!=2,"16-17/2",
IF(#REF!=3,"16-17/3",
IF(#REF!=4,"17-18/1",
IF(#REF!=5,"17-18/2",
IF(#REF!=6,"17-18/3","Hata6")))))),
IF(#REF!+BH314=2017,
IF(#REF!=1,"17-18/1",
IF(#REF!=2,"17-18/2",
IF(#REF!=3,"17-18/3",
IF(#REF!=4,"18-19/1",
IF(#REF!=5,"18-19/2",
IF(#REF!=6,"18-19/3","Hata7")))))),
IF(#REF!+BH314=2018,
IF(#REF!=1,"18-19/1",
IF(#REF!=2,"18-19/2",
IF(#REF!=3,"18-19/3",
IF(#REF!=4,"19-20/1",
IF(#REF!=5," 19-20/2",
IF(#REF!=6,"19-20/3","Hata8")))))),
IF(#REF!+BH314=2019,
IF(#REF!=1,"19-20/1",
IF(#REF!=2,"19-20/2",
IF(#REF!=3,"19-20/3",
IF(#REF!=4,"20-21/1",
IF(#REF!=5,"20-21/2",
IF(#REF!=6,"20-21/3","Hata9")))))),
IF(#REF!+BH314=2020,
IF(#REF!=1,"20-21/1",
IF(#REF!=2,"20-21/2",
IF(#REF!=3,"20-21/3",
IF(#REF!=4,"21-22/1",
IF(#REF!=5,"21-22/2",
IF(#REF!=6,"21-22/3","Hata10")))))),
IF(#REF!+BH314=2021,
IF(#REF!=1,"21-22/1",
IF(#REF!=2,"21-22/2",
IF(#REF!=3,"21-22/3",
IF(#REF!=4,"22-23/1",
IF(#REF!=5,"22-23/2",
IF(#REF!=6,"22-23/3","Hata11")))))),
IF(#REF!+BH314=2022,
IF(#REF!=1,"22-23/1",
IF(#REF!=2,"22-23/2",
IF(#REF!=3,"22-23/3",
IF(#REF!=4,"23-24/1",
IF(#REF!=5,"23-24/2",
IF(#REF!=6,"23-24/3","Hata12")))))),
IF(#REF!+BH314=2023,
IF(#REF!=1,"23-24/1",
IF(#REF!=2,"23-24/2",
IF(#REF!=3,"23-24/3",
IF(#REF!=4,"24-25/1",
IF(#REF!=5,"24-25/2",
IF(#REF!=6,"24-25/3","Hata13")))))),
))))))))))))))
)</f>
        <v>#REF!</v>
      </c>
      <c r="G314" s="4"/>
      <c r="H314" s="2" t="s">
        <v>154</v>
      </c>
      <c r="I314" s="2">
        <v>238537</v>
      </c>
      <c r="J314" s="2" t="s">
        <v>107</v>
      </c>
      <c r="O314" s="2" t="s">
        <v>432</v>
      </c>
      <c r="P314" s="2" t="s">
        <v>432</v>
      </c>
      <c r="Q314" s="5">
        <v>6</v>
      </c>
      <c r="R314" s="2">
        <f>VLOOKUP($Q314,[1]sistem!$I$3:$L$10,2,FALSE)</f>
        <v>0</v>
      </c>
      <c r="S314" s="2">
        <f>VLOOKUP($Q314,[1]sistem!$I$3:$L$10,3,FALSE)</f>
        <v>0</v>
      </c>
      <c r="T314" s="2">
        <f>VLOOKUP($Q314,[1]sistem!$I$3:$L$10,4,FALSE)</f>
        <v>1</v>
      </c>
      <c r="U314" s="2" t="e">
        <f>VLOOKUP($AZ314,[1]sistem!$I$13:$L$14,2,FALSE)*#REF!</f>
        <v>#REF!</v>
      </c>
      <c r="V314" s="2" t="e">
        <f>VLOOKUP($AZ314,[1]sistem!$I$13:$L$14,3,FALSE)*#REF!</f>
        <v>#REF!</v>
      </c>
      <c r="W314" s="2" t="e">
        <f>VLOOKUP($AZ314,[1]sistem!$I$13:$L$14,4,FALSE)*#REF!</f>
        <v>#REF!</v>
      </c>
      <c r="X314" s="2" t="e">
        <f t="shared" si="112"/>
        <v>#REF!</v>
      </c>
      <c r="Y314" s="2" t="e">
        <f t="shared" si="113"/>
        <v>#REF!</v>
      </c>
      <c r="Z314" s="2" t="e">
        <f t="shared" si="114"/>
        <v>#REF!</v>
      </c>
      <c r="AA314" s="2" t="e">
        <f t="shared" si="115"/>
        <v>#REF!</v>
      </c>
      <c r="AB314" s="2">
        <f>VLOOKUP(AZ314,[1]sistem!$I$18:$J$19,2,FALSE)</f>
        <v>14</v>
      </c>
      <c r="AC314" s="2">
        <v>0.25</v>
      </c>
      <c r="AD314" s="2">
        <f>VLOOKUP($Q314,[1]sistem!$I$3:$M$10,5,FALSE)</f>
        <v>0</v>
      </c>
      <c r="AG314" s="2" t="e">
        <f>(#REF!+#REF!)*AB314</f>
        <v>#REF!</v>
      </c>
      <c r="AH314" s="2">
        <f>VLOOKUP($Q314,[1]sistem!$I$3:$N$10,6,FALSE)</f>
        <v>1</v>
      </c>
      <c r="AI314" s="2">
        <v>2</v>
      </c>
      <c r="AJ314" s="2">
        <f t="shared" si="116"/>
        <v>2</v>
      </c>
      <c r="AK314" s="2">
        <f>VLOOKUP($AZ314,[1]sistem!$I$18:$K$19,3,FALSE)</f>
        <v>14</v>
      </c>
      <c r="AL314" s="2" t="e">
        <f>AK314*#REF!</f>
        <v>#REF!</v>
      </c>
      <c r="AM314" s="2" t="e">
        <f t="shared" si="117"/>
        <v>#REF!</v>
      </c>
      <c r="AN314" s="2">
        <f t="shared" si="111"/>
        <v>25</v>
      </c>
      <c r="AO314" s="2" t="e">
        <f t="shared" si="118"/>
        <v>#REF!</v>
      </c>
      <c r="AP314" s="2" t="e">
        <f>ROUND(AO314-#REF!,0)</f>
        <v>#REF!</v>
      </c>
      <c r="AQ314" s="2">
        <f>IF(AZ314="s",IF(Q314=0,0,
IF(Q314=1,#REF!*4*4,
IF(Q314=2,0,
IF(Q314=3,#REF!*4*2,
IF(Q314=4,0,
IF(Q314=5,0,
IF(Q314=6,0,
IF(Q314=7,0)))))))),
IF(AZ314="t",
IF(Q314=0,0,
IF(Q314=1,#REF!*4*4*0.8,
IF(Q314=2,0,
IF(Q314=3,#REF!*4*2*0.8,
IF(Q314=4,0,
IF(Q314=5,0,
IF(Q314=6,0,
IF(Q314=7,0))))))))))</f>
        <v>0</v>
      </c>
      <c r="AR314" s="2">
        <f>IF(AZ314="s",
IF(Q314=0,0,
IF(Q314=1,0,
IF(Q314=2,#REF!*4*2,
IF(Q314=3,#REF!*4,
IF(Q314=4,#REF!*4,
IF(Q314=5,0,
IF(Q314=6,0,
IF(Q314=7,#REF!*4)))))))),
IF(AZ314="t",
IF(Q314=0,0,
IF(Q314=1,0,
IF(Q314=2,#REF!*4*2*0.8,
IF(Q314=3,#REF!*4*0.8,
IF(Q314=4,#REF!*4*0.8,
IF(Q314=5,0,
IF(Q314=6,0,
IF(Q314=7,#REF!*4))))))))))</f>
        <v>0</v>
      </c>
      <c r="AS314" s="2" t="e">
        <f>IF(AZ314="s",
IF(Q314=0,0,
IF(Q314=1,#REF!*2,
IF(Q314=2,#REF!*2,
IF(Q314=3,#REF!*2,
IF(Q314=4,#REF!*2,
IF(Q314=5,#REF!*2,
IF(Q314=6,#REF!*2,
IF(Q314=7,#REF!*2)))))))),
IF(AZ314="t",
IF(Q314=0,#REF!*2*0.8,
IF(Q314=1,#REF!*2*0.8,
IF(Q314=2,#REF!*2*0.8,
IF(Q314=3,#REF!*2*0.8,
IF(Q314=4,#REF!*2*0.8,
IF(Q314=5,#REF!*2*0.8,
IF(Q314=6,#REF!*1*0.8,
IF(Q314=7,#REF!*2))))))))))</f>
        <v>#REF!</v>
      </c>
      <c r="AT314" s="2" t="e">
        <f t="shared" si="119"/>
        <v>#REF!</v>
      </c>
      <c r="AU314" s="2">
        <f>IF(AZ314="s",
IF(Q314=0,0,
IF(Q314=1,(14-2)*(#REF!+#REF!)/4*4,
IF(Q314=2,(14-2)*(#REF!+#REF!)/4*2,
IF(Q314=3,(14-2)*(#REF!+#REF!)/4*3,
IF(Q314=4,(14-2)*(#REF!+#REF!)/4,
IF(Q314=5,(14-2)*#REF!/4,
IF(Q314=6,0,
IF(Q314=7,(14)*#REF!)))))))),
IF(AZ314="t",
IF(Q314=0,0,
IF(Q314=1,(11-2)*(#REF!+#REF!)/4*4,
IF(Q314=2,(11-2)*(#REF!+#REF!)/4*2,
IF(Q314=3,(11-2)*(#REF!+#REF!)/4*3,
IF(Q314=4,(11-2)*(#REF!+#REF!)/4,
IF(Q314=5,(11-2)*#REF!/4,
IF(Q314=6,0,
IF(Q314=7,(11)*#REF!))))))))))</f>
        <v>0</v>
      </c>
      <c r="AV314" s="2" t="e">
        <f t="shared" si="120"/>
        <v>#REF!</v>
      </c>
      <c r="AW314" s="2">
        <f t="shared" si="121"/>
        <v>2</v>
      </c>
      <c r="AX314" s="2">
        <f t="shared" si="122"/>
        <v>0</v>
      </c>
      <c r="AY314" s="2" t="e">
        <f t="shared" si="123"/>
        <v>#REF!</v>
      </c>
      <c r="AZ314" s="2" t="s">
        <v>63</v>
      </c>
      <c r="BA314" s="2" t="e">
        <f>IF(BG314="A",0,IF(AZ314="s",14*#REF!,IF(AZ314="T",11*#REF!,"HATA")))</f>
        <v>#REF!</v>
      </c>
      <c r="BB314" s="2" t="e">
        <f t="shared" si="124"/>
        <v>#REF!</v>
      </c>
      <c r="BC314" s="2" t="e">
        <f t="shared" si="125"/>
        <v>#REF!</v>
      </c>
      <c r="BD314" s="2" t="e">
        <f>IF(BC314-#REF!=0,"DOĞRU","YANLIŞ")</f>
        <v>#REF!</v>
      </c>
      <c r="BE314" s="2" t="e">
        <f>#REF!-BC314</f>
        <v>#REF!</v>
      </c>
      <c r="BF314" s="2">
        <v>0</v>
      </c>
      <c r="BH314" s="2">
        <v>0</v>
      </c>
      <c r="BJ314" s="2">
        <v>6</v>
      </c>
      <c r="BL314" s="7" t="e">
        <f>#REF!*14</f>
        <v>#REF!</v>
      </c>
      <c r="BM314" s="9"/>
      <c r="BN314" s="8"/>
      <c r="BO314" s="13"/>
      <c r="BP314" s="13"/>
      <c r="BQ314" s="13"/>
      <c r="BR314" s="13"/>
      <c r="BS314" s="13"/>
      <c r="BT314" s="10"/>
      <c r="BU314" s="11"/>
      <c r="BV314" s="12"/>
      <c r="CC314" s="41"/>
      <c r="CD314" s="41"/>
      <c r="CE314" s="41"/>
      <c r="CF314" s="42"/>
      <c r="CG314" s="42"/>
      <c r="CH314" s="42"/>
      <c r="CI314" s="42"/>
      <c r="CJ314" s="42"/>
      <c r="CK314" s="42"/>
    </row>
    <row r="315" spans="1:89" hidden="1" x14ac:dyDescent="0.25">
      <c r="A315" s="2" t="s">
        <v>428</v>
      </c>
      <c r="B315" s="2" t="s">
        <v>429</v>
      </c>
      <c r="C315" s="2" t="s">
        <v>429</v>
      </c>
      <c r="D315" s="4" t="s">
        <v>60</v>
      </c>
      <c r="E315" s="4" t="s">
        <v>60</v>
      </c>
      <c r="F315" s="5" t="e">
        <f>IF(AZ315="S",
IF(#REF!+BH315=2012,
IF(#REF!=1,"12-13/1",
IF(#REF!=2,"12-13/2",
IF(#REF!=3,"13-14/1",
IF(#REF!=4,"13-14/2","Hata1")))),
IF(#REF!+BH315=2013,
IF(#REF!=1,"13-14/1",
IF(#REF!=2,"13-14/2",
IF(#REF!=3,"14-15/1",
IF(#REF!=4,"14-15/2","Hata2")))),
IF(#REF!+BH315=2014,
IF(#REF!=1,"14-15/1",
IF(#REF!=2,"14-15/2",
IF(#REF!=3,"15-16/1",
IF(#REF!=4,"15-16/2","Hata3")))),
IF(#REF!+BH315=2015,
IF(#REF!=1,"15-16/1",
IF(#REF!=2,"15-16/2",
IF(#REF!=3,"16-17/1",
IF(#REF!=4,"16-17/2","Hata4")))),
IF(#REF!+BH315=2016,
IF(#REF!=1,"16-17/1",
IF(#REF!=2,"16-17/2",
IF(#REF!=3,"17-18/1",
IF(#REF!=4,"17-18/2","Hata5")))),
IF(#REF!+BH315=2017,
IF(#REF!=1,"17-18/1",
IF(#REF!=2,"17-18/2",
IF(#REF!=3,"18-19/1",
IF(#REF!=4,"18-19/2","Hata6")))),
IF(#REF!+BH315=2018,
IF(#REF!=1,"18-19/1",
IF(#REF!=2,"18-19/2",
IF(#REF!=3,"19-20/1",
IF(#REF!=4,"19-20/2","Hata7")))),
IF(#REF!+BH315=2019,
IF(#REF!=1,"19-20/1",
IF(#REF!=2,"19-20/2",
IF(#REF!=3,"20-21/1",
IF(#REF!=4,"20-21/2","Hata8")))),
IF(#REF!+BH315=2020,
IF(#REF!=1,"20-21/1",
IF(#REF!=2,"20-21/2",
IF(#REF!=3,"21-22/1",
IF(#REF!=4,"21-22/2","Hata9")))),
IF(#REF!+BH315=2021,
IF(#REF!=1,"21-22/1",
IF(#REF!=2,"21-22/2",
IF(#REF!=3,"22-23/1",
IF(#REF!=4,"22-23/2","Hata10")))),
IF(#REF!+BH315=2022,
IF(#REF!=1,"22-23/1",
IF(#REF!=2,"22-23/2",
IF(#REF!=3,"23-24/1",
IF(#REF!=4,"23-24/2","Hata11")))),
IF(#REF!+BH315=2023,
IF(#REF!=1,"23-24/1",
IF(#REF!=2,"23-24/2",
IF(#REF!=3,"24-25/1",
IF(#REF!=4,"24-25/2","Hata12")))),
)))))))))))),
IF(AZ315="T",
IF(#REF!+BH315=2012,
IF(#REF!=1,"12-13/1",
IF(#REF!=2,"12-13/2",
IF(#REF!=3,"12-13/3",
IF(#REF!=4,"13-14/1",
IF(#REF!=5,"13-14/2",
IF(#REF!=6,"13-14/3","Hata1")))))),
IF(#REF!+BH315=2013,
IF(#REF!=1,"13-14/1",
IF(#REF!=2,"13-14/2",
IF(#REF!=3,"13-14/3",
IF(#REF!=4,"14-15/1",
IF(#REF!=5,"14-15/2",
IF(#REF!=6,"14-15/3","Hata2")))))),
IF(#REF!+BH315=2014,
IF(#REF!=1,"14-15/1",
IF(#REF!=2,"14-15/2",
IF(#REF!=3,"14-15/3",
IF(#REF!=4,"15-16/1",
IF(#REF!=5,"15-16/2",
IF(#REF!=6,"15-16/3","Hata3")))))),
IF(AND(#REF!+#REF!&gt;2014,#REF!+#REF!&lt;2015,BH315=1),
IF(#REF!=0.1,"14-15/0.1",
IF(#REF!=0.2,"14-15/0.2",
IF(#REF!=0.3,"14-15/0.3","Hata4"))),
IF(#REF!+BH315=2015,
IF(#REF!=1,"15-16/1",
IF(#REF!=2,"15-16/2",
IF(#REF!=3,"15-16/3",
IF(#REF!=4,"16-17/1",
IF(#REF!=5,"16-17/2",
IF(#REF!=6,"16-17/3","Hata5")))))),
IF(#REF!+BH315=2016,
IF(#REF!=1,"16-17/1",
IF(#REF!=2,"16-17/2",
IF(#REF!=3,"16-17/3",
IF(#REF!=4,"17-18/1",
IF(#REF!=5,"17-18/2",
IF(#REF!=6,"17-18/3","Hata6")))))),
IF(#REF!+BH315=2017,
IF(#REF!=1,"17-18/1",
IF(#REF!=2,"17-18/2",
IF(#REF!=3,"17-18/3",
IF(#REF!=4,"18-19/1",
IF(#REF!=5,"18-19/2",
IF(#REF!=6,"18-19/3","Hata7")))))),
IF(#REF!+BH315=2018,
IF(#REF!=1,"18-19/1",
IF(#REF!=2,"18-19/2",
IF(#REF!=3,"18-19/3",
IF(#REF!=4,"19-20/1",
IF(#REF!=5," 19-20/2",
IF(#REF!=6,"19-20/3","Hata8")))))),
IF(#REF!+BH315=2019,
IF(#REF!=1,"19-20/1",
IF(#REF!=2,"19-20/2",
IF(#REF!=3,"19-20/3",
IF(#REF!=4,"20-21/1",
IF(#REF!=5,"20-21/2",
IF(#REF!=6,"20-21/3","Hata9")))))),
IF(#REF!+BH315=2020,
IF(#REF!=1,"20-21/1",
IF(#REF!=2,"20-21/2",
IF(#REF!=3,"20-21/3",
IF(#REF!=4,"21-22/1",
IF(#REF!=5,"21-22/2",
IF(#REF!=6,"21-22/3","Hata10")))))),
IF(#REF!+BH315=2021,
IF(#REF!=1,"21-22/1",
IF(#REF!=2,"21-22/2",
IF(#REF!=3,"21-22/3",
IF(#REF!=4,"22-23/1",
IF(#REF!=5,"22-23/2",
IF(#REF!=6,"22-23/3","Hata11")))))),
IF(#REF!+BH315=2022,
IF(#REF!=1,"22-23/1",
IF(#REF!=2,"22-23/2",
IF(#REF!=3,"22-23/3",
IF(#REF!=4,"23-24/1",
IF(#REF!=5,"23-24/2",
IF(#REF!=6,"23-24/3","Hata12")))))),
IF(#REF!+BH315=2023,
IF(#REF!=1,"23-24/1",
IF(#REF!=2,"23-24/2",
IF(#REF!=3,"23-24/3",
IF(#REF!=4,"24-25/1",
IF(#REF!=5,"24-25/2",
IF(#REF!=6,"24-25/3","Hata13")))))),
))))))))))))))
)</f>
        <v>#REF!</v>
      </c>
      <c r="G315" s="4"/>
      <c r="H315" s="2" t="s">
        <v>154</v>
      </c>
      <c r="I315" s="2">
        <v>238537</v>
      </c>
      <c r="J315" s="2" t="s">
        <v>107</v>
      </c>
      <c r="Q315" s="5">
        <v>6</v>
      </c>
      <c r="R315" s="2">
        <f>VLOOKUP($Q315,[1]sistem!$I$3:$L$10,2,FALSE)</f>
        <v>0</v>
      </c>
      <c r="S315" s="2">
        <f>VLOOKUP($Q315,[1]sistem!$I$3:$L$10,3,FALSE)</f>
        <v>0</v>
      </c>
      <c r="T315" s="2">
        <f>VLOOKUP($Q315,[1]sistem!$I$3:$L$10,4,FALSE)</f>
        <v>1</v>
      </c>
      <c r="U315" s="2" t="e">
        <f>VLOOKUP($AZ315,[1]sistem!$I$13:$L$14,2,FALSE)*#REF!</f>
        <v>#REF!</v>
      </c>
      <c r="V315" s="2" t="e">
        <f>VLOOKUP($AZ315,[1]sistem!$I$13:$L$14,3,FALSE)*#REF!</f>
        <v>#REF!</v>
      </c>
      <c r="W315" s="2" t="e">
        <f>VLOOKUP($AZ315,[1]sistem!$I$13:$L$14,4,FALSE)*#REF!</f>
        <v>#REF!</v>
      </c>
      <c r="X315" s="2" t="e">
        <f t="shared" si="112"/>
        <v>#REF!</v>
      </c>
      <c r="Y315" s="2" t="e">
        <f t="shared" si="113"/>
        <v>#REF!</v>
      </c>
      <c r="Z315" s="2" t="e">
        <f t="shared" si="114"/>
        <v>#REF!</v>
      </c>
      <c r="AA315" s="2" t="e">
        <f t="shared" si="115"/>
        <v>#REF!</v>
      </c>
      <c r="AB315" s="2">
        <f>VLOOKUP(AZ315,[1]sistem!$I$18:$J$19,2,FALSE)</f>
        <v>14</v>
      </c>
      <c r="AC315" s="2">
        <v>0.25</v>
      </c>
      <c r="AD315" s="2">
        <f>VLOOKUP($Q315,[1]sistem!$I$3:$M$10,5,FALSE)</f>
        <v>0</v>
      </c>
      <c r="AE315" s="2">
        <v>2</v>
      </c>
      <c r="AG315" s="2">
        <f>AE315*AK315</f>
        <v>28</v>
      </c>
      <c r="AH315" s="2">
        <f>VLOOKUP($Q315,[1]sistem!$I$3:$N$10,6,FALSE)</f>
        <v>1</v>
      </c>
      <c r="AI315" s="2">
        <v>2</v>
      </c>
      <c r="AJ315" s="2">
        <f t="shared" si="116"/>
        <v>2</v>
      </c>
      <c r="AK315" s="2">
        <f>VLOOKUP($AZ315,[1]sistem!$I$18:$K$19,3,FALSE)</f>
        <v>14</v>
      </c>
      <c r="AL315" s="2" t="e">
        <f>AK315*#REF!</f>
        <v>#REF!</v>
      </c>
      <c r="AM315" s="2" t="e">
        <f t="shared" si="117"/>
        <v>#REF!</v>
      </c>
      <c r="AN315" s="2">
        <f t="shared" si="111"/>
        <v>25</v>
      </c>
      <c r="AO315" s="2" t="e">
        <f t="shared" si="118"/>
        <v>#REF!</v>
      </c>
      <c r="AP315" s="2" t="e">
        <f>ROUND(AO315-#REF!,0)</f>
        <v>#REF!</v>
      </c>
      <c r="AQ315" s="2">
        <f>IF(AZ315="s",IF(Q315=0,0,
IF(Q315=1,#REF!*4*4,
IF(Q315=2,0,
IF(Q315=3,#REF!*4*2,
IF(Q315=4,0,
IF(Q315=5,0,
IF(Q315=6,0,
IF(Q315=7,0)))))))),
IF(AZ315="t",
IF(Q315=0,0,
IF(Q315=1,#REF!*4*4*0.8,
IF(Q315=2,0,
IF(Q315=3,#REF!*4*2*0.8,
IF(Q315=4,0,
IF(Q315=5,0,
IF(Q315=6,0,
IF(Q315=7,0))))))))))</f>
        <v>0</v>
      </c>
      <c r="AR315" s="2">
        <f>IF(AZ315="s",
IF(Q315=0,0,
IF(Q315=1,0,
IF(Q315=2,#REF!*4*2,
IF(Q315=3,#REF!*4,
IF(Q315=4,#REF!*4,
IF(Q315=5,0,
IF(Q315=6,0,
IF(Q315=7,#REF!*4)))))))),
IF(AZ315="t",
IF(Q315=0,0,
IF(Q315=1,0,
IF(Q315=2,#REF!*4*2*0.8,
IF(Q315=3,#REF!*4*0.8,
IF(Q315=4,#REF!*4*0.8,
IF(Q315=5,0,
IF(Q315=6,0,
IF(Q315=7,#REF!*4))))))))))</f>
        <v>0</v>
      </c>
      <c r="AS315" s="2" t="e">
        <f>IF(AZ315="s",
IF(Q315=0,0,
IF(Q315=1,#REF!*2,
IF(Q315=2,#REF!*2,
IF(Q315=3,#REF!*2,
IF(Q315=4,#REF!*2,
IF(Q315=5,#REF!*2,
IF(Q315=6,#REF!*2,
IF(Q315=7,#REF!*2)))))))),
IF(AZ315="t",
IF(Q315=0,#REF!*2*0.8,
IF(Q315=1,#REF!*2*0.8,
IF(Q315=2,#REF!*2*0.8,
IF(Q315=3,#REF!*2*0.8,
IF(Q315=4,#REF!*2*0.8,
IF(Q315=5,#REF!*2*0.8,
IF(Q315=6,#REF!*1*0.8,
IF(Q315=7,#REF!*2))))))))))</f>
        <v>#REF!</v>
      </c>
      <c r="AT315" s="2" t="e">
        <f t="shared" si="119"/>
        <v>#REF!</v>
      </c>
      <c r="AU315" s="2">
        <f>IF(AZ315="s",
IF(Q315=0,0,
IF(Q315=1,(14-2)*(#REF!+#REF!)/4*4,
IF(Q315=2,(14-2)*(#REF!+#REF!)/4*2,
IF(Q315=3,(14-2)*(#REF!+#REF!)/4*3,
IF(Q315=4,(14-2)*(#REF!+#REF!)/4,
IF(Q315=5,(14-2)*#REF!/4,
IF(Q315=6,0,
IF(Q315=7,(14)*#REF!)))))))),
IF(AZ315="t",
IF(Q315=0,0,
IF(Q315=1,(11-2)*(#REF!+#REF!)/4*4,
IF(Q315=2,(11-2)*(#REF!+#REF!)/4*2,
IF(Q315=3,(11-2)*(#REF!+#REF!)/4*3,
IF(Q315=4,(11-2)*(#REF!+#REF!)/4,
IF(Q315=5,(11-2)*#REF!/4,
IF(Q315=6,0,
IF(Q315=7,(11)*#REF!))))))))))</f>
        <v>0</v>
      </c>
      <c r="AV315" s="2">
        <f t="shared" si="120"/>
        <v>-28</v>
      </c>
      <c r="AW315" s="2">
        <f t="shared" si="121"/>
        <v>2</v>
      </c>
      <c r="AX315" s="2">
        <f t="shared" si="122"/>
        <v>0</v>
      </c>
      <c r="AY315" s="2" t="e">
        <f t="shared" si="123"/>
        <v>#REF!</v>
      </c>
      <c r="AZ315" s="2" t="s">
        <v>63</v>
      </c>
      <c r="BA315" s="2" t="e">
        <f>IF(BG315="A",0,IF(AZ315="s",14*#REF!,IF(AZ315="T",11*#REF!,"HATA")))</f>
        <v>#REF!</v>
      </c>
      <c r="BB315" s="2" t="e">
        <f t="shared" si="124"/>
        <v>#REF!</v>
      </c>
      <c r="BC315" s="2" t="e">
        <f t="shared" si="125"/>
        <v>#REF!</v>
      </c>
      <c r="BD315" s="2" t="e">
        <f>IF(BC315-#REF!=0,"DOĞRU","YANLIŞ")</f>
        <v>#REF!</v>
      </c>
      <c r="BE315" s="2" t="e">
        <f>#REF!-BC315</f>
        <v>#REF!</v>
      </c>
      <c r="BF315" s="2">
        <v>0</v>
      </c>
      <c r="BH315" s="2">
        <v>0</v>
      </c>
      <c r="BJ315" s="2">
        <v>6</v>
      </c>
      <c r="BL315" s="7" t="e">
        <f>#REF!*14</f>
        <v>#REF!</v>
      </c>
      <c r="BM315" s="9"/>
      <c r="BN315" s="8"/>
      <c r="BO315" s="13"/>
      <c r="BP315" s="13"/>
      <c r="BQ315" s="13"/>
      <c r="BR315" s="13"/>
      <c r="BS315" s="13"/>
      <c r="BT315" s="10"/>
      <c r="BU315" s="11"/>
      <c r="BV315" s="12"/>
      <c r="CC315" s="41"/>
      <c r="CD315" s="41"/>
      <c r="CE315" s="41"/>
      <c r="CF315" s="42"/>
      <c r="CG315" s="42"/>
      <c r="CH315" s="42"/>
      <c r="CI315" s="42"/>
      <c r="CJ315" s="42"/>
      <c r="CK315" s="42"/>
    </row>
    <row r="316" spans="1:89" hidden="1" x14ac:dyDescent="0.25">
      <c r="A316" s="2" t="s">
        <v>424</v>
      </c>
      <c r="B316" s="2" t="s">
        <v>425</v>
      </c>
      <c r="C316" s="2" t="s">
        <v>425</v>
      </c>
      <c r="D316" s="4" t="s">
        <v>60</v>
      </c>
      <c r="E316" s="4" t="s">
        <v>60</v>
      </c>
      <c r="F316" s="5" t="e">
        <f>IF(AZ316="S",
IF(#REF!+BH316=2012,
IF(#REF!=1,"12-13/1",
IF(#REF!=2,"12-13/2",
IF(#REF!=3,"13-14/1",
IF(#REF!=4,"13-14/2","Hata1")))),
IF(#REF!+BH316=2013,
IF(#REF!=1,"13-14/1",
IF(#REF!=2,"13-14/2",
IF(#REF!=3,"14-15/1",
IF(#REF!=4,"14-15/2","Hata2")))),
IF(#REF!+BH316=2014,
IF(#REF!=1,"14-15/1",
IF(#REF!=2,"14-15/2",
IF(#REF!=3,"15-16/1",
IF(#REF!=4,"15-16/2","Hata3")))),
IF(#REF!+BH316=2015,
IF(#REF!=1,"15-16/1",
IF(#REF!=2,"15-16/2",
IF(#REF!=3,"16-17/1",
IF(#REF!=4,"16-17/2","Hata4")))),
IF(#REF!+BH316=2016,
IF(#REF!=1,"16-17/1",
IF(#REF!=2,"16-17/2",
IF(#REF!=3,"17-18/1",
IF(#REF!=4,"17-18/2","Hata5")))),
IF(#REF!+BH316=2017,
IF(#REF!=1,"17-18/1",
IF(#REF!=2,"17-18/2",
IF(#REF!=3,"18-19/1",
IF(#REF!=4,"18-19/2","Hata6")))),
IF(#REF!+BH316=2018,
IF(#REF!=1,"18-19/1",
IF(#REF!=2,"18-19/2",
IF(#REF!=3,"19-20/1",
IF(#REF!=4,"19-20/2","Hata7")))),
IF(#REF!+BH316=2019,
IF(#REF!=1,"19-20/1",
IF(#REF!=2,"19-20/2",
IF(#REF!=3,"20-21/1",
IF(#REF!=4,"20-21/2","Hata8")))),
IF(#REF!+BH316=2020,
IF(#REF!=1,"20-21/1",
IF(#REF!=2,"20-21/2",
IF(#REF!=3,"21-22/1",
IF(#REF!=4,"21-22/2","Hata9")))),
IF(#REF!+BH316=2021,
IF(#REF!=1,"21-22/1",
IF(#REF!=2,"21-22/2",
IF(#REF!=3,"22-23/1",
IF(#REF!=4,"22-23/2","Hata10")))),
IF(#REF!+BH316=2022,
IF(#REF!=1,"22-23/1",
IF(#REF!=2,"22-23/2",
IF(#REF!=3,"23-24/1",
IF(#REF!=4,"23-24/2","Hata11")))),
IF(#REF!+BH316=2023,
IF(#REF!=1,"23-24/1",
IF(#REF!=2,"23-24/2",
IF(#REF!=3,"24-25/1",
IF(#REF!=4,"24-25/2","Hata12")))),
)))))))))))),
IF(AZ316="T",
IF(#REF!+BH316=2012,
IF(#REF!=1,"12-13/1",
IF(#REF!=2,"12-13/2",
IF(#REF!=3,"12-13/3",
IF(#REF!=4,"13-14/1",
IF(#REF!=5,"13-14/2",
IF(#REF!=6,"13-14/3","Hata1")))))),
IF(#REF!+BH316=2013,
IF(#REF!=1,"13-14/1",
IF(#REF!=2,"13-14/2",
IF(#REF!=3,"13-14/3",
IF(#REF!=4,"14-15/1",
IF(#REF!=5,"14-15/2",
IF(#REF!=6,"14-15/3","Hata2")))))),
IF(#REF!+BH316=2014,
IF(#REF!=1,"14-15/1",
IF(#REF!=2,"14-15/2",
IF(#REF!=3,"14-15/3",
IF(#REF!=4,"15-16/1",
IF(#REF!=5,"15-16/2",
IF(#REF!=6,"15-16/3","Hata3")))))),
IF(AND(#REF!+#REF!&gt;2014,#REF!+#REF!&lt;2015,BH316=1),
IF(#REF!=0.1,"14-15/0.1",
IF(#REF!=0.2,"14-15/0.2",
IF(#REF!=0.3,"14-15/0.3","Hata4"))),
IF(#REF!+BH316=2015,
IF(#REF!=1,"15-16/1",
IF(#REF!=2,"15-16/2",
IF(#REF!=3,"15-16/3",
IF(#REF!=4,"16-17/1",
IF(#REF!=5,"16-17/2",
IF(#REF!=6,"16-17/3","Hata5")))))),
IF(#REF!+BH316=2016,
IF(#REF!=1,"16-17/1",
IF(#REF!=2,"16-17/2",
IF(#REF!=3,"16-17/3",
IF(#REF!=4,"17-18/1",
IF(#REF!=5,"17-18/2",
IF(#REF!=6,"17-18/3","Hata6")))))),
IF(#REF!+BH316=2017,
IF(#REF!=1,"17-18/1",
IF(#REF!=2,"17-18/2",
IF(#REF!=3,"17-18/3",
IF(#REF!=4,"18-19/1",
IF(#REF!=5,"18-19/2",
IF(#REF!=6,"18-19/3","Hata7")))))),
IF(#REF!+BH316=2018,
IF(#REF!=1,"18-19/1",
IF(#REF!=2,"18-19/2",
IF(#REF!=3,"18-19/3",
IF(#REF!=4,"19-20/1",
IF(#REF!=5," 19-20/2",
IF(#REF!=6,"19-20/3","Hata8")))))),
IF(#REF!+BH316=2019,
IF(#REF!=1,"19-20/1",
IF(#REF!=2,"19-20/2",
IF(#REF!=3,"19-20/3",
IF(#REF!=4,"20-21/1",
IF(#REF!=5,"20-21/2",
IF(#REF!=6,"20-21/3","Hata9")))))),
IF(#REF!+BH316=2020,
IF(#REF!=1,"20-21/1",
IF(#REF!=2,"20-21/2",
IF(#REF!=3,"20-21/3",
IF(#REF!=4,"21-22/1",
IF(#REF!=5,"21-22/2",
IF(#REF!=6,"21-22/3","Hata10")))))),
IF(#REF!+BH316=2021,
IF(#REF!=1,"21-22/1",
IF(#REF!=2,"21-22/2",
IF(#REF!=3,"21-22/3",
IF(#REF!=4,"22-23/1",
IF(#REF!=5,"22-23/2",
IF(#REF!=6,"22-23/3","Hata11")))))),
IF(#REF!+BH316=2022,
IF(#REF!=1,"22-23/1",
IF(#REF!=2,"22-23/2",
IF(#REF!=3,"22-23/3",
IF(#REF!=4,"23-24/1",
IF(#REF!=5,"23-24/2",
IF(#REF!=6,"23-24/3","Hata12")))))),
IF(#REF!+BH316=2023,
IF(#REF!=1,"23-24/1",
IF(#REF!=2,"23-24/2",
IF(#REF!=3,"23-24/3",
IF(#REF!=4,"24-25/1",
IF(#REF!=5,"24-25/2",
IF(#REF!=6,"24-25/3","Hata13")))))),
))))))))))))))
)</f>
        <v>#REF!</v>
      </c>
      <c r="G316" s="4"/>
      <c r="H316" s="2" t="s">
        <v>154</v>
      </c>
      <c r="I316" s="2">
        <v>238537</v>
      </c>
      <c r="J316" s="2" t="s">
        <v>107</v>
      </c>
      <c r="Q316" s="5">
        <v>2</v>
      </c>
      <c r="R316" s="2">
        <f>VLOOKUP($Q316,[1]sistem!$I$3:$L$10,2,FALSE)</f>
        <v>0</v>
      </c>
      <c r="S316" s="2">
        <f>VLOOKUP($Q316,[1]sistem!$I$3:$L$10,3,FALSE)</f>
        <v>2</v>
      </c>
      <c r="T316" s="2">
        <f>VLOOKUP($Q316,[1]sistem!$I$3:$L$10,4,FALSE)</f>
        <v>1</v>
      </c>
      <c r="U316" s="2" t="e">
        <f>VLOOKUP($AZ316,[1]sistem!$I$13:$L$14,2,FALSE)*#REF!</f>
        <v>#REF!</v>
      </c>
      <c r="V316" s="2" t="e">
        <f>VLOOKUP($AZ316,[1]sistem!$I$13:$L$14,3,FALSE)*#REF!</f>
        <v>#REF!</v>
      </c>
      <c r="W316" s="2" t="e">
        <f>VLOOKUP($AZ316,[1]sistem!$I$13:$L$14,4,FALSE)*#REF!</f>
        <v>#REF!</v>
      </c>
      <c r="X316" s="2" t="e">
        <f t="shared" si="112"/>
        <v>#REF!</v>
      </c>
      <c r="Y316" s="2" t="e">
        <f t="shared" si="113"/>
        <v>#REF!</v>
      </c>
      <c r="Z316" s="2" t="e">
        <f t="shared" si="114"/>
        <v>#REF!</v>
      </c>
      <c r="AA316" s="2" t="e">
        <f t="shared" si="115"/>
        <v>#REF!</v>
      </c>
      <c r="AB316" s="2">
        <f>VLOOKUP(AZ316,[1]sistem!$I$18:$J$19,2,FALSE)</f>
        <v>14</v>
      </c>
      <c r="AC316" s="2">
        <v>0.25</v>
      </c>
      <c r="AD316" s="2">
        <f>VLOOKUP($Q316,[1]sistem!$I$3:$M$10,5,FALSE)</f>
        <v>2</v>
      </c>
      <c r="AE316" s="2">
        <v>2</v>
      </c>
      <c r="AG316" s="2">
        <f>AE316*AK316</f>
        <v>28</v>
      </c>
      <c r="AH316" s="2">
        <f>VLOOKUP($Q316,[1]sistem!$I$3:$N$10,6,FALSE)</f>
        <v>3</v>
      </c>
      <c r="AI316" s="2">
        <v>2</v>
      </c>
      <c r="AJ316" s="2">
        <f t="shared" si="116"/>
        <v>6</v>
      </c>
      <c r="AK316" s="2">
        <f>VLOOKUP($AZ316,[1]sistem!$I$18:$K$19,3,FALSE)</f>
        <v>14</v>
      </c>
      <c r="AL316" s="2" t="e">
        <f>AK316*#REF!</f>
        <v>#REF!</v>
      </c>
      <c r="AM316" s="2" t="e">
        <f t="shared" si="117"/>
        <v>#REF!</v>
      </c>
      <c r="AN316" s="2">
        <f t="shared" si="111"/>
        <v>25</v>
      </c>
      <c r="AO316" s="2" t="e">
        <f t="shared" si="118"/>
        <v>#REF!</v>
      </c>
      <c r="AP316" s="2" t="e">
        <f>ROUND(AO316-#REF!,0)</f>
        <v>#REF!</v>
      </c>
      <c r="AQ316" s="2">
        <f>IF(AZ316="s",IF(Q316=0,0,
IF(Q316=1,#REF!*4*4,
IF(Q316=2,0,
IF(Q316=3,#REF!*4*2,
IF(Q316=4,0,
IF(Q316=5,0,
IF(Q316=6,0,
IF(Q316=7,0)))))))),
IF(AZ316="t",
IF(Q316=0,0,
IF(Q316=1,#REF!*4*4*0.8,
IF(Q316=2,0,
IF(Q316=3,#REF!*4*2*0.8,
IF(Q316=4,0,
IF(Q316=5,0,
IF(Q316=6,0,
IF(Q316=7,0))))))))))</f>
        <v>0</v>
      </c>
      <c r="AR316" s="2" t="e">
        <f>IF(AZ316="s",
IF(Q316=0,0,
IF(Q316=1,0,
IF(Q316=2,#REF!*4*2,
IF(Q316=3,#REF!*4,
IF(Q316=4,#REF!*4,
IF(Q316=5,0,
IF(Q316=6,0,
IF(Q316=7,#REF!*4)))))))),
IF(AZ316="t",
IF(Q316=0,0,
IF(Q316=1,0,
IF(Q316=2,#REF!*4*2*0.8,
IF(Q316=3,#REF!*4*0.8,
IF(Q316=4,#REF!*4*0.8,
IF(Q316=5,0,
IF(Q316=6,0,
IF(Q316=7,#REF!*4))))))))))</f>
        <v>#REF!</v>
      </c>
      <c r="AS316" s="2" t="e">
        <f>IF(AZ316="s",
IF(Q316=0,0,
IF(Q316=1,#REF!*2,
IF(Q316=2,#REF!*2,
IF(Q316=3,#REF!*2,
IF(Q316=4,#REF!*2,
IF(Q316=5,#REF!*2,
IF(Q316=6,#REF!*2,
IF(Q316=7,#REF!*2)))))))),
IF(AZ316="t",
IF(Q316=0,#REF!*2*0.8,
IF(Q316=1,#REF!*2*0.8,
IF(Q316=2,#REF!*2*0.8,
IF(Q316=3,#REF!*2*0.8,
IF(Q316=4,#REF!*2*0.8,
IF(Q316=5,#REF!*2*0.8,
IF(Q316=6,#REF!*1*0.8,
IF(Q316=7,#REF!*2))))))))))</f>
        <v>#REF!</v>
      </c>
      <c r="AT316" s="2" t="e">
        <f t="shared" si="119"/>
        <v>#REF!</v>
      </c>
      <c r="AU316" s="2" t="e">
        <f>IF(AZ316="s",
IF(Q316=0,0,
IF(Q316=1,(14-2)*(#REF!+#REF!)/4*4,
IF(Q316=2,(14-2)*(#REF!+#REF!)/4*2,
IF(Q316=3,(14-2)*(#REF!+#REF!)/4*3,
IF(Q316=4,(14-2)*(#REF!+#REF!)/4,
IF(Q316=5,(14-2)*#REF!/4,
IF(Q316=6,0,
IF(Q316=7,(14)*#REF!)))))))),
IF(AZ316="t",
IF(Q316=0,0,
IF(Q316=1,(11-2)*(#REF!+#REF!)/4*4,
IF(Q316=2,(11-2)*(#REF!+#REF!)/4*2,
IF(Q316=3,(11-2)*(#REF!+#REF!)/4*3,
IF(Q316=4,(11-2)*(#REF!+#REF!)/4,
IF(Q316=5,(11-2)*#REF!/4,
IF(Q316=6,0,
IF(Q316=7,(11)*#REF!))))))))))</f>
        <v>#REF!</v>
      </c>
      <c r="AV316" s="2" t="e">
        <f t="shared" si="120"/>
        <v>#REF!</v>
      </c>
      <c r="AW316" s="2">
        <f t="shared" si="121"/>
        <v>12</v>
      </c>
      <c r="AX316" s="2">
        <f t="shared" si="122"/>
        <v>6</v>
      </c>
      <c r="AY316" s="2" t="e">
        <f t="shared" si="123"/>
        <v>#REF!</v>
      </c>
      <c r="AZ316" s="2" t="s">
        <v>63</v>
      </c>
      <c r="BA316" s="2" t="e">
        <f>IF(BG316="A",0,IF(AZ316="s",14*#REF!,IF(AZ316="T",11*#REF!,"HATA")))</f>
        <v>#REF!</v>
      </c>
      <c r="BB316" s="2" t="e">
        <f t="shared" si="124"/>
        <v>#REF!</v>
      </c>
      <c r="BC316" s="2" t="e">
        <f t="shared" si="125"/>
        <v>#REF!</v>
      </c>
      <c r="BD316" s="2" t="e">
        <f>IF(BC316-#REF!=0,"DOĞRU","YANLIŞ")</f>
        <v>#REF!</v>
      </c>
      <c r="BE316" s="2" t="e">
        <f>#REF!-BC316</f>
        <v>#REF!</v>
      </c>
      <c r="BF316" s="2">
        <v>0</v>
      </c>
      <c r="BH316" s="2">
        <v>0</v>
      </c>
      <c r="BJ316" s="2">
        <v>2</v>
      </c>
      <c r="BL316" s="7" t="e">
        <f>#REF!*14</f>
        <v>#REF!</v>
      </c>
      <c r="BM316" s="9"/>
      <c r="BN316" s="8"/>
      <c r="BO316" s="13"/>
      <c r="BP316" s="13"/>
      <c r="BQ316" s="13"/>
      <c r="BR316" s="13"/>
      <c r="BS316" s="13"/>
      <c r="BT316" s="10"/>
      <c r="BU316" s="11"/>
      <c r="BV316" s="12"/>
      <c r="CC316" s="41"/>
      <c r="CD316" s="41"/>
      <c r="CE316" s="41"/>
      <c r="CF316" s="42"/>
      <c r="CG316" s="42"/>
      <c r="CH316" s="42"/>
      <c r="CI316" s="42"/>
      <c r="CJ316" s="42"/>
      <c r="CK316" s="42"/>
    </row>
    <row r="317" spans="1:89" hidden="1" x14ac:dyDescent="0.25">
      <c r="A317" s="54" t="s">
        <v>426</v>
      </c>
      <c r="B317" s="54" t="s">
        <v>427</v>
      </c>
      <c r="C317" s="2" t="s">
        <v>427</v>
      </c>
      <c r="D317" s="4" t="s">
        <v>60</v>
      </c>
      <c r="E317" s="4" t="s">
        <v>60</v>
      </c>
      <c r="F317" s="5" t="e">
        <f>IF(AZ317="S",
IF(#REF!+BH317=2012,
IF(#REF!=1,"12-13/1",
IF(#REF!=2,"12-13/2",
IF(#REF!=3,"13-14/1",
IF(#REF!=4,"13-14/2","Hata1")))),
IF(#REF!+BH317=2013,
IF(#REF!=1,"13-14/1",
IF(#REF!=2,"13-14/2",
IF(#REF!=3,"14-15/1",
IF(#REF!=4,"14-15/2","Hata2")))),
IF(#REF!+BH317=2014,
IF(#REF!=1,"14-15/1",
IF(#REF!=2,"14-15/2",
IF(#REF!=3,"15-16/1",
IF(#REF!=4,"15-16/2","Hata3")))),
IF(#REF!+BH317=2015,
IF(#REF!=1,"15-16/1",
IF(#REF!=2,"15-16/2",
IF(#REF!=3,"16-17/1",
IF(#REF!=4,"16-17/2","Hata4")))),
IF(#REF!+BH317=2016,
IF(#REF!=1,"16-17/1",
IF(#REF!=2,"16-17/2",
IF(#REF!=3,"17-18/1",
IF(#REF!=4,"17-18/2","Hata5")))),
IF(#REF!+BH317=2017,
IF(#REF!=1,"17-18/1",
IF(#REF!=2,"17-18/2",
IF(#REF!=3,"18-19/1",
IF(#REF!=4,"18-19/2","Hata6")))),
IF(#REF!+BH317=2018,
IF(#REF!=1,"18-19/1",
IF(#REF!=2,"18-19/2",
IF(#REF!=3,"19-20/1",
IF(#REF!=4,"19-20/2","Hata7")))),
IF(#REF!+BH317=2019,
IF(#REF!=1,"19-20/1",
IF(#REF!=2,"19-20/2",
IF(#REF!=3,"20-21/1",
IF(#REF!=4,"20-21/2","Hata8")))),
IF(#REF!+BH317=2020,
IF(#REF!=1,"20-21/1",
IF(#REF!=2,"20-21/2",
IF(#REF!=3,"21-22/1",
IF(#REF!=4,"21-22/2","Hata9")))),
IF(#REF!+BH317=2021,
IF(#REF!=1,"21-22/1",
IF(#REF!=2,"21-22/2",
IF(#REF!=3,"22-23/1",
IF(#REF!=4,"22-23/2","Hata10")))),
IF(#REF!+BH317=2022,
IF(#REF!=1,"22-23/1",
IF(#REF!=2,"22-23/2",
IF(#REF!=3,"23-24/1",
IF(#REF!=4,"23-24/2","Hata11")))),
IF(#REF!+BH317=2023,
IF(#REF!=1,"23-24/1",
IF(#REF!=2,"23-24/2",
IF(#REF!=3,"24-25/1",
IF(#REF!=4,"24-25/2","Hata12")))),
)))))))))))),
IF(AZ317="T",
IF(#REF!+BH317=2012,
IF(#REF!=1,"12-13/1",
IF(#REF!=2,"12-13/2",
IF(#REF!=3,"12-13/3",
IF(#REF!=4,"13-14/1",
IF(#REF!=5,"13-14/2",
IF(#REF!=6,"13-14/3","Hata1")))))),
IF(#REF!+BH317=2013,
IF(#REF!=1,"13-14/1",
IF(#REF!=2,"13-14/2",
IF(#REF!=3,"13-14/3",
IF(#REF!=4,"14-15/1",
IF(#REF!=5,"14-15/2",
IF(#REF!=6,"14-15/3","Hata2")))))),
IF(#REF!+BH317=2014,
IF(#REF!=1,"14-15/1",
IF(#REF!=2,"14-15/2",
IF(#REF!=3,"14-15/3",
IF(#REF!=4,"15-16/1",
IF(#REF!=5,"15-16/2",
IF(#REF!=6,"15-16/3","Hata3")))))),
IF(AND(#REF!+#REF!&gt;2014,#REF!+#REF!&lt;2015,BH317=1),
IF(#REF!=0.1,"14-15/0.1",
IF(#REF!=0.2,"14-15/0.2",
IF(#REF!=0.3,"14-15/0.3","Hata4"))),
IF(#REF!+BH317=2015,
IF(#REF!=1,"15-16/1",
IF(#REF!=2,"15-16/2",
IF(#REF!=3,"15-16/3",
IF(#REF!=4,"16-17/1",
IF(#REF!=5,"16-17/2",
IF(#REF!=6,"16-17/3","Hata5")))))),
IF(#REF!+BH317=2016,
IF(#REF!=1,"16-17/1",
IF(#REF!=2,"16-17/2",
IF(#REF!=3,"16-17/3",
IF(#REF!=4,"17-18/1",
IF(#REF!=5,"17-18/2",
IF(#REF!=6,"17-18/3","Hata6")))))),
IF(#REF!+BH317=2017,
IF(#REF!=1,"17-18/1",
IF(#REF!=2,"17-18/2",
IF(#REF!=3,"17-18/3",
IF(#REF!=4,"18-19/1",
IF(#REF!=5,"18-19/2",
IF(#REF!=6,"18-19/3","Hata7")))))),
IF(#REF!+BH317=2018,
IF(#REF!=1,"18-19/1",
IF(#REF!=2,"18-19/2",
IF(#REF!=3,"18-19/3",
IF(#REF!=4,"19-20/1",
IF(#REF!=5," 19-20/2",
IF(#REF!=6,"19-20/3","Hata8")))))),
IF(#REF!+BH317=2019,
IF(#REF!=1,"19-20/1",
IF(#REF!=2,"19-20/2",
IF(#REF!=3,"19-20/3",
IF(#REF!=4,"20-21/1",
IF(#REF!=5,"20-21/2",
IF(#REF!=6,"20-21/3","Hata9")))))),
IF(#REF!+BH317=2020,
IF(#REF!=1,"20-21/1",
IF(#REF!=2,"20-21/2",
IF(#REF!=3,"20-21/3",
IF(#REF!=4,"21-22/1",
IF(#REF!=5,"21-22/2",
IF(#REF!=6,"21-22/3","Hata10")))))),
IF(#REF!+BH317=2021,
IF(#REF!=1,"21-22/1",
IF(#REF!=2,"21-22/2",
IF(#REF!=3,"21-22/3",
IF(#REF!=4,"22-23/1",
IF(#REF!=5,"22-23/2",
IF(#REF!=6,"22-23/3","Hata11")))))),
IF(#REF!+BH317=2022,
IF(#REF!=1,"22-23/1",
IF(#REF!=2,"22-23/2",
IF(#REF!=3,"22-23/3",
IF(#REF!=4,"23-24/1",
IF(#REF!=5,"23-24/2",
IF(#REF!=6,"23-24/3","Hata12")))))),
IF(#REF!+BH317=2023,
IF(#REF!=1,"23-24/1",
IF(#REF!=2,"23-24/2",
IF(#REF!=3,"23-24/3",
IF(#REF!=4,"24-25/1",
IF(#REF!=5,"24-25/2",
IF(#REF!=6,"24-25/3","Hata13")))))),
))))))))))))))
)</f>
        <v>#REF!</v>
      </c>
      <c r="G317" s="4"/>
      <c r="H317" s="54" t="s">
        <v>154</v>
      </c>
      <c r="I317" s="2">
        <v>238537</v>
      </c>
      <c r="J317" s="2" t="s">
        <v>107</v>
      </c>
      <c r="Q317" s="55">
        <v>4</v>
      </c>
      <c r="R317" s="2">
        <f>VLOOKUP($Q317,[1]sistem!$I$3:$L$10,2,FALSE)</f>
        <v>0</v>
      </c>
      <c r="S317" s="2">
        <f>VLOOKUP($Q317,[1]sistem!$I$3:$L$10,3,FALSE)</f>
        <v>1</v>
      </c>
      <c r="T317" s="2">
        <f>VLOOKUP($Q317,[1]sistem!$I$3:$L$10,4,FALSE)</f>
        <v>1</v>
      </c>
      <c r="U317" s="2" t="e">
        <f>VLOOKUP($AZ317,[1]sistem!$I$13:$L$14,2,FALSE)*#REF!</f>
        <v>#REF!</v>
      </c>
      <c r="V317" s="2" t="e">
        <f>VLOOKUP($AZ317,[1]sistem!$I$13:$L$14,3,FALSE)*#REF!</f>
        <v>#REF!</v>
      </c>
      <c r="W317" s="2" t="e">
        <f>VLOOKUP($AZ317,[1]sistem!$I$13:$L$14,4,FALSE)*#REF!</f>
        <v>#REF!</v>
      </c>
      <c r="X317" s="2" t="e">
        <f t="shared" si="112"/>
        <v>#REF!</v>
      </c>
      <c r="Y317" s="2" t="e">
        <f t="shared" si="113"/>
        <v>#REF!</v>
      </c>
      <c r="Z317" s="2" t="e">
        <f t="shared" si="114"/>
        <v>#REF!</v>
      </c>
      <c r="AA317" s="2" t="e">
        <f t="shared" si="115"/>
        <v>#REF!</v>
      </c>
      <c r="AB317" s="2">
        <f>VLOOKUP(AZ317,[1]sistem!$I$18:$J$19,2,FALSE)</f>
        <v>14</v>
      </c>
      <c r="AC317" s="2">
        <v>0.25</v>
      </c>
      <c r="AD317" s="2">
        <f>VLOOKUP($Q317,[1]sistem!$I$3:$M$10,5,FALSE)</f>
        <v>1</v>
      </c>
      <c r="AG317" s="2" t="e">
        <f>(#REF!+#REF!)*AB317</f>
        <v>#REF!</v>
      </c>
      <c r="AH317" s="2">
        <f>VLOOKUP($Q317,[1]sistem!$I$3:$N$10,6,FALSE)</f>
        <v>2</v>
      </c>
      <c r="AI317" s="2">
        <v>2</v>
      </c>
      <c r="AJ317" s="2">
        <f t="shared" si="116"/>
        <v>4</v>
      </c>
      <c r="AK317" s="2">
        <f>VLOOKUP($AZ317,[1]sistem!$I$18:$K$19,3,FALSE)</f>
        <v>14</v>
      </c>
      <c r="AL317" s="2" t="e">
        <f>AK317*#REF!</f>
        <v>#REF!</v>
      </c>
      <c r="AM317" s="2" t="e">
        <f t="shared" si="117"/>
        <v>#REF!</v>
      </c>
      <c r="AN317" s="2">
        <f t="shared" si="111"/>
        <v>25</v>
      </c>
      <c r="AO317" s="2" t="e">
        <f t="shared" si="118"/>
        <v>#REF!</v>
      </c>
      <c r="AP317" s="2" t="e">
        <f>ROUND(AO317-#REF!,0)</f>
        <v>#REF!</v>
      </c>
      <c r="AQ317" s="2">
        <f>IF(AZ317="s",IF(Q317=0,0,
IF(Q317=1,#REF!*4*4,
IF(Q317=2,0,
IF(Q317=3,#REF!*4*2,
IF(Q317=4,0,
IF(Q317=5,0,
IF(Q317=6,0,
IF(Q317=7,0)))))))),
IF(AZ317="t",
IF(Q317=0,0,
IF(Q317=1,#REF!*4*4*0.8,
IF(Q317=2,0,
IF(Q317=3,#REF!*4*2*0.8,
IF(Q317=4,0,
IF(Q317=5,0,
IF(Q317=6,0,
IF(Q317=7,0))))))))))</f>
        <v>0</v>
      </c>
      <c r="AR317" s="2" t="e">
        <f>IF(AZ317="s",
IF(Q317=0,0,
IF(Q317=1,0,
IF(Q317=2,#REF!*4*2,
IF(Q317=3,#REF!*4,
IF(Q317=4,#REF!*4,
IF(Q317=5,0,
IF(Q317=6,0,
IF(Q317=7,#REF!*4)))))))),
IF(AZ317="t",
IF(Q317=0,0,
IF(Q317=1,0,
IF(Q317=2,#REF!*4*2*0.8,
IF(Q317=3,#REF!*4*0.8,
IF(Q317=4,#REF!*4*0.8,
IF(Q317=5,0,
IF(Q317=6,0,
IF(Q317=7,#REF!*4))))))))))</f>
        <v>#REF!</v>
      </c>
      <c r="AS317" s="2" t="e">
        <f>IF(AZ317="s",
IF(Q317=0,0,
IF(Q317=1,#REF!*2,
IF(Q317=2,#REF!*2,
IF(Q317=3,#REF!*2,
IF(Q317=4,#REF!*2,
IF(Q317=5,#REF!*2,
IF(Q317=6,#REF!*2,
IF(Q317=7,#REF!*2)))))))),
IF(AZ317="t",
IF(Q317=0,#REF!*2*0.8,
IF(Q317=1,#REF!*2*0.8,
IF(Q317=2,#REF!*2*0.8,
IF(Q317=3,#REF!*2*0.8,
IF(Q317=4,#REF!*2*0.8,
IF(Q317=5,#REF!*2*0.8,
IF(Q317=6,#REF!*1*0.8,
IF(Q317=7,#REF!*2))))))))))</f>
        <v>#REF!</v>
      </c>
      <c r="AT317" s="2" t="e">
        <f t="shared" si="119"/>
        <v>#REF!</v>
      </c>
      <c r="AU317" s="2" t="e">
        <f>IF(AZ317="s",
IF(Q317=0,0,
IF(Q317=1,(14-2)*(#REF!+#REF!)/4*4,
IF(Q317=2,(14-2)*(#REF!+#REF!)/4*2,
IF(Q317=3,(14-2)*(#REF!+#REF!)/4*3,
IF(Q317=4,(14-2)*(#REF!+#REF!)/4,
IF(Q317=5,(14-2)*#REF!/4,
IF(Q317=6,0,
IF(Q317=7,(14)*#REF!)))))))),
IF(AZ317="t",
IF(Q317=0,0,
IF(Q317=1,(11-2)*(#REF!+#REF!)/4*4,
IF(Q317=2,(11-2)*(#REF!+#REF!)/4*2,
IF(Q317=3,(11-2)*(#REF!+#REF!)/4*3,
IF(Q317=4,(11-2)*(#REF!+#REF!)/4,
IF(Q317=5,(11-2)*#REF!/4,
IF(Q317=6,0,
IF(Q317=7,(11)*#REF!))))))))))</f>
        <v>#REF!</v>
      </c>
      <c r="AV317" s="2" t="e">
        <f t="shared" si="120"/>
        <v>#REF!</v>
      </c>
      <c r="AW317" s="2">
        <f t="shared" si="121"/>
        <v>8</v>
      </c>
      <c r="AX317" s="2">
        <f t="shared" si="122"/>
        <v>4</v>
      </c>
      <c r="AY317" s="2" t="e">
        <f t="shared" si="123"/>
        <v>#REF!</v>
      </c>
      <c r="AZ317" s="2" t="s">
        <v>63</v>
      </c>
      <c r="BA317" s="2" t="e">
        <f>IF(BG317="A",0,IF(AZ317="s",14*#REF!,IF(AZ317="T",11*#REF!,"HATA")))</f>
        <v>#REF!</v>
      </c>
      <c r="BB317" s="2" t="e">
        <f t="shared" si="124"/>
        <v>#REF!</v>
      </c>
      <c r="BC317" s="2" t="e">
        <f t="shared" si="125"/>
        <v>#REF!</v>
      </c>
      <c r="BD317" s="2" t="e">
        <f>IF(BC317-#REF!=0,"DOĞRU","YANLIŞ")</f>
        <v>#REF!</v>
      </c>
      <c r="BE317" s="2" t="e">
        <f>#REF!-BC317</f>
        <v>#REF!</v>
      </c>
      <c r="BF317" s="2">
        <v>0</v>
      </c>
      <c r="BH317" s="2">
        <v>0</v>
      </c>
      <c r="BJ317" s="2">
        <v>4</v>
      </c>
      <c r="BL317" s="7" t="e">
        <f>#REF!*14</f>
        <v>#REF!</v>
      </c>
      <c r="BM317" s="9"/>
      <c r="BN317" s="8"/>
      <c r="BO317" s="13"/>
      <c r="BP317" s="13"/>
      <c r="BQ317" s="13"/>
      <c r="BR317" s="13"/>
      <c r="BS317" s="13"/>
      <c r="BT317" s="10"/>
      <c r="BU317" s="11"/>
      <c r="BV317" s="12"/>
      <c r="CC317" s="51"/>
      <c r="CD317" s="51"/>
      <c r="CE317" s="51"/>
      <c r="CF317" s="52"/>
      <c r="CG317" s="52"/>
      <c r="CH317" s="52"/>
      <c r="CI317" s="52"/>
      <c r="CJ317" s="42"/>
      <c r="CK317" s="42"/>
    </row>
    <row r="318" spans="1:89" hidden="1" x14ac:dyDescent="0.25">
      <c r="A318" s="2" t="s">
        <v>576</v>
      </c>
      <c r="B318" s="2" t="s">
        <v>577</v>
      </c>
      <c r="C318" s="2" t="s">
        <v>577</v>
      </c>
      <c r="D318" s="4" t="s">
        <v>171</v>
      </c>
      <c r="E318" s="4">
        <v>1</v>
      </c>
      <c r="F318" s="5" t="e">
        <f>IF(AZ318="S",
IF(#REF!+BH318=2012,
IF(#REF!=1,"12-13/1",
IF(#REF!=2,"12-13/2",
IF(#REF!=3,"13-14/1",
IF(#REF!=4,"13-14/2","Hata1")))),
IF(#REF!+BH318=2013,
IF(#REF!=1,"13-14/1",
IF(#REF!=2,"13-14/2",
IF(#REF!=3,"14-15/1",
IF(#REF!=4,"14-15/2","Hata2")))),
IF(#REF!+BH318=2014,
IF(#REF!=1,"14-15/1",
IF(#REF!=2,"14-15/2",
IF(#REF!=3,"15-16/1",
IF(#REF!=4,"15-16/2","Hata3")))),
IF(#REF!+BH318=2015,
IF(#REF!=1,"15-16/1",
IF(#REF!=2,"15-16/2",
IF(#REF!=3,"16-17/1",
IF(#REF!=4,"16-17/2","Hata4")))),
IF(#REF!+BH318=2016,
IF(#REF!=1,"16-17/1",
IF(#REF!=2,"16-17/2",
IF(#REF!=3,"17-18/1",
IF(#REF!=4,"17-18/2","Hata5")))),
IF(#REF!+BH318=2017,
IF(#REF!=1,"17-18/1",
IF(#REF!=2,"17-18/2",
IF(#REF!=3,"18-19/1",
IF(#REF!=4,"18-19/2","Hata6")))),
IF(#REF!+BH318=2018,
IF(#REF!=1,"18-19/1",
IF(#REF!=2,"18-19/2",
IF(#REF!=3,"19-20/1",
IF(#REF!=4,"19-20/2","Hata7")))),
IF(#REF!+BH318=2019,
IF(#REF!=1,"19-20/1",
IF(#REF!=2,"19-20/2",
IF(#REF!=3,"20-21/1",
IF(#REF!=4,"20-21/2","Hata8")))),
IF(#REF!+BH318=2020,
IF(#REF!=1,"20-21/1",
IF(#REF!=2,"20-21/2",
IF(#REF!=3,"21-22/1",
IF(#REF!=4,"21-22/2","Hata9")))),
IF(#REF!+BH318=2021,
IF(#REF!=1,"21-22/1",
IF(#REF!=2,"21-22/2",
IF(#REF!=3,"22-23/1",
IF(#REF!=4,"22-23/2","Hata10")))),
IF(#REF!+BH318=2022,
IF(#REF!=1,"22-23/1",
IF(#REF!=2,"22-23/2",
IF(#REF!=3,"23-24/1",
IF(#REF!=4,"23-24/2","Hata11")))),
IF(#REF!+BH318=2023,
IF(#REF!=1,"23-24/1",
IF(#REF!=2,"23-24/2",
IF(#REF!=3,"24-25/1",
IF(#REF!=4,"24-25/2","Hata12")))),
)))))))))))),
IF(AZ318="T",
IF(#REF!+BH318=2012,
IF(#REF!=1,"12-13/1",
IF(#REF!=2,"12-13/2",
IF(#REF!=3,"12-13/3",
IF(#REF!=4,"13-14/1",
IF(#REF!=5,"13-14/2",
IF(#REF!=6,"13-14/3","Hata1")))))),
IF(#REF!+BH318=2013,
IF(#REF!=1,"13-14/1",
IF(#REF!=2,"13-14/2",
IF(#REF!=3,"13-14/3",
IF(#REF!=4,"14-15/1",
IF(#REF!=5,"14-15/2",
IF(#REF!=6,"14-15/3","Hata2")))))),
IF(#REF!+BH318=2014,
IF(#REF!=1,"14-15/1",
IF(#REF!=2,"14-15/2",
IF(#REF!=3,"14-15/3",
IF(#REF!=4,"15-16/1",
IF(#REF!=5,"15-16/2",
IF(#REF!=6,"15-16/3","Hata3")))))),
IF(AND(#REF!+#REF!&gt;2014,#REF!+#REF!&lt;2015,BH318=1),
IF(#REF!=0.1,"14-15/0.1",
IF(#REF!=0.2,"14-15/0.2",
IF(#REF!=0.3,"14-15/0.3","Hata4"))),
IF(#REF!+BH318=2015,
IF(#REF!=1,"15-16/1",
IF(#REF!=2,"15-16/2",
IF(#REF!=3,"15-16/3",
IF(#REF!=4,"16-17/1",
IF(#REF!=5,"16-17/2",
IF(#REF!=6,"16-17/3","Hata5")))))),
IF(#REF!+BH318=2016,
IF(#REF!=1,"16-17/1",
IF(#REF!=2,"16-17/2",
IF(#REF!=3,"16-17/3",
IF(#REF!=4,"17-18/1",
IF(#REF!=5,"17-18/2",
IF(#REF!=6,"17-18/3","Hata6")))))),
IF(#REF!+BH318=2017,
IF(#REF!=1,"17-18/1",
IF(#REF!=2,"17-18/2",
IF(#REF!=3,"17-18/3",
IF(#REF!=4,"18-19/1",
IF(#REF!=5,"18-19/2",
IF(#REF!=6,"18-19/3","Hata7")))))),
IF(#REF!+BH318=2018,
IF(#REF!=1,"18-19/1",
IF(#REF!=2,"18-19/2",
IF(#REF!=3,"18-19/3",
IF(#REF!=4,"19-20/1",
IF(#REF!=5," 19-20/2",
IF(#REF!=6,"19-20/3","Hata8")))))),
IF(#REF!+BH318=2019,
IF(#REF!=1,"19-20/1",
IF(#REF!=2,"19-20/2",
IF(#REF!=3,"19-20/3",
IF(#REF!=4,"20-21/1",
IF(#REF!=5,"20-21/2",
IF(#REF!=6,"20-21/3","Hata9")))))),
IF(#REF!+BH318=2020,
IF(#REF!=1,"20-21/1",
IF(#REF!=2,"20-21/2",
IF(#REF!=3,"20-21/3",
IF(#REF!=4,"21-22/1",
IF(#REF!=5,"21-22/2",
IF(#REF!=6,"21-22/3","Hata10")))))),
IF(#REF!+BH318=2021,
IF(#REF!=1,"21-22/1",
IF(#REF!=2,"21-22/2",
IF(#REF!=3,"21-22/3",
IF(#REF!=4,"22-23/1",
IF(#REF!=5,"22-23/2",
IF(#REF!=6,"22-23/3","Hata11")))))),
IF(#REF!+BH318=2022,
IF(#REF!=1,"22-23/1",
IF(#REF!=2,"22-23/2",
IF(#REF!=3,"22-23/3",
IF(#REF!=4,"23-24/1",
IF(#REF!=5,"23-24/2",
IF(#REF!=6,"23-24/3","Hata12")))))),
IF(#REF!+BH318=2023,
IF(#REF!=1,"23-24/1",
IF(#REF!=2,"23-24/2",
IF(#REF!=3,"23-24/3",
IF(#REF!=4,"24-25/1",
IF(#REF!=5,"24-25/2",
IF(#REF!=6,"24-25/3","Hata13")))))),
))))))))))))))
)</f>
        <v>#REF!</v>
      </c>
      <c r="G318" s="4">
        <v>0</v>
      </c>
      <c r="H318" s="2" t="s">
        <v>154</v>
      </c>
      <c r="I318" s="2">
        <v>238537</v>
      </c>
      <c r="J318" s="2" t="s">
        <v>107</v>
      </c>
      <c r="Q318" s="5">
        <v>4</v>
      </c>
      <c r="R318" s="2">
        <f>VLOOKUP($Q318,[1]sistem!$I$3:$L$10,2,FALSE)</f>
        <v>0</v>
      </c>
      <c r="S318" s="2">
        <f>VLOOKUP($Q318,[1]sistem!$I$3:$L$10,3,FALSE)</f>
        <v>1</v>
      </c>
      <c r="T318" s="2">
        <f>VLOOKUP($Q318,[1]sistem!$I$3:$L$10,4,FALSE)</f>
        <v>1</v>
      </c>
      <c r="U318" s="2" t="e">
        <f>VLOOKUP($AZ318,[1]sistem!$I$13:$L$14,2,FALSE)*#REF!</f>
        <v>#REF!</v>
      </c>
      <c r="V318" s="2" t="e">
        <f>VLOOKUP($AZ318,[1]sistem!$I$13:$L$14,3,FALSE)*#REF!</f>
        <v>#REF!</v>
      </c>
      <c r="W318" s="2" t="e">
        <f>VLOOKUP($AZ318,[1]sistem!$I$13:$L$14,4,FALSE)*#REF!</f>
        <v>#REF!</v>
      </c>
      <c r="X318" s="2" t="e">
        <f t="shared" si="112"/>
        <v>#REF!</v>
      </c>
      <c r="Y318" s="2" t="e">
        <f t="shared" si="113"/>
        <v>#REF!</v>
      </c>
      <c r="Z318" s="2" t="e">
        <f t="shared" si="114"/>
        <v>#REF!</v>
      </c>
      <c r="AA318" s="2" t="e">
        <f t="shared" si="115"/>
        <v>#REF!</v>
      </c>
      <c r="AB318" s="2">
        <f>VLOOKUP(AZ318,[1]sistem!$I$18:$J$19,2,FALSE)</f>
        <v>14</v>
      </c>
      <c r="AC318" s="2">
        <v>0.25</v>
      </c>
      <c r="AD318" s="2">
        <f>VLOOKUP($Q318,[1]sistem!$I$3:$M$10,5,FALSE)</f>
        <v>1</v>
      </c>
      <c r="AE318" s="2">
        <v>4</v>
      </c>
      <c r="AG318" s="2">
        <f>AE318*AK318</f>
        <v>56</v>
      </c>
      <c r="AH318" s="2">
        <f>VLOOKUP($Q318,[1]sistem!$I$3:$N$10,6,FALSE)</f>
        <v>2</v>
      </c>
      <c r="AI318" s="2">
        <v>2</v>
      </c>
      <c r="AJ318" s="2">
        <f t="shared" si="116"/>
        <v>4</v>
      </c>
      <c r="AK318" s="2">
        <f>VLOOKUP($AZ318,[1]sistem!$I$18:$K$19,3,FALSE)</f>
        <v>14</v>
      </c>
      <c r="AL318" s="2" t="e">
        <f>AK318*#REF!</f>
        <v>#REF!</v>
      </c>
      <c r="AM318" s="2" t="e">
        <f t="shared" si="117"/>
        <v>#REF!</v>
      </c>
      <c r="AN318" s="2">
        <f t="shared" si="111"/>
        <v>25</v>
      </c>
      <c r="AO318" s="2" t="e">
        <f t="shared" si="118"/>
        <v>#REF!</v>
      </c>
      <c r="AP318" s="2" t="e">
        <f>ROUND(AO318-#REF!,0)</f>
        <v>#REF!</v>
      </c>
      <c r="AQ318" s="2">
        <f>IF(AZ318="s",IF(Q318=0,0,
IF(Q318=1,#REF!*4*4,
IF(Q318=2,0,
IF(Q318=3,#REF!*4*2,
IF(Q318=4,0,
IF(Q318=5,0,
IF(Q318=6,0,
IF(Q318=7,0)))))))),
IF(AZ318="t",
IF(Q318=0,0,
IF(Q318=1,#REF!*4*4*0.8,
IF(Q318=2,0,
IF(Q318=3,#REF!*4*2*0.8,
IF(Q318=4,0,
IF(Q318=5,0,
IF(Q318=6,0,
IF(Q318=7,0))))))))))</f>
        <v>0</v>
      </c>
      <c r="AR318" s="2" t="e">
        <f>IF(AZ318="s",
IF(Q318=0,0,
IF(Q318=1,0,
IF(Q318=2,#REF!*4*2,
IF(Q318=3,#REF!*4,
IF(Q318=4,#REF!*4,
IF(Q318=5,0,
IF(Q318=6,0,
IF(Q318=7,#REF!*4)))))))),
IF(AZ318="t",
IF(Q318=0,0,
IF(Q318=1,0,
IF(Q318=2,#REF!*4*2*0.8,
IF(Q318=3,#REF!*4*0.8,
IF(Q318=4,#REF!*4*0.8,
IF(Q318=5,0,
IF(Q318=6,0,
IF(Q318=7,#REF!*4))))))))))</f>
        <v>#REF!</v>
      </c>
      <c r="AS318" s="2" t="e">
        <f>IF(AZ318="s",
IF(Q318=0,0,
IF(Q318=1,#REF!*2,
IF(Q318=2,#REF!*2,
IF(Q318=3,#REF!*2,
IF(Q318=4,#REF!*2,
IF(Q318=5,#REF!*2,
IF(Q318=6,#REF!*2,
IF(Q318=7,#REF!*2)))))))),
IF(AZ318="t",
IF(Q318=0,#REF!*2*0.8,
IF(Q318=1,#REF!*2*0.8,
IF(Q318=2,#REF!*2*0.8,
IF(Q318=3,#REF!*2*0.8,
IF(Q318=4,#REF!*2*0.8,
IF(Q318=5,#REF!*2*0.8,
IF(Q318=6,#REF!*1*0.8,
IF(Q318=7,#REF!*2))))))))))</f>
        <v>#REF!</v>
      </c>
      <c r="AT318" s="2" t="e">
        <f t="shared" si="119"/>
        <v>#REF!</v>
      </c>
      <c r="AU318" s="2" t="e">
        <f>IF(AZ318="s",
IF(Q318=0,0,
IF(Q318=1,(14-2)*(#REF!+#REF!)/4*4,
IF(Q318=2,(14-2)*(#REF!+#REF!)/4*2,
IF(Q318=3,(14-2)*(#REF!+#REF!)/4*3,
IF(Q318=4,(14-2)*(#REF!+#REF!)/4,
IF(Q318=5,(14-2)*#REF!/4,
IF(Q318=6,0,
IF(Q318=7,(14)*#REF!)))))))),
IF(AZ318="t",
IF(Q318=0,0,
IF(Q318=1,(11-2)*(#REF!+#REF!)/4*4,
IF(Q318=2,(11-2)*(#REF!+#REF!)/4*2,
IF(Q318=3,(11-2)*(#REF!+#REF!)/4*3,
IF(Q318=4,(11-2)*(#REF!+#REF!)/4,
IF(Q318=5,(11-2)*#REF!/4,
IF(Q318=6,0,
IF(Q318=7,(11)*#REF!))))))))))</f>
        <v>#REF!</v>
      </c>
      <c r="AV318" s="2" t="e">
        <f t="shared" si="120"/>
        <v>#REF!</v>
      </c>
      <c r="AW318" s="2">
        <f t="shared" si="121"/>
        <v>8</v>
      </c>
      <c r="AX318" s="2">
        <f t="shared" si="122"/>
        <v>4</v>
      </c>
      <c r="AY318" s="2" t="e">
        <f t="shared" si="123"/>
        <v>#REF!</v>
      </c>
      <c r="AZ318" s="2" t="s">
        <v>63</v>
      </c>
      <c r="BA318" s="2" t="e">
        <f>IF(BG318="A",0,IF(AZ318="s",14*#REF!,IF(AZ318="T",11*#REF!,"HATA")))</f>
        <v>#REF!</v>
      </c>
      <c r="BB318" s="2" t="e">
        <f t="shared" si="124"/>
        <v>#REF!</v>
      </c>
      <c r="BC318" s="2" t="e">
        <f t="shared" si="125"/>
        <v>#REF!</v>
      </c>
      <c r="BD318" s="2" t="e">
        <f>IF(BC318-#REF!=0,"DOĞRU","YANLIŞ")</f>
        <v>#REF!</v>
      </c>
      <c r="BE318" s="2" t="e">
        <f>#REF!-BC318</f>
        <v>#REF!</v>
      </c>
      <c r="BF318" s="2">
        <v>0</v>
      </c>
      <c r="BH318" s="2">
        <v>0</v>
      </c>
      <c r="BJ318" s="2">
        <v>4</v>
      </c>
      <c r="BL318" s="7" t="e">
        <f>#REF!*14</f>
        <v>#REF!</v>
      </c>
      <c r="BM318" s="9"/>
      <c r="BN318" s="8"/>
      <c r="BO318" s="13"/>
      <c r="BP318" s="13"/>
      <c r="BQ318" s="13"/>
      <c r="BR318" s="13"/>
      <c r="BS318" s="13"/>
      <c r="BT318" s="10"/>
      <c r="BU318" s="11"/>
      <c r="BV318" s="12"/>
      <c r="CC318" s="41"/>
      <c r="CD318" s="41"/>
      <c r="CE318" s="41"/>
      <c r="CF318" s="42"/>
      <c r="CG318" s="42"/>
      <c r="CH318" s="42"/>
      <c r="CI318" s="42"/>
      <c r="CJ318" s="42"/>
      <c r="CK318" s="42"/>
    </row>
    <row r="319" spans="1:89" hidden="1" x14ac:dyDescent="0.25">
      <c r="A319" s="2" t="s">
        <v>245</v>
      </c>
      <c r="B319" s="2" t="s">
        <v>246</v>
      </c>
      <c r="C319" s="2" t="s">
        <v>246</v>
      </c>
      <c r="D319" s="4" t="s">
        <v>60</v>
      </c>
      <c r="E319" s="4" t="s">
        <v>60</v>
      </c>
      <c r="F319" s="5" t="e">
        <f>IF(AZ319="S",
IF(#REF!+BH319=2012,
IF(#REF!=1,"12-13/1",
IF(#REF!=2,"12-13/2",
IF(#REF!=3,"13-14/1",
IF(#REF!=4,"13-14/2","Hata1")))),
IF(#REF!+BH319=2013,
IF(#REF!=1,"13-14/1",
IF(#REF!=2,"13-14/2",
IF(#REF!=3,"14-15/1",
IF(#REF!=4,"14-15/2","Hata2")))),
IF(#REF!+BH319=2014,
IF(#REF!=1,"14-15/1",
IF(#REF!=2,"14-15/2",
IF(#REF!=3,"15-16/1",
IF(#REF!=4,"15-16/2","Hata3")))),
IF(#REF!+BH319=2015,
IF(#REF!=1,"15-16/1",
IF(#REF!=2,"15-16/2",
IF(#REF!=3,"16-17/1",
IF(#REF!=4,"16-17/2","Hata4")))),
IF(#REF!+BH319=2016,
IF(#REF!=1,"16-17/1",
IF(#REF!=2,"16-17/2",
IF(#REF!=3,"17-18/1",
IF(#REF!=4,"17-18/2","Hata5")))),
IF(#REF!+BH319=2017,
IF(#REF!=1,"17-18/1",
IF(#REF!=2,"17-18/2",
IF(#REF!=3,"18-19/1",
IF(#REF!=4,"18-19/2","Hata6")))),
IF(#REF!+BH319=2018,
IF(#REF!=1,"18-19/1",
IF(#REF!=2,"18-19/2",
IF(#REF!=3,"19-20/1",
IF(#REF!=4,"19-20/2","Hata7")))),
IF(#REF!+BH319=2019,
IF(#REF!=1,"19-20/1",
IF(#REF!=2,"19-20/2",
IF(#REF!=3,"20-21/1",
IF(#REF!=4,"20-21/2","Hata8")))),
IF(#REF!+BH319=2020,
IF(#REF!=1,"20-21/1",
IF(#REF!=2,"20-21/2",
IF(#REF!=3,"21-22/1",
IF(#REF!=4,"21-22/2","Hata9")))),
IF(#REF!+BH319=2021,
IF(#REF!=1,"21-22/1",
IF(#REF!=2,"21-22/2",
IF(#REF!=3,"22-23/1",
IF(#REF!=4,"22-23/2","Hata10")))),
IF(#REF!+BH319=2022,
IF(#REF!=1,"22-23/1",
IF(#REF!=2,"22-23/2",
IF(#REF!=3,"23-24/1",
IF(#REF!=4,"23-24/2","Hata11")))),
IF(#REF!+BH319=2023,
IF(#REF!=1,"23-24/1",
IF(#REF!=2,"23-24/2",
IF(#REF!=3,"24-25/1",
IF(#REF!=4,"24-25/2","Hata12")))),
)))))))))))),
IF(AZ319="T",
IF(#REF!+BH319=2012,
IF(#REF!=1,"12-13/1",
IF(#REF!=2,"12-13/2",
IF(#REF!=3,"12-13/3",
IF(#REF!=4,"13-14/1",
IF(#REF!=5,"13-14/2",
IF(#REF!=6,"13-14/3","Hata1")))))),
IF(#REF!+BH319=2013,
IF(#REF!=1,"13-14/1",
IF(#REF!=2,"13-14/2",
IF(#REF!=3,"13-14/3",
IF(#REF!=4,"14-15/1",
IF(#REF!=5,"14-15/2",
IF(#REF!=6,"14-15/3","Hata2")))))),
IF(#REF!+BH319=2014,
IF(#REF!=1,"14-15/1",
IF(#REF!=2,"14-15/2",
IF(#REF!=3,"14-15/3",
IF(#REF!=4,"15-16/1",
IF(#REF!=5,"15-16/2",
IF(#REF!=6,"15-16/3","Hata3")))))),
IF(AND(#REF!+#REF!&gt;2014,#REF!+#REF!&lt;2015,BH319=1),
IF(#REF!=0.1,"14-15/0.1",
IF(#REF!=0.2,"14-15/0.2",
IF(#REF!=0.3,"14-15/0.3","Hata4"))),
IF(#REF!+BH319=2015,
IF(#REF!=1,"15-16/1",
IF(#REF!=2,"15-16/2",
IF(#REF!=3,"15-16/3",
IF(#REF!=4,"16-17/1",
IF(#REF!=5,"16-17/2",
IF(#REF!=6,"16-17/3","Hata5")))))),
IF(#REF!+BH319=2016,
IF(#REF!=1,"16-17/1",
IF(#REF!=2,"16-17/2",
IF(#REF!=3,"16-17/3",
IF(#REF!=4,"17-18/1",
IF(#REF!=5,"17-18/2",
IF(#REF!=6,"17-18/3","Hata6")))))),
IF(#REF!+BH319=2017,
IF(#REF!=1,"17-18/1",
IF(#REF!=2,"17-18/2",
IF(#REF!=3,"17-18/3",
IF(#REF!=4,"18-19/1",
IF(#REF!=5,"18-19/2",
IF(#REF!=6,"18-19/3","Hata7")))))),
IF(#REF!+BH319=2018,
IF(#REF!=1,"18-19/1",
IF(#REF!=2,"18-19/2",
IF(#REF!=3,"18-19/3",
IF(#REF!=4,"19-20/1",
IF(#REF!=5," 19-20/2",
IF(#REF!=6,"19-20/3","Hata8")))))),
IF(#REF!+BH319=2019,
IF(#REF!=1,"19-20/1",
IF(#REF!=2,"19-20/2",
IF(#REF!=3,"19-20/3",
IF(#REF!=4,"20-21/1",
IF(#REF!=5,"20-21/2",
IF(#REF!=6,"20-21/3","Hata9")))))),
IF(#REF!+BH319=2020,
IF(#REF!=1,"20-21/1",
IF(#REF!=2,"20-21/2",
IF(#REF!=3,"20-21/3",
IF(#REF!=4,"21-22/1",
IF(#REF!=5,"21-22/2",
IF(#REF!=6,"21-22/3","Hata10")))))),
IF(#REF!+BH319=2021,
IF(#REF!=1,"21-22/1",
IF(#REF!=2,"21-22/2",
IF(#REF!=3,"21-22/3",
IF(#REF!=4,"22-23/1",
IF(#REF!=5,"22-23/2",
IF(#REF!=6,"22-23/3","Hata11")))))),
IF(#REF!+BH319=2022,
IF(#REF!=1,"22-23/1",
IF(#REF!=2,"22-23/2",
IF(#REF!=3,"22-23/3",
IF(#REF!=4,"23-24/1",
IF(#REF!=5,"23-24/2",
IF(#REF!=6,"23-24/3","Hata12")))))),
IF(#REF!+BH319=2023,
IF(#REF!=1,"23-24/1",
IF(#REF!=2,"23-24/2",
IF(#REF!=3,"23-24/3",
IF(#REF!=4,"24-25/1",
IF(#REF!=5,"24-25/2",
IF(#REF!=6,"24-25/3","Hata13")))))),
))))))))))))))
)</f>
        <v>#REF!</v>
      </c>
      <c r="G319" s="4"/>
      <c r="H319" s="2" t="s">
        <v>154</v>
      </c>
      <c r="I319" s="2">
        <v>238537</v>
      </c>
      <c r="J319" s="2" t="s">
        <v>107</v>
      </c>
      <c r="L319" s="2">
        <v>4358</v>
      </c>
      <c r="Q319" s="5">
        <v>0</v>
      </c>
      <c r="R319" s="2">
        <f>VLOOKUP($Q319,[1]sistem!$I$3:$L$10,2,FALSE)</f>
        <v>0</v>
      </c>
      <c r="S319" s="2">
        <f>VLOOKUP($Q319,[1]sistem!$I$3:$L$10,3,FALSE)</f>
        <v>0</v>
      </c>
      <c r="T319" s="2">
        <f>VLOOKUP($Q319,[1]sistem!$I$3:$L$10,4,FALSE)</f>
        <v>0</v>
      </c>
      <c r="U319" s="2" t="e">
        <f>VLOOKUP($AZ319,[1]sistem!$I$13:$L$14,2,FALSE)*#REF!</f>
        <v>#REF!</v>
      </c>
      <c r="V319" s="2" t="e">
        <f>VLOOKUP($AZ319,[1]sistem!$I$13:$L$14,3,FALSE)*#REF!</f>
        <v>#REF!</v>
      </c>
      <c r="W319" s="2" t="e">
        <f>VLOOKUP($AZ319,[1]sistem!$I$13:$L$14,4,FALSE)*#REF!</f>
        <v>#REF!</v>
      </c>
      <c r="X319" s="2" t="e">
        <f t="shared" si="112"/>
        <v>#REF!</v>
      </c>
      <c r="Y319" s="2" t="e">
        <f t="shared" si="113"/>
        <v>#REF!</v>
      </c>
      <c r="Z319" s="2" t="e">
        <f t="shared" si="114"/>
        <v>#REF!</v>
      </c>
      <c r="AA319" s="2" t="e">
        <f t="shared" si="115"/>
        <v>#REF!</v>
      </c>
      <c r="AB319" s="2">
        <f>VLOOKUP(AZ319,[1]sistem!$I$18:$J$19,2,FALSE)</f>
        <v>11</v>
      </c>
      <c r="AC319" s="2">
        <v>0.25</v>
      </c>
      <c r="AD319" s="2">
        <f>VLOOKUP($Q319,[1]sistem!$I$3:$M$10,5,FALSE)</f>
        <v>0</v>
      </c>
      <c r="AG319" s="2" t="e">
        <f>(#REF!+#REF!)*AB319</f>
        <v>#REF!</v>
      </c>
      <c r="AH319" s="2">
        <f>VLOOKUP($Q319,[1]sistem!$I$3:$N$10,6,FALSE)</f>
        <v>0</v>
      </c>
      <c r="AI319" s="2">
        <v>2</v>
      </c>
      <c r="AJ319" s="2">
        <f t="shared" si="116"/>
        <v>0</v>
      </c>
      <c r="AK319" s="2">
        <f>VLOOKUP($AZ319,[1]sistem!$I$18:$K$19,3,FALSE)</f>
        <v>11</v>
      </c>
      <c r="AL319" s="2" t="e">
        <f>AK319*#REF!</f>
        <v>#REF!</v>
      </c>
      <c r="AM319" s="2" t="e">
        <f t="shared" si="117"/>
        <v>#REF!</v>
      </c>
      <c r="AN319" s="2">
        <f t="shared" si="111"/>
        <v>25</v>
      </c>
      <c r="AO319" s="2" t="e">
        <f t="shared" si="118"/>
        <v>#REF!</v>
      </c>
      <c r="AP319" s="2" t="e">
        <f>ROUND(AO319-#REF!,0)</f>
        <v>#REF!</v>
      </c>
      <c r="AQ319" s="2">
        <f>IF(AZ319="s",IF(Q319=0,0,
IF(Q319=1,#REF!*4*4,
IF(Q319=2,0,
IF(Q319=3,#REF!*4*2,
IF(Q319=4,0,
IF(Q319=5,0,
IF(Q319=6,0,
IF(Q319=7,0)))))))),
IF(AZ319="t",
IF(Q319=0,0,
IF(Q319=1,#REF!*4*4*0.8,
IF(Q319=2,0,
IF(Q319=3,#REF!*4*2*0.8,
IF(Q319=4,0,
IF(Q319=5,0,
IF(Q319=6,0,
IF(Q319=7,0))))))))))</f>
        <v>0</v>
      </c>
      <c r="AR319" s="2">
        <f>IF(AZ319="s",
IF(Q319=0,0,
IF(Q319=1,0,
IF(Q319=2,#REF!*4*2,
IF(Q319=3,#REF!*4,
IF(Q319=4,#REF!*4,
IF(Q319=5,0,
IF(Q319=6,0,
IF(Q319=7,#REF!*4)))))))),
IF(AZ319="t",
IF(Q319=0,0,
IF(Q319=1,0,
IF(Q319=2,#REF!*4*2*0.8,
IF(Q319=3,#REF!*4*0.8,
IF(Q319=4,#REF!*4*0.8,
IF(Q319=5,0,
IF(Q319=6,0,
IF(Q319=7,#REF!*4))))))))))</f>
        <v>0</v>
      </c>
      <c r="AS319" s="2" t="e">
        <f>IF(AZ319="s",
IF(Q319=0,0,
IF(Q319=1,#REF!*2,
IF(Q319=2,#REF!*2,
IF(Q319=3,#REF!*2,
IF(Q319=4,#REF!*2,
IF(Q319=5,#REF!*2,
IF(Q319=6,#REF!*2,
IF(Q319=7,#REF!*2)))))))),
IF(AZ319="t",
IF(Q319=0,#REF!*2*0.8,
IF(Q319=1,#REF!*2*0.8,
IF(Q319=2,#REF!*2*0.8,
IF(Q319=3,#REF!*2*0.8,
IF(Q319=4,#REF!*2*0.8,
IF(Q319=5,#REF!*2*0.8,
IF(Q319=6,#REF!*1*0.8,
IF(Q319=7,#REF!*2))))))))))</f>
        <v>#REF!</v>
      </c>
      <c r="AT319" s="2" t="e">
        <f t="shared" si="119"/>
        <v>#REF!</v>
      </c>
      <c r="AU319" s="2">
        <f>IF(AZ319="s",
IF(Q319=0,0,
IF(Q319=1,(14-2)*(#REF!+#REF!)/4*4,
IF(Q319=2,(14-2)*(#REF!+#REF!)/4*2,
IF(Q319=3,(14-2)*(#REF!+#REF!)/4*3,
IF(Q319=4,(14-2)*(#REF!+#REF!)/4,
IF(Q319=5,(14-2)*#REF!/4,
IF(Q319=6,0,
IF(Q319=7,(14)*#REF!)))))))),
IF(AZ319="t",
IF(Q319=0,0,
IF(Q319=1,(11-2)*(#REF!+#REF!)/4*4,
IF(Q319=2,(11-2)*(#REF!+#REF!)/4*2,
IF(Q319=3,(11-2)*(#REF!+#REF!)/4*3,
IF(Q319=4,(11-2)*(#REF!+#REF!)/4,
IF(Q319=5,(11-2)*#REF!/4,
IF(Q319=6,0,
IF(Q319=7,(11)*#REF!))))))))))</f>
        <v>0</v>
      </c>
      <c r="AV319" s="2" t="e">
        <f t="shared" si="120"/>
        <v>#REF!</v>
      </c>
      <c r="AW319" s="2">
        <f t="shared" si="121"/>
        <v>0</v>
      </c>
      <c r="AX319" s="2">
        <f t="shared" si="122"/>
        <v>0</v>
      </c>
      <c r="AY319" s="2" t="e">
        <f t="shared" si="123"/>
        <v>#REF!</v>
      </c>
      <c r="AZ319" s="2" t="s">
        <v>81</v>
      </c>
      <c r="BA319" s="2" t="e">
        <f>IF(BG319="A",0,IF(AZ319="s",14*#REF!,IF(AZ319="T",11*#REF!,"HATA")))</f>
        <v>#REF!</v>
      </c>
      <c r="BB319" s="2" t="e">
        <f t="shared" si="124"/>
        <v>#REF!</v>
      </c>
      <c r="BC319" s="2" t="e">
        <f t="shared" si="125"/>
        <v>#REF!</v>
      </c>
      <c r="BD319" s="2" t="e">
        <f>IF(BC319-#REF!=0,"DOĞRU","YANLIŞ")</f>
        <v>#REF!</v>
      </c>
      <c r="BE319" s="2" t="e">
        <f>#REF!-BC319</f>
        <v>#REF!</v>
      </c>
      <c r="BF319" s="2">
        <v>0</v>
      </c>
      <c r="BH319" s="2">
        <v>0</v>
      </c>
      <c r="BJ319" s="2">
        <v>0</v>
      </c>
      <c r="BL319" s="7" t="e">
        <f>#REF!*14</f>
        <v>#REF!</v>
      </c>
      <c r="BM319" s="9"/>
      <c r="BN319" s="8"/>
      <c r="BO319" s="13"/>
      <c r="BP319" s="13"/>
      <c r="BQ319" s="13"/>
      <c r="BR319" s="13"/>
      <c r="BS319" s="13"/>
      <c r="BT319" s="10"/>
      <c r="BU319" s="11"/>
      <c r="BV319" s="12"/>
      <c r="CC319" s="41"/>
      <c r="CD319" s="41"/>
      <c r="CE319" s="41"/>
      <c r="CF319" s="42"/>
      <c r="CG319" s="42"/>
      <c r="CH319" s="42"/>
      <c r="CI319" s="42"/>
      <c r="CJ319" s="42"/>
      <c r="CK319" s="42"/>
    </row>
    <row r="320" spans="1:89" hidden="1" x14ac:dyDescent="0.25">
      <c r="A320" s="2" t="s">
        <v>256</v>
      </c>
      <c r="B320" s="2" t="s">
        <v>257</v>
      </c>
      <c r="C320" s="2" t="s">
        <v>257</v>
      </c>
      <c r="D320" s="4" t="s">
        <v>60</v>
      </c>
      <c r="E320" s="4" t="s">
        <v>60</v>
      </c>
      <c r="F320" s="5" t="e">
        <f>IF(AZ320="S",
IF(#REF!+BH320=2012,
IF(#REF!=1,"12-13/1",
IF(#REF!=2,"12-13/2",
IF(#REF!=3,"13-14/1",
IF(#REF!=4,"13-14/2","Hata1")))),
IF(#REF!+BH320=2013,
IF(#REF!=1,"13-14/1",
IF(#REF!=2,"13-14/2",
IF(#REF!=3,"14-15/1",
IF(#REF!=4,"14-15/2","Hata2")))),
IF(#REF!+BH320=2014,
IF(#REF!=1,"14-15/1",
IF(#REF!=2,"14-15/2",
IF(#REF!=3,"15-16/1",
IF(#REF!=4,"15-16/2","Hata3")))),
IF(#REF!+BH320=2015,
IF(#REF!=1,"15-16/1",
IF(#REF!=2,"15-16/2",
IF(#REF!=3,"16-17/1",
IF(#REF!=4,"16-17/2","Hata4")))),
IF(#REF!+BH320=2016,
IF(#REF!=1,"16-17/1",
IF(#REF!=2,"16-17/2",
IF(#REF!=3,"17-18/1",
IF(#REF!=4,"17-18/2","Hata5")))),
IF(#REF!+BH320=2017,
IF(#REF!=1,"17-18/1",
IF(#REF!=2,"17-18/2",
IF(#REF!=3,"18-19/1",
IF(#REF!=4,"18-19/2","Hata6")))),
IF(#REF!+BH320=2018,
IF(#REF!=1,"18-19/1",
IF(#REF!=2,"18-19/2",
IF(#REF!=3,"19-20/1",
IF(#REF!=4,"19-20/2","Hata7")))),
IF(#REF!+BH320=2019,
IF(#REF!=1,"19-20/1",
IF(#REF!=2,"19-20/2",
IF(#REF!=3,"20-21/1",
IF(#REF!=4,"20-21/2","Hata8")))),
IF(#REF!+BH320=2020,
IF(#REF!=1,"20-21/1",
IF(#REF!=2,"20-21/2",
IF(#REF!=3,"21-22/1",
IF(#REF!=4,"21-22/2","Hata9")))),
IF(#REF!+BH320=2021,
IF(#REF!=1,"21-22/1",
IF(#REF!=2,"21-22/2",
IF(#REF!=3,"22-23/1",
IF(#REF!=4,"22-23/2","Hata10")))),
IF(#REF!+BH320=2022,
IF(#REF!=1,"22-23/1",
IF(#REF!=2,"22-23/2",
IF(#REF!=3,"23-24/1",
IF(#REF!=4,"23-24/2","Hata11")))),
IF(#REF!+BH320=2023,
IF(#REF!=1,"23-24/1",
IF(#REF!=2,"23-24/2",
IF(#REF!=3,"24-25/1",
IF(#REF!=4,"24-25/2","Hata12")))),
)))))))))))),
IF(AZ320="T",
IF(#REF!+BH320=2012,
IF(#REF!=1,"12-13/1",
IF(#REF!=2,"12-13/2",
IF(#REF!=3,"12-13/3",
IF(#REF!=4,"13-14/1",
IF(#REF!=5,"13-14/2",
IF(#REF!=6,"13-14/3","Hata1")))))),
IF(#REF!+BH320=2013,
IF(#REF!=1,"13-14/1",
IF(#REF!=2,"13-14/2",
IF(#REF!=3,"13-14/3",
IF(#REF!=4,"14-15/1",
IF(#REF!=5,"14-15/2",
IF(#REF!=6,"14-15/3","Hata2")))))),
IF(#REF!+BH320=2014,
IF(#REF!=1,"14-15/1",
IF(#REF!=2,"14-15/2",
IF(#REF!=3,"14-15/3",
IF(#REF!=4,"15-16/1",
IF(#REF!=5,"15-16/2",
IF(#REF!=6,"15-16/3","Hata3")))))),
IF(AND(#REF!+#REF!&gt;2014,#REF!+#REF!&lt;2015,BH320=1),
IF(#REF!=0.1,"14-15/0.1",
IF(#REF!=0.2,"14-15/0.2",
IF(#REF!=0.3,"14-15/0.3","Hata4"))),
IF(#REF!+BH320=2015,
IF(#REF!=1,"15-16/1",
IF(#REF!=2,"15-16/2",
IF(#REF!=3,"15-16/3",
IF(#REF!=4,"16-17/1",
IF(#REF!=5,"16-17/2",
IF(#REF!=6,"16-17/3","Hata5")))))),
IF(#REF!+BH320=2016,
IF(#REF!=1,"16-17/1",
IF(#REF!=2,"16-17/2",
IF(#REF!=3,"16-17/3",
IF(#REF!=4,"17-18/1",
IF(#REF!=5,"17-18/2",
IF(#REF!=6,"17-18/3","Hata6")))))),
IF(#REF!+BH320=2017,
IF(#REF!=1,"17-18/1",
IF(#REF!=2,"17-18/2",
IF(#REF!=3,"17-18/3",
IF(#REF!=4,"18-19/1",
IF(#REF!=5,"18-19/2",
IF(#REF!=6,"18-19/3","Hata7")))))),
IF(#REF!+BH320=2018,
IF(#REF!=1,"18-19/1",
IF(#REF!=2,"18-19/2",
IF(#REF!=3,"18-19/3",
IF(#REF!=4,"19-20/1",
IF(#REF!=5," 19-20/2",
IF(#REF!=6,"19-20/3","Hata8")))))),
IF(#REF!+BH320=2019,
IF(#REF!=1,"19-20/1",
IF(#REF!=2,"19-20/2",
IF(#REF!=3,"19-20/3",
IF(#REF!=4,"20-21/1",
IF(#REF!=5,"20-21/2",
IF(#REF!=6,"20-21/3","Hata9")))))),
IF(#REF!+BH320=2020,
IF(#REF!=1,"20-21/1",
IF(#REF!=2,"20-21/2",
IF(#REF!=3,"20-21/3",
IF(#REF!=4,"21-22/1",
IF(#REF!=5,"21-22/2",
IF(#REF!=6,"21-22/3","Hata10")))))),
IF(#REF!+BH320=2021,
IF(#REF!=1,"21-22/1",
IF(#REF!=2,"21-22/2",
IF(#REF!=3,"21-22/3",
IF(#REF!=4,"22-23/1",
IF(#REF!=5,"22-23/2",
IF(#REF!=6,"22-23/3","Hata11")))))),
IF(#REF!+BH320=2022,
IF(#REF!=1,"22-23/1",
IF(#REF!=2,"22-23/2",
IF(#REF!=3,"22-23/3",
IF(#REF!=4,"23-24/1",
IF(#REF!=5,"23-24/2",
IF(#REF!=6,"23-24/3","Hata12")))))),
IF(#REF!+BH320=2023,
IF(#REF!=1,"23-24/1",
IF(#REF!=2,"23-24/2",
IF(#REF!=3,"23-24/3",
IF(#REF!=4,"24-25/1",
IF(#REF!=5,"24-25/2",
IF(#REF!=6,"24-25/3","Hata13")))))),
))))))))))))))
)</f>
        <v>#REF!</v>
      </c>
      <c r="G320" s="4"/>
      <c r="H320" s="2" t="s">
        <v>154</v>
      </c>
      <c r="I320" s="2">
        <v>238537</v>
      </c>
      <c r="J320" s="2" t="s">
        <v>107</v>
      </c>
      <c r="O320" s="2" t="s">
        <v>469</v>
      </c>
      <c r="P320" s="2" t="s">
        <v>469</v>
      </c>
      <c r="Q320" s="5">
        <v>0</v>
      </c>
      <c r="R320" s="2">
        <f>VLOOKUP($Q320,[1]sistem!$I$3:$L$10,2,FALSE)</f>
        <v>0</v>
      </c>
      <c r="S320" s="2">
        <f>VLOOKUP($Q320,[1]sistem!$I$3:$L$10,3,FALSE)</f>
        <v>0</v>
      </c>
      <c r="T320" s="2">
        <f>VLOOKUP($Q320,[1]sistem!$I$3:$L$10,4,FALSE)</f>
        <v>0</v>
      </c>
      <c r="U320" s="2" t="e">
        <f>VLOOKUP($AZ320,[1]sistem!$I$13:$L$14,2,FALSE)*#REF!</f>
        <v>#REF!</v>
      </c>
      <c r="V320" s="2" t="e">
        <f>VLOOKUP($AZ320,[1]sistem!$I$13:$L$14,3,FALSE)*#REF!</f>
        <v>#REF!</v>
      </c>
      <c r="W320" s="2" t="e">
        <f>VLOOKUP($AZ320,[1]sistem!$I$13:$L$14,4,FALSE)*#REF!</f>
        <v>#REF!</v>
      </c>
      <c r="X320" s="2" t="e">
        <f t="shared" si="112"/>
        <v>#REF!</v>
      </c>
      <c r="Y320" s="2" t="e">
        <f t="shared" si="113"/>
        <v>#REF!</v>
      </c>
      <c r="Z320" s="2" t="e">
        <f t="shared" si="114"/>
        <v>#REF!</v>
      </c>
      <c r="AA320" s="2" t="e">
        <f t="shared" si="115"/>
        <v>#REF!</v>
      </c>
      <c r="AB320" s="2">
        <f>VLOOKUP(AZ320,[1]sistem!$I$18:$J$19,2,FALSE)</f>
        <v>14</v>
      </c>
      <c r="AC320" s="2">
        <v>0.25</v>
      </c>
      <c r="AD320" s="2">
        <f>VLOOKUP($Q320,[1]sistem!$I$3:$M$10,5,FALSE)</f>
        <v>0</v>
      </c>
      <c r="AG320" s="2" t="e">
        <f>(#REF!+#REF!)*AB320</f>
        <v>#REF!</v>
      </c>
      <c r="AH320" s="2">
        <f>VLOOKUP($Q320,[1]sistem!$I$3:$N$10,6,FALSE)</f>
        <v>0</v>
      </c>
      <c r="AI320" s="2">
        <v>2</v>
      </c>
      <c r="AJ320" s="2">
        <f t="shared" si="116"/>
        <v>0</v>
      </c>
      <c r="AK320" s="2">
        <f>VLOOKUP($AZ320,[1]sistem!$I$18:$K$19,3,FALSE)</f>
        <v>14</v>
      </c>
      <c r="AL320" s="2" t="e">
        <f>AK320*#REF!</f>
        <v>#REF!</v>
      </c>
      <c r="AM320" s="2" t="e">
        <f t="shared" si="117"/>
        <v>#REF!</v>
      </c>
      <c r="AN320" s="2">
        <f t="shared" si="111"/>
        <v>25</v>
      </c>
      <c r="AO320" s="2" t="e">
        <f t="shared" si="118"/>
        <v>#REF!</v>
      </c>
      <c r="AP320" s="2" t="e">
        <f>ROUND(AO320-#REF!,0)</f>
        <v>#REF!</v>
      </c>
      <c r="AQ320" s="2">
        <f>IF(AZ320="s",IF(Q320=0,0,
IF(Q320=1,#REF!*4*4,
IF(Q320=2,0,
IF(Q320=3,#REF!*4*2,
IF(Q320=4,0,
IF(Q320=5,0,
IF(Q320=6,0,
IF(Q320=7,0)))))))),
IF(AZ320="t",
IF(Q320=0,0,
IF(Q320=1,#REF!*4*4*0.8,
IF(Q320=2,0,
IF(Q320=3,#REF!*4*2*0.8,
IF(Q320=4,0,
IF(Q320=5,0,
IF(Q320=6,0,
IF(Q320=7,0))))))))))</f>
        <v>0</v>
      </c>
      <c r="AR320" s="2">
        <f>IF(AZ320="s",
IF(Q320=0,0,
IF(Q320=1,0,
IF(Q320=2,#REF!*4*2,
IF(Q320=3,#REF!*4,
IF(Q320=4,#REF!*4,
IF(Q320=5,0,
IF(Q320=6,0,
IF(Q320=7,#REF!*4)))))))),
IF(AZ320="t",
IF(Q320=0,0,
IF(Q320=1,0,
IF(Q320=2,#REF!*4*2*0.8,
IF(Q320=3,#REF!*4*0.8,
IF(Q320=4,#REF!*4*0.8,
IF(Q320=5,0,
IF(Q320=6,0,
IF(Q320=7,#REF!*4))))))))))</f>
        <v>0</v>
      </c>
      <c r="AS320" s="2">
        <f>IF(AZ320="s",
IF(Q320=0,0,
IF(Q320=1,#REF!*2,
IF(Q320=2,#REF!*2,
IF(Q320=3,#REF!*2,
IF(Q320=4,#REF!*2,
IF(Q320=5,#REF!*2,
IF(Q320=6,#REF!*2,
IF(Q320=7,#REF!*2)))))))),
IF(AZ320="t",
IF(Q320=0,#REF!*2*0.8,
IF(Q320=1,#REF!*2*0.8,
IF(Q320=2,#REF!*2*0.8,
IF(Q320=3,#REF!*2*0.8,
IF(Q320=4,#REF!*2*0.8,
IF(Q320=5,#REF!*2*0.8,
IF(Q320=6,#REF!*1*0.8,
IF(Q320=7,#REF!*2))))))))))</f>
        <v>0</v>
      </c>
      <c r="AT320" s="2" t="e">
        <f t="shared" si="119"/>
        <v>#REF!</v>
      </c>
      <c r="AU320" s="2">
        <f>IF(AZ320="s",
IF(Q320=0,0,
IF(Q320=1,(14-2)*(#REF!+#REF!)/4*4,
IF(Q320=2,(14-2)*(#REF!+#REF!)/4*2,
IF(Q320=3,(14-2)*(#REF!+#REF!)/4*3,
IF(Q320=4,(14-2)*(#REF!+#REF!)/4,
IF(Q320=5,(14-2)*#REF!/4,
IF(Q320=6,0,
IF(Q320=7,(14)*#REF!)))))))),
IF(AZ320="t",
IF(Q320=0,0,
IF(Q320=1,(11-2)*(#REF!+#REF!)/4*4,
IF(Q320=2,(11-2)*(#REF!+#REF!)/4*2,
IF(Q320=3,(11-2)*(#REF!+#REF!)/4*3,
IF(Q320=4,(11-2)*(#REF!+#REF!)/4,
IF(Q320=5,(11-2)*#REF!/4,
IF(Q320=6,0,
IF(Q320=7,(11)*#REF!))))))))))</f>
        <v>0</v>
      </c>
      <c r="AV320" s="2" t="e">
        <f t="shared" si="120"/>
        <v>#REF!</v>
      </c>
      <c r="AW320" s="2">
        <f t="shared" si="121"/>
        <v>0</v>
      </c>
      <c r="AX320" s="2">
        <f t="shared" si="122"/>
        <v>0</v>
      </c>
      <c r="AY320" s="2">
        <f t="shared" si="123"/>
        <v>0</v>
      </c>
      <c r="AZ320" s="2" t="s">
        <v>63</v>
      </c>
      <c r="BA320" s="2" t="e">
        <f>IF(BG320="A",0,IF(AZ320="s",14*#REF!,IF(AZ320="T",11*#REF!,"HATA")))</f>
        <v>#REF!</v>
      </c>
      <c r="BB320" s="2" t="e">
        <f t="shared" si="124"/>
        <v>#REF!</v>
      </c>
      <c r="BC320" s="2" t="e">
        <f t="shared" si="125"/>
        <v>#REF!</v>
      </c>
      <c r="BD320" s="2" t="e">
        <f>IF(BC320-#REF!=0,"DOĞRU","YANLIŞ")</f>
        <v>#REF!</v>
      </c>
      <c r="BE320" s="2" t="e">
        <f>#REF!-BC320</f>
        <v>#REF!</v>
      </c>
      <c r="BF320" s="2">
        <v>0</v>
      </c>
      <c r="BH320" s="2">
        <v>0</v>
      </c>
      <c r="BJ320" s="2">
        <v>0</v>
      </c>
      <c r="BL320" s="7" t="e">
        <f>#REF!*14</f>
        <v>#REF!</v>
      </c>
      <c r="BM320" s="9"/>
      <c r="BN320" s="8"/>
      <c r="BO320" s="13"/>
      <c r="BP320" s="13"/>
      <c r="BQ320" s="13"/>
      <c r="BR320" s="13"/>
      <c r="BS320" s="13"/>
      <c r="BT320" s="10"/>
      <c r="BU320" s="11"/>
      <c r="BV320" s="12"/>
      <c r="CC320" s="41"/>
      <c r="CD320" s="41"/>
      <c r="CE320" s="41"/>
      <c r="CF320" s="42"/>
      <c r="CG320" s="42"/>
      <c r="CH320" s="42"/>
      <c r="CI320" s="42"/>
      <c r="CJ320" s="42"/>
      <c r="CK320" s="42"/>
    </row>
    <row r="321" spans="1:89" hidden="1" x14ac:dyDescent="0.25">
      <c r="A321" s="2" t="s">
        <v>440</v>
      </c>
      <c r="B321" s="2" t="s">
        <v>438</v>
      </c>
      <c r="C321" s="2" t="s">
        <v>438</v>
      </c>
      <c r="D321" s="4" t="s">
        <v>171</v>
      </c>
      <c r="E321" s="4">
        <v>3</v>
      </c>
      <c r="F321" s="5" t="e">
        <f>IF(AZ321="S",
IF(#REF!+BH321=2012,
IF(#REF!=1,"12-13/1",
IF(#REF!=2,"12-13/2",
IF(#REF!=3,"13-14/1",
IF(#REF!=4,"13-14/2","Hata1")))),
IF(#REF!+BH321=2013,
IF(#REF!=1,"13-14/1",
IF(#REF!=2,"13-14/2",
IF(#REF!=3,"14-15/1",
IF(#REF!=4,"14-15/2","Hata2")))),
IF(#REF!+BH321=2014,
IF(#REF!=1,"14-15/1",
IF(#REF!=2,"14-15/2",
IF(#REF!=3,"15-16/1",
IF(#REF!=4,"15-16/2","Hata3")))),
IF(#REF!+BH321=2015,
IF(#REF!=1,"15-16/1",
IF(#REF!=2,"15-16/2",
IF(#REF!=3,"16-17/1",
IF(#REF!=4,"16-17/2","Hata4")))),
IF(#REF!+BH321=2016,
IF(#REF!=1,"16-17/1",
IF(#REF!=2,"16-17/2",
IF(#REF!=3,"17-18/1",
IF(#REF!=4,"17-18/2","Hata5")))),
IF(#REF!+BH321=2017,
IF(#REF!=1,"17-18/1",
IF(#REF!=2,"17-18/2",
IF(#REF!=3,"18-19/1",
IF(#REF!=4,"18-19/2","Hata6")))),
IF(#REF!+BH321=2018,
IF(#REF!=1,"18-19/1",
IF(#REF!=2,"18-19/2",
IF(#REF!=3,"19-20/1",
IF(#REF!=4,"19-20/2","Hata7")))),
IF(#REF!+BH321=2019,
IF(#REF!=1,"19-20/1",
IF(#REF!=2,"19-20/2",
IF(#REF!=3,"20-21/1",
IF(#REF!=4,"20-21/2","Hata8")))),
IF(#REF!+BH321=2020,
IF(#REF!=1,"20-21/1",
IF(#REF!=2,"20-21/2",
IF(#REF!=3,"21-22/1",
IF(#REF!=4,"21-22/2","Hata9")))),
IF(#REF!+BH321=2021,
IF(#REF!=1,"21-22/1",
IF(#REF!=2,"21-22/2",
IF(#REF!=3,"22-23/1",
IF(#REF!=4,"22-23/2","Hata10")))),
IF(#REF!+BH321=2022,
IF(#REF!=1,"22-23/1",
IF(#REF!=2,"22-23/2",
IF(#REF!=3,"23-24/1",
IF(#REF!=4,"23-24/2","Hata11")))),
IF(#REF!+BH321=2023,
IF(#REF!=1,"23-24/1",
IF(#REF!=2,"23-24/2",
IF(#REF!=3,"24-25/1",
IF(#REF!=4,"24-25/2","Hata12")))),
)))))))))))),
IF(AZ321="T",
IF(#REF!+BH321=2012,
IF(#REF!=1,"12-13/1",
IF(#REF!=2,"12-13/2",
IF(#REF!=3,"12-13/3",
IF(#REF!=4,"13-14/1",
IF(#REF!=5,"13-14/2",
IF(#REF!=6,"13-14/3","Hata1")))))),
IF(#REF!+BH321=2013,
IF(#REF!=1,"13-14/1",
IF(#REF!=2,"13-14/2",
IF(#REF!=3,"13-14/3",
IF(#REF!=4,"14-15/1",
IF(#REF!=5,"14-15/2",
IF(#REF!=6,"14-15/3","Hata2")))))),
IF(#REF!+BH321=2014,
IF(#REF!=1,"14-15/1",
IF(#REF!=2,"14-15/2",
IF(#REF!=3,"14-15/3",
IF(#REF!=4,"15-16/1",
IF(#REF!=5,"15-16/2",
IF(#REF!=6,"15-16/3","Hata3")))))),
IF(AND(#REF!+#REF!&gt;2014,#REF!+#REF!&lt;2015,BH321=1),
IF(#REF!=0.1,"14-15/0.1",
IF(#REF!=0.2,"14-15/0.2",
IF(#REF!=0.3,"14-15/0.3","Hata4"))),
IF(#REF!+BH321=2015,
IF(#REF!=1,"15-16/1",
IF(#REF!=2,"15-16/2",
IF(#REF!=3,"15-16/3",
IF(#REF!=4,"16-17/1",
IF(#REF!=5,"16-17/2",
IF(#REF!=6,"16-17/3","Hata5")))))),
IF(#REF!+BH321=2016,
IF(#REF!=1,"16-17/1",
IF(#REF!=2,"16-17/2",
IF(#REF!=3,"16-17/3",
IF(#REF!=4,"17-18/1",
IF(#REF!=5,"17-18/2",
IF(#REF!=6,"17-18/3","Hata6")))))),
IF(#REF!+BH321=2017,
IF(#REF!=1,"17-18/1",
IF(#REF!=2,"17-18/2",
IF(#REF!=3,"17-18/3",
IF(#REF!=4,"18-19/1",
IF(#REF!=5,"18-19/2",
IF(#REF!=6,"18-19/3","Hata7")))))),
IF(#REF!+BH321=2018,
IF(#REF!=1,"18-19/1",
IF(#REF!=2,"18-19/2",
IF(#REF!=3,"18-19/3",
IF(#REF!=4,"19-20/1",
IF(#REF!=5," 19-20/2",
IF(#REF!=6,"19-20/3","Hata8")))))),
IF(#REF!+BH321=2019,
IF(#REF!=1,"19-20/1",
IF(#REF!=2,"19-20/2",
IF(#REF!=3,"19-20/3",
IF(#REF!=4,"20-21/1",
IF(#REF!=5,"20-21/2",
IF(#REF!=6,"20-21/3","Hata9")))))),
IF(#REF!+BH321=2020,
IF(#REF!=1,"20-21/1",
IF(#REF!=2,"20-21/2",
IF(#REF!=3,"20-21/3",
IF(#REF!=4,"21-22/1",
IF(#REF!=5,"21-22/2",
IF(#REF!=6,"21-22/3","Hata10")))))),
IF(#REF!+BH321=2021,
IF(#REF!=1,"21-22/1",
IF(#REF!=2,"21-22/2",
IF(#REF!=3,"21-22/3",
IF(#REF!=4,"22-23/1",
IF(#REF!=5,"22-23/2",
IF(#REF!=6,"22-23/3","Hata11")))))),
IF(#REF!+BH321=2022,
IF(#REF!=1,"22-23/1",
IF(#REF!=2,"22-23/2",
IF(#REF!=3,"22-23/3",
IF(#REF!=4,"23-24/1",
IF(#REF!=5,"23-24/2",
IF(#REF!=6,"23-24/3","Hata12")))))),
IF(#REF!+BH321=2023,
IF(#REF!=1,"23-24/1",
IF(#REF!=2,"23-24/2",
IF(#REF!=3,"23-24/3",
IF(#REF!=4,"24-25/1",
IF(#REF!=5,"24-25/2",
IF(#REF!=6,"24-25/3","Hata13")))))),
))))))))))))))
)</f>
        <v>#REF!</v>
      </c>
      <c r="G321" s="4"/>
      <c r="H321" s="2" t="s">
        <v>154</v>
      </c>
      <c r="I321" s="2">
        <v>238537</v>
      </c>
      <c r="J321" s="2" t="s">
        <v>107</v>
      </c>
      <c r="O321" s="2" t="s">
        <v>332</v>
      </c>
      <c r="P321" s="2" t="s">
        <v>332</v>
      </c>
      <c r="Q321" s="5">
        <v>7</v>
      </c>
      <c r="R321" s="2">
        <f>VLOOKUP($Q321,[1]sistem!$I$3:$L$10,2,FALSE)</f>
        <v>0</v>
      </c>
      <c r="S321" s="2">
        <f>VLOOKUP($Q321,[1]sistem!$I$3:$L$10,3,FALSE)</f>
        <v>1</v>
      </c>
      <c r="T321" s="2">
        <f>VLOOKUP($Q321,[1]sistem!$I$3:$L$10,4,FALSE)</f>
        <v>1</v>
      </c>
      <c r="U321" s="2" t="e">
        <f>VLOOKUP($AZ321,[1]sistem!$I$13:$L$14,2,FALSE)*#REF!</f>
        <v>#REF!</v>
      </c>
      <c r="V321" s="2" t="e">
        <f>VLOOKUP($AZ321,[1]sistem!$I$13:$L$14,3,FALSE)*#REF!</f>
        <v>#REF!</v>
      </c>
      <c r="W321" s="2" t="e">
        <f>VLOOKUP($AZ321,[1]sistem!$I$13:$L$14,4,FALSE)*#REF!</f>
        <v>#REF!</v>
      </c>
      <c r="X321" s="2" t="e">
        <f t="shared" si="112"/>
        <v>#REF!</v>
      </c>
      <c r="Y321" s="2" t="e">
        <f t="shared" si="113"/>
        <v>#REF!</v>
      </c>
      <c r="Z321" s="2" t="e">
        <f t="shared" si="114"/>
        <v>#REF!</v>
      </c>
      <c r="AA321" s="2" t="e">
        <f t="shared" si="115"/>
        <v>#REF!</v>
      </c>
      <c r="AB321" s="2">
        <f>VLOOKUP(AZ321,[1]sistem!$I$18:$J$19,2,FALSE)</f>
        <v>14</v>
      </c>
      <c r="AC321" s="2">
        <v>0.25</v>
      </c>
      <c r="AD321" s="2">
        <f>VLOOKUP($Q321,[1]sistem!$I$3:$M$10,5,FALSE)</f>
        <v>1</v>
      </c>
      <c r="AE321" s="2">
        <v>4</v>
      </c>
      <c r="AG321" s="2">
        <f>AE321*AK321</f>
        <v>56</v>
      </c>
      <c r="AH321" s="2">
        <f>VLOOKUP($Q321,[1]sistem!$I$3:$N$10,6,FALSE)</f>
        <v>2</v>
      </c>
      <c r="AI321" s="2">
        <v>2</v>
      </c>
      <c r="AJ321" s="2">
        <f t="shared" si="116"/>
        <v>4</v>
      </c>
      <c r="AK321" s="2">
        <f>VLOOKUP($AZ321,[1]sistem!$I$18:$K$19,3,FALSE)</f>
        <v>14</v>
      </c>
      <c r="AL321" s="2" t="e">
        <f>AK321*#REF!</f>
        <v>#REF!</v>
      </c>
      <c r="AM321" s="2" t="e">
        <f t="shared" si="117"/>
        <v>#REF!</v>
      </c>
      <c r="AN321" s="2">
        <f t="shared" si="111"/>
        <v>25</v>
      </c>
      <c r="AO321" s="2" t="e">
        <f t="shared" si="118"/>
        <v>#REF!</v>
      </c>
      <c r="AP321" s="2" t="e">
        <f>ROUND(AO321-#REF!,0)</f>
        <v>#REF!</v>
      </c>
      <c r="AQ321" s="2">
        <f>IF(AZ321="s",IF(Q321=0,0,
IF(Q321=1,#REF!*4*4,
IF(Q321=2,0,
IF(Q321=3,#REF!*4*2,
IF(Q321=4,0,
IF(Q321=5,0,
IF(Q321=6,0,
IF(Q321=7,0)))))))),
IF(AZ321="t",
IF(Q321=0,0,
IF(Q321=1,#REF!*4*4*0.8,
IF(Q321=2,0,
IF(Q321=3,#REF!*4*2*0.8,
IF(Q321=4,0,
IF(Q321=5,0,
IF(Q321=6,0,
IF(Q321=7,0))))))))))</f>
        <v>0</v>
      </c>
      <c r="AR321" s="2" t="e">
        <f>IF(AZ321="s",
IF(Q321=0,0,
IF(Q321=1,0,
IF(Q321=2,#REF!*4*2,
IF(Q321=3,#REF!*4,
IF(Q321=4,#REF!*4,
IF(Q321=5,0,
IF(Q321=6,0,
IF(Q321=7,#REF!*4)))))))),
IF(AZ321="t",
IF(Q321=0,0,
IF(Q321=1,0,
IF(Q321=2,#REF!*4*2*0.8,
IF(Q321=3,#REF!*4*0.8,
IF(Q321=4,#REF!*4*0.8,
IF(Q321=5,0,
IF(Q321=6,0,
IF(Q321=7,#REF!*4))))))))))</f>
        <v>#REF!</v>
      </c>
      <c r="AS321" s="2" t="e">
        <f>IF(AZ321="s",
IF(Q321=0,0,
IF(Q321=1,#REF!*2,
IF(Q321=2,#REF!*2,
IF(Q321=3,#REF!*2,
IF(Q321=4,#REF!*2,
IF(Q321=5,#REF!*2,
IF(Q321=6,#REF!*2,
IF(Q321=7,#REF!*2)))))))),
IF(AZ321="t",
IF(Q321=0,#REF!*2*0.8,
IF(Q321=1,#REF!*2*0.8,
IF(Q321=2,#REF!*2*0.8,
IF(Q321=3,#REF!*2*0.8,
IF(Q321=4,#REF!*2*0.8,
IF(Q321=5,#REF!*2*0.8,
IF(Q321=6,#REF!*1*0.8,
IF(Q321=7,#REF!*2))))))))))</f>
        <v>#REF!</v>
      </c>
      <c r="AT321" s="2" t="e">
        <f t="shared" si="119"/>
        <v>#REF!</v>
      </c>
      <c r="AU321" s="2" t="e">
        <f>IF(AZ321="s",
IF(Q321=0,0,
IF(Q321=1,(14-2)*(#REF!+#REF!)/4*4,
IF(Q321=2,(14-2)*(#REF!+#REF!)/4*2,
IF(Q321=3,(14-2)*(#REF!+#REF!)/4*3,
IF(Q321=4,(14-2)*(#REF!+#REF!)/4,
IF(Q321=5,(14-2)*#REF!/4,
IF(Q321=6,0,
IF(Q321=7,(14)*#REF!)))))))),
IF(AZ321="t",
IF(Q321=0,0,
IF(Q321=1,(11-2)*(#REF!+#REF!)/4*4,
IF(Q321=2,(11-2)*(#REF!+#REF!)/4*2,
IF(Q321=3,(11-2)*(#REF!+#REF!)/4*3,
IF(Q321=4,(11-2)*(#REF!+#REF!)/4,
IF(Q321=5,(11-2)*#REF!/4,
IF(Q321=6,0,
IF(Q321=7,(11)*#REF!))))))))))</f>
        <v>#REF!</v>
      </c>
      <c r="AV321" s="2" t="e">
        <f t="shared" si="120"/>
        <v>#REF!</v>
      </c>
      <c r="AW321" s="2">
        <f t="shared" si="121"/>
        <v>8</v>
      </c>
      <c r="AX321" s="2">
        <f t="shared" si="122"/>
        <v>4</v>
      </c>
      <c r="AY321" s="2" t="e">
        <f t="shared" si="123"/>
        <v>#REF!</v>
      </c>
      <c r="AZ321" s="2" t="s">
        <v>63</v>
      </c>
      <c r="BA321" s="2" t="e">
        <f>IF(BG321="A",0,IF(AZ321="s",14*#REF!,IF(AZ321="T",11*#REF!,"HATA")))</f>
        <v>#REF!</v>
      </c>
      <c r="BB321" s="2" t="e">
        <f t="shared" si="124"/>
        <v>#REF!</v>
      </c>
      <c r="BC321" s="2" t="e">
        <f t="shared" si="125"/>
        <v>#REF!</v>
      </c>
      <c r="BD321" s="2" t="e">
        <f>IF(BC321-#REF!=0,"DOĞRU","YANLIŞ")</f>
        <v>#REF!</v>
      </c>
      <c r="BE321" s="2" t="e">
        <f>#REF!-BC321</f>
        <v>#REF!</v>
      </c>
      <c r="BF321" s="2">
        <v>0</v>
      </c>
      <c r="BH321" s="2">
        <v>0</v>
      </c>
      <c r="BJ321" s="2">
        <v>7</v>
      </c>
      <c r="BL321" s="7" t="e">
        <f>#REF!*14</f>
        <v>#REF!</v>
      </c>
      <c r="BM321" s="9"/>
      <c r="BN321" s="8"/>
      <c r="BO321" s="13"/>
      <c r="BP321" s="13"/>
      <c r="BQ321" s="13"/>
      <c r="BR321" s="13"/>
      <c r="BS321" s="13"/>
      <c r="BT321" s="10"/>
      <c r="BU321" s="11"/>
      <c r="BV321" s="12"/>
      <c r="CC321" s="41"/>
      <c r="CD321" s="41"/>
      <c r="CE321" s="41"/>
      <c r="CF321" s="42"/>
      <c r="CG321" s="42"/>
      <c r="CH321" s="42"/>
      <c r="CI321" s="42"/>
      <c r="CJ321" s="42"/>
      <c r="CK321" s="42"/>
    </row>
    <row r="322" spans="1:89" hidden="1" x14ac:dyDescent="0.25">
      <c r="A322" s="2" t="s">
        <v>419</v>
      </c>
      <c r="B322" s="2" t="s">
        <v>420</v>
      </c>
      <c r="C322" s="2" t="s">
        <v>420</v>
      </c>
      <c r="D322" s="4" t="s">
        <v>171</v>
      </c>
      <c r="E322" s="4">
        <v>1</v>
      </c>
      <c r="F322" s="5" t="e">
        <f>IF(AZ322="S",
IF(#REF!+BH322=2012,
IF(#REF!=1,"12-13/1",
IF(#REF!=2,"12-13/2",
IF(#REF!=3,"13-14/1",
IF(#REF!=4,"13-14/2","Hata1")))),
IF(#REF!+BH322=2013,
IF(#REF!=1,"13-14/1",
IF(#REF!=2,"13-14/2",
IF(#REF!=3,"14-15/1",
IF(#REF!=4,"14-15/2","Hata2")))),
IF(#REF!+BH322=2014,
IF(#REF!=1,"14-15/1",
IF(#REF!=2,"14-15/2",
IF(#REF!=3,"15-16/1",
IF(#REF!=4,"15-16/2","Hata3")))),
IF(#REF!+BH322=2015,
IF(#REF!=1,"15-16/1",
IF(#REF!=2,"15-16/2",
IF(#REF!=3,"16-17/1",
IF(#REF!=4,"16-17/2","Hata4")))),
IF(#REF!+BH322=2016,
IF(#REF!=1,"16-17/1",
IF(#REF!=2,"16-17/2",
IF(#REF!=3,"17-18/1",
IF(#REF!=4,"17-18/2","Hata5")))),
IF(#REF!+BH322=2017,
IF(#REF!=1,"17-18/1",
IF(#REF!=2,"17-18/2",
IF(#REF!=3,"18-19/1",
IF(#REF!=4,"18-19/2","Hata6")))),
IF(#REF!+BH322=2018,
IF(#REF!=1,"18-19/1",
IF(#REF!=2,"18-19/2",
IF(#REF!=3,"19-20/1",
IF(#REF!=4,"19-20/2","Hata7")))),
IF(#REF!+BH322=2019,
IF(#REF!=1,"19-20/1",
IF(#REF!=2,"19-20/2",
IF(#REF!=3,"20-21/1",
IF(#REF!=4,"20-21/2","Hata8")))),
IF(#REF!+BH322=2020,
IF(#REF!=1,"20-21/1",
IF(#REF!=2,"20-21/2",
IF(#REF!=3,"21-22/1",
IF(#REF!=4,"21-22/2","Hata9")))),
IF(#REF!+BH322=2021,
IF(#REF!=1,"21-22/1",
IF(#REF!=2,"21-22/2",
IF(#REF!=3,"22-23/1",
IF(#REF!=4,"22-23/2","Hata10")))),
IF(#REF!+BH322=2022,
IF(#REF!=1,"22-23/1",
IF(#REF!=2,"22-23/2",
IF(#REF!=3,"23-24/1",
IF(#REF!=4,"23-24/2","Hata11")))),
IF(#REF!+BH322=2023,
IF(#REF!=1,"23-24/1",
IF(#REF!=2,"23-24/2",
IF(#REF!=3,"24-25/1",
IF(#REF!=4,"24-25/2","Hata12")))),
)))))))))))),
IF(AZ322="T",
IF(#REF!+BH322=2012,
IF(#REF!=1,"12-13/1",
IF(#REF!=2,"12-13/2",
IF(#REF!=3,"12-13/3",
IF(#REF!=4,"13-14/1",
IF(#REF!=5,"13-14/2",
IF(#REF!=6,"13-14/3","Hata1")))))),
IF(#REF!+BH322=2013,
IF(#REF!=1,"13-14/1",
IF(#REF!=2,"13-14/2",
IF(#REF!=3,"13-14/3",
IF(#REF!=4,"14-15/1",
IF(#REF!=5,"14-15/2",
IF(#REF!=6,"14-15/3","Hata2")))))),
IF(#REF!+BH322=2014,
IF(#REF!=1,"14-15/1",
IF(#REF!=2,"14-15/2",
IF(#REF!=3,"14-15/3",
IF(#REF!=4,"15-16/1",
IF(#REF!=5,"15-16/2",
IF(#REF!=6,"15-16/3","Hata3")))))),
IF(AND(#REF!+#REF!&gt;2014,#REF!+#REF!&lt;2015,BH322=1),
IF(#REF!=0.1,"14-15/0.1",
IF(#REF!=0.2,"14-15/0.2",
IF(#REF!=0.3,"14-15/0.3","Hata4"))),
IF(#REF!+BH322=2015,
IF(#REF!=1,"15-16/1",
IF(#REF!=2,"15-16/2",
IF(#REF!=3,"15-16/3",
IF(#REF!=4,"16-17/1",
IF(#REF!=5,"16-17/2",
IF(#REF!=6,"16-17/3","Hata5")))))),
IF(#REF!+BH322=2016,
IF(#REF!=1,"16-17/1",
IF(#REF!=2,"16-17/2",
IF(#REF!=3,"16-17/3",
IF(#REF!=4,"17-18/1",
IF(#REF!=5,"17-18/2",
IF(#REF!=6,"17-18/3","Hata6")))))),
IF(#REF!+BH322=2017,
IF(#REF!=1,"17-18/1",
IF(#REF!=2,"17-18/2",
IF(#REF!=3,"17-18/3",
IF(#REF!=4,"18-19/1",
IF(#REF!=5,"18-19/2",
IF(#REF!=6,"18-19/3","Hata7")))))),
IF(#REF!+BH322=2018,
IF(#REF!=1,"18-19/1",
IF(#REF!=2,"18-19/2",
IF(#REF!=3,"18-19/3",
IF(#REF!=4,"19-20/1",
IF(#REF!=5," 19-20/2",
IF(#REF!=6,"19-20/3","Hata8")))))),
IF(#REF!+BH322=2019,
IF(#REF!=1,"19-20/1",
IF(#REF!=2,"19-20/2",
IF(#REF!=3,"19-20/3",
IF(#REF!=4,"20-21/1",
IF(#REF!=5,"20-21/2",
IF(#REF!=6,"20-21/3","Hata9")))))),
IF(#REF!+BH322=2020,
IF(#REF!=1,"20-21/1",
IF(#REF!=2,"20-21/2",
IF(#REF!=3,"20-21/3",
IF(#REF!=4,"21-22/1",
IF(#REF!=5,"21-22/2",
IF(#REF!=6,"21-22/3","Hata10")))))),
IF(#REF!+BH322=2021,
IF(#REF!=1,"21-22/1",
IF(#REF!=2,"21-22/2",
IF(#REF!=3,"21-22/3",
IF(#REF!=4,"22-23/1",
IF(#REF!=5,"22-23/2",
IF(#REF!=6,"22-23/3","Hata11")))))),
IF(#REF!+BH322=2022,
IF(#REF!=1,"22-23/1",
IF(#REF!=2,"22-23/2",
IF(#REF!=3,"22-23/3",
IF(#REF!=4,"23-24/1",
IF(#REF!=5,"23-24/2",
IF(#REF!=6,"23-24/3","Hata12")))))),
IF(#REF!+BH322=2023,
IF(#REF!=1,"23-24/1",
IF(#REF!=2,"23-24/2",
IF(#REF!=3,"23-24/3",
IF(#REF!=4,"24-25/1",
IF(#REF!=5,"24-25/2",
IF(#REF!=6,"24-25/3","Hata13")))))),
))))))))))))))
)</f>
        <v>#REF!</v>
      </c>
      <c r="G322" s="4">
        <v>0</v>
      </c>
      <c r="H322" s="2" t="s">
        <v>154</v>
      </c>
      <c r="I322" s="2">
        <v>238537</v>
      </c>
      <c r="J322" s="2" t="s">
        <v>107</v>
      </c>
      <c r="Q322" s="5">
        <v>4</v>
      </c>
      <c r="R322" s="2">
        <f>VLOOKUP($Q322,[1]sistem!$I$3:$L$10,2,FALSE)</f>
        <v>0</v>
      </c>
      <c r="S322" s="2">
        <f>VLOOKUP($Q322,[1]sistem!$I$3:$L$10,3,FALSE)</f>
        <v>1</v>
      </c>
      <c r="T322" s="2">
        <f>VLOOKUP($Q322,[1]sistem!$I$3:$L$10,4,FALSE)</f>
        <v>1</v>
      </c>
      <c r="U322" s="2" t="e">
        <f>VLOOKUP($AZ322,[1]sistem!$I$13:$L$14,2,FALSE)*#REF!</f>
        <v>#REF!</v>
      </c>
      <c r="V322" s="2" t="e">
        <f>VLOOKUP($AZ322,[1]sistem!$I$13:$L$14,3,FALSE)*#REF!</f>
        <v>#REF!</v>
      </c>
      <c r="W322" s="2" t="e">
        <f>VLOOKUP($AZ322,[1]sistem!$I$13:$L$14,4,FALSE)*#REF!</f>
        <v>#REF!</v>
      </c>
      <c r="X322" s="2" t="e">
        <f t="shared" si="112"/>
        <v>#REF!</v>
      </c>
      <c r="Y322" s="2" t="e">
        <f t="shared" si="113"/>
        <v>#REF!</v>
      </c>
      <c r="Z322" s="2" t="e">
        <f t="shared" si="114"/>
        <v>#REF!</v>
      </c>
      <c r="AA322" s="2" t="e">
        <f t="shared" si="115"/>
        <v>#REF!</v>
      </c>
      <c r="AB322" s="2">
        <f>VLOOKUP(AZ322,[1]sistem!$I$18:$J$19,2,FALSE)</f>
        <v>14</v>
      </c>
      <c r="AC322" s="2">
        <v>0.25</v>
      </c>
      <c r="AD322" s="2">
        <f>VLOOKUP($Q322,[1]sistem!$I$3:$M$10,5,FALSE)</f>
        <v>1</v>
      </c>
      <c r="AE322" s="2">
        <v>4</v>
      </c>
      <c r="AG322" s="2">
        <f>AE322*AK322</f>
        <v>56</v>
      </c>
      <c r="AH322" s="2">
        <f>VLOOKUP($Q322,[1]sistem!$I$3:$N$10,6,FALSE)</f>
        <v>2</v>
      </c>
      <c r="AI322" s="2">
        <v>2</v>
      </c>
      <c r="AJ322" s="2">
        <f t="shared" si="116"/>
        <v>4</v>
      </c>
      <c r="AK322" s="2">
        <f>VLOOKUP($AZ322,[1]sistem!$I$18:$K$19,3,FALSE)</f>
        <v>14</v>
      </c>
      <c r="AL322" s="2" t="e">
        <f>AK322*#REF!</f>
        <v>#REF!</v>
      </c>
      <c r="AM322" s="2" t="e">
        <f t="shared" si="117"/>
        <v>#REF!</v>
      </c>
      <c r="AN322" s="2">
        <f t="shared" si="111"/>
        <v>25</v>
      </c>
      <c r="AO322" s="2" t="e">
        <f t="shared" si="118"/>
        <v>#REF!</v>
      </c>
      <c r="AP322" s="2" t="e">
        <f>ROUND(AO322-#REF!,0)</f>
        <v>#REF!</v>
      </c>
      <c r="AQ322" s="2">
        <f>IF(AZ322="s",IF(Q322=0,0,
IF(Q322=1,#REF!*4*4,
IF(Q322=2,0,
IF(Q322=3,#REF!*4*2,
IF(Q322=4,0,
IF(Q322=5,0,
IF(Q322=6,0,
IF(Q322=7,0)))))))),
IF(AZ322="t",
IF(Q322=0,0,
IF(Q322=1,#REF!*4*4*0.8,
IF(Q322=2,0,
IF(Q322=3,#REF!*4*2*0.8,
IF(Q322=4,0,
IF(Q322=5,0,
IF(Q322=6,0,
IF(Q322=7,0))))))))))</f>
        <v>0</v>
      </c>
      <c r="AR322" s="2" t="e">
        <f>IF(AZ322="s",
IF(Q322=0,0,
IF(Q322=1,0,
IF(Q322=2,#REF!*4*2,
IF(Q322=3,#REF!*4,
IF(Q322=4,#REF!*4,
IF(Q322=5,0,
IF(Q322=6,0,
IF(Q322=7,#REF!*4)))))))),
IF(AZ322="t",
IF(Q322=0,0,
IF(Q322=1,0,
IF(Q322=2,#REF!*4*2*0.8,
IF(Q322=3,#REF!*4*0.8,
IF(Q322=4,#REF!*4*0.8,
IF(Q322=5,0,
IF(Q322=6,0,
IF(Q322=7,#REF!*4))))))))))</f>
        <v>#REF!</v>
      </c>
      <c r="AS322" s="2" t="e">
        <f>IF(AZ322="s",
IF(Q322=0,0,
IF(Q322=1,#REF!*2,
IF(Q322=2,#REF!*2,
IF(Q322=3,#REF!*2,
IF(Q322=4,#REF!*2,
IF(Q322=5,#REF!*2,
IF(Q322=6,#REF!*2,
IF(Q322=7,#REF!*2)))))))),
IF(AZ322="t",
IF(Q322=0,#REF!*2*0.8,
IF(Q322=1,#REF!*2*0.8,
IF(Q322=2,#REF!*2*0.8,
IF(Q322=3,#REF!*2*0.8,
IF(Q322=4,#REF!*2*0.8,
IF(Q322=5,#REF!*2*0.8,
IF(Q322=6,#REF!*1*0.8,
IF(Q322=7,#REF!*2))))))))))</f>
        <v>#REF!</v>
      </c>
      <c r="AT322" s="2" t="e">
        <f t="shared" si="119"/>
        <v>#REF!</v>
      </c>
      <c r="AU322" s="2" t="e">
        <f>IF(AZ322="s",
IF(Q322=0,0,
IF(Q322=1,(14-2)*(#REF!+#REF!)/4*4,
IF(Q322=2,(14-2)*(#REF!+#REF!)/4*2,
IF(Q322=3,(14-2)*(#REF!+#REF!)/4*3,
IF(Q322=4,(14-2)*(#REF!+#REF!)/4,
IF(Q322=5,(14-2)*#REF!/4,
IF(Q322=6,0,
IF(Q322=7,(14)*#REF!)))))))),
IF(AZ322="t",
IF(Q322=0,0,
IF(Q322=1,(11-2)*(#REF!+#REF!)/4*4,
IF(Q322=2,(11-2)*(#REF!+#REF!)/4*2,
IF(Q322=3,(11-2)*(#REF!+#REF!)/4*3,
IF(Q322=4,(11-2)*(#REF!+#REF!)/4,
IF(Q322=5,(11-2)*#REF!/4,
IF(Q322=6,0,
IF(Q322=7,(11)*#REF!))))))))))</f>
        <v>#REF!</v>
      </c>
      <c r="AV322" s="2" t="e">
        <f t="shared" si="120"/>
        <v>#REF!</v>
      </c>
      <c r="AW322" s="2">
        <f t="shared" si="121"/>
        <v>8</v>
      </c>
      <c r="AX322" s="2">
        <f t="shared" si="122"/>
        <v>4</v>
      </c>
      <c r="AY322" s="2" t="e">
        <f t="shared" si="123"/>
        <v>#REF!</v>
      </c>
      <c r="AZ322" s="2" t="s">
        <v>63</v>
      </c>
      <c r="BA322" s="2" t="e">
        <f>IF(BG322="A",0,IF(AZ322="s",14*#REF!,IF(AZ322="T",11*#REF!,"HATA")))</f>
        <v>#REF!</v>
      </c>
      <c r="BB322" s="2" t="e">
        <f t="shared" si="124"/>
        <v>#REF!</v>
      </c>
      <c r="BC322" s="2" t="e">
        <f t="shared" si="125"/>
        <v>#REF!</v>
      </c>
      <c r="BD322" s="2" t="e">
        <f>IF(BC322-#REF!=0,"DOĞRU","YANLIŞ")</f>
        <v>#REF!</v>
      </c>
      <c r="BE322" s="2" t="e">
        <f>#REF!-BC322</f>
        <v>#REF!</v>
      </c>
      <c r="BF322" s="2">
        <v>0</v>
      </c>
      <c r="BH322" s="2">
        <v>0</v>
      </c>
      <c r="BJ322" s="2">
        <v>4</v>
      </c>
      <c r="BL322" s="7" t="e">
        <f>#REF!*14</f>
        <v>#REF!</v>
      </c>
      <c r="BM322" s="9"/>
      <c r="BN322" s="8"/>
      <c r="BO322" s="13"/>
      <c r="BP322" s="13"/>
      <c r="BQ322" s="13"/>
      <c r="BR322" s="13"/>
      <c r="BS322" s="13"/>
      <c r="BT322" s="10"/>
      <c r="BU322" s="11"/>
      <c r="BV322" s="12"/>
      <c r="CC322" s="41"/>
      <c r="CD322" s="41"/>
      <c r="CE322" s="41"/>
      <c r="CF322" s="42"/>
      <c r="CG322" s="42"/>
      <c r="CH322" s="42"/>
      <c r="CI322" s="42"/>
      <c r="CJ322" s="42"/>
      <c r="CK322" s="42"/>
    </row>
    <row r="323" spans="1:89" hidden="1" x14ac:dyDescent="0.25">
      <c r="A323" s="2" t="s">
        <v>333</v>
      </c>
      <c r="B323" s="2" t="s">
        <v>330</v>
      </c>
      <c r="C323" s="2" t="s">
        <v>334</v>
      </c>
      <c r="D323" s="4" t="s">
        <v>171</v>
      </c>
      <c r="E323" s="4">
        <v>3</v>
      </c>
      <c r="F323" s="5" t="e">
        <f>IF(AZ323="S",
IF(#REF!+BH323=2012,
IF(#REF!=1,"12-13/1",
IF(#REF!=2,"12-13/2",
IF(#REF!=3,"13-14/1",
IF(#REF!=4,"13-14/2","Hata1")))),
IF(#REF!+BH323=2013,
IF(#REF!=1,"13-14/1",
IF(#REF!=2,"13-14/2",
IF(#REF!=3,"14-15/1",
IF(#REF!=4,"14-15/2","Hata2")))),
IF(#REF!+BH323=2014,
IF(#REF!=1,"14-15/1",
IF(#REF!=2,"14-15/2",
IF(#REF!=3,"15-16/1",
IF(#REF!=4,"15-16/2","Hata3")))),
IF(#REF!+BH323=2015,
IF(#REF!=1,"15-16/1",
IF(#REF!=2,"15-16/2",
IF(#REF!=3,"16-17/1",
IF(#REF!=4,"16-17/2","Hata4")))),
IF(#REF!+BH323=2016,
IF(#REF!=1,"16-17/1",
IF(#REF!=2,"16-17/2",
IF(#REF!=3,"17-18/1",
IF(#REF!=4,"17-18/2","Hata5")))),
IF(#REF!+BH323=2017,
IF(#REF!=1,"17-18/1",
IF(#REF!=2,"17-18/2",
IF(#REF!=3,"18-19/1",
IF(#REF!=4,"18-19/2","Hata6")))),
IF(#REF!+BH323=2018,
IF(#REF!=1,"18-19/1",
IF(#REF!=2,"18-19/2",
IF(#REF!=3,"19-20/1",
IF(#REF!=4,"19-20/2","Hata7")))),
IF(#REF!+BH323=2019,
IF(#REF!=1,"19-20/1",
IF(#REF!=2,"19-20/2",
IF(#REF!=3,"20-21/1",
IF(#REF!=4,"20-21/2","Hata8")))),
IF(#REF!+BH323=2020,
IF(#REF!=1,"20-21/1",
IF(#REF!=2,"20-21/2",
IF(#REF!=3,"21-22/1",
IF(#REF!=4,"21-22/2","Hata9")))),
IF(#REF!+BH323=2021,
IF(#REF!=1,"21-22/1",
IF(#REF!=2,"21-22/2",
IF(#REF!=3,"22-23/1",
IF(#REF!=4,"22-23/2","Hata10")))),
IF(#REF!+BH323=2022,
IF(#REF!=1,"22-23/1",
IF(#REF!=2,"22-23/2",
IF(#REF!=3,"23-24/1",
IF(#REF!=4,"23-24/2","Hata11")))),
IF(#REF!+BH323=2023,
IF(#REF!=1,"23-24/1",
IF(#REF!=2,"23-24/2",
IF(#REF!=3,"24-25/1",
IF(#REF!=4,"24-25/2","Hata12")))),
)))))))))))),
IF(AZ323="T",
IF(#REF!+BH323=2012,
IF(#REF!=1,"12-13/1",
IF(#REF!=2,"12-13/2",
IF(#REF!=3,"12-13/3",
IF(#REF!=4,"13-14/1",
IF(#REF!=5,"13-14/2",
IF(#REF!=6,"13-14/3","Hata1")))))),
IF(#REF!+BH323=2013,
IF(#REF!=1,"13-14/1",
IF(#REF!=2,"13-14/2",
IF(#REF!=3,"13-14/3",
IF(#REF!=4,"14-15/1",
IF(#REF!=5,"14-15/2",
IF(#REF!=6,"14-15/3","Hata2")))))),
IF(#REF!+BH323=2014,
IF(#REF!=1,"14-15/1",
IF(#REF!=2,"14-15/2",
IF(#REF!=3,"14-15/3",
IF(#REF!=4,"15-16/1",
IF(#REF!=5,"15-16/2",
IF(#REF!=6,"15-16/3","Hata3")))))),
IF(AND(#REF!+#REF!&gt;2014,#REF!+#REF!&lt;2015,BH323=1),
IF(#REF!=0.1,"14-15/0.1",
IF(#REF!=0.2,"14-15/0.2",
IF(#REF!=0.3,"14-15/0.3","Hata4"))),
IF(#REF!+BH323=2015,
IF(#REF!=1,"15-16/1",
IF(#REF!=2,"15-16/2",
IF(#REF!=3,"15-16/3",
IF(#REF!=4,"16-17/1",
IF(#REF!=5,"16-17/2",
IF(#REF!=6,"16-17/3","Hata5")))))),
IF(#REF!+BH323=2016,
IF(#REF!=1,"16-17/1",
IF(#REF!=2,"16-17/2",
IF(#REF!=3,"16-17/3",
IF(#REF!=4,"17-18/1",
IF(#REF!=5,"17-18/2",
IF(#REF!=6,"17-18/3","Hata6")))))),
IF(#REF!+BH323=2017,
IF(#REF!=1,"17-18/1",
IF(#REF!=2,"17-18/2",
IF(#REF!=3,"17-18/3",
IF(#REF!=4,"18-19/1",
IF(#REF!=5,"18-19/2",
IF(#REF!=6,"18-19/3","Hata7")))))),
IF(#REF!+BH323=2018,
IF(#REF!=1,"18-19/1",
IF(#REF!=2,"18-19/2",
IF(#REF!=3,"18-19/3",
IF(#REF!=4,"19-20/1",
IF(#REF!=5," 19-20/2",
IF(#REF!=6,"19-20/3","Hata8")))))),
IF(#REF!+BH323=2019,
IF(#REF!=1,"19-20/1",
IF(#REF!=2,"19-20/2",
IF(#REF!=3,"19-20/3",
IF(#REF!=4,"20-21/1",
IF(#REF!=5,"20-21/2",
IF(#REF!=6,"20-21/3","Hata9")))))),
IF(#REF!+BH323=2020,
IF(#REF!=1,"20-21/1",
IF(#REF!=2,"20-21/2",
IF(#REF!=3,"20-21/3",
IF(#REF!=4,"21-22/1",
IF(#REF!=5,"21-22/2",
IF(#REF!=6,"21-22/3","Hata10")))))),
IF(#REF!+BH323=2021,
IF(#REF!=1,"21-22/1",
IF(#REF!=2,"21-22/2",
IF(#REF!=3,"21-22/3",
IF(#REF!=4,"22-23/1",
IF(#REF!=5,"22-23/2",
IF(#REF!=6,"22-23/3","Hata11")))))),
IF(#REF!+BH323=2022,
IF(#REF!=1,"22-23/1",
IF(#REF!=2,"22-23/2",
IF(#REF!=3,"22-23/3",
IF(#REF!=4,"23-24/1",
IF(#REF!=5,"23-24/2",
IF(#REF!=6,"23-24/3","Hata12")))))),
IF(#REF!+BH323=2023,
IF(#REF!=1,"23-24/1",
IF(#REF!=2,"23-24/2",
IF(#REF!=3,"23-24/3",
IF(#REF!=4,"24-25/1",
IF(#REF!=5,"24-25/2",
IF(#REF!=6,"24-25/3","Hata13")))))),
))))))))))))))
)</f>
        <v>#REF!</v>
      </c>
      <c r="G323" s="4">
        <v>0</v>
      </c>
      <c r="H323" s="2" t="s">
        <v>154</v>
      </c>
      <c r="I323" s="2">
        <v>238537</v>
      </c>
      <c r="J323" s="2" t="s">
        <v>107</v>
      </c>
      <c r="P323" s="2" t="s">
        <v>332</v>
      </c>
      <c r="Q323" s="5">
        <v>7</v>
      </c>
      <c r="R323" s="2">
        <f>VLOOKUP($Q323,[1]sistem!$I$3:$L$10,2,FALSE)</f>
        <v>0</v>
      </c>
      <c r="S323" s="2">
        <f>VLOOKUP($Q323,[1]sistem!$I$3:$L$10,3,FALSE)</f>
        <v>1</v>
      </c>
      <c r="T323" s="2">
        <f>VLOOKUP($Q323,[1]sistem!$I$3:$L$10,4,FALSE)</f>
        <v>1</v>
      </c>
      <c r="U323" s="2" t="e">
        <f>VLOOKUP($AZ323,[1]sistem!$I$13:$L$14,2,FALSE)*#REF!</f>
        <v>#REF!</v>
      </c>
      <c r="V323" s="2" t="e">
        <f>VLOOKUP($AZ323,[1]sistem!$I$13:$L$14,3,FALSE)*#REF!</f>
        <v>#REF!</v>
      </c>
      <c r="W323" s="2" t="e">
        <f>VLOOKUP($AZ323,[1]sistem!$I$13:$L$14,4,FALSE)*#REF!</f>
        <v>#REF!</v>
      </c>
      <c r="X323" s="2" t="e">
        <f t="shared" si="112"/>
        <v>#REF!</v>
      </c>
      <c r="Y323" s="2" t="e">
        <f t="shared" si="113"/>
        <v>#REF!</v>
      </c>
      <c r="Z323" s="2" t="e">
        <f t="shared" si="114"/>
        <v>#REF!</v>
      </c>
      <c r="AA323" s="2" t="e">
        <f t="shared" si="115"/>
        <v>#REF!</v>
      </c>
      <c r="AB323" s="2">
        <f>VLOOKUP(AZ323,[1]sistem!$I$18:$J$19,2,FALSE)</f>
        <v>14</v>
      </c>
      <c r="AC323" s="2">
        <v>0.25</v>
      </c>
      <c r="AD323" s="2">
        <f>VLOOKUP($Q323,[1]sistem!$I$3:$M$10,5,FALSE)</f>
        <v>1</v>
      </c>
      <c r="AE323" s="2">
        <v>4</v>
      </c>
      <c r="AG323" s="2">
        <f>AE323*AK323</f>
        <v>56</v>
      </c>
      <c r="AH323" s="2">
        <f>VLOOKUP($Q323,[1]sistem!$I$3:$N$10,6,FALSE)</f>
        <v>2</v>
      </c>
      <c r="AI323" s="2">
        <v>2</v>
      </c>
      <c r="AJ323" s="2">
        <f t="shared" si="116"/>
        <v>4</v>
      </c>
      <c r="AK323" s="2">
        <f>VLOOKUP($AZ323,[1]sistem!$I$18:$K$19,3,FALSE)</f>
        <v>14</v>
      </c>
      <c r="AL323" s="2" t="e">
        <f>AK323*#REF!</f>
        <v>#REF!</v>
      </c>
      <c r="AM323" s="2" t="e">
        <f t="shared" si="117"/>
        <v>#REF!</v>
      </c>
      <c r="AN323" s="2">
        <f t="shared" si="111"/>
        <v>25</v>
      </c>
      <c r="AO323" s="2" t="e">
        <f t="shared" si="118"/>
        <v>#REF!</v>
      </c>
      <c r="AP323" s="2" t="e">
        <f>ROUND(AO323-#REF!,0)</f>
        <v>#REF!</v>
      </c>
      <c r="AQ323" s="2">
        <f>IF(AZ323="s",IF(Q323=0,0,
IF(Q323=1,#REF!*4*4,
IF(Q323=2,0,
IF(Q323=3,#REF!*4*2,
IF(Q323=4,0,
IF(Q323=5,0,
IF(Q323=6,0,
IF(Q323=7,0)))))))),
IF(AZ323="t",
IF(Q323=0,0,
IF(Q323=1,#REF!*4*4*0.8,
IF(Q323=2,0,
IF(Q323=3,#REF!*4*2*0.8,
IF(Q323=4,0,
IF(Q323=5,0,
IF(Q323=6,0,
IF(Q323=7,0))))))))))</f>
        <v>0</v>
      </c>
      <c r="AR323" s="2" t="e">
        <f>IF(AZ323="s",
IF(Q323=0,0,
IF(Q323=1,0,
IF(Q323=2,#REF!*4*2,
IF(Q323=3,#REF!*4,
IF(Q323=4,#REF!*4,
IF(Q323=5,0,
IF(Q323=6,0,
IF(Q323=7,#REF!*4)))))))),
IF(AZ323="t",
IF(Q323=0,0,
IF(Q323=1,0,
IF(Q323=2,#REF!*4*2*0.8,
IF(Q323=3,#REF!*4*0.8,
IF(Q323=4,#REF!*4*0.8,
IF(Q323=5,0,
IF(Q323=6,0,
IF(Q323=7,#REF!*4))))))))))</f>
        <v>#REF!</v>
      </c>
      <c r="AS323" s="2" t="e">
        <f>IF(AZ323="s",
IF(Q323=0,0,
IF(Q323=1,#REF!*2,
IF(Q323=2,#REF!*2,
IF(Q323=3,#REF!*2,
IF(Q323=4,#REF!*2,
IF(Q323=5,#REF!*2,
IF(Q323=6,#REF!*2,
IF(Q323=7,#REF!*2)))))))),
IF(AZ323="t",
IF(Q323=0,#REF!*2*0.8,
IF(Q323=1,#REF!*2*0.8,
IF(Q323=2,#REF!*2*0.8,
IF(Q323=3,#REF!*2*0.8,
IF(Q323=4,#REF!*2*0.8,
IF(Q323=5,#REF!*2*0.8,
IF(Q323=6,#REF!*1*0.8,
IF(Q323=7,#REF!*2))))))))))</f>
        <v>#REF!</v>
      </c>
      <c r="AT323" s="2" t="e">
        <f t="shared" si="119"/>
        <v>#REF!</v>
      </c>
      <c r="AU323" s="2" t="e">
        <f>IF(AZ323="s",
IF(Q323=0,0,
IF(Q323=1,(14-2)*(#REF!+#REF!)/4*4,
IF(Q323=2,(14-2)*(#REF!+#REF!)/4*2,
IF(Q323=3,(14-2)*(#REF!+#REF!)/4*3,
IF(Q323=4,(14-2)*(#REF!+#REF!)/4,
IF(Q323=5,(14-2)*#REF!/4,
IF(Q323=6,0,
IF(Q323=7,(14)*#REF!)))))))),
IF(AZ323="t",
IF(Q323=0,0,
IF(Q323=1,(11-2)*(#REF!+#REF!)/4*4,
IF(Q323=2,(11-2)*(#REF!+#REF!)/4*2,
IF(Q323=3,(11-2)*(#REF!+#REF!)/4*3,
IF(Q323=4,(11-2)*(#REF!+#REF!)/4,
IF(Q323=5,(11-2)*#REF!/4,
IF(Q323=6,0,
IF(Q323=7,(11)*#REF!))))))))))</f>
        <v>#REF!</v>
      </c>
      <c r="AV323" s="2" t="e">
        <f t="shared" si="120"/>
        <v>#REF!</v>
      </c>
      <c r="AW323" s="2">
        <f t="shared" si="121"/>
        <v>8</v>
      </c>
      <c r="AX323" s="2">
        <f t="shared" si="122"/>
        <v>4</v>
      </c>
      <c r="AY323" s="2" t="e">
        <f t="shared" si="123"/>
        <v>#REF!</v>
      </c>
      <c r="AZ323" s="2" t="s">
        <v>63</v>
      </c>
      <c r="BA323" s="2" t="e">
        <f>IF(BG323="A",0,IF(AZ323="s",14*#REF!,IF(AZ323="T",11*#REF!,"HATA")))</f>
        <v>#REF!</v>
      </c>
      <c r="BB323" s="2" t="e">
        <f t="shared" si="124"/>
        <v>#REF!</v>
      </c>
      <c r="BC323" s="2" t="e">
        <f t="shared" si="125"/>
        <v>#REF!</v>
      </c>
      <c r="BD323" s="2" t="e">
        <f>IF(BC323-#REF!=0,"DOĞRU","YANLIŞ")</f>
        <v>#REF!</v>
      </c>
      <c r="BE323" s="2" t="e">
        <f>#REF!-BC323</f>
        <v>#REF!</v>
      </c>
      <c r="BF323" s="2">
        <v>0</v>
      </c>
      <c r="BH323" s="2">
        <v>0</v>
      </c>
      <c r="BJ323" s="2">
        <v>7</v>
      </c>
      <c r="BL323" s="7" t="e">
        <f>#REF!*14</f>
        <v>#REF!</v>
      </c>
      <c r="BM323" s="9"/>
      <c r="BN323" s="8"/>
      <c r="BO323" s="13"/>
      <c r="BP323" s="13"/>
      <c r="BQ323" s="13"/>
      <c r="BR323" s="13"/>
      <c r="BS323" s="13"/>
      <c r="BT323" s="10"/>
      <c r="BU323" s="11"/>
      <c r="BV323" s="12"/>
      <c r="CC323" s="41"/>
      <c r="CD323" s="41"/>
      <c r="CE323" s="41"/>
      <c r="CF323" s="42"/>
      <c r="CG323" s="42"/>
      <c r="CH323" s="42"/>
      <c r="CI323" s="42"/>
      <c r="CJ323" s="42"/>
      <c r="CK323" s="42"/>
    </row>
    <row r="324" spans="1:89" hidden="1" x14ac:dyDescent="0.25">
      <c r="A324" s="2" t="s">
        <v>423</v>
      </c>
      <c r="B324" s="2" t="s">
        <v>217</v>
      </c>
      <c r="C324" s="2" t="s">
        <v>217</v>
      </c>
      <c r="D324" s="4" t="s">
        <v>60</v>
      </c>
      <c r="E324" s="4" t="s">
        <v>60</v>
      </c>
      <c r="F324" s="5" t="e">
        <f>IF(AZ324="S",
IF(#REF!+BH324=2012,
IF(#REF!=1,"12-13/1",
IF(#REF!=2,"12-13/2",
IF(#REF!=3,"13-14/1",
IF(#REF!=4,"13-14/2","Hata1")))),
IF(#REF!+BH324=2013,
IF(#REF!=1,"13-14/1",
IF(#REF!=2,"13-14/2",
IF(#REF!=3,"14-15/1",
IF(#REF!=4,"14-15/2","Hata2")))),
IF(#REF!+BH324=2014,
IF(#REF!=1,"14-15/1",
IF(#REF!=2,"14-15/2",
IF(#REF!=3,"15-16/1",
IF(#REF!=4,"15-16/2","Hata3")))),
IF(#REF!+BH324=2015,
IF(#REF!=1,"15-16/1",
IF(#REF!=2,"15-16/2",
IF(#REF!=3,"16-17/1",
IF(#REF!=4,"16-17/2","Hata4")))),
IF(#REF!+BH324=2016,
IF(#REF!=1,"16-17/1",
IF(#REF!=2,"16-17/2",
IF(#REF!=3,"17-18/1",
IF(#REF!=4,"17-18/2","Hata5")))),
IF(#REF!+BH324=2017,
IF(#REF!=1,"17-18/1",
IF(#REF!=2,"17-18/2",
IF(#REF!=3,"18-19/1",
IF(#REF!=4,"18-19/2","Hata6")))),
IF(#REF!+BH324=2018,
IF(#REF!=1,"18-19/1",
IF(#REF!=2,"18-19/2",
IF(#REF!=3,"19-20/1",
IF(#REF!=4,"19-20/2","Hata7")))),
IF(#REF!+BH324=2019,
IF(#REF!=1,"19-20/1",
IF(#REF!=2,"19-20/2",
IF(#REF!=3,"20-21/1",
IF(#REF!=4,"20-21/2","Hata8")))),
IF(#REF!+BH324=2020,
IF(#REF!=1,"20-21/1",
IF(#REF!=2,"20-21/2",
IF(#REF!=3,"21-22/1",
IF(#REF!=4,"21-22/2","Hata9")))),
IF(#REF!+BH324=2021,
IF(#REF!=1,"21-22/1",
IF(#REF!=2,"21-22/2",
IF(#REF!=3,"22-23/1",
IF(#REF!=4,"22-23/2","Hata10")))),
IF(#REF!+BH324=2022,
IF(#REF!=1,"22-23/1",
IF(#REF!=2,"22-23/2",
IF(#REF!=3,"23-24/1",
IF(#REF!=4,"23-24/2","Hata11")))),
IF(#REF!+BH324=2023,
IF(#REF!=1,"23-24/1",
IF(#REF!=2,"23-24/2",
IF(#REF!=3,"24-25/1",
IF(#REF!=4,"24-25/2","Hata12")))),
)))))))))))),
IF(AZ324="T",
IF(#REF!+BH324=2012,
IF(#REF!=1,"12-13/1",
IF(#REF!=2,"12-13/2",
IF(#REF!=3,"12-13/3",
IF(#REF!=4,"13-14/1",
IF(#REF!=5,"13-14/2",
IF(#REF!=6,"13-14/3","Hata1")))))),
IF(#REF!+BH324=2013,
IF(#REF!=1,"13-14/1",
IF(#REF!=2,"13-14/2",
IF(#REF!=3,"13-14/3",
IF(#REF!=4,"14-15/1",
IF(#REF!=5,"14-15/2",
IF(#REF!=6,"14-15/3","Hata2")))))),
IF(#REF!+BH324=2014,
IF(#REF!=1,"14-15/1",
IF(#REF!=2,"14-15/2",
IF(#REF!=3,"14-15/3",
IF(#REF!=4,"15-16/1",
IF(#REF!=5,"15-16/2",
IF(#REF!=6,"15-16/3","Hata3")))))),
IF(AND(#REF!+#REF!&gt;2014,#REF!+#REF!&lt;2015,BH324=1),
IF(#REF!=0.1,"14-15/0.1",
IF(#REF!=0.2,"14-15/0.2",
IF(#REF!=0.3,"14-15/0.3","Hata4"))),
IF(#REF!+BH324=2015,
IF(#REF!=1,"15-16/1",
IF(#REF!=2,"15-16/2",
IF(#REF!=3,"15-16/3",
IF(#REF!=4,"16-17/1",
IF(#REF!=5,"16-17/2",
IF(#REF!=6,"16-17/3","Hata5")))))),
IF(#REF!+BH324=2016,
IF(#REF!=1,"16-17/1",
IF(#REF!=2,"16-17/2",
IF(#REF!=3,"16-17/3",
IF(#REF!=4,"17-18/1",
IF(#REF!=5,"17-18/2",
IF(#REF!=6,"17-18/3","Hata6")))))),
IF(#REF!+BH324=2017,
IF(#REF!=1,"17-18/1",
IF(#REF!=2,"17-18/2",
IF(#REF!=3,"17-18/3",
IF(#REF!=4,"18-19/1",
IF(#REF!=5,"18-19/2",
IF(#REF!=6,"18-19/3","Hata7")))))),
IF(#REF!+BH324=2018,
IF(#REF!=1,"18-19/1",
IF(#REF!=2,"18-19/2",
IF(#REF!=3,"18-19/3",
IF(#REF!=4,"19-20/1",
IF(#REF!=5," 19-20/2",
IF(#REF!=6,"19-20/3","Hata8")))))),
IF(#REF!+BH324=2019,
IF(#REF!=1,"19-20/1",
IF(#REF!=2,"19-20/2",
IF(#REF!=3,"19-20/3",
IF(#REF!=4,"20-21/1",
IF(#REF!=5,"20-21/2",
IF(#REF!=6,"20-21/3","Hata9")))))),
IF(#REF!+BH324=2020,
IF(#REF!=1,"20-21/1",
IF(#REF!=2,"20-21/2",
IF(#REF!=3,"20-21/3",
IF(#REF!=4,"21-22/1",
IF(#REF!=5,"21-22/2",
IF(#REF!=6,"21-22/3","Hata10")))))),
IF(#REF!+BH324=2021,
IF(#REF!=1,"21-22/1",
IF(#REF!=2,"21-22/2",
IF(#REF!=3,"21-22/3",
IF(#REF!=4,"22-23/1",
IF(#REF!=5,"22-23/2",
IF(#REF!=6,"22-23/3","Hata11")))))),
IF(#REF!+BH324=2022,
IF(#REF!=1,"22-23/1",
IF(#REF!=2,"22-23/2",
IF(#REF!=3,"22-23/3",
IF(#REF!=4,"23-24/1",
IF(#REF!=5,"23-24/2",
IF(#REF!=6,"23-24/3","Hata12")))))),
IF(#REF!+BH324=2023,
IF(#REF!=1,"23-24/1",
IF(#REF!=2,"23-24/2",
IF(#REF!=3,"23-24/3",
IF(#REF!=4,"24-25/1",
IF(#REF!=5,"24-25/2",
IF(#REF!=6,"24-25/3","Hata13")))))),
))))))))))))))
)</f>
        <v>#REF!</v>
      </c>
      <c r="G324" s="4"/>
      <c r="H324" s="2" t="s">
        <v>154</v>
      </c>
      <c r="I324" s="2">
        <v>238537</v>
      </c>
      <c r="J324" s="2" t="s">
        <v>107</v>
      </c>
      <c r="O324" s="2" t="s">
        <v>218</v>
      </c>
      <c r="P324" s="2" t="s">
        <v>218</v>
      </c>
      <c r="Q324" s="5">
        <v>6</v>
      </c>
      <c r="R324" s="2">
        <f>VLOOKUP($Q324,[1]sistem!$I$3:$L$10,2,FALSE)</f>
        <v>0</v>
      </c>
      <c r="S324" s="2">
        <f>VLOOKUP($Q324,[1]sistem!$I$3:$L$10,3,FALSE)</f>
        <v>0</v>
      </c>
      <c r="T324" s="2">
        <f>VLOOKUP($Q324,[1]sistem!$I$3:$L$10,4,FALSE)</f>
        <v>1</v>
      </c>
      <c r="U324" s="2" t="e">
        <f>VLOOKUP($AZ324,[1]sistem!$I$13:$L$14,2,FALSE)*#REF!</f>
        <v>#REF!</v>
      </c>
      <c r="V324" s="2" t="e">
        <f>VLOOKUP($AZ324,[1]sistem!$I$13:$L$14,3,FALSE)*#REF!</f>
        <v>#REF!</v>
      </c>
      <c r="W324" s="2" t="e">
        <f>VLOOKUP($AZ324,[1]sistem!$I$13:$L$14,4,FALSE)*#REF!</f>
        <v>#REF!</v>
      </c>
      <c r="X324" s="2" t="e">
        <f t="shared" si="112"/>
        <v>#REF!</v>
      </c>
      <c r="Y324" s="2" t="e">
        <f t="shared" si="113"/>
        <v>#REF!</v>
      </c>
      <c r="Z324" s="2" t="e">
        <f t="shared" si="114"/>
        <v>#REF!</v>
      </c>
      <c r="AA324" s="2" t="e">
        <f t="shared" si="115"/>
        <v>#REF!</v>
      </c>
      <c r="AB324" s="2">
        <f>VLOOKUP(AZ324,[1]sistem!$I$18:$J$19,2,FALSE)</f>
        <v>14</v>
      </c>
      <c r="AC324" s="2">
        <v>0.25</v>
      </c>
      <c r="AD324" s="2">
        <f>VLOOKUP($Q324,[1]sistem!$I$3:$M$10,5,FALSE)</f>
        <v>0</v>
      </c>
      <c r="AG324" s="2" t="e">
        <f>(#REF!+#REF!)*AB324</f>
        <v>#REF!</v>
      </c>
      <c r="AH324" s="2">
        <f>VLOOKUP($Q324,[1]sistem!$I$3:$N$10,6,FALSE)</f>
        <v>1</v>
      </c>
      <c r="AI324" s="2">
        <v>2</v>
      </c>
      <c r="AJ324" s="2">
        <f t="shared" si="116"/>
        <v>2</v>
      </c>
      <c r="AK324" s="2">
        <f>VLOOKUP($AZ324,[1]sistem!$I$18:$K$19,3,FALSE)</f>
        <v>14</v>
      </c>
      <c r="AL324" s="2" t="e">
        <f>AK324*#REF!</f>
        <v>#REF!</v>
      </c>
      <c r="AM324" s="2" t="e">
        <f t="shared" si="117"/>
        <v>#REF!</v>
      </c>
      <c r="AN324" s="2">
        <f t="shared" si="111"/>
        <v>25</v>
      </c>
      <c r="AO324" s="2" t="e">
        <f t="shared" si="118"/>
        <v>#REF!</v>
      </c>
      <c r="AP324" s="2" t="e">
        <f>ROUND(AO324-#REF!,0)</f>
        <v>#REF!</v>
      </c>
      <c r="AQ324" s="2">
        <f>IF(AZ324="s",IF(Q324=0,0,
IF(Q324=1,#REF!*4*4,
IF(Q324=2,0,
IF(Q324=3,#REF!*4*2,
IF(Q324=4,0,
IF(Q324=5,0,
IF(Q324=6,0,
IF(Q324=7,0)))))))),
IF(AZ324="t",
IF(Q324=0,0,
IF(Q324=1,#REF!*4*4*0.8,
IF(Q324=2,0,
IF(Q324=3,#REF!*4*2*0.8,
IF(Q324=4,0,
IF(Q324=5,0,
IF(Q324=6,0,
IF(Q324=7,0))))))))))</f>
        <v>0</v>
      </c>
      <c r="AR324" s="2">
        <f>IF(AZ324="s",
IF(Q324=0,0,
IF(Q324=1,0,
IF(Q324=2,#REF!*4*2,
IF(Q324=3,#REF!*4,
IF(Q324=4,#REF!*4,
IF(Q324=5,0,
IF(Q324=6,0,
IF(Q324=7,#REF!*4)))))))),
IF(AZ324="t",
IF(Q324=0,0,
IF(Q324=1,0,
IF(Q324=2,#REF!*4*2*0.8,
IF(Q324=3,#REF!*4*0.8,
IF(Q324=4,#REF!*4*0.8,
IF(Q324=5,0,
IF(Q324=6,0,
IF(Q324=7,#REF!*4))))))))))</f>
        <v>0</v>
      </c>
      <c r="AS324" s="2" t="e">
        <f>IF(AZ324="s",
IF(Q324=0,0,
IF(Q324=1,#REF!*2,
IF(Q324=2,#REF!*2,
IF(Q324=3,#REF!*2,
IF(Q324=4,#REF!*2,
IF(Q324=5,#REF!*2,
IF(Q324=6,#REF!*2,
IF(Q324=7,#REF!*2)))))))),
IF(AZ324="t",
IF(Q324=0,#REF!*2*0.8,
IF(Q324=1,#REF!*2*0.8,
IF(Q324=2,#REF!*2*0.8,
IF(Q324=3,#REF!*2*0.8,
IF(Q324=4,#REF!*2*0.8,
IF(Q324=5,#REF!*2*0.8,
IF(Q324=6,#REF!*1*0.8,
IF(Q324=7,#REF!*2))))))))))</f>
        <v>#REF!</v>
      </c>
      <c r="AT324" s="2" t="e">
        <f t="shared" si="119"/>
        <v>#REF!</v>
      </c>
      <c r="AU324" s="2">
        <f>IF(AZ324="s",
IF(Q324=0,0,
IF(Q324=1,(14-2)*(#REF!+#REF!)/4*4,
IF(Q324=2,(14-2)*(#REF!+#REF!)/4*2,
IF(Q324=3,(14-2)*(#REF!+#REF!)/4*3,
IF(Q324=4,(14-2)*(#REF!+#REF!)/4,
IF(Q324=5,(14-2)*#REF!/4,
IF(Q324=6,0,
IF(Q324=7,(14)*#REF!)))))))),
IF(AZ324="t",
IF(Q324=0,0,
IF(Q324=1,(11-2)*(#REF!+#REF!)/4*4,
IF(Q324=2,(11-2)*(#REF!+#REF!)/4*2,
IF(Q324=3,(11-2)*(#REF!+#REF!)/4*3,
IF(Q324=4,(11-2)*(#REF!+#REF!)/4,
IF(Q324=5,(11-2)*#REF!/4,
IF(Q324=6,0,
IF(Q324=7,(11)*#REF!))))))))))</f>
        <v>0</v>
      </c>
      <c r="AV324" s="2" t="e">
        <f t="shared" si="120"/>
        <v>#REF!</v>
      </c>
      <c r="AW324" s="2">
        <f t="shared" si="121"/>
        <v>2</v>
      </c>
      <c r="AX324" s="2">
        <f t="shared" si="122"/>
        <v>0</v>
      </c>
      <c r="AY324" s="2" t="e">
        <f t="shared" si="123"/>
        <v>#REF!</v>
      </c>
      <c r="AZ324" s="2" t="s">
        <v>63</v>
      </c>
      <c r="BA324" s="2" t="e">
        <f>IF(BG324="A",0,IF(AZ324="s",14*#REF!,IF(AZ324="T",11*#REF!,"HATA")))</f>
        <v>#REF!</v>
      </c>
      <c r="BB324" s="2" t="e">
        <f t="shared" si="124"/>
        <v>#REF!</v>
      </c>
      <c r="BC324" s="2" t="e">
        <f t="shared" si="125"/>
        <v>#REF!</v>
      </c>
      <c r="BD324" s="2" t="e">
        <f>IF(BC324-#REF!=0,"DOĞRU","YANLIŞ")</f>
        <v>#REF!</v>
      </c>
      <c r="BE324" s="2" t="e">
        <f>#REF!-BC324</f>
        <v>#REF!</v>
      </c>
      <c r="BF324" s="2">
        <v>0</v>
      </c>
      <c r="BH324" s="2">
        <v>0</v>
      </c>
      <c r="BJ324" s="2">
        <v>6</v>
      </c>
      <c r="BL324" s="7" t="e">
        <f>#REF!*14</f>
        <v>#REF!</v>
      </c>
      <c r="BM324" s="9"/>
      <c r="BN324" s="8"/>
      <c r="BO324" s="13"/>
      <c r="BP324" s="13"/>
      <c r="BQ324" s="13"/>
      <c r="BR324" s="13"/>
      <c r="BS324" s="13"/>
      <c r="BT324" s="10"/>
      <c r="BU324" s="11"/>
      <c r="BV324" s="12"/>
      <c r="CC324" s="41"/>
      <c r="CD324" s="41"/>
      <c r="CE324" s="41"/>
      <c r="CF324" s="42"/>
      <c r="CG324" s="42"/>
      <c r="CH324" s="42"/>
      <c r="CI324" s="42"/>
      <c r="CJ324" s="42"/>
      <c r="CK324" s="42"/>
    </row>
    <row r="325" spans="1:89" hidden="1" x14ac:dyDescent="0.25">
      <c r="A325" s="2" t="s">
        <v>104</v>
      </c>
      <c r="B325" s="2" t="s">
        <v>105</v>
      </c>
      <c r="C325" s="2" t="s">
        <v>105</v>
      </c>
      <c r="D325" s="4" t="s">
        <v>60</v>
      </c>
      <c r="E325" s="4" t="s">
        <v>60</v>
      </c>
      <c r="F325" s="5" t="e">
        <f>IF(AZ325="S",
IF(#REF!+BH325=2012,
IF(#REF!=1,"12-13/1",
IF(#REF!=2,"12-13/2",
IF(#REF!=3,"13-14/1",
IF(#REF!=4,"13-14/2","Hata1")))),
IF(#REF!+BH325=2013,
IF(#REF!=1,"13-14/1",
IF(#REF!=2,"13-14/2",
IF(#REF!=3,"14-15/1",
IF(#REF!=4,"14-15/2","Hata2")))),
IF(#REF!+BH325=2014,
IF(#REF!=1,"14-15/1",
IF(#REF!=2,"14-15/2",
IF(#REF!=3,"15-16/1",
IF(#REF!=4,"15-16/2","Hata3")))),
IF(#REF!+BH325=2015,
IF(#REF!=1,"15-16/1",
IF(#REF!=2,"15-16/2",
IF(#REF!=3,"16-17/1",
IF(#REF!=4,"16-17/2","Hata4")))),
IF(#REF!+BH325=2016,
IF(#REF!=1,"16-17/1",
IF(#REF!=2,"16-17/2",
IF(#REF!=3,"17-18/1",
IF(#REF!=4,"17-18/2","Hata5")))),
IF(#REF!+BH325=2017,
IF(#REF!=1,"17-18/1",
IF(#REF!=2,"17-18/2",
IF(#REF!=3,"18-19/1",
IF(#REF!=4,"18-19/2","Hata6")))),
IF(#REF!+BH325=2018,
IF(#REF!=1,"18-19/1",
IF(#REF!=2,"18-19/2",
IF(#REF!=3,"19-20/1",
IF(#REF!=4,"19-20/2","Hata7")))),
IF(#REF!+BH325=2019,
IF(#REF!=1,"19-20/1",
IF(#REF!=2,"19-20/2",
IF(#REF!=3,"20-21/1",
IF(#REF!=4,"20-21/2","Hata8")))),
IF(#REF!+BH325=2020,
IF(#REF!=1,"20-21/1",
IF(#REF!=2,"20-21/2",
IF(#REF!=3,"21-22/1",
IF(#REF!=4,"21-22/2","Hata9")))),
IF(#REF!+BH325=2021,
IF(#REF!=1,"21-22/1",
IF(#REF!=2,"21-22/2",
IF(#REF!=3,"22-23/1",
IF(#REF!=4,"22-23/2","Hata10")))),
IF(#REF!+BH325=2022,
IF(#REF!=1,"22-23/1",
IF(#REF!=2,"22-23/2",
IF(#REF!=3,"23-24/1",
IF(#REF!=4,"23-24/2","Hata11")))),
IF(#REF!+BH325=2023,
IF(#REF!=1,"23-24/1",
IF(#REF!=2,"23-24/2",
IF(#REF!=3,"24-25/1",
IF(#REF!=4,"24-25/2","Hata12")))),
)))))))))))),
IF(AZ325="T",
IF(#REF!+BH325=2012,
IF(#REF!=1,"12-13/1",
IF(#REF!=2,"12-13/2",
IF(#REF!=3,"12-13/3",
IF(#REF!=4,"13-14/1",
IF(#REF!=5,"13-14/2",
IF(#REF!=6,"13-14/3","Hata1")))))),
IF(#REF!+BH325=2013,
IF(#REF!=1,"13-14/1",
IF(#REF!=2,"13-14/2",
IF(#REF!=3,"13-14/3",
IF(#REF!=4,"14-15/1",
IF(#REF!=5,"14-15/2",
IF(#REF!=6,"14-15/3","Hata2")))))),
IF(#REF!+BH325=2014,
IF(#REF!=1,"14-15/1",
IF(#REF!=2,"14-15/2",
IF(#REF!=3,"14-15/3",
IF(#REF!=4,"15-16/1",
IF(#REF!=5,"15-16/2",
IF(#REF!=6,"15-16/3","Hata3")))))),
IF(AND(#REF!+#REF!&gt;2014,#REF!+#REF!&lt;2015,BH325=1),
IF(#REF!=0.1,"14-15/0.1",
IF(#REF!=0.2,"14-15/0.2",
IF(#REF!=0.3,"14-15/0.3","Hata4"))),
IF(#REF!+BH325=2015,
IF(#REF!=1,"15-16/1",
IF(#REF!=2,"15-16/2",
IF(#REF!=3,"15-16/3",
IF(#REF!=4,"16-17/1",
IF(#REF!=5,"16-17/2",
IF(#REF!=6,"16-17/3","Hata5")))))),
IF(#REF!+BH325=2016,
IF(#REF!=1,"16-17/1",
IF(#REF!=2,"16-17/2",
IF(#REF!=3,"16-17/3",
IF(#REF!=4,"17-18/1",
IF(#REF!=5,"17-18/2",
IF(#REF!=6,"17-18/3","Hata6")))))),
IF(#REF!+BH325=2017,
IF(#REF!=1,"17-18/1",
IF(#REF!=2,"17-18/2",
IF(#REF!=3,"17-18/3",
IF(#REF!=4,"18-19/1",
IF(#REF!=5,"18-19/2",
IF(#REF!=6,"18-19/3","Hata7")))))),
IF(#REF!+BH325=2018,
IF(#REF!=1,"18-19/1",
IF(#REF!=2,"18-19/2",
IF(#REF!=3,"18-19/3",
IF(#REF!=4,"19-20/1",
IF(#REF!=5," 19-20/2",
IF(#REF!=6,"19-20/3","Hata8")))))),
IF(#REF!+BH325=2019,
IF(#REF!=1,"19-20/1",
IF(#REF!=2,"19-20/2",
IF(#REF!=3,"19-20/3",
IF(#REF!=4,"20-21/1",
IF(#REF!=5,"20-21/2",
IF(#REF!=6,"20-21/3","Hata9")))))),
IF(#REF!+BH325=2020,
IF(#REF!=1,"20-21/1",
IF(#REF!=2,"20-21/2",
IF(#REF!=3,"20-21/3",
IF(#REF!=4,"21-22/1",
IF(#REF!=5,"21-22/2",
IF(#REF!=6,"21-22/3","Hata10")))))),
IF(#REF!+BH325=2021,
IF(#REF!=1,"21-22/1",
IF(#REF!=2,"21-22/2",
IF(#REF!=3,"21-22/3",
IF(#REF!=4,"22-23/1",
IF(#REF!=5,"22-23/2",
IF(#REF!=6,"22-23/3","Hata11")))))),
IF(#REF!+BH325=2022,
IF(#REF!=1,"22-23/1",
IF(#REF!=2,"22-23/2",
IF(#REF!=3,"22-23/3",
IF(#REF!=4,"23-24/1",
IF(#REF!=5,"23-24/2",
IF(#REF!=6,"23-24/3","Hata12")))))),
IF(#REF!+BH325=2023,
IF(#REF!=1,"23-24/1",
IF(#REF!=2,"23-24/2",
IF(#REF!=3,"23-24/3",
IF(#REF!=4,"24-25/1",
IF(#REF!=5,"24-25/2",
IF(#REF!=6,"24-25/3","Hata13")))))),
))))))))))))))
)</f>
        <v>#REF!</v>
      </c>
      <c r="G325" s="4"/>
      <c r="H325" s="2" t="s">
        <v>155</v>
      </c>
      <c r="I325" s="2">
        <v>54698</v>
      </c>
      <c r="J325" s="2" t="s">
        <v>134</v>
      </c>
      <c r="O325" s="2" t="s">
        <v>113</v>
      </c>
      <c r="P325" s="2" t="s">
        <v>113</v>
      </c>
      <c r="Q325" s="5">
        <v>7</v>
      </c>
      <c r="R325" s="2">
        <f>VLOOKUP($Q325,[1]sistem!$I$3:$L$10,2,FALSE)</f>
        <v>0</v>
      </c>
      <c r="S325" s="2">
        <f>VLOOKUP($Q325,[1]sistem!$I$3:$L$10,3,FALSE)</f>
        <v>1</v>
      </c>
      <c r="T325" s="2">
        <f>VLOOKUP($Q325,[1]sistem!$I$3:$L$10,4,FALSE)</f>
        <v>1</v>
      </c>
      <c r="U325" s="2" t="e">
        <f>VLOOKUP($AZ325,[1]sistem!$I$13:$L$14,2,FALSE)*#REF!</f>
        <v>#REF!</v>
      </c>
      <c r="V325" s="2" t="e">
        <f>VLOOKUP($AZ325,[1]sistem!$I$13:$L$14,3,FALSE)*#REF!</f>
        <v>#REF!</v>
      </c>
      <c r="W325" s="2" t="e">
        <f>VLOOKUP($AZ325,[1]sistem!$I$13:$L$14,4,FALSE)*#REF!</f>
        <v>#REF!</v>
      </c>
      <c r="X325" s="2" t="e">
        <f t="shared" si="112"/>
        <v>#REF!</v>
      </c>
      <c r="Y325" s="2" t="e">
        <f t="shared" si="113"/>
        <v>#REF!</v>
      </c>
      <c r="Z325" s="2" t="e">
        <f t="shared" si="114"/>
        <v>#REF!</v>
      </c>
      <c r="AA325" s="2" t="e">
        <f t="shared" si="115"/>
        <v>#REF!</v>
      </c>
      <c r="AB325" s="2">
        <f>VLOOKUP(AZ325,[1]sistem!$I$18:$J$19,2,FALSE)</f>
        <v>14</v>
      </c>
      <c r="AC325" s="2">
        <v>0.25</v>
      </c>
      <c r="AD325" s="2">
        <f>VLOOKUP($Q325,[1]sistem!$I$3:$M$10,5,FALSE)</f>
        <v>1</v>
      </c>
      <c r="AG325" s="2" t="e">
        <f>(#REF!+#REF!)*AB325</f>
        <v>#REF!</v>
      </c>
      <c r="AH325" s="2">
        <f>VLOOKUP($Q325,[1]sistem!$I$3:$N$10,6,FALSE)</f>
        <v>2</v>
      </c>
      <c r="AI325" s="2">
        <v>2</v>
      </c>
      <c r="AJ325" s="2">
        <f t="shared" si="116"/>
        <v>4</v>
      </c>
      <c r="AK325" s="2">
        <f>VLOOKUP($AZ325,[1]sistem!$I$18:$K$19,3,FALSE)</f>
        <v>14</v>
      </c>
      <c r="AL325" s="2" t="e">
        <f>AK325*#REF!</f>
        <v>#REF!</v>
      </c>
      <c r="AM325" s="2" t="e">
        <f t="shared" si="117"/>
        <v>#REF!</v>
      </c>
      <c r="AN325" s="2">
        <f t="shared" si="111"/>
        <v>25</v>
      </c>
      <c r="AO325" s="2" t="e">
        <f t="shared" si="118"/>
        <v>#REF!</v>
      </c>
      <c r="AP325" s="2" t="e">
        <f>ROUND(AO325-#REF!,0)</f>
        <v>#REF!</v>
      </c>
      <c r="AQ325" s="2">
        <f>IF(AZ325="s",IF(Q325=0,0,
IF(Q325=1,#REF!*4*4,
IF(Q325=2,0,
IF(Q325=3,#REF!*4*2,
IF(Q325=4,0,
IF(Q325=5,0,
IF(Q325=6,0,
IF(Q325=7,0)))))))),
IF(AZ325="t",
IF(Q325=0,0,
IF(Q325=1,#REF!*4*4*0.8,
IF(Q325=2,0,
IF(Q325=3,#REF!*4*2*0.8,
IF(Q325=4,0,
IF(Q325=5,0,
IF(Q325=6,0,
IF(Q325=7,0))))))))))</f>
        <v>0</v>
      </c>
      <c r="AR325" s="2" t="e">
        <f>IF(AZ325="s",
IF(Q325=0,0,
IF(Q325=1,0,
IF(Q325=2,#REF!*4*2,
IF(Q325=3,#REF!*4,
IF(Q325=4,#REF!*4,
IF(Q325=5,0,
IF(Q325=6,0,
IF(Q325=7,#REF!*4)))))))),
IF(AZ325="t",
IF(Q325=0,0,
IF(Q325=1,0,
IF(Q325=2,#REF!*4*2*0.8,
IF(Q325=3,#REF!*4*0.8,
IF(Q325=4,#REF!*4*0.8,
IF(Q325=5,0,
IF(Q325=6,0,
IF(Q325=7,#REF!*4))))))))))</f>
        <v>#REF!</v>
      </c>
      <c r="AS325" s="2" t="e">
        <f>IF(AZ325="s",
IF(Q325=0,0,
IF(Q325=1,#REF!*2,
IF(Q325=2,#REF!*2,
IF(Q325=3,#REF!*2,
IF(Q325=4,#REF!*2,
IF(Q325=5,#REF!*2,
IF(Q325=6,#REF!*2,
IF(Q325=7,#REF!*2)))))))),
IF(AZ325="t",
IF(Q325=0,#REF!*2*0.8,
IF(Q325=1,#REF!*2*0.8,
IF(Q325=2,#REF!*2*0.8,
IF(Q325=3,#REF!*2*0.8,
IF(Q325=4,#REF!*2*0.8,
IF(Q325=5,#REF!*2*0.8,
IF(Q325=6,#REF!*1*0.8,
IF(Q325=7,#REF!*2))))))))))</f>
        <v>#REF!</v>
      </c>
      <c r="AT325" s="2" t="e">
        <f t="shared" si="119"/>
        <v>#REF!</v>
      </c>
      <c r="AU325" s="2" t="e">
        <f>IF(AZ325="s",
IF(Q325=0,0,
IF(Q325=1,(14-2)*(#REF!+#REF!)/4*4,
IF(Q325=2,(14-2)*(#REF!+#REF!)/4*2,
IF(Q325=3,(14-2)*(#REF!+#REF!)/4*3,
IF(Q325=4,(14-2)*(#REF!+#REF!)/4,
IF(Q325=5,(14-2)*#REF!/4,
IF(Q325=6,0,
IF(Q325=7,(14)*#REF!)))))))),
IF(AZ325="t",
IF(Q325=0,0,
IF(Q325=1,(11-2)*(#REF!+#REF!)/4*4,
IF(Q325=2,(11-2)*(#REF!+#REF!)/4*2,
IF(Q325=3,(11-2)*(#REF!+#REF!)/4*3,
IF(Q325=4,(11-2)*(#REF!+#REF!)/4,
IF(Q325=5,(11-2)*#REF!/4,
IF(Q325=6,0,
IF(Q325=7,(11)*#REF!))))))))))</f>
        <v>#REF!</v>
      </c>
      <c r="AV325" s="2" t="e">
        <f t="shared" si="120"/>
        <v>#REF!</v>
      </c>
      <c r="AW325" s="2">
        <f t="shared" si="121"/>
        <v>8</v>
      </c>
      <c r="AX325" s="2">
        <f t="shared" si="122"/>
        <v>4</v>
      </c>
      <c r="AY325" s="2" t="e">
        <f t="shared" si="123"/>
        <v>#REF!</v>
      </c>
      <c r="AZ325" s="2" t="s">
        <v>63</v>
      </c>
      <c r="BA325" s="2">
        <f>IF(BG325="A",0,IF(AZ325="s",14*#REF!,IF(AZ325="T",11*#REF!,"HATA")))</f>
        <v>0</v>
      </c>
      <c r="BB325" s="2" t="e">
        <f t="shared" si="124"/>
        <v>#REF!</v>
      </c>
      <c r="BC325" s="2" t="e">
        <f t="shared" si="125"/>
        <v>#REF!</v>
      </c>
      <c r="BD325" s="2" t="e">
        <f>IF(BC325-#REF!=0,"DOĞRU","YANLIŞ")</f>
        <v>#REF!</v>
      </c>
      <c r="BE325" s="2" t="e">
        <f>#REF!-BC325</f>
        <v>#REF!</v>
      </c>
      <c r="BF325" s="2">
        <v>0</v>
      </c>
      <c r="BG325" s="2" t="s">
        <v>110</v>
      </c>
      <c r="BH325" s="2">
        <v>0</v>
      </c>
      <c r="BJ325" s="2">
        <v>7</v>
      </c>
      <c r="BL325" s="7" t="e">
        <f>#REF!*14</f>
        <v>#REF!</v>
      </c>
      <c r="BM325" s="9"/>
      <c r="BN325" s="8"/>
      <c r="BO325" s="13"/>
      <c r="BP325" s="13"/>
      <c r="BQ325" s="13"/>
      <c r="BR325" s="13"/>
      <c r="BS325" s="13"/>
      <c r="BT325" s="10"/>
      <c r="BU325" s="11"/>
      <c r="BV325" s="12"/>
      <c r="CC325" s="41"/>
      <c r="CD325" s="41"/>
      <c r="CE325" s="41"/>
      <c r="CF325" s="42"/>
      <c r="CG325" s="42"/>
      <c r="CH325" s="42"/>
      <c r="CI325" s="42"/>
      <c r="CJ325" s="42"/>
      <c r="CK325" s="42"/>
    </row>
    <row r="326" spans="1:89" hidden="1" x14ac:dyDescent="0.25">
      <c r="A326" s="54" t="s">
        <v>245</v>
      </c>
      <c r="B326" s="54" t="s">
        <v>246</v>
      </c>
      <c r="C326" s="2" t="s">
        <v>246</v>
      </c>
      <c r="D326" s="4" t="s">
        <v>60</v>
      </c>
      <c r="E326" s="4" t="s">
        <v>60</v>
      </c>
      <c r="F326" s="5" t="e">
        <f>IF(AZ326="S",
IF(#REF!+BH326=2012,
IF(#REF!=1,"12-13/1",
IF(#REF!=2,"12-13/2",
IF(#REF!=3,"13-14/1",
IF(#REF!=4,"13-14/2","Hata1")))),
IF(#REF!+BH326=2013,
IF(#REF!=1,"13-14/1",
IF(#REF!=2,"13-14/2",
IF(#REF!=3,"14-15/1",
IF(#REF!=4,"14-15/2","Hata2")))),
IF(#REF!+BH326=2014,
IF(#REF!=1,"14-15/1",
IF(#REF!=2,"14-15/2",
IF(#REF!=3,"15-16/1",
IF(#REF!=4,"15-16/2","Hata3")))),
IF(#REF!+BH326=2015,
IF(#REF!=1,"15-16/1",
IF(#REF!=2,"15-16/2",
IF(#REF!=3,"16-17/1",
IF(#REF!=4,"16-17/2","Hata4")))),
IF(#REF!+BH326=2016,
IF(#REF!=1,"16-17/1",
IF(#REF!=2,"16-17/2",
IF(#REF!=3,"17-18/1",
IF(#REF!=4,"17-18/2","Hata5")))),
IF(#REF!+BH326=2017,
IF(#REF!=1,"17-18/1",
IF(#REF!=2,"17-18/2",
IF(#REF!=3,"18-19/1",
IF(#REF!=4,"18-19/2","Hata6")))),
IF(#REF!+BH326=2018,
IF(#REF!=1,"18-19/1",
IF(#REF!=2,"18-19/2",
IF(#REF!=3,"19-20/1",
IF(#REF!=4,"19-20/2","Hata7")))),
IF(#REF!+BH326=2019,
IF(#REF!=1,"19-20/1",
IF(#REF!=2,"19-20/2",
IF(#REF!=3,"20-21/1",
IF(#REF!=4,"20-21/2","Hata8")))),
IF(#REF!+BH326=2020,
IF(#REF!=1,"20-21/1",
IF(#REF!=2,"20-21/2",
IF(#REF!=3,"21-22/1",
IF(#REF!=4,"21-22/2","Hata9")))),
IF(#REF!+BH326=2021,
IF(#REF!=1,"21-22/1",
IF(#REF!=2,"21-22/2",
IF(#REF!=3,"22-23/1",
IF(#REF!=4,"22-23/2","Hata10")))),
IF(#REF!+BH326=2022,
IF(#REF!=1,"22-23/1",
IF(#REF!=2,"22-23/2",
IF(#REF!=3,"23-24/1",
IF(#REF!=4,"23-24/2","Hata11")))),
IF(#REF!+BH326=2023,
IF(#REF!=1,"23-24/1",
IF(#REF!=2,"23-24/2",
IF(#REF!=3,"24-25/1",
IF(#REF!=4,"24-25/2","Hata12")))),
)))))))))))),
IF(AZ326="T",
IF(#REF!+BH326=2012,
IF(#REF!=1,"12-13/1",
IF(#REF!=2,"12-13/2",
IF(#REF!=3,"12-13/3",
IF(#REF!=4,"13-14/1",
IF(#REF!=5,"13-14/2",
IF(#REF!=6,"13-14/3","Hata1")))))),
IF(#REF!+BH326=2013,
IF(#REF!=1,"13-14/1",
IF(#REF!=2,"13-14/2",
IF(#REF!=3,"13-14/3",
IF(#REF!=4,"14-15/1",
IF(#REF!=5,"14-15/2",
IF(#REF!=6,"14-15/3","Hata2")))))),
IF(#REF!+BH326=2014,
IF(#REF!=1,"14-15/1",
IF(#REF!=2,"14-15/2",
IF(#REF!=3,"14-15/3",
IF(#REF!=4,"15-16/1",
IF(#REF!=5,"15-16/2",
IF(#REF!=6,"15-16/3","Hata3")))))),
IF(AND(#REF!+#REF!&gt;2014,#REF!+#REF!&lt;2015,BH326=1),
IF(#REF!=0.1,"14-15/0.1",
IF(#REF!=0.2,"14-15/0.2",
IF(#REF!=0.3,"14-15/0.3","Hata4"))),
IF(#REF!+BH326=2015,
IF(#REF!=1,"15-16/1",
IF(#REF!=2,"15-16/2",
IF(#REF!=3,"15-16/3",
IF(#REF!=4,"16-17/1",
IF(#REF!=5,"16-17/2",
IF(#REF!=6,"16-17/3","Hata5")))))),
IF(#REF!+BH326=2016,
IF(#REF!=1,"16-17/1",
IF(#REF!=2,"16-17/2",
IF(#REF!=3,"16-17/3",
IF(#REF!=4,"17-18/1",
IF(#REF!=5,"17-18/2",
IF(#REF!=6,"17-18/3","Hata6")))))),
IF(#REF!+BH326=2017,
IF(#REF!=1,"17-18/1",
IF(#REF!=2,"17-18/2",
IF(#REF!=3,"17-18/3",
IF(#REF!=4,"18-19/1",
IF(#REF!=5,"18-19/2",
IF(#REF!=6,"18-19/3","Hata7")))))),
IF(#REF!+BH326=2018,
IF(#REF!=1,"18-19/1",
IF(#REF!=2,"18-19/2",
IF(#REF!=3,"18-19/3",
IF(#REF!=4,"19-20/1",
IF(#REF!=5," 19-20/2",
IF(#REF!=6,"19-20/3","Hata8")))))),
IF(#REF!+BH326=2019,
IF(#REF!=1,"19-20/1",
IF(#REF!=2,"19-20/2",
IF(#REF!=3,"19-20/3",
IF(#REF!=4,"20-21/1",
IF(#REF!=5,"20-21/2",
IF(#REF!=6,"20-21/3","Hata9")))))),
IF(#REF!+BH326=2020,
IF(#REF!=1,"20-21/1",
IF(#REF!=2,"20-21/2",
IF(#REF!=3,"20-21/3",
IF(#REF!=4,"21-22/1",
IF(#REF!=5,"21-22/2",
IF(#REF!=6,"21-22/3","Hata10")))))),
IF(#REF!+BH326=2021,
IF(#REF!=1,"21-22/1",
IF(#REF!=2,"21-22/2",
IF(#REF!=3,"21-22/3",
IF(#REF!=4,"22-23/1",
IF(#REF!=5,"22-23/2",
IF(#REF!=6,"22-23/3","Hata11")))))),
IF(#REF!+BH326=2022,
IF(#REF!=1,"22-23/1",
IF(#REF!=2,"22-23/2",
IF(#REF!=3,"22-23/3",
IF(#REF!=4,"23-24/1",
IF(#REF!=5,"23-24/2",
IF(#REF!=6,"23-24/3","Hata12")))))),
IF(#REF!+BH326=2023,
IF(#REF!=1,"23-24/1",
IF(#REF!=2,"23-24/2",
IF(#REF!=3,"23-24/3",
IF(#REF!=4,"24-25/1",
IF(#REF!=5,"24-25/2",
IF(#REF!=6,"24-25/3","Hata13")))))),
))))))))))))))
)</f>
        <v>#REF!</v>
      </c>
      <c r="G326" s="4"/>
      <c r="H326" s="54" t="s">
        <v>155</v>
      </c>
      <c r="I326" s="2">
        <v>54698</v>
      </c>
      <c r="J326" s="2" t="s">
        <v>134</v>
      </c>
      <c r="L326" s="2">
        <v>4358</v>
      </c>
      <c r="Q326" s="55">
        <v>0</v>
      </c>
      <c r="R326" s="2">
        <f>VLOOKUP($Q326,[1]sistem!$I$3:$L$10,2,FALSE)</f>
        <v>0</v>
      </c>
      <c r="S326" s="2">
        <f>VLOOKUP($Q326,[1]sistem!$I$3:$L$10,3,FALSE)</f>
        <v>0</v>
      </c>
      <c r="T326" s="2">
        <f>VLOOKUP($Q326,[1]sistem!$I$3:$L$10,4,FALSE)</f>
        <v>0</v>
      </c>
      <c r="U326" s="2" t="e">
        <f>VLOOKUP($AZ326,[1]sistem!$I$13:$L$14,2,FALSE)*#REF!</f>
        <v>#REF!</v>
      </c>
      <c r="V326" s="2" t="e">
        <f>VLOOKUP($AZ326,[1]sistem!$I$13:$L$14,3,FALSE)*#REF!</f>
        <v>#REF!</v>
      </c>
      <c r="W326" s="2" t="e">
        <f>VLOOKUP($AZ326,[1]sistem!$I$13:$L$14,4,FALSE)*#REF!</f>
        <v>#REF!</v>
      </c>
      <c r="X326" s="2" t="e">
        <f t="shared" si="112"/>
        <v>#REF!</v>
      </c>
      <c r="Y326" s="2" t="e">
        <f t="shared" si="113"/>
        <v>#REF!</v>
      </c>
      <c r="Z326" s="2" t="e">
        <f t="shared" si="114"/>
        <v>#REF!</v>
      </c>
      <c r="AA326" s="2" t="e">
        <f t="shared" si="115"/>
        <v>#REF!</v>
      </c>
      <c r="AB326" s="2">
        <f>VLOOKUP(AZ326,[1]sistem!$I$18:$J$19,2,FALSE)</f>
        <v>11</v>
      </c>
      <c r="AC326" s="2">
        <v>0.25</v>
      </c>
      <c r="AD326" s="2">
        <f>VLOOKUP($Q326,[1]sistem!$I$3:$M$10,5,FALSE)</f>
        <v>0</v>
      </c>
      <c r="AG326" s="2" t="e">
        <f>(#REF!+#REF!)*AB326</f>
        <v>#REF!</v>
      </c>
      <c r="AH326" s="2">
        <f>VLOOKUP($Q326,[1]sistem!$I$3:$N$10,6,FALSE)</f>
        <v>0</v>
      </c>
      <c r="AI326" s="2">
        <v>2</v>
      </c>
      <c r="AJ326" s="2">
        <f t="shared" si="116"/>
        <v>0</v>
      </c>
      <c r="AK326" s="2">
        <f>VLOOKUP($AZ326,[1]sistem!$I$18:$K$19,3,FALSE)</f>
        <v>11</v>
      </c>
      <c r="AL326" s="2" t="e">
        <f>AK326*#REF!</f>
        <v>#REF!</v>
      </c>
      <c r="AM326" s="2" t="e">
        <f t="shared" si="117"/>
        <v>#REF!</v>
      </c>
      <c r="AN326" s="2">
        <f t="shared" si="111"/>
        <v>25</v>
      </c>
      <c r="AO326" s="2" t="e">
        <f t="shared" si="118"/>
        <v>#REF!</v>
      </c>
      <c r="AP326" s="2" t="e">
        <f>ROUND(AO326-#REF!,0)</f>
        <v>#REF!</v>
      </c>
      <c r="AQ326" s="2">
        <f>IF(AZ326="s",IF(Q326=0,0,
IF(Q326=1,#REF!*4*4,
IF(Q326=2,0,
IF(Q326=3,#REF!*4*2,
IF(Q326=4,0,
IF(Q326=5,0,
IF(Q326=6,0,
IF(Q326=7,0)))))))),
IF(AZ326="t",
IF(Q326=0,0,
IF(Q326=1,#REF!*4*4*0.8,
IF(Q326=2,0,
IF(Q326=3,#REF!*4*2*0.8,
IF(Q326=4,0,
IF(Q326=5,0,
IF(Q326=6,0,
IF(Q326=7,0))))))))))</f>
        <v>0</v>
      </c>
      <c r="AR326" s="2">
        <f>IF(AZ326="s",
IF(Q326=0,0,
IF(Q326=1,0,
IF(Q326=2,#REF!*4*2,
IF(Q326=3,#REF!*4,
IF(Q326=4,#REF!*4,
IF(Q326=5,0,
IF(Q326=6,0,
IF(Q326=7,#REF!*4)))))))),
IF(AZ326="t",
IF(Q326=0,0,
IF(Q326=1,0,
IF(Q326=2,#REF!*4*2*0.8,
IF(Q326=3,#REF!*4*0.8,
IF(Q326=4,#REF!*4*0.8,
IF(Q326=5,0,
IF(Q326=6,0,
IF(Q326=7,#REF!*4))))))))))</f>
        <v>0</v>
      </c>
      <c r="AS326" s="2" t="e">
        <f>IF(AZ326="s",
IF(Q326=0,0,
IF(Q326=1,#REF!*2,
IF(Q326=2,#REF!*2,
IF(Q326=3,#REF!*2,
IF(Q326=4,#REF!*2,
IF(Q326=5,#REF!*2,
IF(Q326=6,#REF!*2,
IF(Q326=7,#REF!*2)))))))),
IF(AZ326="t",
IF(Q326=0,#REF!*2*0.8,
IF(Q326=1,#REF!*2*0.8,
IF(Q326=2,#REF!*2*0.8,
IF(Q326=3,#REF!*2*0.8,
IF(Q326=4,#REF!*2*0.8,
IF(Q326=5,#REF!*2*0.8,
IF(Q326=6,#REF!*1*0.8,
IF(Q326=7,#REF!*2))))))))))</f>
        <v>#REF!</v>
      </c>
      <c r="AT326" s="2" t="e">
        <f t="shared" si="119"/>
        <v>#REF!</v>
      </c>
      <c r="AU326" s="2">
        <f>IF(AZ326="s",
IF(Q326=0,0,
IF(Q326=1,(14-2)*(#REF!+#REF!)/4*4,
IF(Q326=2,(14-2)*(#REF!+#REF!)/4*2,
IF(Q326=3,(14-2)*(#REF!+#REF!)/4*3,
IF(Q326=4,(14-2)*(#REF!+#REF!)/4,
IF(Q326=5,(14-2)*#REF!/4,
IF(Q326=6,0,
IF(Q326=7,(14)*#REF!)))))))),
IF(AZ326="t",
IF(Q326=0,0,
IF(Q326=1,(11-2)*(#REF!+#REF!)/4*4,
IF(Q326=2,(11-2)*(#REF!+#REF!)/4*2,
IF(Q326=3,(11-2)*(#REF!+#REF!)/4*3,
IF(Q326=4,(11-2)*(#REF!+#REF!)/4,
IF(Q326=5,(11-2)*#REF!/4,
IF(Q326=6,0,
IF(Q326=7,(11)*#REF!))))))))))</f>
        <v>0</v>
      </c>
      <c r="AV326" s="2" t="e">
        <f t="shared" si="120"/>
        <v>#REF!</v>
      </c>
      <c r="AW326" s="2">
        <f t="shared" si="121"/>
        <v>0</v>
      </c>
      <c r="AX326" s="2">
        <f t="shared" si="122"/>
        <v>0</v>
      </c>
      <c r="AY326" s="2" t="e">
        <f t="shared" si="123"/>
        <v>#REF!</v>
      </c>
      <c r="AZ326" s="2" t="s">
        <v>81</v>
      </c>
      <c r="BA326" s="2" t="e">
        <f>IF(BG326="A",0,IF(AZ326="s",14*#REF!,IF(AZ326="T",11*#REF!,"HATA")))</f>
        <v>#REF!</v>
      </c>
      <c r="BB326" s="2" t="e">
        <f t="shared" si="124"/>
        <v>#REF!</v>
      </c>
      <c r="BC326" s="2" t="e">
        <f t="shared" si="125"/>
        <v>#REF!</v>
      </c>
      <c r="BD326" s="2" t="e">
        <f>IF(BC326-#REF!=0,"DOĞRU","YANLIŞ")</f>
        <v>#REF!</v>
      </c>
      <c r="BE326" s="2" t="e">
        <f>#REF!-BC326</f>
        <v>#REF!</v>
      </c>
      <c r="BF326" s="2">
        <v>0</v>
      </c>
      <c r="BH326" s="2">
        <v>0</v>
      </c>
      <c r="BJ326" s="2">
        <v>0</v>
      </c>
      <c r="BL326" s="7" t="e">
        <f>#REF!*14</f>
        <v>#REF!</v>
      </c>
      <c r="BM326" s="9"/>
      <c r="BN326" s="8"/>
      <c r="BO326" s="13"/>
      <c r="BP326" s="13"/>
      <c r="BQ326" s="13"/>
      <c r="BR326" s="13"/>
      <c r="BS326" s="13"/>
      <c r="BT326" s="10"/>
      <c r="BU326" s="11"/>
      <c r="BV326" s="12"/>
      <c r="CC326" s="51"/>
      <c r="CD326" s="51"/>
      <c r="CE326" s="51"/>
      <c r="CF326" s="52"/>
      <c r="CG326" s="52"/>
      <c r="CH326" s="52"/>
      <c r="CI326" s="52"/>
      <c r="CJ326" s="42"/>
      <c r="CK326" s="42"/>
    </row>
    <row r="327" spans="1:89" hidden="1" x14ac:dyDescent="0.25">
      <c r="A327" s="2" t="s">
        <v>401</v>
      </c>
      <c r="B327" s="2" t="s">
        <v>402</v>
      </c>
      <c r="C327" s="2" t="s">
        <v>402</v>
      </c>
      <c r="D327" s="4" t="s">
        <v>60</v>
      </c>
      <c r="E327" s="4" t="s">
        <v>60</v>
      </c>
      <c r="F327" s="5" t="e">
        <f>IF(AZ327="S",
IF(#REF!+BH327=2012,
IF(#REF!=1,"12-13/1",
IF(#REF!=2,"12-13/2",
IF(#REF!=3,"13-14/1",
IF(#REF!=4,"13-14/2","Hata1")))),
IF(#REF!+BH327=2013,
IF(#REF!=1,"13-14/1",
IF(#REF!=2,"13-14/2",
IF(#REF!=3,"14-15/1",
IF(#REF!=4,"14-15/2","Hata2")))),
IF(#REF!+BH327=2014,
IF(#REF!=1,"14-15/1",
IF(#REF!=2,"14-15/2",
IF(#REF!=3,"15-16/1",
IF(#REF!=4,"15-16/2","Hata3")))),
IF(#REF!+BH327=2015,
IF(#REF!=1,"15-16/1",
IF(#REF!=2,"15-16/2",
IF(#REF!=3,"16-17/1",
IF(#REF!=4,"16-17/2","Hata4")))),
IF(#REF!+BH327=2016,
IF(#REF!=1,"16-17/1",
IF(#REF!=2,"16-17/2",
IF(#REF!=3,"17-18/1",
IF(#REF!=4,"17-18/2","Hata5")))),
IF(#REF!+BH327=2017,
IF(#REF!=1,"17-18/1",
IF(#REF!=2,"17-18/2",
IF(#REF!=3,"18-19/1",
IF(#REF!=4,"18-19/2","Hata6")))),
IF(#REF!+BH327=2018,
IF(#REF!=1,"18-19/1",
IF(#REF!=2,"18-19/2",
IF(#REF!=3,"19-20/1",
IF(#REF!=4,"19-20/2","Hata7")))),
IF(#REF!+BH327=2019,
IF(#REF!=1,"19-20/1",
IF(#REF!=2,"19-20/2",
IF(#REF!=3,"20-21/1",
IF(#REF!=4,"20-21/2","Hata8")))),
IF(#REF!+BH327=2020,
IF(#REF!=1,"20-21/1",
IF(#REF!=2,"20-21/2",
IF(#REF!=3,"21-22/1",
IF(#REF!=4,"21-22/2","Hata9")))),
IF(#REF!+BH327=2021,
IF(#REF!=1,"21-22/1",
IF(#REF!=2,"21-22/2",
IF(#REF!=3,"22-23/1",
IF(#REF!=4,"22-23/2","Hata10")))),
IF(#REF!+BH327=2022,
IF(#REF!=1,"22-23/1",
IF(#REF!=2,"22-23/2",
IF(#REF!=3,"23-24/1",
IF(#REF!=4,"23-24/2","Hata11")))),
IF(#REF!+BH327=2023,
IF(#REF!=1,"23-24/1",
IF(#REF!=2,"23-24/2",
IF(#REF!=3,"24-25/1",
IF(#REF!=4,"24-25/2","Hata12")))),
)))))))))))),
IF(AZ327="T",
IF(#REF!+BH327=2012,
IF(#REF!=1,"12-13/1",
IF(#REF!=2,"12-13/2",
IF(#REF!=3,"12-13/3",
IF(#REF!=4,"13-14/1",
IF(#REF!=5,"13-14/2",
IF(#REF!=6,"13-14/3","Hata1")))))),
IF(#REF!+BH327=2013,
IF(#REF!=1,"13-14/1",
IF(#REF!=2,"13-14/2",
IF(#REF!=3,"13-14/3",
IF(#REF!=4,"14-15/1",
IF(#REF!=5,"14-15/2",
IF(#REF!=6,"14-15/3","Hata2")))))),
IF(#REF!+BH327=2014,
IF(#REF!=1,"14-15/1",
IF(#REF!=2,"14-15/2",
IF(#REF!=3,"14-15/3",
IF(#REF!=4,"15-16/1",
IF(#REF!=5,"15-16/2",
IF(#REF!=6,"15-16/3","Hata3")))))),
IF(AND(#REF!+#REF!&gt;2014,#REF!+#REF!&lt;2015,BH327=1),
IF(#REF!=0.1,"14-15/0.1",
IF(#REF!=0.2,"14-15/0.2",
IF(#REF!=0.3,"14-15/0.3","Hata4"))),
IF(#REF!+BH327=2015,
IF(#REF!=1,"15-16/1",
IF(#REF!=2,"15-16/2",
IF(#REF!=3,"15-16/3",
IF(#REF!=4,"16-17/1",
IF(#REF!=5,"16-17/2",
IF(#REF!=6,"16-17/3","Hata5")))))),
IF(#REF!+BH327=2016,
IF(#REF!=1,"16-17/1",
IF(#REF!=2,"16-17/2",
IF(#REF!=3,"16-17/3",
IF(#REF!=4,"17-18/1",
IF(#REF!=5,"17-18/2",
IF(#REF!=6,"17-18/3","Hata6")))))),
IF(#REF!+BH327=2017,
IF(#REF!=1,"17-18/1",
IF(#REF!=2,"17-18/2",
IF(#REF!=3,"17-18/3",
IF(#REF!=4,"18-19/1",
IF(#REF!=5,"18-19/2",
IF(#REF!=6,"18-19/3","Hata7")))))),
IF(#REF!+BH327=2018,
IF(#REF!=1,"18-19/1",
IF(#REF!=2,"18-19/2",
IF(#REF!=3,"18-19/3",
IF(#REF!=4,"19-20/1",
IF(#REF!=5," 19-20/2",
IF(#REF!=6,"19-20/3","Hata8")))))),
IF(#REF!+BH327=2019,
IF(#REF!=1,"19-20/1",
IF(#REF!=2,"19-20/2",
IF(#REF!=3,"19-20/3",
IF(#REF!=4,"20-21/1",
IF(#REF!=5,"20-21/2",
IF(#REF!=6,"20-21/3","Hata9")))))),
IF(#REF!+BH327=2020,
IF(#REF!=1,"20-21/1",
IF(#REF!=2,"20-21/2",
IF(#REF!=3,"20-21/3",
IF(#REF!=4,"21-22/1",
IF(#REF!=5,"21-22/2",
IF(#REF!=6,"21-22/3","Hata10")))))),
IF(#REF!+BH327=2021,
IF(#REF!=1,"21-22/1",
IF(#REF!=2,"21-22/2",
IF(#REF!=3,"21-22/3",
IF(#REF!=4,"22-23/1",
IF(#REF!=5,"22-23/2",
IF(#REF!=6,"22-23/3","Hata11")))))),
IF(#REF!+BH327=2022,
IF(#REF!=1,"22-23/1",
IF(#REF!=2,"22-23/2",
IF(#REF!=3,"22-23/3",
IF(#REF!=4,"23-24/1",
IF(#REF!=5,"23-24/2",
IF(#REF!=6,"23-24/3","Hata12")))))),
IF(#REF!+BH327=2023,
IF(#REF!=1,"23-24/1",
IF(#REF!=2,"23-24/2",
IF(#REF!=3,"23-24/3",
IF(#REF!=4,"24-25/1",
IF(#REF!=5,"24-25/2",
IF(#REF!=6,"24-25/3","Hata13")))))),
))))))))))))))
)</f>
        <v>#REF!</v>
      </c>
      <c r="G327" s="4"/>
      <c r="H327" s="2" t="s">
        <v>155</v>
      </c>
      <c r="I327" s="2">
        <v>54698</v>
      </c>
      <c r="J327" s="2" t="s">
        <v>134</v>
      </c>
      <c r="O327" s="2" t="s">
        <v>403</v>
      </c>
      <c r="P327" s="2" t="s">
        <v>403</v>
      </c>
      <c r="Q327" s="5">
        <v>4</v>
      </c>
      <c r="R327" s="2">
        <f>VLOOKUP($Q327,[1]sistem!$I$3:$L$10,2,FALSE)</f>
        <v>0</v>
      </c>
      <c r="S327" s="2">
        <f>VLOOKUP($Q327,[1]sistem!$I$3:$L$10,3,FALSE)</f>
        <v>1</v>
      </c>
      <c r="T327" s="2">
        <f>VLOOKUP($Q327,[1]sistem!$I$3:$L$10,4,FALSE)</f>
        <v>1</v>
      </c>
      <c r="U327" s="2" t="e">
        <f>VLOOKUP($AZ327,[1]sistem!$I$13:$L$14,2,FALSE)*#REF!</f>
        <v>#REF!</v>
      </c>
      <c r="V327" s="2" t="e">
        <f>VLOOKUP($AZ327,[1]sistem!$I$13:$L$14,3,FALSE)*#REF!</f>
        <v>#REF!</v>
      </c>
      <c r="W327" s="2" t="e">
        <f>VLOOKUP($AZ327,[1]sistem!$I$13:$L$14,4,FALSE)*#REF!</f>
        <v>#REF!</v>
      </c>
      <c r="X327" s="2" t="e">
        <f t="shared" si="112"/>
        <v>#REF!</v>
      </c>
      <c r="Y327" s="2" t="e">
        <f t="shared" si="113"/>
        <v>#REF!</v>
      </c>
      <c r="Z327" s="2" t="e">
        <f t="shared" si="114"/>
        <v>#REF!</v>
      </c>
      <c r="AA327" s="2" t="e">
        <f t="shared" si="115"/>
        <v>#REF!</v>
      </c>
      <c r="AB327" s="2">
        <f>VLOOKUP(AZ327,[1]sistem!$I$18:$J$19,2,FALSE)</f>
        <v>14</v>
      </c>
      <c r="AC327" s="2">
        <v>0.25</v>
      </c>
      <c r="AD327" s="2">
        <f>VLOOKUP($Q327,[1]sistem!$I$3:$M$10,5,FALSE)</f>
        <v>1</v>
      </c>
      <c r="AE327" s="2">
        <v>1</v>
      </c>
      <c r="AG327" s="2">
        <f>AE327*AK327</f>
        <v>14</v>
      </c>
      <c r="AH327" s="2">
        <f>VLOOKUP($Q327,[1]sistem!$I$3:$N$10,6,FALSE)</f>
        <v>2</v>
      </c>
      <c r="AI327" s="2">
        <v>2</v>
      </c>
      <c r="AJ327" s="2">
        <f t="shared" si="116"/>
        <v>4</v>
      </c>
      <c r="AK327" s="2">
        <f>VLOOKUP($AZ327,[1]sistem!$I$18:$K$19,3,FALSE)</f>
        <v>14</v>
      </c>
      <c r="AL327" s="2" t="e">
        <f>AK327*#REF!</f>
        <v>#REF!</v>
      </c>
      <c r="AM327" s="2" t="e">
        <f t="shared" si="117"/>
        <v>#REF!</v>
      </c>
      <c r="AN327" s="2">
        <f t="shared" si="111"/>
        <v>25</v>
      </c>
      <c r="AO327" s="2" t="e">
        <f t="shared" si="118"/>
        <v>#REF!</v>
      </c>
      <c r="AP327" s="2" t="e">
        <f>ROUND(AO327-#REF!,0)</f>
        <v>#REF!</v>
      </c>
      <c r="AQ327" s="2">
        <f>IF(AZ327="s",IF(Q327=0,0,
IF(Q327=1,#REF!*4*4,
IF(Q327=2,0,
IF(Q327=3,#REF!*4*2,
IF(Q327=4,0,
IF(Q327=5,0,
IF(Q327=6,0,
IF(Q327=7,0)))))))),
IF(AZ327="t",
IF(Q327=0,0,
IF(Q327=1,#REF!*4*4*0.8,
IF(Q327=2,0,
IF(Q327=3,#REF!*4*2*0.8,
IF(Q327=4,0,
IF(Q327=5,0,
IF(Q327=6,0,
IF(Q327=7,0))))))))))</f>
        <v>0</v>
      </c>
      <c r="AR327" s="2" t="e">
        <f>IF(AZ327="s",
IF(Q327=0,0,
IF(Q327=1,0,
IF(Q327=2,#REF!*4*2,
IF(Q327=3,#REF!*4,
IF(Q327=4,#REF!*4,
IF(Q327=5,0,
IF(Q327=6,0,
IF(Q327=7,#REF!*4)))))))),
IF(AZ327="t",
IF(Q327=0,0,
IF(Q327=1,0,
IF(Q327=2,#REF!*4*2*0.8,
IF(Q327=3,#REF!*4*0.8,
IF(Q327=4,#REF!*4*0.8,
IF(Q327=5,0,
IF(Q327=6,0,
IF(Q327=7,#REF!*4))))))))))</f>
        <v>#REF!</v>
      </c>
      <c r="AS327" s="2" t="e">
        <f>IF(AZ327="s",
IF(Q327=0,0,
IF(Q327=1,#REF!*2,
IF(Q327=2,#REF!*2,
IF(Q327=3,#REF!*2,
IF(Q327=4,#REF!*2,
IF(Q327=5,#REF!*2,
IF(Q327=6,#REF!*2,
IF(Q327=7,#REF!*2)))))))),
IF(AZ327="t",
IF(Q327=0,#REF!*2*0.8,
IF(Q327=1,#REF!*2*0.8,
IF(Q327=2,#REF!*2*0.8,
IF(Q327=3,#REF!*2*0.8,
IF(Q327=4,#REF!*2*0.8,
IF(Q327=5,#REF!*2*0.8,
IF(Q327=6,#REF!*1*0.8,
IF(Q327=7,#REF!*2))))))))))</f>
        <v>#REF!</v>
      </c>
      <c r="AT327" s="2" t="e">
        <f t="shared" si="119"/>
        <v>#REF!</v>
      </c>
      <c r="AU327" s="2" t="e">
        <f>IF(AZ327="s",
IF(Q327=0,0,
IF(Q327=1,(14-2)*(#REF!+#REF!)/4*4,
IF(Q327=2,(14-2)*(#REF!+#REF!)/4*2,
IF(Q327=3,(14-2)*(#REF!+#REF!)/4*3,
IF(Q327=4,(14-2)*(#REF!+#REF!)/4,
IF(Q327=5,(14-2)*#REF!/4,
IF(Q327=6,0,
IF(Q327=7,(14)*#REF!)))))))),
IF(AZ327="t",
IF(Q327=0,0,
IF(Q327=1,(11-2)*(#REF!+#REF!)/4*4,
IF(Q327=2,(11-2)*(#REF!+#REF!)/4*2,
IF(Q327=3,(11-2)*(#REF!+#REF!)/4*3,
IF(Q327=4,(11-2)*(#REF!+#REF!)/4,
IF(Q327=5,(11-2)*#REF!/4,
IF(Q327=6,0,
IF(Q327=7,(11)*#REF!))))))))))</f>
        <v>#REF!</v>
      </c>
      <c r="AV327" s="2" t="e">
        <f t="shared" si="120"/>
        <v>#REF!</v>
      </c>
      <c r="AW327" s="2">
        <f t="shared" si="121"/>
        <v>8</v>
      </c>
      <c r="AX327" s="2">
        <f t="shared" si="122"/>
        <v>4</v>
      </c>
      <c r="AY327" s="2" t="e">
        <f t="shared" si="123"/>
        <v>#REF!</v>
      </c>
      <c r="AZ327" s="2" t="s">
        <v>63</v>
      </c>
      <c r="BA327" s="2" t="e">
        <f>IF(BG327="A",0,IF(AZ327="s",14*#REF!,IF(AZ327="T",11*#REF!,"HATA")))</f>
        <v>#REF!</v>
      </c>
      <c r="BB327" s="2" t="e">
        <f t="shared" si="124"/>
        <v>#REF!</v>
      </c>
      <c r="BC327" s="2" t="e">
        <f t="shared" si="125"/>
        <v>#REF!</v>
      </c>
      <c r="BD327" s="2" t="e">
        <f>IF(BC327-#REF!=0,"DOĞRU","YANLIŞ")</f>
        <v>#REF!</v>
      </c>
      <c r="BE327" s="2" t="e">
        <f>#REF!-BC327</f>
        <v>#REF!</v>
      </c>
      <c r="BF327" s="2">
        <v>0</v>
      </c>
      <c r="BH327" s="2">
        <v>0</v>
      </c>
      <c r="BJ327" s="2">
        <v>4</v>
      </c>
      <c r="BL327" s="7" t="e">
        <f>#REF!*14</f>
        <v>#REF!</v>
      </c>
      <c r="BM327" s="9"/>
      <c r="BN327" s="8"/>
      <c r="BO327" s="13"/>
      <c r="BP327" s="13"/>
      <c r="BQ327" s="13"/>
      <c r="BR327" s="13"/>
      <c r="BS327" s="13"/>
      <c r="BT327" s="10"/>
      <c r="BU327" s="11"/>
      <c r="BV327" s="12"/>
      <c r="CC327" s="41"/>
      <c r="CD327" s="41"/>
      <c r="CE327" s="41"/>
      <c r="CF327" s="42"/>
      <c r="CG327" s="42"/>
      <c r="CH327" s="42"/>
      <c r="CI327" s="42"/>
      <c r="CJ327" s="42"/>
      <c r="CK327" s="42"/>
    </row>
    <row r="328" spans="1:89" hidden="1" x14ac:dyDescent="0.25">
      <c r="A328" s="2" t="s">
        <v>399</v>
      </c>
      <c r="B328" s="2" t="s">
        <v>400</v>
      </c>
      <c r="C328" s="2" t="s">
        <v>400</v>
      </c>
      <c r="D328" s="4" t="s">
        <v>171</v>
      </c>
      <c r="E328" s="4" t="s">
        <v>171</v>
      </c>
      <c r="F328" s="5" t="e">
        <f>IF(AZ328="S",
IF(#REF!+BH328=2012,
IF(#REF!=1,"12-13/1",
IF(#REF!=2,"12-13/2",
IF(#REF!=3,"13-14/1",
IF(#REF!=4,"13-14/2","Hata1")))),
IF(#REF!+BH328=2013,
IF(#REF!=1,"13-14/1",
IF(#REF!=2,"13-14/2",
IF(#REF!=3,"14-15/1",
IF(#REF!=4,"14-15/2","Hata2")))),
IF(#REF!+BH328=2014,
IF(#REF!=1,"14-15/1",
IF(#REF!=2,"14-15/2",
IF(#REF!=3,"15-16/1",
IF(#REF!=4,"15-16/2","Hata3")))),
IF(#REF!+BH328=2015,
IF(#REF!=1,"15-16/1",
IF(#REF!=2,"15-16/2",
IF(#REF!=3,"16-17/1",
IF(#REF!=4,"16-17/2","Hata4")))),
IF(#REF!+BH328=2016,
IF(#REF!=1,"16-17/1",
IF(#REF!=2,"16-17/2",
IF(#REF!=3,"17-18/1",
IF(#REF!=4,"17-18/2","Hata5")))),
IF(#REF!+BH328=2017,
IF(#REF!=1,"17-18/1",
IF(#REF!=2,"17-18/2",
IF(#REF!=3,"18-19/1",
IF(#REF!=4,"18-19/2","Hata6")))),
IF(#REF!+BH328=2018,
IF(#REF!=1,"18-19/1",
IF(#REF!=2,"18-19/2",
IF(#REF!=3,"19-20/1",
IF(#REF!=4,"19-20/2","Hata7")))),
IF(#REF!+BH328=2019,
IF(#REF!=1,"19-20/1",
IF(#REF!=2,"19-20/2",
IF(#REF!=3,"20-21/1",
IF(#REF!=4,"20-21/2","Hata8")))),
IF(#REF!+BH328=2020,
IF(#REF!=1,"20-21/1",
IF(#REF!=2,"20-21/2",
IF(#REF!=3,"21-22/1",
IF(#REF!=4,"21-22/2","Hata9")))),
IF(#REF!+BH328=2021,
IF(#REF!=1,"21-22/1",
IF(#REF!=2,"21-22/2",
IF(#REF!=3,"22-23/1",
IF(#REF!=4,"22-23/2","Hata10")))),
IF(#REF!+BH328=2022,
IF(#REF!=1,"22-23/1",
IF(#REF!=2,"22-23/2",
IF(#REF!=3,"23-24/1",
IF(#REF!=4,"23-24/2","Hata11")))),
IF(#REF!+BH328=2023,
IF(#REF!=1,"23-24/1",
IF(#REF!=2,"23-24/2",
IF(#REF!=3,"24-25/1",
IF(#REF!=4,"24-25/2","Hata12")))),
)))))))))))),
IF(AZ328="T",
IF(#REF!+BH328=2012,
IF(#REF!=1,"12-13/1",
IF(#REF!=2,"12-13/2",
IF(#REF!=3,"12-13/3",
IF(#REF!=4,"13-14/1",
IF(#REF!=5,"13-14/2",
IF(#REF!=6,"13-14/3","Hata1")))))),
IF(#REF!+BH328=2013,
IF(#REF!=1,"13-14/1",
IF(#REF!=2,"13-14/2",
IF(#REF!=3,"13-14/3",
IF(#REF!=4,"14-15/1",
IF(#REF!=5,"14-15/2",
IF(#REF!=6,"14-15/3","Hata2")))))),
IF(#REF!+BH328=2014,
IF(#REF!=1,"14-15/1",
IF(#REF!=2,"14-15/2",
IF(#REF!=3,"14-15/3",
IF(#REF!=4,"15-16/1",
IF(#REF!=5,"15-16/2",
IF(#REF!=6,"15-16/3","Hata3")))))),
IF(AND(#REF!+#REF!&gt;2014,#REF!+#REF!&lt;2015,BH328=1),
IF(#REF!=0.1,"14-15/0.1",
IF(#REF!=0.2,"14-15/0.2",
IF(#REF!=0.3,"14-15/0.3","Hata4"))),
IF(#REF!+BH328=2015,
IF(#REF!=1,"15-16/1",
IF(#REF!=2,"15-16/2",
IF(#REF!=3,"15-16/3",
IF(#REF!=4,"16-17/1",
IF(#REF!=5,"16-17/2",
IF(#REF!=6,"16-17/3","Hata5")))))),
IF(#REF!+BH328=2016,
IF(#REF!=1,"16-17/1",
IF(#REF!=2,"16-17/2",
IF(#REF!=3,"16-17/3",
IF(#REF!=4,"17-18/1",
IF(#REF!=5,"17-18/2",
IF(#REF!=6,"17-18/3","Hata6")))))),
IF(#REF!+BH328=2017,
IF(#REF!=1,"17-18/1",
IF(#REF!=2,"17-18/2",
IF(#REF!=3,"17-18/3",
IF(#REF!=4,"18-19/1",
IF(#REF!=5,"18-19/2",
IF(#REF!=6,"18-19/3","Hata7")))))),
IF(#REF!+BH328=2018,
IF(#REF!=1,"18-19/1",
IF(#REF!=2,"18-19/2",
IF(#REF!=3,"18-19/3",
IF(#REF!=4,"19-20/1",
IF(#REF!=5," 19-20/2",
IF(#REF!=6,"19-20/3","Hata8")))))),
IF(#REF!+BH328=2019,
IF(#REF!=1,"19-20/1",
IF(#REF!=2,"19-20/2",
IF(#REF!=3,"19-20/3",
IF(#REF!=4,"20-21/1",
IF(#REF!=5,"20-21/2",
IF(#REF!=6,"20-21/3","Hata9")))))),
IF(#REF!+BH328=2020,
IF(#REF!=1,"20-21/1",
IF(#REF!=2,"20-21/2",
IF(#REF!=3,"20-21/3",
IF(#REF!=4,"21-22/1",
IF(#REF!=5,"21-22/2",
IF(#REF!=6,"21-22/3","Hata10")))))),
IF(#REF!+BH328=2021,
IF(#REF!=1,"21-22/1",
IF(#REF!=2,"21-22/2",
IF(#REF!=3,"21-22/3",
IF(#REF!=4,"22-23/1",
IF(#REF!=5,"22-23/2",
IF(#REF!=6,"22-23/3","Hata11")))))),
IF(#REF!+BH328=2022,
IF(#REF!=1,"22-23/1",
IF(#REF!=2,"22-23/2",
IF(#REF!=3,"22-23/3",
IF(#REF!=4,"23-24/1",
IF(#REF!=5,"23-24/2",
IF(#REF!=6,"23-24/3","Hata12")))))),
IF(#REF!+BH328=2023,
IF(#REF!=1,"23-24/1",
IF(#REF!=2,"23-24/2",
IF(#REF!=3,"23-24/3",
IF(#REF!=4,"24-25/1",
IF(#REF!=5,"24-25/2",
IF(#REF!=6,"24-25/3","Hata13")))))),
))))))))))))))
)</f>
        <v>#REF!</v>
      </c>
      <c r="G328" s="4"/>
      <c r="H328" s="2" t="s">
        <v>155</v>
      </c>
      <c r="I328" s="2">
        <v>54698</v>
      </c>
      <c r="J328" s="2" t="s">
        <v>134</v>
      </c>
      <c r="Q328" s="5">
        <v>2</v>
      </c>
      <c r="R328" s="2">
        <f>VLOOKUP($Q328,[1]sistem!$I$3:$L$10,2,FALSE)</f>
        <v>0</v>
      </c>
      <c r="S328" s="2">
        <f>VLOOKUP($Q328,[1]sistem!$I$3:$L$10,3,FALSE)</f>
        <v>2</v>
      </c>
      <c r="T328" s="2">
        <f>VLOOKUP($Q328,[1]sistem!$I$3:$L$10,4,FALSE)</f>
        <v>1</v>
      </c>
      <c r="U328" s="2" t="e">
        <f>VLOOKUP($AZ328,[1]sistem!$I$13:$L$14,2,FALSE)*#REF!</f>
        <v>#REF!</v>
      </c>
      <c r="V328" s="2" t="e">
        <f>VLOOKUP($AZ328,[1]sistem!$I$13:$L$14,3,FALSE)*#REF!</f>
        <v>#REF!</v>
      </c>
      <c r="W328" s="2" t="e">
        <f>VLOOKUP($AZ328,[1]sistem!$I$13:$L$14,4,FALSE)*#REF!</f>
        <v>#REF!</v>
      </c>
      <c r="X328" s="2" t="e">
        <f t="shared" si="112"/>
        <v>#REF!</v>
      </c>
      <c r="Y328" s="2" t="e">
        <f t="shared" si="113"/>
        <v>#REF!</v>
      </c>
      <c r="Z328" s="2" t="e">
        <f t="shared" si="114"/>
        <v>#REF!</v>
      </c>
      <c r="AA328" s="2" t="e">
        <f t="shared" si="115"/>
        <v>#REF!</v>
      </c>
      <c r="AB328" s="2">
        <f>VLOOKUP(AZ328,[1]sistem!$I$18:$J$19,2,FALSE)</f>
        <v>14</v>
      </c>
      <c r="AC328" s="2">
        <v>0.25</v>
      </c>
      <c r="AD328" s="2">
        <f>VLOOKUP($Q328,[1]sistem!$I$3:$M$10,5,FALSE)</f>
        <v>2</v>
      </c>
      <c r="AE328" s="2">
        <v>6</v>
      </c>
      <c r="AG328" s="2">
        <f>AE328*AK328</f>
        <v>84</v>
      </c>
      <c r="AH328" s="2">
        <f>VLOOKUP($Q328,[1]sistem!$I$3:$N$10,6,FALSE)</f>
        <v>3</v>
      </c>
      <c r="AI328" s="2">
        <v>2</v>
      </c>
      <c r="AJ328" s="2">
        <f t="shared" si="116"/>
        <v>6</v>
      </c>
      <c r="AK328" s="2">
        <f>VLOOKUP($AZ328,[1]sistem!$I$18:$K$19,3,FALSE)</f>
        <v>14</v>
      </c>
      <c r="AL328" s="2" t="e">
        <f>AK328*#REF!</f>
        <v>#REF!</v>
      </c>
      <c r="AM328" s="2" t="e">
        <f t="shared" si="117"/>
        <v>#REF!</v>
      </c>
      <c r="AN328" s="2">
        <f t="shared" si="111"/>
        <v>25</v>
      </c>
      <c r="AO328" s="2" t="e">
        <f t="shared" si="118"/>
        <v>#REF!</v>
      </c>
      <c r="AP328" s="2" t="e">
        <f>ROUND(AO328-#REF!,0)</f>
        <v>#REF!</v>
      </c>
      <c r="AQ328" s="2">
        <f>IF(AZ328="s",IF(Q328=0,0,
IF(Q328=1,#REF!*4*4,
IF(Q328=2,0,
IF(Q328=3,#REF!*4*2,
IF(Q328=4,0,
IF(Q328=5,0,
IF(Q328=6,0,
IF(Q328=7,0)))))))),
IF(AZ328="t",
IF(Q328=0,0,
IF(Q328=1,#REF!*4*4*0.8,
IF(Q328=2,0,
IF(Q328=3,#REF!*4*2*0.8,
IF(Q328=4,0,
IF(Q328=5,0,
IF(Q328=6,0,
IF(Q328=7,0))))))))))</f>
        <v>0</v>
      </c>
      <c r="AR328" s="2" t="e">
        <f>IF(AZ328="s",
IF(Q328=0,0,
IF(Q328=1,0,
IF(Q328=2,#REF!*4*2,
IF(Q328=3,#REF!*4,
IF(Q328=4,#REF!*4,
IF(Q328=5,0,
IF(Q328=6,0,
IF(Q328=7,#REF!*4)))))))),
IF(AZ328="t",
IF(Q328=0,0,
IF(Q328=1,0,
IF(Q328=2,#REF!*4*2*0.8,
IF(Q328=3,#REF!*4*0.8,
IF(Q328=4,#REF!*4*0.8,
IF(Q328=5,0,
IF(Q328=6,0,
IF(Q328=7,#REF!*4))))))))))</f>
        <v>#REF!</v>
      </c>
      <c r="AS328" s="2" t="e">
        <f>IF(AZ328="s",
IF(Q328=0,0,
IF(Q328=1,#REF!*2,
IF(Q328=2,#REF!*2,
IF(Q328=3,#REF!*2,
IF(Q328=4,#REF!*2,
IF(Q328=5,#REF!*2,
IF(Q328=6,#REF!*2,
IF(Q328=7,#REF!*2)))))))),
IF(AZ328="t",
IF(Q328=0,#REF!*2*0.8,
IF(Q328=1,#REF!*2*0.8,
IF(Q328=2,#REF!*2*0.8,
IF(Q328=3,#REF!*2*0.8,
IF(Q328=4,#REF!*2*0.8,
IF(Q328=5,#REF!*2*0.8,
IF(Q328=6,#REF!*1*0.8,
IF(Q328=7,#REF!*2))))))))))</f>
        <v>#REF!</v>
      </c>
      <c r="AT328" s="2" t="e">
        <f t="shared" si="119"/>
        <v>#REF!</v>
      </c>
      <c r="AU328" s="2" t="e">
        <f>IF(AZ328="s",
IF(Q328=0,0,
IF(Q328=1,(14-2)*(#REF!+#REF!)/4*4,
IF(Q328=2,(14-2)*(#REF!+#REF!)/4*2,
IF(Q328=3,(14-2)*(#REF!+#REF!)/4*3,
IF(Q328=4,(14-2)*(#REF!+#REF!)/4,
IF(Q328=5,(14-2)*#REF!/4,
IF(Q328=6,0,
IF(Q328=7,(14)*#REF!)))))))),
IF(AZ328="t",
IF(Q328=0,0,
IF(Q328=1,(11-2)*(#REF!+#REF!)/4*4,
IF(Q328=2,(11-2)*(#REF!+#REF!)/4*2,
IF(Q328=3,(11-2)*(#REF!+#REF!)/4*3,
IF(Q328=4,(11-2)*(#REF!+#REF!)/4,
IF(Q328=5,(11-2)*#REF!/4,
IF(Q328=6,0,
IF(Q328=7,(11)*#REF!))))))))))</f>
        <v>#REF!</v>
      </c>
      <c r="AV328" s="2" t="e">
        <f t="shared" si="120"/>
        <v>#REF!</v>
      </c>
      <c r="AW328" s="2">
        <f t="shared" si="121"/>
        <v>12</v>
      </c>
      <c r="AX328" s="2">
        <f t="shared" si="122"/>
        <v>6</v>
      </c>
      <c r="AY328" s="2" t="e">
        <f t="shared" si="123"/>
        <v>#REF!</v>
      </c>
      <c r="AZ328" s="2" t="s">
        <v>63</v>
      </c>
      <c r="BA328" s="2" t="e">
        <f>IF(BG328="A",0,IF(AZ328="s",14*#REF!,IF(AZ328="T",11*#REF!,"HATA")))</f>
        <v>#REF!</v>
      </c>
      <c r="BB328" s="2" t="e">
        <f t="shared" si="124"/>
        <v>#REF!</v>
      </c>
      <c r="BC328" s="2" t="e">
        <f t="shared" si="125"/>
        <v>#REF!</v>
      </c>
      <c r="BD328" s="2" t="e">
        <f>IF(BC328-#REF!=0,"DOĞRU","YANLIŞ")</f>
        <v>#REF!</v>
      </c>
      <c r="BE328" s="2" t="e">
        <f>#REF!-BC328</f>
        <v>#REF!</v>
      </c>
      <c r="BF328" s="2">
        <v>0</v>
      </c>
      <c r="BH328" s="2">
        <v>0</v>
      </c>
      <c r="BJ328" s="2">
        <v>2</v>
      </c>
      <c r="BL328" s="7" t="e">
        <f>#REF!*14</f>
        <v>#REF!</v>
      </c>
      <c r="BM328" s="9"/>
      <c r="BN328" s="8"/>
      <c r="BO328" s="13"/>
      <c r="BP328" s="13"/>
      <c r="BQ328" s="13"/>
      <c r="BR328" s="13"/>
      <c r="BS328" s="13"/>
      <c r="BT328" s="10"/>
      <c r="BU328" s="11"/>
      <c r="BV328" s="12"/>
      <c r="CC328" s="41"/>
      <c r="CD328" s="41"/>
      <c r="CE328" s="41"/>
      <c r="CF328" s="42"/>
      <c r="CG328" s="42"/>
      <c r="CH328" s="42"/>
      <c r="CI328" s="42"/>
      <c r="CJ328" s="42"/>
      <c r="CK328" s="42"/>
    </row>
    <row r="329" spans="1:89" hidden="1" x14ac:dyDescent="0.25">
      <c r="A329" s="2" t="s">
        <v>404</v>
      </c>
      <c r="B329" s="2" t="s">
        <v>405</v>
      </c>
      <c r="C329" s="2" t="s">
        <v>405</v>
      </c>
      <c r="D329" s="4" t="s">
        <v>60</v>
      </c>
      <c r="E329" s="4" t="s">
        <v>60</v>
      </c>
      <c r="F329" s="5" t="e">
        <f>IF(AZ329="S",
IF(#REF!+BH329=2012,
IF(#REF!=1,"12-13/1",
IF(#REF!=2,"12-13/2",
IF(#REF!=3,"13-14/1",
IF(#REF!=4,"13-14/2","Hata1")))),
IF(#REF!+BH329=2013,
IF(#REF!=1,"13-14/1",
IF(#REF!=2,"13-14/2",
IF(#REF!=3,"14-15/1",
IF(#REF!=4,"14-15/2","Hata2")))),
IF(#REF!+BH329=2014,
IF(#REF!=1,"14-15/1",
IF(#REF!=2,"14-15/2",
IF(#REF!=3,"15-16/1",
IF(#REF!=4,"15-16/2","Hata3")))),
IF(#REF!+BH329=2015,
IF(#REF!=1,"15-16/1",
IF(#REF!=2,"15-16/2",
IF(#REF!=3,"16-17/1",
IF(#REF!=4,"16-17/2","Hata4")))),
IF(#REF!+BH329=2016,
IF(#REF!=1,"16-17/1",
IF(#REF!=2,"16-17/2",
IF(#REF!=3,"17-18/1",
IF(#REF!=4,"17-18/2","Hata5")))),
IF(#REF!+BH329=2017,
IF(#REF!=1,"17-18/1",
IF(#REF!=2,"17-18/2",
IF(#REF!=3,"18-19/1",
IF(#REF!=4,"18-19/2","Hata6")))),
IF(#REF!+BH329=2018,
IF(#REF!=1,"18-19/1",
IF(#REF!=2,"18-19/2",
IF(#REF!=3,"19-20/1",
IF(#REF!=4,"19-20/2","Hata7")))),
IF(#REF!+BH329=2019,
IF(#REF!=1,"19-20/1",
IF(#REF!=2,"19-20/2",
IF(#REF!=3,"20-21/1",
IF(#REF!=4,"20-21/2","Hata8")))),
IF(#REF!+BH329=2020,
IF(#REF!=1,"20-21/1",
IF(#REF!=2,"20-21/2",
IF(#REF!=3,"21-22/1",
IF(#REF!=4,"21-22/2","Hata9")))),
IF(#REF!+BH329=2021,
IF(#REF!=1,"21-22/1",
IF(#REF!=2,"21-22/2",
IF(#REF!=3,"22-23/1",
IF(#REF!=4,"22-23/2","Hata10")))),
IF(#REF!+BH329=2022,
IF(#REF!=1,"22-23/1",
IF(#REF!=2,"22-23/2",
IF(#REF!=3,"23-24/1",
IF(#REF!=4,"23-24/2","Hata11")))),
IF(#REF!+BH329=2023,
IF(#REF!=1,"23-24/1",
IF(#REF!=2,"23-24/2",
IF(#REF!=3,"24-25/1",
IF(#REF!=4,"24-25/2","Hata12")))),
)))))))))))),
IF(AZ329="T",
IF(#REF!+BH329=2012,
IF(#REF!=1,"12-13/1",
IF(#REF!=2,"12-13/2",
IF(#REF!=3,"12-13/3",
IF(#REF!=4,"13-14/1",
IF(#REF!=5,"13-14/2",
IF(#REF!=6,"13-14/3","Hata1")))))),
IF(#REF!+BH329=2013,
IF(#REF!=1,"13-14/1",
IF(#REF!=2,"13-14/2",
IF(#REF!=3,"13-14/3",
IF(#REF!=4,"14-15/1",
IF(#REF!=5,"14-15/2",
IF(#REF!=6,"14-15/3","Hata2")))))),
IF(#REF!+BH329=2014,
IF(#REF!=1,"14-15/1",
IF(#REF!=2,"14-15/2",
IF(#REF!=3,"14-15/3",
IF(#REF!=4,"15-16/1",
IF(#REF!=5,"15-16/2",
IF(#REF!=6,"15-16/3","Hata3")))))),
IF(AND(#REF!+#REF!&gt;2014,#REF!+#REF!&lt;2015,BH329=1),
IF(#REF!=0.1,"14-15/0.1",
IF(#REF!=0.2,"14-15/0.2",
IF(#REF!=0.3,"14-15/0.3","Hata4"))),
IF(#REF!+BH329=2015,
IF(#REF!=1,"15-16/1",
IF(#REF!=2,"15-16/2",
IF(#REF!=3,"15-16/3",
IF(#REF!=4,"16-17/1",
IF(#REF!=5,"16-17/2",
IF(#REF!=6,"16-17/3","Hata5")))))),
IF(#REF!+BH329=2016,
IF(#REF!=1,"16-17/1",
IF(#REF!=2,"16-17/2",
IF(#REF!=3,"16-17/3",
IF(#REF!=4,"17-18/1",
IF(#REF!=5,"17-18/2",
IF(#REF!=6,"17-18/3","Hata6")))))),
IF(#REF!+BH329=2017,
IF(#REF!=1,"17-18/1",
IF(#REF!=2,"17-18/2",
IF(#REF!=3,"17-18/3",
IF(#REF!=4,"18-19/1",
IF(#REF!=5,"18-19/2",
IF(#REF!=6,"18-19/3","Hata7")))))),
IF(#REF!+BH329=2018,
IF(#REF!=1,"18-19/1",
IF(#REF!=2,"18-19/2",
IF(#REF!=3,"18-19/3",
IF(#REF!=4,"19-20/1",
IF(#REF!=5," 19-20/2",
IF(#REF!=6,"19-20/3","Hata8")))))),
IF(#REF!+BH329=2019,
IF(#REF!=1,"19-20/1",
IF(#REF!=2,"19-20/2",
IF(#REF!=3,"19-20/3",
IF(#REF!=4,"20-21/1",
IF(#REF!=5,"20-21/2",
IF(#REF!=6,"20-21/3","Hata9")))))),
IF(#REF!+BH329=2020,
IF(#REF!=1,"20-21/1",
IF(#REF!=2,"20-21/2",
IF(#REF!=3,"20-21/3",
IF(#REF!=4,"21-22/1",
IF(#REF!=5,"21-22/2",
IF(#REF!=6,"21-22/3","Hata10")))))),
IF(#REF!+BH329=2021,
IF(#REF!=1,"21-22/1",
IF(#REF!=2,"21-22/2",
IF(#REF!=3,"21-22/3",
IF(#REF!=4,"22-23/1",
IF(#REF!=5,"22-23/2",
IF(#REF!=6,"22-23/3","Hata11")))))),
IF(#REF!+BH329=2022,
IF(#REF!=1,"22-23/1",
IF(#REF!=2,"22-23/2",
IF(#REF!=3,"22-23/3",
IF(#REF!=4,"23-24/1",
IF(#REF!=5,"23-24/2",
IF(#REF!=6,"23-24/3","Hata12")))))),
IF(#REF!+BH329=2023,
IF(#REF!=1,"23-24/1",
IF(#REF!=2,"23-24/2",
IF(#REF!=3,"23-24/3",
IF(#REF!=4,"24-25/1",
IF(#REF!=5,"24-25/2",
IF(#REF!=6,"24-25/3","Hata13")))))),
))))))))))))))
)</f>
        <v>#REF!</v>
      </c>
      <c r="G329" s="4"/>
      <c r="H329" s="2" t="s">
        <v>155</v>
      </c>
      <c r="I329" s="2">
        <v>54698</v>
      </c>
      <c r="J329" s="2" t="s">
        <v>134</v>
      </c>
      <c r="O329" s="2" t="s">
        <v>406</v>
      </c>
      <c r="P329" s="2" t="s">
        <v>406</v>
      </c>
      <c r="Q329" s="5">
        <v>1</v>
      </c>
      <c r="R329" s="2">
        <f>VLOOKUP($Q329,[1]sistem!$I$3:$L$10,2,FALSE)</f>
        <v>4</v>
      </c>
      <c r="S329" s="2">
        <f>VLOOKUP($Q329,[1]sistem!$I$3:$L$10,3,FALSE)</f>
        <v>0</v>
      </c>
      <c r="T329" s="2">
        <f>VLOOKUP($Q329,[1]sistem!$I$3:$L$10,4,FALSE)</f>
        <v>1</v>
      </c>
      <c r="U329" s="2" t="e">
        <f>VLOOKUP($AZ329,[1]sistem!$I$13:$L$14,2,FALSE)*#REF!</f>
        <v>#REF!</v>
      </c>
      <c r="V329" s="2" t="e">
        <f>VLOOKUP($AZ329,[1]sistem!$I$13:$L$14,3,FALSE)*#REF!</f>
        <v>#REF!</v>
      </c>
      <c r="W329" s="2" t="e">
        <f>VLOOKUP($AZ329,[1]sistem!$I$13:$L$14,4,FALSE)*#REF!</f>
        <v>#REF!</v>
      </c>
      <c r="X329" s="2" t="e">
        <f t="shared" si="112"/>
        <v>#REF!</v>
      </c>
      <c r="Y329" s="2" t="e">
        <f t="shared" si="113"/>
        <v>#REF!</v>
      </c>
      <c r="Z329" s="2" t="e">
        <f t="shared" si="114"/>
        <v>#REF!</v>
      </c>
      <c r="AA329" s="2" t="e">
        <f t="shared" si="115"/>
        <v>#REF!</v>
      </c>
      <c r="AB329" s="2">
        <f>VLOOKUP(AZ329,[1]sistem!$I$18:$J$19,2,FALSE)</f>
        <v>14</v>
      </c>
      <c r="AC329" s="2">
        <v>0.25</v>
      </c>
      <c r="AD329" s="2">
        <f>VLOOKUP($Q329,[1]sistem!$I$3:$M$10,5,FALSE)</f>
        <v>4</v>
      </c>
      <c r="AG329" s="2" t="e">
        <f>(#REF!+#REF!)*AB329</f>
        <v>#REF!</v>
      </c>
      <c r="AH329" s="2">
        <f>VLOOKUP($Q329,[1]sistem!$I$3:$N$10,6,FALSE)</f>
        <v>5</v>
      </c>
      <c r="AI329" s="2">
        <v>2</v>
      </c>
      <c r="AJ329" s="2">
        <f t="shared" si="116"/>
        <v>10</v>
      </c>
      <c r="AK329" s="2">
        <f>VLOOKUP($AZ329,[1]sistem!$I$18:$K$19,3,FALSE)</f>
        <v>14</v>
      </c>
      <c r="AL329" s="2" t="e">
        <f>AK329*#REF!</f>
        <v>#REF!</v>
      </c>
      <c r="AM329" s="2" t="e">
        <f t="shared" si="117"/>
        <v>#REF!</v>
      </c>
      <c r="AN329" s="2">
        <f t="shared" si="111"/>
        <v>25</v>
      </c>
      <c r="AO329" s="2" t="e">
        <f t="shared" si="118"/>
        <v>#REF!</v>
      </c>
      <c r="AP329" s="2" t="e">
        <f>ROUND(AO329-#REF!,0)</f>
        <v>#REF!</v>
      </c>
      <c r="AQ329" s="2" t="e">
        <f>IF(AZ329="s",IF(Q329=0,0,
IF(Q329=1,#REF!*4*4,
IF(Q329=2,0,
IF(Q329=3,#REF!*4*2,
IF(Q329=4,0,
IF(Q329=5,0,
IF(Q329=6,0,
IF(Q329=7,0)))))))),
IF(AZ329="t",
IF(Q329=0,0,
IF(Q329=1,#REF!*4*4*0.8,
IF(Q329=2,0,
IF(Q329=3,#REF!*4*2*0.8,
IF(Q329=4,0,
IF(Q329=5,0,
IF(Q329=6,0,
IF(Q329=7,0))))))))))</f>
        <v>#REF!</v>
      </c>
      <c r="AR329" s="2">
        <f>IF(AZ329="s",
IF(Q329=0,0,
IF(Q329=1,0,
IF(Q329=2,#REF!*4*2,
IF(Q329=3,#REF!*4,
IF(Q329=4,#REF!*4,
IF(Q329=5,0,
IF(Q329=6,0,
IF(Q329=7,#REF!*4)))))))),
IF(AZ329="t",
IF(Q329=0,0,
IF(Q329=1,0,
IF(Q329=2,#REF!*4*2*0.8,
IF(Q329=3,#REF!*4*0.8,
IF(Q329=4,#REF!*4*0.8,
IF(Q329=5,0,
IF(Q329=6,0,
IF(Q329=7,#REF!*4))))))))))</f>
        <v>0</v>
      </c>
      <c r="AS329" s="2" t="e">
        <f>IF(AZ329="s",
IF(Q329=0,0,
IF(Q329=1,#REF!*2,
IF(Q329=2,#REF!*2,
IF(Q329=3,#REF!*2,
IF(Q329=4,#REF!*2,
IF(Q329=5,#REF!*2,
IF(Q329=6,#REF!*2,
IF(Q329=7,#REF!*2)))))))),
IF(AZ329="t",
IF(Q329=0,#REF!*2*0.8,
IF(Q329=1,#REF!*2*0.8,
IF(Q329=2,#REF!*2*0.8,
IF(Q329=3,#REF!*2*0.8,
IF(Q329=4,#REF!*2*0.8,
IF(Q329=5,#REF!*2*0.8,
IF(Q329=6,#REF!*1*0.8,
IF(Q329=7,#REF!*2))))))))))</f>
        <v>#REF!</v>
      </c>
      <c r="AT329" s="2" t="e">
        <f t="shared" si="119"/>
        <v>#REF!</v>
      </c>
      <c r="AU329" s="2" t="e">
        <f>IF(AZ329="s",
IF(Q329=0,0,
IF(Q329=1,(14-2)*(#REF!+#REF!)/4*4,
IF(Q329=2,(14-2)*(#REF!+#REF!)/4*2,
IF(Q329=3,(14-2)*(#REF!+#REF!)/4*3,
IF(Q329=4,(14-2)*(#REF!+#REF!)/4,
IF(Q329=5,(14-2)*#REF!/4,
IF(Q329=6,0,
IF(Q329=7,(14)*#REF!)))))))),
IF(AZ329="t",
IF(Q329=0,0,
IF(Q329=1,(11-2)*(#REF!+#REF!)/4*4,
IF(Q329=2,(11-2)*(#REF!+#REF!)/4*2,
IF(Q329=3,(11-2)*(#REF!+#REF!)/4*3,
IF(Q329=4,(11-2)*(#REF!+#REF!)/4,
IF(Q329=5,(11-2)*#REF!/4,
IF(Q329=6,0,
IF(Q329=7,(11)*#REF!))))))))))</f>
        <v>#REF!</v>
      </c>
      <c r="AV329" s="2" t="e">
        <f t="shared" si="120"/>
        <v>#REF!</v>
      </c>
      <c r="AW329" s="2">
        <f t="shared" si="121"/>
        <v>20</v>
      </c>
      <c r="AX329" s="2">
        <f t="shared" si="122"/>
        <v>10</v>
      </c>
      <c r="AY329" s="2" t="e">
        <f t="shared" si="123"/>
        <v>#REF!</v>
      </c>
      <c r="AZ329" s="2" t="s">
        <v>63</v>
      </c>
      <c r="BA329" s="2" t="e">
        <f>IF(BG329="A",0,IF(AZ329="s",14*#REF!,IF(AZ329="T",11*#REF!,"HATA")))</f>
        <v>#REF!</v>
      </c>
      <c r="BB329" s="2" t="e">
        <f t="shared" si="124"/>
        <v>#REF!</v>
      </c>
      <c r="BC329" s="2" t="e">
        <f t="shared" si="125"/>
        <v>#REF!</v>
      </c>
      <c r="BD329" s="2" t="e">
        <f>IF(BC329-#REF!=0,"DOĞRU","YANLIŞ")</f>
        <v>#REF!</v>
      </c>
      <c r="BE329" s="2" t="e">
        <f>#REF!-BC329</f>
        <v>#REF!</v>
      </c>
      <c r="BF329" s="2">
        <v>0</v>
      </c>
      <c r="BH329" s="2">
        <v>0</v>
      </c>
      <c r="BJ329" s="2">
        <v>1</v>
      </c>
      <c r="BL329" s="7" t="e">
        <f>#REF!*14</f>
        <v>#REF!</v>
      </c>
      <c r="BM329" s="9"/>
      <c r="BN329" s="8"/>
      <c r="BO329" s="13"/>
      <c r="BP329" s="13"/>
      <c r="BQ329" s="13"/>
      <c r="BR329" s="13"/>
      <c r="BS329" s="13"/>
      <c r="BT329" s="10"/>
      <c r="BU329" s="11"/>
      <c r="BV329" s="12"/>
      <c r="CC329" s="41"/>
      <c r="CD329" s="41"/>
      <c r="CE329" s="41"/>
      <c r="CF329" s="42"/>
      <c r="CG329" s="42"/>
      <c r="CH329" s="42"/>
      <c r="CI329" s="42"/>
      <c r="CJ329" s="42"/>
      <c r="CK329" s="42"/>
    </row>
    <row r="330" spans="1:89" hidden="1" x14ac:dyDescent="0.25">
      <c r="A330" s="2" t="s">
        <v>396</v>
      </c>
      <c r="B330" s="2" t="s">
        <v>397</v>
      </c>
      <c r="C330" s="2" t="s">
        <v>397</v>
      </c>
      <c r="D330" s="4" t="s">
        <v>60</v>
      </c>
      <c r="E330" s="4" t="s">
        <v>60</v>
      </c>
      <c r="F330" s="5" t="e">
        <f>IF(AZ330="S",
IF(#REF!+BH330=2012,
IF(#REF!=1,"12-13/1",
IF(#REF!=2,"12-13/2",
IF(#REF!=3,"13-14/1",
IF(#REF!=4,"13-14/2","Hata1")))),
IF(#REF!+BH330=2013,
IF(#REF!=1,"13-14/1",
IF(#REF!=2,"13-14/2",
IF(#REF!=3,"14-15/1",
IF(#REF!=4,"14-15/2","Hata2")))),
IF(#REF!+BH330=2014,
IF(#REF!=1,"14-15/1",
IF(#REF!=2,"14-15/2",
IF(#REF!=3,"15-16/1",
IF(#REF!=4,"15-16/2","Hata3")))),
IF(#REF!+BH330=2015,
IF(#REF!=1,"15-16/1",
IF(#REF!=2,"15-16/2",
IF(#REF!=3,"16-17/1",
IF(#REF!=4,"16-17/2","Hata4")))),
IF(#REF!+BH330=2016,
IF(#REF!=1,"16-17/1",
IF(#REF!=2,"16-17/2",
IF(#REF!=3,"17-18/1",
IF(#REF!=4,"17-18/2","Hata5")))),
IF(#REF!+BH330=2017,
IF(#REF!=1,"17-18/1",
IF(#REF!=2,"17-18/2",
IF(#REF!=3,"18-19/1",
IF(#REF!=4,"18-19/2","Hata6")))),
IF(#REF!+BH330=2018,
IF(#REF!=1,"18-19/1",
IF(#REF!=2,"18-19/2",
IF(#REF!=3,"19-20/1",
IF(#REF!=4,"19-20/2","Hata7")))),
IF(#REF!+BH330=2019,
IF(#REF!=1,"19-20/1",
IF(#REF!=2,"19-20/2",
IF(#REF!=3,"20-21/1",
IF(#REF!=4,"20-21/2","Hata8")))),
IF(#REF!+BH330=2020,
IF(#REF!=1,"20-21/1",
IF(#REF!=2,"20-21/2",
IF(#REF!=3,"21-22/1",
IF(#REF!=4,"21-22/2","Hata9")))),
IF(#REF!+BH330=2021,
IF(#REF!=1,"21-22/1",
IF(#REF!=2,"21-22/2",
IF(#REF!=3,"22-23/1",
IF(#REF!=4,"22-23/2","Hata10")))),
IF(#REF!+BH330=2022,
IF(#REF!=1,"22-23/1",
IF(#REF!=2,"22-23/2",
IF(#REF!=3,"23-24/1",
IF(#REF!=4,"23-24/2","Hata11")))),
IF(#REF!+BH330=2023,
IF(#REF!=1,"23-24/1",
IF(#REF!=2,"23-24/2",
IF(#REF!=3,"24-25/1",
IF(#REF!=4,"24-25/2","Hata12")))),
)))))))))))),
IF(AZ330="T",
IF(#REF!+BH330=2012,
IF(#REF!=1,"12-13/1",
IF(#REF!=2,"12-13/2",
IF(#REF!=3,"12-13/3",
IF(#REF!=4,"13-14/1",
IF(#REF!=5,"13-14/2",
IF(#REF!=6,"13-14/3","Hata1")))))),
IF(#REF!+BH330=2013,
IF(#REF!=1,"13-14/1",
IF(#REF!=2,"13-14/2",
IF(#REF!=3,"13-14/3",
IF(#REF!=4,"14-15/1",
IF(#REF!=5,"14-15/2",
IF(#REF!=6,"14-15/3","Hata2")))))),
IF(#REF!+BH330=2014,
IF(#REF!=1,"14-15/1",
IF(#REF!=2,"14-15/2",
IF(#REF!=3,"14-15/3",
IF(#REF!=4,"15-16/1",
IF(#REF!=5,"15-16/2",
IF(#REF!=6,"15-16/3","Hata3")))))),
IF(AND(#REF!+#REF!&gt;2014,#REF!+#REF!&lt;2015,BH330=1),
IF(#REF!=0.1,"14-15/0.1",
IF(#REF!=0.2,"14-15/0.2",
IF(#REF!=0.3,"14-15/0.3","Hata4"))),
IF(#REF!+BH330=2015,
IF(#REF!=1,"15-16/1",
IF(#REF!=2,"15-16/2",
IF(#REF!=3,"15-16/3",
IF(#REF!=4,"16-17/1",
IF(#REF!=5,"16-17/2",
IF(#REF!=6,"16-17/3","Hata5")))))),
IF(#REF!+BH330=2016,
IF(#REF!=1,"16-17/1",
IF(#REF!=2,"16-17/2",
IF(#REF!=3,"16-17/3",
IF(#REF!=4,"17-18/1",
IF(#REF!=5,"17-18/2",
IF(#REF!=6,"17-18/3","Hata6")))))),
IF(#REF!+BH330=2017,
IF(#REF!=1,"17-18/1",
IF(#REF!=2,"17-18/2",
IF(#REF!=3,"17-18/3",
IF(#REF!=4,"18-19/1",
IF(#REF!=5,"18-19/2",
IF(#REF!=6,"18-19/3","Hata7")))))),
IF(#REF!+BH330=2018,
IF(#REF!=1,"18-19/1",
IF(#REF!=2,"18-19/2",
IF(#REF!=3,"18-19/3",
IF(#REF!=4,"19-20/1",
IF(#REF!=5," 19-20/2",
IF(#REF!=6,"19-20/3","Hata8")))))),
IF(#REF!+BH330=2019,
IF(#REF!=1,"19-20/1",
IF(#REF!=2,"19-20/2",
IF(#REF!=3,"19-20/3",
IF(#REF!=4,"20-21/1",
IF(#REF!=5,"20-21/2",
IF(#REF!=6,"20-21/3","Hata9")))))),
IF(#REF!+BH330=2020,
IF(#REF!=1,"20-21/1",
IF(#REF!=2,"20-21/2",
IF(#REF!=3,"20-21/3",
IF(#REF!=4,"21-22/1",
IF(#REF!=5,"21-22/2",
IF(#REF!=6,"21-22/3","Hata10")))))),
IF(#REF!+BH330=2021,
IF(#REF!=1,"21-22/1",
IF(#REF!=2,"21-22/2",
IF(#REF!=3,"21-22/3",
IF(#REF!=4,"22-23/1",
IF(#REF!=5,"22-23/2",
IF(#REF!=6,"22-23/3","Hata11")))))),
IF(#REF!+BH330=2022,
IF(#REF!=1,"22-23/1",
IF(#REF!=2,"22-23/2",
IF(#REF!=3,"22-23/3",
IF(#REF!=4,"23-24/1",
IF(#REF!=5,"23-24/2",
IF(#REF!=6,"23-24/3","Hata12")))))),
IF(#REF!+BH330=2023,
IF(#REF!=1,"23-24/1",
IF(#REF!=2,"23-24/2",
IF(#REF!=3,"23-24/3",
IF(#REF!=4,"24-25/1",
IF(#REF!=5,"24-25/2",
IF(#REF!=6,"24-25/3","Hata13")))))),
))))))))))))))
)</f>
        <v>#REF!</v>
      </c>
      <c r="G330" s="4"/>
      <c r="H330" s="2" t="s">
        <v>155</v>
      </c>
      <c r="I330" s="2">
        <v>54698</v>
      </c>
      <c r="J330" s="2" t="s">
        <v>134</v>
      </c>
      <c r="O330" s="2" t="s">
        <v>398</v>
      </c>
      <c r="P330" s="2" t="s">
        <v>398</v>
      </c>
      <c r="Q330" s="5">
        <v>2</v>
      </c>
      <c r="R330" s="2">
        <f>VLOOKUP($Q330,[1]sistem!$I$3:$L$10,2,FALSE)</f>
        <v>0</v>
      </c>
      <c r="S330" s="2">
        <f>VLOOKUP($Q330,[1]sistem!$I$3:$L$10,3,FALSE)</f>
        <v>2</v>
      </c>
      <c r="T330" s="2">
        <f>VLOOKUP($Q330,[1]sistem!$I$3:$L$10,4,FALSE)</f>
        <v>1</v>
      </c>
      <c r="U330" s="2" t="e">
        <f>VLOOKUP($AZ330,[1]sistem!$I$13:$L$14,2,FALSE)*#REF!</f>
        <v>#REF!</v>
      </c>
      <c r="V330" s="2" t="e">
        <f>VLOOKUP($AZ330,[1]sistem!$I$13:$L$14,3,FALSE)*#REF!</f>
        <v>#REF!</v>
      </c>
      <c r="W330" s="2" t="e">
        <f>VLOOKUP($AZ330,[1]sistem!$I$13:$L$14,4,FALSE)*#REF!</f>
        <v>#REF!</v>
      </c>
      <c r="X330" s="2" t="e">
        <f t="shared" si="112"/>
        <v>#REF!</v>
      </c>
      <c r="Y330" s="2" t="e">
        <f t="shared" si="113"/>
        <v>#REF!</v>
      </c>
      <c r="Z330" s="2" t="e">
        <f t="shared" si="114"/>
        <v>#REF!</v>
      </c>
      <c r="AA330" s="2" t="e">
        <f t="shared" si="115"/>
        <v>#REF!</v>
      </c>
      <c r="AB330" s="2">
        <f>VLOOKUP(AZ330,[1]sistem!$I$18:$J$19,2,FALSE)</f>
        <v>14</v>
      </c>
      <c r="AC330" s="2">
        <v>0.25</v>
      </c>
      <c r="AD330" s="2">
        <f>VLOOKUP($Q330,[1]sistem!$I$3:$M$10,5,FALSE)</f>
        <v>2</v>
      </c>
      <c r="AE330" s="2">
        <v>6</v>
      </c>
      <c r="AG330" s="2">
        <f>AE330*AK330</f>
        <v>84</v>
      </c>
      <c r="AH330" s="2">
        <f>VLOOKUP($Q330,[1]sistem!$I$3:$N$10,6,FALSE)</f>
        <v>3</v>
      </c>
      <c r="AI330" s="2">
        <v>2</v>
      </c>
      <c r="AJ330" s="2">
        <f t="shared" si="116"/>
        <v>6</v>
      </c>
      <c r="AK330" s="2">
        <f>VLOOKUP($AZ330,[1]sistem!$I$18:$K$19,3,FALSE)</f>
        <v>14</v>
      </c>
      <c r="AL330" s="2" t="e">
        <f>AK330*#REF!</f>
        <v>#REF!</v>
      </c>
      <c r="AM330" s="2" t="e">
        <f t="shared" si="117"/>
        <v>#REF!</v>
      </c>
      <c r="AN330" s="2">
        <f t="shared" si="111"/>
        <v>25</v>
      </c>
      <c r="AO330" s="2" t="e">
        <f t="shared" si="118"/>
        <v>#REF!</v>
      </c>
      <c r="AP330" s="2" t="e">
        <f>ROUND(AO330-#REF!,0)</f>
        <v>#REF!</v>
      </c>
      <c r="AQ330" s="2">
        <f>IF(AZ330="s",IF(Q330=0,0,
IF(Q330=1,#REF!*4*4,
IF(Q330=2,0,
IF(Q330=3,#REF!*4*2,
IF(Q330=4,0,
IF(Q330=5,0,
IF(Q330=6,0,
IF(Q330=7,0)))))))),
IF(AZ330="t",
IF(Q330=0,0,
IF(Q330=1,#REF!*4*4*0.8,
IF(Q330=2,0,
IF(Q330=3,#REF!*4*2*0.8,
IF(Q330=4,0,
IF(Q330=5,0,
IF(Q330=6,0,
IF(Q330=7,0))))))))))</f>
        <v>0</v>
      </c>
      <c r="AR330" s="2" t="e">
        <f>IF(AZ330="s",
IF(Q330=0,0,
IF(Q330=1,0,
IF(Q330=2,#REF!*4*2,
IF(Q330=3,#REF!*4,
IF(Q330=4,#REF!*4,
IF(Q330=5,0,
IF(Q330=6,0,
IF(Q330=7,#REF!*4)))))))),
IF(AZ330="t",
IF(Q330=0,0,
IF(Q330=1,0,
IF(Q330=2,#REF!*4*2*0.8,
IF(Q330=3,#REF!*4*0.8,
IF(Q330=4,#REF!*4*0.8,
IF(Q330=5,0,
IF(Q330=6,0,
IF(Q330=7,#REF!*4))))))))))</f>
        <v>#REF!</v>
      </c>
      <c r="AS330" s="2" t="e">
        <f>IF(AZ330="s",
IF(Q330=0,0,
IF(Q330=1,#REF!*2,
IF(Q330=2,#REF!*2,
IF(Q330=3,#REF!*2,
IF(Q330=4,#REF!*2,
IF(Q330=5,#REF!*2,
IF(Q330=6,#REF!*2,
IF(Q330=7,#REF!*2)))))))),
IF(AZ330="t",
IF(Q330=0,#REF!*2*0.8,
IF(Q330=1,#REF!*2*0.8,
IF(Q330=2,#REF!*2*0.8,
IF(Q330=3,#REF!*2*0.8,
IF(Q330=4,#REF!*2*0.8,
IF(Q330=5,#REF!*2*0.8,
IF(Q330=6,#REF!*1*0.8,
IF(Q330=7,#REF!*2))))))))))</f>
        <v>#REF!</v>
      </c>
      <c r="AT330" s="2" t="e">
        <f t="shared" si="119"/>
        <v>#REF!</v>
      </c>
      <c r="AU330" s="2" t="e">
        <f>IF(AZ330="s",
IF(Q330=0,0,
IF(Q330=1,(14-2)*(#REF!+#REF!)/4*4,
IF(Q330=2,(14-2)*(#REF!+#REF!)/4*2,
IF(Q330=3,(14-2)*(#REF!+#REF!)/4*3,
IF(Q330=4,(14-2)*(#REF!+#REF!)/4,
IF(Q330=5,(14-2)*#REF!/4,
IF(Q330=6,0,
IF(Q330=7,(14)*#REF!)))))))),
IF(AZ330="t",
IF(Q330=0,0,
IF(Q330=1,(11-2)*(#REF!+#REF!)/4*4,
IF(Q330=2,(11-2)*(#REF!+#REF!)/4*2,
IF(Q330=3,(11-2)*(#REF!+#REF!)/4*3,
IF(Q330=4,(11-2)*(#REF!+#REF!)/4,
IF(Q330=5,(11-2)*#REF!/4,
IF(Q330=6,0,
IF(Q330=7,(11)*#REF!))))))))))</f>
        <v>#REF!</v>
      </c>
      <c r="AV330" s="2" t="e">
        <f t="shared" si="120"/>
        <v>#REF!</v>
      </c>
      <c r="AW330" s="2">
        <f t="shared" si="121"/>
        <v>12</v>
      </c>
      <c r="AX330" s="2">
        <f t="shared" si="122"/>
        <v>6</v>
      </c>
      <c r="AY330" s="2" t="e">
        <f t="shared" si="123"/>
        <v>#REF!</v>
      </c>
      <c r="AZ330" s="2" t="s">
        <v>63</v>
      </c>
      <c r="BA330" s="2" t="e">
        <f>IF(BG330="A",0,IF(AZ330="s",14*#REF!,IF(AZ330="T",11*#REF!,"HATA")))</f>
        <v>#REF!</v>
      </c>
      <c r="BB330" s="2" t="e">
        <f t="shared" si="124"/>
        <v>#REF!</v>
      </c>
      <c r="BC330" s="2" t="e">
        <f t="shared" si="125"/>
        <v>#REF!</v>
      </c>
      <c r="BD330" s="2" t="e">
        <f>IF(BC330-#REF!=0,"DOĞRU","YANLIŞ")</f>
        <v>#REF!</v>
      </c>
      <c r="BE330" s="2" t="e">
        <f>#REF!-BC330</f>
        <v>#REF!</v>
      </c>
      <c r="BF330" s="2">
        <v>0</v>
      </c>
      <c r="BH330" s="2">
        <v>0</v>
      </c>
      <c r="BJ330" s="2">
        <v>2</v>
      </c>
      <c r="BL330" s="7" t="e">
        <f>#REF!*14</f>
        <v>#REF!</v>
      </c>
      <c r="BM330" s="9"/>
      <c r="BN330" s="8"/>
      <c r="BO330" s="13"/>
      <c r="BP330" s="13"/>
      <c r="BQ330" s="13"/>
      <c r="BR330" s="13"/>
      <c r="BS330" s="13"/>
      <c r="BT330" s="10"/>
      <c r="BU330" s="11"/>
      <c r="BV330" s="12"/>
      <c r="CC330" s="41"/>
      <c r="CD330" s="41"/>
      <c r="CE330" s="41"/>
      <c r="CF330" s="42"/>
      <c r="CG330" s="42"/>
      <c r="CH330" s="42"/>
      <c r="CI330" s="42"/>
      <c r="CJ330" s="42"/>
      <c r="CK330" s="42"/>
    </row>
    <row r="331" spans="1:89" hidden="1" x14ac:dyDescent="0.25">
      <c r="A331" s="2" t="s">
        <v>139</v>
      </c>
      <c r="B331" s="2" t="s">
        <v>132</v>
      </c>
      <c r="C331" s="2" t="s">
        <v>132</v>
      </c>
      <c r="D331" s="4" t="s">
        <v>60</v>
      </c>
      <c r="E331" s="4" t="s">
        <v>60</v>
      </c>
      <c r="F331" s="5" t="e">
        <f>IF(AZ331="S",
IF(#REF!+BH331=2012,
IF(#REF!=1,"12-13/1",
IF(#REF!=2,"12-13/2",
IF(#REF!=3,"13-14/1",
IF(#REF!=4,"13-14/2","Hata1")))),
IF(#REF!+BH331=2013,
IF(#REF!=1,"13-14/1",
IF(#REF!=2,"13-14/2",
IF(#REF!=3,"14-15/1",
IF(#REF!=4,"14-15/2","Hata2")))),
IF(#REF!+BH331=2014,
IF(#REF!=1,"14-15/1",
IF(#REF!=2,"14-15/2",
IF(#REF!=3,"15-16/1",
IF(#REF!=4,"15-16/2","Hata3")))),
IF(#REF!+BH331=2015,
IF(#REF!=1,"15-16/1",
IF(#REF!=2,"15-16/2",
IF(#REF!=3,"16-17/1",
IF(#REF!=4,"16-17/2","Hata4")))),
IF(#REF!+BH331=2016,
IF(#REF!=1,"16-17/1",
IF(#REF!=2,"16-17/2",
IF(#REF!=3,"17-18/1",
IF(#REF!=4,"17-18/2","Hata5")))),
IF(#REF!+BH331=2017,
IF(#REF!=1,"17-18/1",
IF(#REF!=2,"17-18/2",
IF(#REF!=3,"18-19/1",
IF(#REF!=4,"18-19/2","Hata6")))),
IF(#REF!+BH331=2018,
IF(#REF!=1,"18-19/1",
IF(#REF!=2,"18-19/2",
IF(#REF!=3,"19-20/1",
IF(#REF!=4,"19-20/2","Hata7")))),
IF(#REF!+BH331=2019,
IF(#REF!=1,"19-20/1",
IF(#REF!=2,"19-20/2",
IF(#REF!=3,"20-21/1",
IF(#REF!=4,"20-21/2","Hata8")))),
IF(#REF!+BH331=2020,
IF(#REF!=1,"20-21/1",
IF(#REF!=2,"20-21/2",
IF(#REF!=3,"21-22/1",
IF(#REF!=4,"21-22/2","Hata9")))),
IF(#REF!+BH331=2021,
IF(#REF!=1,"21-22/1",
IF(#REF!=2,"21-22/2",
IF(#REF!=3,"22-23/1",
IF(#REF!=4,"22-23/2","Hata10")))),
IF(#REF!+BH331=2022,
IF(#REF!=1,"22-23/1",
IF(#REF!=2,"22-23/2",
IF(#REF!=3,"23-24/1",
IF(#REF!=4,"23-24/2","Hata11")))),
IF(#REF!+BH331=2023,
IF(#REF!=1,"23-24/1",
IF(#REF!=2,"23-24/2",
IF(#REF!=3,"24-25/1",
IF(#REF!=4,"24-25/2","Hata12")))),
)))))))))))),
IF(AZ331="T",
IF(#REF!+BH331=2012,
IF(#REF!=1,"12-13/1",
IF(#REF!=2,"12-13/2",
IF(#REF!=3,"12-13/3",
IF(#REF!=4,"13-14/1",
IF(#REF!=5,"13-14/2",
IF(#REF!=6,"13-14/3","Hata1")))))),
IF(#REF!+BH331=2013,
IF(#REF!=1,"13-14/1",
IF(#REF!=2,"13-14/2",
IF(#REF!=3,"13-14/3",
IF(#REF!=4,"14-15/1",
IF(#REF!=5,"14-15/2",
IF(#REF!=6,"14-15/3","Hata2")))))),
IF(#REF!+BH331=2014,
IF(#REF!=1,"14-15/1",
IF(#REF!=2,"14-15/2",
IF(#REF!=3,"14-15/3",
IF(#REF!=4,"15-16/1",
IF(#REF!=5,"15-16/2",
IF(#REF!=6,"15-16/3","Hata3")))))),
IF(AND(#REF!+#REF!&gt;2014,#REF!+#REF!&lt;2015,BH331=1),
IF(#REF!=0.1,"14-15/0.1",
IF(#REF!=0.2,"14-15/0.2",
IF(#REF!=0.3,"14-15/0.3","Hata4"))),
IF(#REF!+BH331=2015,
IF(#REF!=1,"15-16/1",
IF(#REF!=2,"15-16/2",
IF(#REF!=3,"15-16/3",
IF(#REF!=4,"16-17/1",
IF(#REF!=5,"16-17/2",
IF(#REF!=6,"16-17/3","Hata5")))))),
IF(#REF!+BH331=2016,
IF(#REF!=1,"16-17/1",
IF(#REF!=2,"16-17/2",
IF(#REF!=3,"16-17/3",
IF(#REF!=4,"17-18/1",
IF(#REF!=5,"17-18/2",
IF(#REF!=6,"17-18/3","Hata6")))))),
IF(#REF!+BH331=2017,
IF(#REF!=1,"17-18/1",
IF(#REF!=2,"17-18/2",
IF(#REF!=3,"17-18/3",
IF(#REF!=4,"18-19/1",
IF(#REF!=5,"18-19/2",
IF(#REF!=6,"18-19/3","Hata7")))))),
IF(#REF!+BH331=2018,
IF(#REF!=1,"18-19/1",
IF(#REF!=2,"18-19/2",
IF(#REF!=3,"18-19/3",
IF(#REF!=4,"19-20/1",
IF(#REF!=5," 19-20/2",
IF(#REF!=6,"19-20/3","Hata8")))))),
IF(#REF!+BH331=2019,
IF(#REF!=1,"19-20/1",
IF(#REF!=2,"19-20/2",
IF(#REF!=3,"19-20/3",
IF(#REF!=4,"20-21/1",
IF(#REF!=5,"20-21/2",
IF(#REF!=6,"20-21/3","Hata9")))))),
IF(#REF!+BH331=2020,
IF(#REF!=1,"20-21/1",
IF(#REF!=2,"20-21/2",
IF(#REF!=3,"20-21/3",
IF(#REF!=4,"21-22/1",
IF(#REF!=5,"21-22/2",
IF(#REF!=6,"21-22/3","Hata10")))))),
IF(#REF!+BH331=2021,
IF(#REF!=1,"21-22/1",
IF(#REF!=2,"21-22/2",
IF(#REF!=3,"21-22/3",
IF(#REF!=4,"22-23/1",
IF(#REF!=5,"22-23/2",
IF(#REF!=6,"22-23/3","Hata11")))))),
IF(#REF!+BH331=2022,
IF(#REF!=1,"22-23/1",
IF(#REF!=2,"22-23/2",
IF(#REF!=3,"22-23/3",
IF(#REF!=4,"23-24/1",
IF(#REF!=5,"23-24/2",
IF(#REF!=6,"23-24/3","Hata12")))))),
IF(#REF!+BH331=2023,
IF(#REF!=1,"23-24/1",
IF(#REF!=2,"23-24/2",
IF(#REF!=3,"23-24/3",
IF(#REF!=4,"24-25/1",
IF(#REF!=5,"24-25/2",
IF(#REF!=6,"24-25/3","Hata13")))))),
))))))))))))))
)</f>
        <v>#REF!</v>
      </c>
      <c r="G331" s="4"/>
      <c r="H331" s="2" t="s">
        <v>155</v>
      </c>
      <c r="I331" s="2">
        <v>54698</v>
      </c>
      <c r="J331" s="2" t="s">
        <v>134</v>
      </c>
      <c r="O331" s="2" t="s">
        <v>113</v>
      </c>
      <c r="P331" s="2" t="s">
        <v>113</v>
      </c>
      <c r="Q331" s="5">
        <v>7</v>
      </c>
      <c r="R331" s="2">
        <f>VLOOKUP($Q331,[1]sistem!$I$3:$L$10,2,FALSE)</f>
        <v>0</v>
      </c>
      <c r="S331" s="2">
        <f>VLOOKUP($Q331,[1]sistem!$I$3:$L$10,3,FALSE)</f>
        <v>1</v>
      </c>
      <c r="T331" s="2">
        <f>VLOOKUP($Q331,[1]sistem!$I$3:$L$10,4,FALSE)</f>
        <v>1</v>
      </c>
      <c r="U331" s="2" t="e">
        <f>VLOOKUP($AZ331,[1]sistem!$I$13:$L$14,2,FALSE)*#REF!</f>
        <v>#REF!</v>
      </c>
      <c r="V331" s="2" t="e">
        <f>VLOOKUP($AZ331,[1]sistem!$I$13:$L$14,3,FALSE)*#REF!</f>
        <v>#REF!</v>
      </c>
      <c r="W331" s="2" t="e">
        <f>VLOOKUP($AZ331,[1]sistem!$I$13:$L$14,4,FALSE)*#REF!</f>
        <v>#REF!</v>
      </c>
      <c r="X331" s="2" t="e">
        <f t="shared" si="112"/>
        <v>#REF!</v>
      </c>
      <c r="Y331" s="2" t="e">
        <f t="shared" si="113"/>
        <v>#REF!</v>
      </c>
      <c r="Z331" s="2" t="e">
        <f t="shared" si="114"/>
        <v>#REF!</v>
      </c>
      <c r="AA331" s="2" t="e">
        <f t="shared" si="115"/>
        <v>#REF!</v>
      </c>
      <c r="AB331" s="2">
        <f>VLOOKUP(AZ331,[1]sistem!$I$18:$J$19,2,FALSE)</f>
        <v>14</v>
      </c>
      <c r="AC331" s="2">
        <v>0.25</v>
      </c>
      <c r="AD331" s="2">
        <f>VLOOKUP($Q331,[1]sistem!$I$3:$M$10,5,FALSE)</f>
        <v>1</v>
      </c>
      <c r="AG331" s="2" t="e">
        <f>(#REF!+#REF!)*AB331</f>
        <v>#REF!</v>
      </c>
      <c r="AH331" s="2">
        <f>VLOOKUP($Q331,[1]sistem!$I$3:$N$10,6,FALSE)</f>
        <v>2</v>
      </c>
      <c r="AI331" s="2">
        <v>2</v>
      </c>
      <c r="AJ331" s="2">
        <f t="shared" si="116"/>
        <v>4</v>
      </c>
      <c r="AK331" s="2">
        <f>VLOOKUP($AZ331,[1]sistem!$I$18:$K$19,3,FALSE)</f>
        <v>14</v>
      </c>
      <c r="AL331" s="2" t="e">
        <f>AK331*#REF!</f>
        <v>#REF!</v>
      </c>
      <c r="AM331" s="2" t="e">
        <f t="shared" si="117"/>
        <v>#REF!</v>
      </c>
      <c r="AN331" s="2">
        <f t="shared" si="111"/>
        <v>25</v>
      </c>
      <c r="AO331" s="2" t="e">
        <f t="shared" si="118"/>
        <v>#REF!</v>
      </c>
      <c r="AP331" s="2" t="e">
        <f>ROUND(AO331-#REF!,0)</f>
        <v>#REF!</v>
      </c>
      <c r="AQ331" s="2">
        <f>IF(AZ331="s",IF(Q331=0,0,
IF(Q331=1,#REF!*4*4,
IF(Q331=2,0,
IF(Q331=3,#REF!*4*2,
IF(Q331=4,0,
IF(Q331=5,0,
IF(Q331=6,0,
IF(Q331=7,0)))))))),
IF(AZ331="t",
IF(Q331=0,0,
IF(Q331=1,#REF!*4*4*0.8,
IF(Q331=2,0,
IF(Q331=3,#REF!*4*2*0.8,
IF(Q331=4,0,
IF(Q331=5,0,
IF(Q331=6,0,
IF(Q331=7,0))))))))))</f>
        <v>0</v>
      </c>
      <c r="AR331" s="2" t="e">
        <f>IF(AZ331="s",
IF(Q331=0,0,
IF(Q331=1,0,
IF(Q331=2,#REF!*4*2,
IF(Q331=3,#REF!*4,
IF(Q331=4,#REF!*4,
IF(Q331=5,0,
IF(Q331=6,0,
IF(Q331=7,#REF!*4)))))))),
IF(AZ331="t",
IF(Q331=0,0,
IF(Q331=1,0,
IF(Q331=2,#REF!*4*2*0.8,
IF(Q331=3,#REF!*4*0.8,
IF(Q331=4,#REF!*4*0.8,
IF(Q331=5,0,
IF(Q331=6,0,
IF(Q331=7,#REF!*4))))))))))</f>
        <v>#REF!</v>
      </c>
      <c r="AS331" s="2" t="e">
        <f>IF(AZ331="s",
IF(Q331=0,0,
IF(Q331=1,#REF!*2,
IF(Q331=2,#REF!*2,
IF(Q331=3,#REF!*2,
IF(Q331=4,#REF!*2,
IF(Q331=5,#REF!*2,
IF(Q331=6,#REF!*2,
IF(Q331=7,#REF!*2)))))))),
IF(AZ331="t",
IF(Q331=0,#REF!*2*0.8,
IF(Q331=1,#REF!*2*0.8,
IF(Q331=2,#REF!*2*0.8,
IF(Q331=3,#REF!*2*0.8,
IF(Q331=4,#REF!*2*0.8,
IF(Q331=5,#REF!*2*0.8,
IF(Q331=6,#REF!*1*0.8,
IF(Q331=7,#REF!*2))))))))))</f>
        <v>#REF!</v>
      </c>
      <c r="AT331" s="2" t="e">
        <f t="shared" si="119"/>
        <v>#REF!</v>
      </c>
      <c r="AU331" s="2" t="e">
        <f>IF(AZ331="s",
IF(Q331=0,0,
IF(Q331=1,(14-2)*(#REF!+#REF!)/4*4,
IF(Q331=2,(14-2)*(#REF!+#REF!)/4*2,
IF(Q331=3,(14-2)*(#REF!+#REF!)/4*3,
IF(Q331=4,(14-2)*(#REF!+#REF!)/4,
IF(Q331=5,(14-2)*#REF!/4,
IF(Q331=6,0,
IF(Q331=7,(14)*#REF!)))))))),
IF(AZ331="t",
IF(Q331=0,0,
IF(Q331=1,(11-2)*(#REF!+#REF!)/4*4,
IF(Q331=2,(11-2)*(#REF!+#REF!)/4*2,
IF(Q331=3,(11-2)*(#REF!+#REF!)/4*3,
IF(Q331=4,(11-2)*(#REF!+#REF!)/4,
IF(Q331=5,(11-2)*#REF!/4,
IF(Q331=6,0,
IF(Q331=7,(11)*#REF!))))))))))</f>
        <v>#REF!</v>
      </c>
      <c r="AV331" s="2" t="e">
        <f t="shared" si="120"/>
        <v>#REF!</v>
      </c>
      <c r="AW331" s="2">
        <f t="shared" si="121"/>
        <v>8</v>
      </c>
      <c r="AX331" s="2">
        <f t="shared" si="122"/>
        <v>4</v>
      </c>
      <c r="AY331" s="2" t="e">
        <f t="shared" si="123"/>
        <v>#REF!</v>
      </c>
      <c r="AZ331" s="2" t="s">
        <v>63</v>
      </c>
      <c r="BA331" s="2">
        <f>IF(BG331="A",0,IF(AZ331="s",14*#REF!,IF(AZ331="T",11*#REF!,"HATA")))</f>
        <v>0</v>
      </c>
      <c r="BB331" s="2" t="e">
        <f t="shared" si="124"/>
        <v>#REF!</v>
      </c>
      <c r="BC331" s="2" t="e">
        <f t="shared" si="125"/>
        <v>#REF!</v>
      </c>
      <c r="BD331" s="2" t="e">
        <f>IF(BC331-#REF!=0,"DOĞRU","YANLIŞ")</f>
        <v>#REF!</v>
      </c>
      <c r="BE331" s="2" t="e">
        <f>#REF!-BC331</f>
        <v>#REF!</v>
      </c>
      <c r="BF331" s="2">
        <v>0</v>
      </c>
      <c r="BG331" s="2" t="s">
        <v>110</v>
      </c>
      <c r="BH331" s="2">
        <v>0</v>
      </c>
      <c r="BJ331" s="2">
        <v>7</v>
      </c>
      <c r="BL331" s="7" t="e">
        <f>#REF!*14</f>
        <v>#REF!</v>
      </c>
      <c r="BM331" s="9"/>
      <c r="BN331" s="8"/>
      <c r="BO331" s="13"/>
      <c r="BP331" s="13"/>
      <c r="BQ331" s="13"/>
      <c r="BR331" s="13"/>
      <c r="BS331" s="13"/>
      <c r="BT331" s="10"/>
      <c r="BU331" s="11"/>
      <c r="BV331" s="12"/>
      <c r="CC331" s="41"/>
      <c r="CD331" s="41"/>
      <c r="CE331" s="41"/>
      <c r="CF331" s="42"/>
      <c r="CG331" s="42"/>
      <c r="CH331" s="42"/>
      <c r="CI331" s="42"/>
      <c r="CJ331" s="42"/>
      <c r="CK331" s="42"/>
    </row>
    <row r="332" spans="1:89" hidden="1" x14ac:dyDescent="0.25">
      <c r="A332" s="2" t="s">
        <v>580</v>
      </c>
      <c r="B332" s="2" t="s">
        <v>105</v>
      </c>
      <c r="C332" s="2" t="s">
        <v>105</v>
      </c>
      <c r="D332" s="4" t="s">
        <v>60</v>
      </c>
      <c r="E332" s="4" t="s">
        <v>60</v>
      </c>
      <c r="F332" s="5" t="e">
        <f>IF(AZ332="S",
IF(#REF!+BH332=2012,
IF(#REF!=1,"12-13/1",
IF(#REF!=2,"12-13/2",
IF(#REF!=3,"13-14/1",
IF(#REF!=4,"13-14/2","Hata1")))),
IF(#REF!+BH332=2013,
IF(#REF!=1,"13-14/1",
IF(#REF!=2,"13-14/2",
IF(#REF!=3,"14-15/1",
IF(#REF!=4,"14-15/2","Hata2")))),
IF(#REF!+BH332=2014,
IF(#REF!=1,"14-15/1",
IF(#REF!=2,"14-15/2",
IF(#REF!=3,"15-16/1",
IF(#REF!=4,"15-16/2","Hata3")))),
IF(#REF!+BH332=2015,
IF(#REF!=1,"15-16/1",
IF(#REF!=2,"15-16/2",
IF(#REF!=3,"16-17/1",
IF(#REF!=4,"16-17/2","Hata4")))),
IF(#REF!+BH332=2016,
IF(#REF!=1,"16-17/1",
IF(#REF!=2,"16-17/2",
IF(#REF!=3,"17-18/1",
IF(#REF!=4,"17-18/2","Hata5")))),
IF(#REF!+BH332=2017,
IF(#REF!=1,"17-18/1",
IF(#REF!=2,"17-18/2",
IF(#REF!=3,"18-19/1",
IF(#REF!=4,"18-19/2","Hata6")))),
IF(#REF!+BH332=2018,
IF(#REF!=1,"18-19/1",
IF(#REF!=2,"18-19/2",
IF(#REF!=3,"19-20/1",
IF(#REF!=4,"19-20/2","Hata7")))),
IF(#REF!+BH332=2019,
IF(#REF!=1,"19-20/1",
IF(#REF!=2,"19-20/2",
IF(#REF!=3,"20-21/1",
IF(#REF!=4,"20-21/2","Hata8")))),
IF(#REF!+BH332=2020,
IF(#REF!=1,"20-21/1",
IF(#REF!=2,"20-21/2",
IF(#REF!=3,"21-22/1",
IF(#REF!=4,"21-22/2","Hata9")))),
IF(#REF!+BH332=2021,
IF(#REF!=1,"21-22/1",
IF(#REF!=2,"21-22/2",
IF(#REF!=3,"22-23/1",
IF(#REF!=4,"22-23/2","Hata10")))),
IF(#REF!+BH332=2022,
IF(#REF!=1,"22-23/1",
IF(#REF!=2,"22-23/2",
IF(#REF!=3,"23-24/1",
IF(#REF!=4,"23-24/2","Hata11")))),
IF(#REF!+BH332=2023,
IF(#REF!=1,"23-24/1",
IF(#REF!=2,"23-24/2",
IF(#REF!=3,"24-25/1",
IF(#REF!=4,"24-25/2","Hata12")))),
)))))))))))),
IF(AZ332="T",
IF(#REF!+BH332=2012,
IF(#REF!=1,"12-13/1",
IF(#REF!=2,"12-13/2",
IF(#REF!=3,"12-13/3",
IF(#REF!=4,"13-14/1",
IF(#REF!=5,"13-14/2",
IF(#REF!=6,"13-14/3","Hata1")))))),
IF(#REF!+BH332=2013,
IF(#REF!=1,"13-14/1",
IF(#REF!=2,"13-14/2",
IF(#REF!=3,"13-14/3",
IF(#REF!=4,"14-15/1",
IF(#REF!=5,"14-15/2",
IF(#REF!=6,"14-15/3","Hata2")))))),
IF(#REF!+BH332=2014,
IF(#REF!=1,"14-15/1",
IF(#REF!=2,"14-15/2",
IF(#REF!=3,"14-15/3",
IF(#REF!=4,"15-16/1",
IF(#REF!=5,"15-16/2",
IF(#REF!=6,"15-16/3","Hata3")))))),
IF(AND(#REF!+#REF!&gt;2014,#REF!+#REF!&lt;2015,BH332=1),
IF(#REF!=0.1,"14-15/0.1",
IF(#REF!=0.2,"14-15/0.2",
IF(#REF!=0.3,"14-15/0.3","Hata4"))),
IF(#REF!+BH332=2015,
IF(#REF!=1,"15-16/1",
IF(#REF!=2,"15-16/2",
IF(#REF!=3,"15-16/3",
IF(#REF!=4,"16-17/1",
IF(#REF!=5,"16-17/2",
IF(#REF!=6,"16-17/3","Hata5")))))),
IF(#REF!+BH332=2016,
IF(#REF!=1,"16-17/1",
IF(#REF!=2,"16-17/2",
IF(#REF!=3,"16-17/3",
IF(#REF!=4,"17-18/1",
IF(#REF!=5,"17-18/2",
IF(#REF!=6,"17-18/3","Hata6")))))),
IF(#REF!+BH332=2017,
IF(#REF!=1,"17-18/1",
IF(#REF!=2,"17-18/2",
IF(#REF!=3,"17-18/3",
IF(#REF!=4,"18-19/1",
IF(#REF!=5,"18-19/2",
IF(#REF!=6,"18-19/3","Hata7")))))),
IF(#REF!+BH332=2018,
IF(#REF!=1,"18-19/1",
IF(#REF!=2,"18-19/2",
IF(#REF!=3,"18-19/3",
IF(#REF!=4,"19-20/1",
IF(#REF!=5," 19-20/2",
IF(#REF!=6,"19-20/3","Hata8")))))),
IF(#REF!+BH332=2019,
IF(#REF!=1,"19-20/1",
IF(#REF!=2,"19-20/2",
IF(#REF!=3,"19-20/3",
IF(#REF!=4,"20-21/1",
IF(#REF!=5,"20-21/2",
IF(#REF!=6,"20-21/3","Hata9")))))),
IF(#REF!+BH332=2020,
IF(#REF!=1,"20-21/1",
IF(#REF!=2,"20-21/2",
IF(#REF!=3,"20-21/3",
IF(#REF!=4,"21-22/1",
IF(#REF!=5,"21-22/2",
IF(#REF!=6,"21-22/3","Hata10")))))),
IF(#REF!+BH332=2021,
IF(#REF!=1,"21-22/1",
IF(#REF!=2,"21-22/2",
IF(#REF!=3,"21-22/3",
IF(#REF!=4,"22-23/1",
IF(#REF!=5,"22-23/2",
IF(#REF!=6,"22-23/3","Hata11")))))),
IF(#REF!+BH332=2022,
IF(#REF!=1,"22-23/1",
IF(#REF!=2,"22-23/2",
IF(#REF!=3,"22-23/3",
IF(#REF!=4,"23-24/1",
IF(#REF!=5,"23-24/2",
IF(#REF!=6,"23-24/3","Hata12")))))),
IF(#REF!+BH332=2023,
IF(#REF!=1,"23-24/1",
IF(#REF!=2,"23-24/2",
IF(#REF!=3,"23-24/3",
IF(#REF!=4,"24-25/1",
IF(#REF!=5,"24-25/2",
IF(#REF!=6,"24-25/3","Hata13")))))),
))))))))))))))
)</f>
        <v>#REF!</v>
      </c>
      <c r="G332" s="4"/>
      <c r="H332" s="2" t="s">
        <v>133</v>
      </c>
      <c r="I332" s="2">
        <v>54698</v>
      </c>
      <c r="J332" s="2" t="s">
        <v>134</v>
      </c>
      <c r="O332" s="2" t="s">
        <v>108</v>
      </c>
      <c r="P332" s="2" t="s">
        <v>109</v>
      </c>
      <c r="Q332" s="5">
        <v>7</v>
      </c>
      <c r="R332" s="2">
        <f>VLOOKUP($Q332,[1]sistem!$I$3:$L$10,2,FALSE)</f>
        <v>0</v>
      </c>
      <c r="S332" s="2">
        <f>VLOOKUP($Q332,[1]sistem!$I$3:$L$10,3,FALSE)</f>
        <v>1</v>
      </c>
      <c r="T332" s="2">
        <f>VLOOKUP($Q332,[1]sistem!$I$3:$L$10,4,FALSE)</f>
        <v>1</v>
      </c>
      <c r="U332" s="2" t="e">
        <f>VLOOKUP($AZ332,[1]sistem!$I$13:$L$14,2,FALSE)*#REF!</f>
        <v>#REF!</v>
      </c>
      <c r="V332" s="2" t="e">
        <f>VLOOKUP($AZ332,[1]sistem!$I$13:$L$14,3,FALSE)*#REF!</f>
        <v>#REF!</v>
      </c>
      <c r="W332" s="2" t="e">
        <f>VLOOKUP($AZ332,[1]sistem!$I$13:$L$14,4,FALSE)*#REF!</f>
        <v>#REF!</v>
      </c>
      <c r="X332" s="2" t="e">
        <f t="shared" si="112"/>
        <v>#REF!</v>
      </c>
      <c r="Y332" s="2" t="e">
        <f t="shared" si="113"/>
        <v>#REF!</v>
      </c>
      <c r="Z332" s="2" t="e">
        <f t="shared" si="114"/>
        <v>#REF!</v>
      </c>
      <c r="AA332" s="2" t="e">
        <f t="shared" si="115"/>
        <v>#REF!</v>
      </c>
      <c r="AB332" s="2">
        <f>VLOOKUP(AZ332,[1]sistem!$I$18:$J$19,2,FALSE)</f>
        <v>11</v>
      </c>
      <c r="AC332" s="2">
        <v>0.25</v>
      </c>
      <c r="AD332" s="2">
        <f>VLOOKUP($Q332,[1]sistem!$I$3:$M$10,5,FALSE)</f>
        <v>1</v>
      </c>
      <c r="AE332" s="2">
        <v>3</v>
      </c>
      <c r="AG332" s="2">
        <f>AE332*AK332</f>
        <v>33</v>
      </c>
      <c r="AH332" s="2">
        <f>VLOOKUP($Q332,[1]sistem!$I$3:$N$10,6,FALSE)</f>
        <v>2</v>
      </c>
      <c r="AI332" s="2">
        <v>2</v>
      </c>
      <c r="AJ332" s="2">
        <f t="shared" si="116"/>
        <v>4</v>
      </c>
      <c r="AK332" s="2">
        <f>VLOOKUP($AZ332,[1]sistem!$I$18:$K$19,3,FALSE)</f>
        <v>11</v>
      </c>
      <c r="AL332" s="2" t="e">
        <f>AK332*#REF!</f>
        <v>#REF!</v>
      </c>
      <c r="AM332" s="2" t="e">
        <f t="shared" si="117"/>
        <v>#REF!</v>
      </c>
      <c r="AN332" s="2">
        <f>IF(AZ332="s",30,25)</f>
        <v>25</v>
      </c>
      <c r="AO332" s="2" t="e">
        <f t="shared" si="118"/>
        <v>#REF!</v>
      </c>
      <c r="AP332" s="2" t="e">
        <f>ROUND(AO332-#REF!,0)</f>
        <v>#REF!</v>
      </c>
      <c r="AQ332" s="2">
        <f>IF(AZ332="s",IF(Q332=0,0,
IF(Q332=1,#REF!*4*4,
IF(Q332=2,0,
IF(Q332=3,#REF!*4*2,
IF(Q332=4,0,
IF(Q332=5,0,
IF(Q332=6,0,
IF(Q332=7,0)))))))),
IF(AZ332="t",
IF(Q332=0,0,
IF(Q332=1,#REF!*4*4*0.8,
IF(Q332=2,0,
IF(Q332=3,#REF!*4*2*0.8,
IF(Q332=4,0,
IF(Q332=5,0,
IF(Q332=6,0,
IF(Q332=7,0))))))))))</f>
        <v>0</v>
      </c>
      <c r="AR332" s="2" t="e">
        <f>IF(AZ332="s",
IF(Q332=0,0,
IF(Q332=1,0,
IF(Q332=2,#REF!*4*2,
IF(Q332=3,#REF!*4,
IF(Q332=4,#REF!*4,
IF(Q332=5,0,
IF(Q332=6,0,
IF(Q332=7,#REF!*4)))))))),
IF(AZ332="t",
IF(Q332=0,0,
IF(Q332=1,0,
IF(Q332=2,#REF!*4*2*0.8,
IF(Q332=3,#REF!*4*0.8,
IF(Q332=4,#REF!*4*0.8,
IF(Q332=5,0,
IF(Q332=6,0,
IF(Q332=7,#REF!*4))))))))))</f>
        <v>#REF!</v>
      </c>
      <c r="AS332" s="2" t="e">
        <f>IF(AZ332="s",
IF(Q332=0,0,
IF(Q332=1,#REF!*2,
IF(Q332=2,#REF!*2,
IF(Q332=3,#REF!*2,
IF(Q332=4,#REF!*2,
IF(Q332=5,#REF!*2,
IF(Q332=6,#REF!*2,
IF(Q332=7,#REF!*2)))))))),
IF(AZ332="t",
IF(Q332=0,#REF!*2*0.8,
IF(Q332=1,#REF!*2*0.8,
IF(Q332=2,#REF!*2*0.8,
IF(Q332=3,#REF!*2*0.8,
IF(Q332=4,#REF!*2*0.8,
IF(Q332=5,#REF!*2*0.8,
IF(Q332=6,#REF!*1*0.8,
IF(Q332=7,#REF!*2))))))))))</f>
        <v>#REF!</v>
      </c>
      <c r="AT332" s="2" t="e">
        <f t="shared" si="119"/>
        <v>#REF!</v>
      </c>
      <c r="AU332" s="2" t="e">
        <f>IF(AZ332="s",
IF(Q332=0,0,
IF(Q332=1,(14-2)*(#REF!+#REF!)/4*4,
IF(Q332=2,(14-2)*(#REF!+#REF!)/4*2,
IF(Q332=3,(14-2)*(#REF!+#REF!)/4*3,
IF(Q332=4,(14-2)*(#REF!+#REF!)/4,
IF(Q332=5,(14-2)*#REF!/4,
IF(Q332=6,0,
IF(Q332=7,(14)*#REF!)))))))),
IF(AZ332="t",
IF(Q332=0,0,
IF(Q332=1,(11-2)*(#REF!+#REF!)/4*4,
IF(Q332=2,(11-2)*(#REF!+#REF!)/4*2,
IF(Q332=3,(11-2)*(#REF!+#REF!)/4*3,
IF(Q332=4,(11-2)*(#REF!+#REF!)/4,
IF(Q332=5,(11-2)*#REF!/4,
IF(Q332=6,0,
IF(Q332=7,(11)*#REF!))))))))))</f>
        <v>#REF!</v>
      </c>
      <c r="AV332" s="2" t="e">
        <f t="shared" si="120"/>
        <v>#REF!</v>
      </c>
      <c r="AW332" s="2">
        <f t="shared" si="121"/>
        <v>8</v>
      </c>
      <c r="AX332" s="2">
        <f t="shared" si="122"/>
        <v>4</v>
      </c>
      <c r="AY332" s="2" t="e">
        <f t="shared" si="123"/>
        <v>#REF!</v>
      </c>
      <c r="AZ332" s="2" t="s">
        <v>81</v>
      </c>
      <c r="BA332" s="2">
        <f>IF(BG332="A",0,IF(AZ332="s",14*#REF!,IF(AZ332="T",11*#REF!,"HATA")))</f>
        <v>0</v>
      </c>
      <c r="BB332" s="2" t="e">
        <f t="shared" si="124"/>
        <v>#REF!</v>
      </c>
      <c r="BC332" s="2" t="e">
        <f t="shared" si="125"/>
        <v>#REF!</v>
      </c>
      <c r="BD332" s="2" t="e">
        <f>IF(BC332-#REF!=0,"DOĞRU","YANLIŞ")</f>
        <v>#REF!</v>
      </c>
      <c r="BE332" s="2" t="e">
        <f>#REF!-BC332</f>
        <v>#REF!</v>
      </c>
      <c r="BF332" s="2">
        <v>0</v>
      </c>
      <c r="BG332" s="2" t="s">
        <v>110</v>
      </c>
      <c r="BH332" s="2">
        <v>0</v>
      </c>
      <c r="BJ332" s="2">
        <v>7</v>
      </c>
      <c r="BL332" s="7" t="e">
        <f>#REF!*11</f>
        <v>#REF!</v>
      </c>
      <c r="BM332" s="9"/>
      <c r="BN332" s="8"/>
      <c r="BO332" s="13"/>
      <c r="BP332" s="13"/>
      <c r="BQ332" s="13"/>
      <c r="BR332" s="13"/>
      <c r="BS332" s="13"/>
      <c r="BT332" s="10"/>
      <c r="BU332" s="11"/>
      <c r="BV332" s="12"/>
      <c r="CC332" s="41"/>
      <c r="CD332" s="41"/>
      <c r="CE332" s="41"/>
      <c r="CF332" s="42"/>
      <c r="CG332" s="42"/>
      <c r="CH332" s="42"/>
      <c r="CI332" s="42"/>
      <c r="CJ332" s="42"/>
      <c r="CK332" s="42"/>
    </row>
    <row r="333" spans="1:89" hidden="1" x14ac:dyDescent="0.25">
      <c r="A333" s="2" t="s">
        <v>519</v>
      </c>
      <c r="B333" s="2" t="s">
        <v>246</v>
      </c>
      <c r="C333" s="2" t="s">
        <v>246</v>
      </c>
      <c r="D333" s="4" t="s">
        <v>60</v>
      </c>
      <c r="E333" s="4" t="s">
        <v>60</v>
      </c>
      <c r="F333" s="5" t="e">
        <f>IF(AZ333="S",
IF(#REF!+BH333=2012,
IF(#REF!=1,"12-13/1",
IF(#REF!=2,"12-13/2",
IF(#REF!=3,"13-14/1",
IF(#REF!=4,"13-14/2","Hata1")))),
IF(#REF!+BH333=2013,
IF(#REF!=1,"13-14/1",
IF(#REF!=2,"13-14/2",
IF(#REF!=3,"14-15/1",
IF(#REF!=4,"14-15/2","Hata2")))),
IF(#REF!+BH333=2014,
IF(#REF!=1,"14-15/1",
IF(#REF!=2,"14-15/2",
IF(#REF!=3,"15-16/1",
IF(#REF!=4,"15-16/2","Hata3")))),
IF(#REF!+BH333=2015,
IF(#REF!=1,"15-16/1",
IF(#REF!=2,"15-16/2",
IF(#REF!=3,"16-17/1",
IF(#REF!=4,"16-17/2","Hata4")))),
IF(#REF!+BH333=2016,
IF(#REF!=1,"16-17/1",
IF(#REF!=2,"16-17/2",
IF(#REF!=3,"17-18/1",
IF(#REF!=4,"17-18/2","Hata5")))),
IF(#REF!+BH333=2017,
IF(#REF!=1,"17-18/1",
IF(#REF!=2,"17-18/2",
IF(#REF!=3,"18-19/1",
IF(#REF!=4,"18-19/2","Hata6")))),
IF(#REF!+BH333=2018,
IF(#REF!=1,"18-19/1",
IF(#REF!=2,"18-19/2",
IF(#REF!=3,"19-20/1",
IF(#REF!=4,"19-20/2","Hata7")))),
IF(#REF!+BH333=2019,
IF(#REF!=1,"19-20/1",
IF(#REF!=2,"19-20/2",
IF(#REF!=3,"20-21/1",
IF(#REF!=4,"20-21/2","Hata8")))),
IF(#REF!+BH333=2020,
IF(#REF!=1,"20-21/1",
IF(#REF!=2,"20-21/2",
IF(#REF!=3,"21-22/1",
IF(#REF!=4,"21-22/2","Hata9")))),
IF(#REF!+BH333=2021,
IF(#REF!=1,"21-22/1",
IF(#REF!=2,"21-22/2",
IF(#REF!=3,"22-23/1",
IF(#REF!=4,"22-23/2","Hata10")))),
IF(#REF!+BH333=2022,
IF(#REF!=1,"22-23/1",
IF(#REF!=2,"22-23/2",
IF(#REF!=3,"23-24/1",
IF(#REF!=4,"23-24/2","Hata11")))),
IF(#REF!+BH333=2023,
IF(#REF!=1,"23-24/1",
IF(#REF!=2,"23-24/2",
IF(#REF!=3,"24-25/1",
IF(#REF!=4,"24-25/2","Hata12")))),
)))))))))))),
IF(AZ333="T",
IF(#REF!+BH333=2012,
IF(#REF!=1,"12-13/1",
IF(#REF!=2,"12-13/2",
IF(#REF!=3,"12-13/3",
IF(#REF!=4,"13-14/1",
IF(#REF!=5,"13-14/2",
IF(#REF!=6,"13-14/3","Hata1")))))),
IF(#REF!+BH333=2013,
IF(#REF!=1,"13-14/1",
IF(#REF!=2,"13-14/2",
IF(#REF!=3,"13-14/3",
IF(#REF!=4,"14-15/1",
IF(#REF!=5,"14-15/2",
IF(#REF!=6,"14-15/3","Hata2")))))),
IF(#REF!+BH333=2014,
IF(#REF!=1,"14-15/1",
IF(#REF!=2,"14-15/2",
IF(#REF!=3,"14-15/3",
IF(#REF!=4,"15-16/1",
IF(#REF!=5,"15-16/2",
IF(#REF!=6,"15-16/3","Hata3")))))),
IF(AND(#REF!+#REF!&gt;2014,#REF!+#REF!&lt;2015,BH333=1),
IF(#REF!=0.1,"14-15/0.1",
IF(#REF!=0.2,"14-15/0.2",
IF(#REF!=0.3,"14-15/0.3","Hata4"))),
IF(#REF!+BH333=2015,
IF(#REF!=1,"15-16/1",
IF(#REF!=2,"15-16/2",
IF(#REF!=3,"15-16/3",
IF(#REF!=4,"16-17/1",
IF(#REF!=5,"16-17/2",
IF(#REF!=6,"16-17/3","Hata5")))))),
IF(#REF!+BH333=2016,
IF(#REF!=1,"16-17/1",
IF(#REF!=2,"16-17/2",
IF(#REF!=3,"16-17/3",
IF(#REF!=4,"17-18/1",
IF(#REF!=5,"17-18/2",
IF(#REF!=6,"17-18/3","Hata6")))))),
IF(#REF!+BH333=2017,
IF(#REF!=1,"17-18/1",
IF(#REF!=2,"17-18/2",
IF(#REF!=3,"17-18/3",
IF(#REF!=4,"18-19/1",
IF(#REF!=5,"18-19/2",
IF(#REF!=6,"18-19/3","Hata7")))))),
IF(#REF!+BH333=2018,
IF(#REF!=1,"18-19/1",
IF(#REF!=2,"18-19/2",
IF(#REF!=3,"18-19/3",
IF(#REF!=4,"19-20/1",
IF(#REF!=5," 19-20/2",
IF(#REF!=6,"19-20/3","Hata8")))))),
IF(#REF!+BH333=2019,
IF(#REF!=1,"19-20/1",
IF(#REF!=2,"19-20/2",
IF(#REF!=3,"19-20/3",
IF(#REF!=4,"20-21/1",
IF(#REF!=5,"20-21/2",
IF(#REF!=6,"20-21/3","Hata9")))))),
IF(#REF!+BH333=2020,
IF(#REF!=1,"20-21/1",
IF(#REF!=2,"20-21/2",
IF(#REF!=3,"20-21/3",
IF(#REF!=4,"21-22/1",
IF(#REF!=5,"21-22/2",
IF(#REF!=6,"21-22/3","Hata10")))))),
IF(#REF!+BH333=2021,
IF(#REF!=1,"21-22/1",
IF(#REF!=2,"21-22/2",
IF(#REF!=3,"21-22/3",
IF(#REF!=4,"22-23/1",
IF(#REF!=5,"22-23/2",
IF(#REF!=6,"22-23/3","Hata11")))))),
IF(#REF!+BH333=2022,
IF(#REF!=1,"22-23/1",
IF(#REF!=2,"22-23/2",
IF(#REF!=3,"22-23/3",
IF(#REF!=4,"23-24/1",
IF(#REF!=5,"23-24/2",
IF(#REF!=6,"23-24/3","Hata12")))))),
IF(#REF!+BH333=2023,
IF(#REF!=1,"23-24/1",
IF(#REF!=2,"23-24/2",
IF(#REF!=3,"23-24/3",
IF(#REF!=4,"24-25/1",
IF(#REF!=5,"24-25/2",
IF(#REF!=6,"24-25/3","Hata13")))))),
))))))))))))))
)</f>
        <v>#REF!</v>
      </c>
      <c r="G333" s="4"/>
      <c r="H333" s="2" t="s">
        <v>133</v>
      </c>
      <c r="I333" s="2">
        <v>54698</v>
      </c>
      <c r="J333" s="2" t="s">
        <v>134</v>
      </c>
      <c r="L333" s="2">
        <v>4362</v>
      </c>
      <c r="Q333" s="5">
        <v>0</v>
      </c>
      <c r="R333" s="2">
        <f>VLOOKUP($Q333,[1]sistem!$I$3:$L$10,2,FALSE)</f>
        <v>0</v>
      </c>
      <c r="S333" s="2">
        <f>VLOOKUP($Q333,[1]sistem!$I$3:$L$10,3,FALSE)</f>
        <v>0</v>
      </c>
      <c r="T333" s="2">
        <f>VLOOKUP($Q333,[1]sistem!$I$3:$L$10,4,FALSE)</f>
        <v>0</v>
      </c>
      <c r="U333" s="2" t="e">
        <f>VLOOKUP($AZ333,[1]sistem!$I$13:$L$14,2,FALSE)*#REF!</f>
        <v>#REF!</v>
      </c>
      <c r="V333" s="2" t="e">
        <f>VLOOKUP($AZ333,[1]sistem!$I$13:$L$14,3,FALSE)*#REF!</f>
        <v>#REF!</v>
      </c>
      <c r="W333" s="2" t="e">
        <f>VLOOKUP($AZ333,[1]sistem!$I$13:$L$14,4,FALSE)*#REF!</f>
        <v>#REF!</v>
      </c>
      <c r="X333" s="2" t="e">
        <f t="shared" si="112"/>
        <v>#REF!</v>
      </c>
      <c r="Y333" s="2" t="e">
        <f t="shared" si="113"/>
        <v>#REF!</v>
      </c>
      <c r="Z333" s="2" t="e">
        <f t="shared" si="114"/>
        <v>#REF!</v>
      </c>
      <c r="AA333" s="2" t="e">
        <f t="shared" si="115"/>
        <v>#REF!</v>
      </c>
      <c r="AB333" s="2">
        <f>VLOOKUP(AZ333,[1]sistem!$I$18:$J$19,2,FALSE)</f>
        <v>11</v>
      </c>
      <c r="AC333" s="2">
        <v>0.25</v>
      </c>
      <c r="AD333" s="2">
        <f>VLOOKUP($Q333,[1]sistem!$I$3:$M$10,5,FALSE)</f>
        <v>0</v>
      </c>
      <c r="AG333" s="2" t="e">
        <f>(#REF!+#REF!)*AB333</f>
        <v>#REF!</v>
      </c>
      <c r="AH333" s="2">
        <f>VLOOKUP($Q333,[1]sistem!$I$3:$N$10,6,FALSE)</f>
        <v>0</v>
      </c>
      <c r="AI333" s="2">
        <v>2</v>
      </c>
      <c r="AJ333" s="2">
        <f t="shared" si="116"/>
        <v>0</v>
      </c>
      <c r="AK333" s="2">
        <f>VLOOKUP($AZ333,[1]sistem!$I$18:$K$19,3,FALSE)</f>
        <v>11</v>
      </c>
      <c r="AL333" s="2" t="e">
        <f>AK333*#REF!</f>
        <v>#REF!</v>
      </c>
      <c r="AM333" s="2" t="e">
        <f t="shared" si="117"/>
        <v>#REF!</v>
      </c>
      <c r="AN333" s="2">
        <f>IF(AZ333="s",25,25)</f>
        <v>25</v>
      </c>
      <c r="AO333" s="2" t="e">
        <f t="shared" si="118"/>
        <v>#REF!</v>
      </c>
      <c r="AP333" s="2" t="e">
        <f>ROUND(AO333-#REF!,0)</f>
        <v>#REF!</v>
      </c>
      <c r="AQ333" s="2">
        <f>IF(AZ333="s",IF(Q333=0,0,
IF(Q333=1,#REF!*4*4,
IF(Q333=2,0,
IF(Q333=3,#REF!*4*2,
IF(Q333=4,0,
IF(Q333=5,0,
IF(Q333=6,0,
IF(Q333=7,0)))))))),
IF(AZ333="t",
IF(Q333=0,0,
IF(Q333=1,#REF!*4*4*0.8,
IF(Q333=2,0,
IF(Q333=3,#REF!*4*2*0.8,
IF(Q333=4,0,
IF(Q333=5,0,
IF(Q333=6,0,
IF(Q333=7,0))))))))))</f>
        <v>0</v>
      </c>
      <c r="AR333" s="2">
        <f>IF(AZ333="s",
IF(Q333=0,0,
IF(Q333=1,0,
IF(Q333=2,#REF!*4*2,
IF(Q333=3,#REF!*4,
IF(Q333=4,#REF!*4,
IF(Q333=5,0,
IF(Q333=6,0,
IF(Q333=7,#REF!*4)))))))),
IF(AZ333="t",
IF(Q333=0,0,
IF(Q333=1,0,
IF(Q333=2,#REF!*4*2*0.8,
IF(Q333=3,#REF!*4*0.8,
IF(Q333=4,#REF!*4*0.8,
IF(Q333=5,0,
IF(Q333=6,0,
IF(Q333=7,#REF!*4))))))))))</f>
        <v>0</v>
      </c>
      <c r="AS333" s="2" t="e">
        <f>IF(AZ333="s",
IF(Q333=0,0,
IF(Q333=1,#REF!*2,
IF(Q333=2,#REF!*2,
IF(Q333=3,#REF!*2,
IF(Q333=4,#REF!*2,
IF(Q333=5,#REF!*2,
IF(Q333=6,#REF!*2,
IF(Q333=7,#REF!*2)))))))),
IF(AZ333="t",
IF(Q333=0,#REF!*2*0.8,
IF(Q333=1,#REF!*2*0.8,
IF(Q333=2,#REF!*2*0.8,
IF(Q333=3,#REF!*2*0.8,
IF(Q333=4,#REF!*2*0.8,
IF(Q333=5,#REF!*2*0.8,
IF(Q333=6,#REF!*1*0.8,
IF(Q333=7,#REF!*2))))))))))</f>
        <v>#REF!</v>
      </c>
      <c r="AT333" s="2" t="e">
        <f t="shared" si="119"/>
        <v>#REF!</v>
      </c>
      <c r="AU333" s="2">
        <f>IF(AZ333="s",
IF(Q333=0,0,
IF(Q333=1,(14-2)*(#REF!+#REF!)/4*4,
IF(Q333=2,(14-2)*(#REF!+#REF!)/4*2,
IF(Q333=3,(14-2)*(#REF!+#REF!)/4*3,
IF(Q333=4,(14-2)*(#REF!+#REF!)/4,
IF(Q333=5,(14-2)*#REF!/4,
IF(Q333=6,0,
IF(Q333=7,(14)*#REF!)))))))),
IF(AZ333="t",
IF(Q333=0,0,
IF(Q333=1,(11-2)*(#REF!+#REF!)/4*4,
IF(Q333=2,(11-2)*(#REF!+#REF!)/4*2,
IF(Q333=3,(11-2)*(#REF!+#REF!)/4*3,
IF(Q333=4,(11-2)*(#REF!+#REF!)/4,
IF(Q333=5,(11-2)*#REF!/4,
IF(Q333=6,0,
IF(Q333=7,(11)*#REF!))))))))))</f>
        <v>0</v>
      </c>
      <c r="AV333" s="2" t="e">
        <f t="shared" si="120"/>
        <v>#REF!</v>
      </c>
      <c r="AW333" s="2">
        <f t="shared" si="121"/>
        <v>0</v>
      </c>
      <c r="AX333" s="2">
        <f t="shared" si="122"/>
        <v>0</v>
      </c>
      <c r="AY333" s="2" t="e">
        <f t="shared" si="123"/>
        <v>#REF!</v>
      </c>
      <c r="AZ333" s="2" t="s">
        <v>81</v>
      </c>
      <c r="BA333" s="2">
        <f>IF(BG333="A",0,IF(AZ333="s",14*#REF!,IF(AZ333="T",11*#REF!,"HATA")))</f>
        <v>0</v>
      </c>
      <c r="BB333" s="2" t="e">
        <f t="shared" si="124"/>
        <v>#REF!</v>
      </c>
      <c r="BC333" s="2" t="e">
        <f t="shared" si="125"/>
        <v>#REF!</v>
      </c>
      <c r="BD333" s="2" t="e">
        <f>IF(BC333-#REF!=0,"DOĞRU","YANLIŞ")</f>
        <v>#REF!</v>
      </c>
      <c r="BE333" s="2" t="e">
        <f>#REF!-BC333</f>
        <v>#REF!</v>
      </c>
      <c r="BF333" s="2">
        <v>0</v>
      </c>
      <c r="BG333" s="2" t="s">
        <v>110</v>
      </c>
      <c r="BH333" s="2">
        <v>0</v>
      </c>
      <c r="BJ333" s="2">
        <v>0</v>
      </c>
      <c r="BL333" s="7" t="e">
        <f>#REF!*11</f>
        <v>#REF!</v>
      </c>
      <c r="BM333" s="9"/>
      <c r="BN333" s="8"/>
      <c r="BO333" s="13"/>
      <c r="BP333" s="13"/>
      <c r="BQ333" s="13"/>
      <c r="BR333" s="13"/>
      <c r="BS333" s="13"/>
      <c r="BT333" s="10"/>
      <c r="BU333" s="11"/>
      <c r="BV333" s="12"/>
      <c r="CC333" s="41"/>
      <c r="CD333" s="41"/>
      <c r="CE333" s="41"/>
      <c r="CF333" s="42"/>
      <c r="CG333" s="42"/>
      <c r="CH333" s="42"/>
      <c r="CI333" s="42"/>
      <c r="CJ333" s="42"/>
      <c r="CK333" s="42"/>
    </row>
    <row r="334" spans="1:89" hidden="1" x14ac:dyDescent="0.25">
      <c r="A334" s="54" t="s">
        <v>437</v>
      </c>
      <c r="B334" s="54" t="s">
        <v>438</v>
      </c>
      <c r="C334" s="2" t="s">
        <v>438</v>
      </c>
      <c r="D334" s="4" t="s">
        <v>171</v>
      </c>
      <c r="E334" s="4">
        <v>3</v>
      </c>
      <c r="F334" s="5" t="e">
        <f>IF(AZ334="S",
IF(#REF!+BH334=2012,
IF(#REF!=1,"12-13/1",
IF(#REF!=2,"12-13/2",
IF(#REF!=3,"13-14/1",
IF(#REF!=4,"13-14/2","Hata1")))),
IF(#REF!+BH334=2013,
IF(#REF!=1,"13-14/1",
IF(#REF!=2,"13-14/2",
IF(#REF!=3,"14-15/1",
IF(#REF!=4,"14-15/2","Hata2")))),
IF(#REF!+BH334=2014,
IF(#REF!=1,"14-15/1",
IF(#REF!=2,"14-15/2",
IF(#REF!=3,"15-16/1",
IF(#REF!=4,"15-16/2","Hata3")))),
IF(#REF!+BH334=2015,
IF(#REF!=1,"15-16/1",
IF(#REF!=2,"15-16/2",
IF(#REF!=3,"16-17/1",
IF(#REF!=4,"16-17/2","Hata4")))),
IF(#REF!+BH334=2016,
IF(#REF!=1,"16-17/1",
IF(#REF!=2,"16-17/2",
IF(#REF!=3,"17-18/1",
IF(#REF!=4,"17-18/2","Hata5")))),
IF(#REF!+BH334=2017,
IF(#REF!=1,"17-18/1",
IF(#REF!=2,"17-18/2",
IF(#REF!=3,"18-19/1",
IF(#REF!=4,"18-19/2","Hata6")))),
IF(#REF!+BH334=2018,
IF(#REF!=1,"18-19/1",
IF(#REF!=2,"18-19/2",
IF(#REF!=3,"19-20/1",
IF(#REF!=4,"19-20/2","Hata7")))),
IF(#REF!+BH334=2019,
IF(#REF!=1,"19-20/1",
IF(#REF!=2,"19-20/2",
IF(#REF!=3,"20-21/1",
IF(#REF!=4,"20-21/2","Hata8")))),
IF(#REF!+BH334=2020,
IF(#REF!=1,"20-21/1",
IF(#REF!=2,"20-21/2",
IF(#REF!=3,"21-22/1",
IF(#REF!=4,"21-22/2","Hata9")))),
IF(#REF!+BH334=2021,
IF(#REF!=1,"21-22/1",
IF(#REF!=2,"21-22/2",
IF(#REF!=3,"22-23/1",
IF(#REF!=4,"22-23/2","Hata10")))),
IF(#REF!+BH334=2022,
IF(#REF!=1,"22-23/1",
IF(#REF!=2,"22-23/2",
IF(#REF!=3,"23-24/1",
IF(#REF!=4,"23-24/2","Hata11")))),
IF(#REF!+BH334=2023,
IF(#REF!=1,"23-24/1",
IF(#REF!=2,"23-24/2",
IF(#REF!=3,"24-25/1",
IF(#REF!=4,"24-25/2","Hata12")))),
)))))))))))),
IF(AZ334="T",
IF(#REF!+BH334=2012,
IF(#REF!=1,"12-13/1",
IF(#REF!=2,"12-13/2",
IF(#REF!=3,"12-13/3",
IF(#REF!=4,"13-14/1",
IF(#REF!=5,"13-14/2",
IF(#REF!=6,"13-14/3","Hata1")))))),
IF(#REF!+BH334=2013,
IF(#REF!=1,"13-14/1",
IF(#REF!=2,"13-14/2",
IF(#REF!=3,"13-14/3",
IF(#REF!=4,"14-15/1",
IF(#REF!=5,"14-15/2",
IF(#REF!=6,"14-15/3","Hata2")))))),
IF(#REF!+BH334=2014,
IF(#REF!=1,"14-15/1",
IF(#REF!=2,"14-15/2",
IF(#REF!=3,"14-15/3",
IF(#REF!=4,"15-16/1",
IF(#REF!=5,"15-16/2",
IF(#REF!=6,"15-16/3","Hata3")))))),
IF(AND(#REF!+#REF!&gt;2014,#REF!+#REF!&lt;2015,BH334=1),
IF(#REF!=0.1,"14-15/0.1",
IF(#REF!=0.2,"14-15/0.2",
IF(#REF!=0.3,"14-15/0.3","Hata4"))),
IF(#REF!+BH334=2015,
IF(#REF!=1,"15-16/1",
IF(#REF!=2,"15-16/2",
IF(#REF!=3,"15-16/3",
IF(#REF!=4,"16-17/1",
IF(#REF!=5,"16-17/2",
IF(#REF!=6,"16-17/3","Hata5")))))),
IF(#REF!+BH334=2016,
IF(#REF!=1,"16-17/1",
IF(#REF!=2,"16-17/2",
IF(#REF!=3,"16-17/3",
IF(#REF!=4,"17-18/1",
IF(#REF!=5,"17-18/2",
IF(#REF!=6,"17-18/3","Hata6")))))),
IF(#REF!+BH334=2017,
IF(#REF!=1,"17-18/1",
IF(#REF!=2,"17-18/2",
IF(#REF!=3,"17-18/3",
IF(#REF!=4,"18-19/1",
IF(#REF!=5,"18-19/2",
IF(#REF!=6,"18-19/3","Hata7")))))),
IF(#REF!+BH334=2018,
IF(#REF!=1,"18-19/1",
IF(#REF!=2,"18-19/2",
IF(#REF!=3,"18-19/3",
IF(#REF!=4,"19-20/1",
IF(#REF!=5," 19-20/2",
IF(#REF!=6,"19-20/3","Hata8")))))),
IF(#REF!+BH334=2019,
IF(#REF!=1,"19-20/1",
IF(#REF!=2,"19-20/2",
IF(#REF!=3,"19-20/3",
IF(#REF!=4,"20-21/1",
IF(#REF!=5,"20-21/2",
IF(#REF!=6,"20-21/3","Hata9")))))),
IF(#REF!+BH334=2020,
IF(#REF!=1,"20-21/1",
IF(#REF!=2,"20-21/2",
IF(#REF!=3,"20-21/3",
IF(#REF!=4,"21-22/1",
IF(#REF!=5,"21-22/2",
IF(#REF!=6,"21-22/3","Hata10")))))),
IF(#REF!+BH334=2021,
IF(#REF!=1,"21-22/1",
IF(#REF!=2,"21-22/2",
IF(#REF!=3,"21-22/3",
IF(#REF!=4,"22-23/1",
IF(#REF!=5,"22-23/2",
IF(#REF!=6,"22-23/3","Hata11")))))),
IF(#REF!+BH334=2022,
IF(#REF!=1,"22-23/1",
IF(#REF!=2,"22-23/2",
IF(#REF!=3,"22-23/3",
IF(#REF!=4,"23-24/1",
IF(#REF!=5,"23-24/2",
IF(#REF!=6,"23-24/3","Hata12")))))),
IF(#REF!+BH334=2023,
IF(#REF!=1,"23-24/1",
IF(#REF!=2,"23-24/2",
IF(#REF!=3,"23-24/3",
IF(#REF!=4,"24-25/1",
IF(#REF!=5,"24-25/2",
IF(#REF!=6,"24-25/3","Hata13")))))),
))))))))))))))
)</f>
        <v>#REF!</v>
      </c>
      <c r="G334" s="4"/>
      <c r="H334" s="54" t="s">
        <v>133</v>
      </c>
      <c r="I334" s="2">
        <v>54698</v>
      </c>
      <c r="J334" s="2" t="s">
        <v>134</v>
      </c>
      <c r="O334" s="2" t="s">
        <v>332</v>
      </c>
      <c r="P334" s="2" t="s">
        <v>332</v>
      </c>
      <c r="Q334" s="55">
        <v>7</v>
      </c>
      <c r="R334" s="2">
        <f>VLOOKUP($Q334,[1]sistem!$I$3:$L$10,2,FALSE)</f>
        <v>0</v>
      </c>
      <c r="S334" s="2">
        <f>VLOOKUP($Q334,[1]sistem!$I$3:$L$10,3,FALSE)</f>
        <v>1</v>
      </c>
      <c r="T334" s="2">
        <f>VLOOKUP($Q334,[1]sistem!$I$3:$L$10,4,FALSE)</f>
        <v>1</v>
      </c>
      <c r="U334" s="2" t="e">
        <f>VLOOKUP($AZ334,[1]sistem!$I$13:$L$14,2,FALSE)*#REF!</f>
        <v>#REF!</v>
      </c>
      <c r="V334" s="2" t="e">
        <f>VLOOKUP($AZ334,[1]sistem!$I$13:$L$14,3,FALSE)*#REF!</f>
        <v>#REF!</v>
      </c>
      <c r="W334" s="2" t="e">
        <f>VLOOKUP($AZ334,[1]sistem!$I$13:$L$14,4,FALSE)*#REF!</f>
        <v>#REF!</v>
      </c>
      <c r="X334" s="2" t="e">
        <f t="shared" si="112"/>
        <v>#REF!</v>
      </c>
      <c r="Y334" s="2" t="e">
        <f t="shared" si="113"/>
        <v>#REF!</v>
      </c>
      <c r="Z334" s="2" t="e">
        <f t="shared" si="114"/>
        <v>#REF!</v>
      </c>
      <c r="AA334" s="2" t="e">
        <f t="shared" si="115"/>
        <v>#REF!</v>
      </c>
      <c r="AB334" s="2">
        <f>VLOOKUP(AZ334,[1]sistem!$I$18:$J$19,2,FALSE)</f>
        <v>11</v>
      </c>
      <c r="AC334" s="2">
        <v>0.25</v>
      </c>
      <c r="AD334" s="2">
        <f>VLOOKUP($Q334,[1]sistem!$I$3:$M$10,5,FALSE)</f>
        <v>1</v>
      </c>
      <c r="AE334" s="2">
        <v>5</v>
      </c>
      <c r="AG334" s="2">
        <f>AE334*AK334</f>
        <v>55</v>
      </c>
      <c r="AH334" s="2">
        <f>VLOOKUP($Q334,[1]sistem!$I$3:$N$10,6,FALSE)</f>
        <v>2</v>
      </c>
      <c r="AI334" s="2">
        <v>2</v>
      </c>
      <c r="AJ334" s="2">
        <f t="shared" si="116"/>
        <v>4</v>
      </c>
      <c r="AK334" s="2">
        <f>VLOOKUP($AZ334,[1]sistem!$I$18:$K$19,3,FALSE)</f>
        <v>11</v>
      </c>
      <c r="AL334" s="2" t="e">
        <f>AK334*#REF!</f>
        <v>#REF!</v>
      </c>
      <c r="AM334" s="2" t="e">
        <f t="shared" si="117"/>
        <v>#REF!</v>
      </c>
      <c r="AN334" s="2">
        <f t="shared" ref="AN334:AN341" si="126">IF(AZ334="s",30,25)</f>
        <v>25</v>
      </c>
      <c r="AO334" s="2" t="e">
        <f t="shared" si="118"/>
        <v>#REF!</v>
      </c>
      <c r="AP334" s="2" t="e">
        <f>ROUND(AO334-#REF!,0)</f>
        <v>#REF!</v>
      </c>
      <c r="AQ334" s="2">
        <f>IF(AZ334="s",IF(Q334=0,0,
IF(Q334=1,#REF!*4*4,
IF(Q334=2,0,
IF(Q334=3,#REF!*4*2,
IF(Q334=4,0,
IF(Q334=5,0,
IF(Q334=6,0,
IF(Q334=7,0)))))))),
IF(AZ334="t",
IF(Q334=0,0,
IF(Q334=1,#REF!*4*4*0.8,
IF(Q334=2,0,
IF(Q334=3,#REF!*4*2*0.8,
IF(Q334=4,0,
IF(Q334=5,0,
IF(Q334=6,0,
IF(Q334=7,0))))))))))</f>
        <v>0</v>
      </c>
      <c r="AR334" s="2" t="e">
        <f>IF(AZ334="s",
IF(Q334=0,0,
IF(Q334=1,0,
IF(Q334=2,#REF!*4*2,
IF(Q334=3,#REF!*4,
IF(Q334=4,#REF!*4,
IF(Q334=5,0,
IF(Q334=6,0,
IF(Q334=7,#REF!*4)))))))),
IF(AZ334="t",
IF(Q334=0,0,
IF(Q334=1,0,
IF(Q334=2,#REF!*4*2*0.8,
IF(Q334=3,#REF!*4*0.8,
IF(Q334=4,#REF!*4*0.8,
IF(Q334=5,0,
IF(Q334=6,0,
IF(Q334=7,#REF!*4))))))))))</f>
        <v>#REF!</v>
      </c>
      <c r="AS334" s="2" t="e">
        <f>IF(AZ334="s",
IF(Q334=0,0,
IF(Q334=1,#REF!*2,
IF(Q334=2,#REF!*2,
IF(Q334=3,#REF!*2,
IF(Q334=4,#REF!*2,
IF(Q334=5,#REF!*2,
IF(Q334=6,#REF!*2,
IF(Q334=7,#REF!*2)))))))),
IF(AZ334="t",
IF(Q334=0,#REF!*2*0.8,
IF(Q334=1,#REF!*2*0.8,
IF(Q334=2,#REF!*2*0.8,
IF(Q334=3,#REF!*2*0.8,
IF(Q334=4,#REF!*2*0.8,
IF(Q334=5,#REF!*2*0.8,
IF(Q334=6,#REF!*1*0.8,
IF(Q334=7,#REF!*2))))))))))</f>
        <v>#REF!</v>
      </c>
      <c r="AT334" s="2" t="e">
        <f t="shared" si="119"/>
        <v>#REF!</v>
      </c>
      <c r="AU334" s="2" t="e">
        <f>IF(AZ334="s",
IF(Q334=0,0,
IF(Q334=1,(14-2)*(#REF!+#REF!)/4*4,
IF(Q334=2,(14-2)*(#REF!+#REF!)/4*2,
IF(Q334=3,(14-2)*(#REF!+#REF!)/4*3,
IF(Q334=4,(14-2)*(#REF!+#REF!)/4,
IF(Q334=5,(14-2)*#REF!/4,
IF(Q334=6,0,
IF(Q334=7,(14)*#REF!)))))))),
IF(AZ334="t",
IF(Q334=0,0,
IF(Q334=1,(11-2)*(#REF!+#REF!)/4*4,
IF(Q334=2,(11-2)*(#REF!+#REF!)/4*2,
IF(Q334=3,(11-2)*(#REF!+#REF!)/4*3,
IF(Q334=4,(11-2)*(#REF!+#REF!)/4,
IF(Q334=5,(11-2)*#REF!/4,
IF(Q334=6,0,
IF(Q334=7,(11)*#REF!))))))))))</f>
        <v>#REF!</v>
      </c>
      <c r="AV334" s="2" t="e">
        <f t="shared" si="120"/>
        <v>#REF!</v>
      </c>
      <c r="AW334" s="2">
        <f t="shared" si="121"/>
        <v>8</v>
      </c>
      <c r="AX334" s="2">
        <f t="shared" si="122"/>
        <v>4</v>
      </c>
      <c r="AY334" s="2" t="e">
        <f t="shared" si="123"/>
        <v>#REF!</v>
      </c>
      <c r="AZ334" s="2" t="s">
        <v>81</v>
      </c>
      <c r="BA334" s="2" t="e">
        <f>IF(BG334="A",0,IF(AZ334="s",14*#REF!,IF(AZ334="T",11*#REF!,"HATA")))</f>
        <v>#REF!</v>
      </c>
      <c r="BB334" s="2" t="e">
        <f t="shared" si="124"/>
        <v>#REF!</v>
      </c>
      <c r="BC334" s="2" t="e">
        <f t="shared" si="125"/>
        <v>#REF!</v>
      </c>
      <c r="BD334" s="2" t="e">
        <f>IF(BC334-#REF!=0,"DOĞRU","YANLIŞ")</f>
        <v>#REF!</v>
      </c>
      <c r="BE334" s="2" t="e">
        <f>#REF!-BC334</f>
        <v>#REF!</v>
      </c>
      <c r="BF334" s="2">
        <v>0</v>
      </c>
      <c r="BH334" s="2">
        <v>0</v>
      </c>
      <c r="BJ334" s="2">
        <v>7</v>
      </c>
      <c r="BL334" s="7" t="e">
        <f>#REF!*11</f>
        <v>#REF!</v>
      </c>
      <c r="BM334" s="9"/>
      <c r="BN334" s="8"/>
      <c r="BO334" s="13"/>
      <c r="BP334" s="13"/>
      <c r="BQ334" s="13"/>
      <c r="BR334" s="13"/>
      <c r="BS334" s="13"/>
      <c r="BT334" s="10"/>
      <c r="BU334" s="11"/>
      <c r="BV334" s="12"/>
      <c r="CC334" s="51"/>
      <c r="CD334" s="51"/>
      <c r="CE334" s="51"/>
      <c r="CF334" s="52"/>
      <c r="CG334" s="52"/>
      <c r="CH334" s="52"/>
      <c r="CI334" s="52"/>
      <c r="CJ334" s="42"/>
      <c r="CK334" s="42"/>
    </row>
    <row r="335" spans="1:89" hidden="1" x14ac:dyDescent="0.25">
      <c r="A335" s="2" t="s">
        <v>391</v>
      </c>
      <c r="B335" s="2" t="s">
        <v>392</v>
      </c>
      <c r="C335" s="2" t="s">
        <v>392</v>
      </c>
      <c r="D335" s="4" t="s">
        <v>60</v>
      </c>
      <c r="E335" s="4" t="s">
        <v>60</v>
      </c>
      <c r="F335" s="5" t="e">
        <f>IF(AZ335="S",
IF(#REF!+BH335=2012,
IF(#REF!=1,"12-13/1",
IF(#REF!=2,"12-13/2",
IF(#REF!=3,"13-14/1",
IF(#REF!=4,"13-14/2","Hata1")))),
IF(#REF!+BH335=2013,
IF(#REF!=1,"13-14/1",
IF(#REF!=2,"13-14/2",
IF(#REF!=3,"14-15/1",
IF(#REF!=4,"14-15/2","Hata2")))),
IF(#REF!+BH335=2014,
IF(#REF!=1,"14-15/1",
IF(#REF!=2,"14-15/2",
IF(#REF!=3,"15-16/1",
IF(#REF!=4,"15-16/2","Hata3")))),
IF(#REF!+BH335=2015,
IF(#REF!=1,"15-16/1",
IF(#REF!=2,"15-16/2",
IF(#REF!=3,"16-17/1",
IF(#REF!=4,"16-17/2","Hata4")))),
IF(#REF!+BH335=2016,
IF(#REF!=1,"16-17/1",
IF(#REF!=2,"16-17/2",
IF(#REF!=3,"17-18/1",
IF(#REF!=4,"17-18/2","Hata5")))),
IF(#REF!+BH335=2017,
IF(#REF!=1,"17-18/1",
IF(#REF!=2,"17-18/2",
IF(#REF!=3,"18-19/1",
IF(#REF!=4,"18-19/2","Hata6")))),
IF(#REF!+BH335=2018,
IF(#REF!=1,"18-19/1",
IF(#REF!=2,"18-19/2",
IF(#REF!=3,"19-20/1",
IF(#REF!=4,"19-20/2","Hata7")))),
IF(#REF!+BH335=2019,
IF(#REF!=1,"19-20/1",
IF(#REF!=2,"19-20/2",
IF(#REF!=3,"20-21/1",
IF(#REF!=4,"20-21/2","Hata8")))),
IF(#REF!+BH335=2020,
IF(#REF!=1,"20-21/1",
IF(#REF!=2,"20-21/2",
IF(#REF!=3,"21-22/1",
IF(#REF!=4,"21-22/2","Hata9")))),
IF(#REF!+BH335=2021,
IF(#REF!=1,"21-22/1",
IF(#REF!=2,"21-22/2",
IF(#REF!=3,"22-23/1",
IF(#REF!=4,"22-23/2","Hata10")))),
IF(#REF!+BH335=2022,
IF(#REF!=1,"22-23/1",
IF(#REF!=2,"22-23/2",
IF(#REF!=3,"23-24/1",
IF(#REF!=4,"23-24/2","Hata11")))),
IF(#REF!+BH335=2023,
IF(#REF!=1,"23-24/1",
IF(#REF!=2,"23-24/2",
IF(#REF!=3,"24-25/1",
IF(#REF!=4,"24-25/2","Hata12")))),
)))))))))))),
IF(AZ335="T",
IF(#REF!+BH335=2012,
IF(#REF!=1,"12-13/1",
IF(#REF!=2,"12-13/2",
IF(#REF!=3,"12-13/3",
IF(#REF!=4,"13-14/1",
IF(#REF!=5,"13-14/2",
IF(#REF!=6,"13-14/3","Hata1")))))),
IF(#REF!+BH335=2013,
IF(#REF!=1,"13-14/1",
IF(#REF!=2,"13-14/2",
IF(#REF!=3,"13-14/3",
IF(#REF!=4,"14-15/1",
IF(#REF!=5,"14-15/2",
IF(#REF!=6,"14-15/3","Hata2")))))),
IF(#REF!+BH335=2014,
IF(#REF!=1,"14-15/1",
IF(#REF!=2,"14-15/2",
IF(#REF!=3,"14-15/3",
IF(#REF!=4,"15-16/1",
IF(#REF!=5,"15-16/2",
IF(#REF!=6,"15-16/3","Hata3")))))),
IF(AND(#REF!+#REF!&gt;2014,#REF!+#REF!&lt;2015,BH335=1),
IF(#REF!=0.1,"14-15/0.1",
IF(#REF!=0.2,"14-15/0.2",
IF(#REF!=0.3,"14-15/0.3","Hata4"))),
IF(#REF!+BH335=2015,
IF(#REF!=1,"15-16/1",
IF(#REF!=2,"15-16/2",
IF(#REF!=3,"15-16/3",
IF(#REF!=4,"16-17/1",
IF(#REF!=5,"16-17/2",
IF(#REF!=6,"16-17/3","Hata5")))))),
IF(#REF!+BH335=2016,
IF(#REF!=1,"16-17/1",
IF(#REF!=2,"16-17/2",
IF(#REF!=3,"16-17/3",
IF(#REF!=4,"17-18/1",
IF(#REF!=5,"17-18/2",
IF(#REF!=6,"17-18/3","Hata6")))))),
IF(#REF!+BH335=2017,
IF(#REF!=1,"17-18/1",
IF(#REF!=2,"17-18/2",
IF(#REF!=3,"17-18/3",
IF(#REF!=4,"18-19/1",
IF(#REF!=5,"18-19/2",
IF(#REF!=6,"18-19/3","Hata7")))))),
IF(#REF!+BH335=2018,
IF(#REF!=1,"18-19/1",
IF(#REF!=2,"18-19/2",
IF(#REF!=3,"18-19/3",
IF(#REF!=4,"19-20/1",
IF(#REF!=5," 19-20/2",
IF(#REF!=6,"19-20/3","Hata8")))))),
IF(#REF!+BH335=2019,
IF(#REF!=1,"19-20/1",
IF(#REF!=2,"19-20/2",
IF(#REF!=3,"19-20/3",
IF(#REF!=4,"20-21/1",
IF(#REF!=5,"20-21/2",
IF(#REF!=6,"20-21/3","Hata9")))))),
IF(#REF!+BH335=2020,
IF(#REF!=1,"20-21/1",
IF(#REF!=2,"20-21/2",
IF(#REF!=3,"20-21/3",
IF(#REF!=4,"21-22/1",
IF(#REF!=5,"21-22/2",
IF(#REF!=6,"21-22/3","Hata10")))))),
IF(#REF!+BH335=2021,
IF(#REF!=1,"21-22/1",
IF(#REF!=2,"21-22/2",
IF(#REF!=3,"21-22/3",
IF(#REF!=4,"22-23/1",
IF(#REF!=5,"22-23/2",
IF(#REF!=6,"22-23/3","Hata11")))))),
IF(#REF!+BH335=2022,
IF(#REF!=1,"22-23/1",
IF(#REF!=2,"22-23/2",
IF(#REF!=3,"22-23/3",
IF(#REF!=4,"23-24/1",
IF(#REF!=5,"23-24/2",
IF(#REF!=6,"23-24/3","Hata12")))))),
IF(#REF!+BH335=2023,
IF(#REF!=1,"23-24/1",
IF(#REF!=2,"23-24/2",
IF(#REF!=3,"23-24/3",
IF(#REF!=4,"24-25/1",
IF(#REF!=5,"24-25/2",
IF(#REF!=6,"24-25/3","Hata13")))))),
))))))))))))))
)</f>
        <v>#REF!</v>
      </c>
      <c r="G335" s="4"/>
      <c r="H335" s="2" t="s">
        <v>133</v>
      </c>
      <c r="I335" s="2">
        <v>54698</v>
      </c>
      <c r="J335" s="2" t="s">
        <v>134</v>
      </c>
      <c r="O335" s="2" t="s">
        <v>393</v>
      </c>
      <c r="P335" s="2" t="s">
        <v>393</v>
      </c>
      <c r="Q335" s="5">
        <v>4</v>
      </c>
      <c r="R335" s="2">
        <f>VLOOKUP($Q335,[1]sistem!$I$3:$L$10,2,FALSE)</f>
        <v>0</v>
      </c>
      <c r="S335" s="2">
        <f>VLOOKUP($Q335,[1]sistem!$I$3:$L$10,3,FALSE)</f>
        <v>1</v>
      </c>
      <c r="T335" s="2">
        <f>VLOOKUP($Q335,[1]sistem!$I$3:$L$10,4,FALSE)</f>
        <v>1</v>
      </c>
      <c r="U335" s="2" t="e">
        <f>VLOOKUP($AZ335,[1]sistem!$I$13:$L$14,2,FALSE)*#REF!</f>
        <v>#REF!</v>
      </c>
      <c r="V335" s="2" t="e">
        <f>VLOOKUP($AZ335,[1]sistem!$I$13:$L$14,3,FALSE)*#REF!</f>
        <v>#REF!</v>
      </c>
      <c r="W335" s="2" t="e">
        <f>VLOOKUP($AZ335,[1]sistem!$I$13:$L$14,4,FALSE)*#REF!</f>
        <v>#REF!</v>
      </c>
      <c r="X335" s="2" t="e">
        <f t="shared" si="112"/>
        <v>#REF!</v>
      </c>
      <c r="Y335" s="2" t="e">
        <f t="shared" si="113"/>
        <v>#REF!</v>
      </c>
      <c r="Z335" s="2" t="e">
        <f t="shared" si="114"/>
        <v>#REF!</v>
      </c>
      <c r="AA335" s="2" t="e">
        <f t="shared" si="115"/>
        <v>#REF!</v>
      </c>
      <c r="AB335" s="2">
        <f>VLOOKUP(AZ335,[1]sistem!$I$18:$J$19,2,FALSE)</f>
        <v>11</v>
      </c>
      <c r="AC335" s="2">
        <v>0.25</v>
      </c>
      <c r="AD335" s="2">
        <f>VLOOKUP($Q335,[1]sistem!$I$3:$M$10,5,FALSE)</f>
        <v>1</v>
      </c>
      <c r="AG335" s="2" t="e">
        <f>(#REF!+#REF!)*AB335</f>
        <v>#REF!</v>
      </c>
      <c r="AH335" s="2">
        <f>VLOOKUP($Q335,[1]sistem!$I$3:$N$10,6,FALSE)</f>
        <v>2</v>
      </c>
      <c r="AI335" s="2">
        <v>2</v>
      </c>
      <c r="AJ335" s="2">
        <f t="shared" si="116"/>
        <v>4</v>
      </c>
      <c r="AK335" s="2">
        <f>VLOOKUP($AZ335,[1]sistem!$I$18:$K$19,3,FALSE)</f>
        <v>11</v>
      </c>
      <c r="AL335" s="2" t="e">
        <f>AK335*#REF!</f>
        <v>#REF!</v>
      </c>
      <c r="AM335" s="2" t="e">
        <f t="shared" si="117"/>
        <v>#REF!</v>
      </c>
      <c r="AN335" s="2">
        <f t="shared" si="126"/>
        <v>25</v>
      </c>
      <c r="AO335" s="2" t="e">
        <f t="shared" si="118"/>
        <v>#REF!</v>
      </c>
      <c r="AP335" s="2" t="e">
        <f>ROUND(AO335-#REF!,0)</f>
        <v>#REF!</v>
      </c>
      <c r="AQ335" s="2">
        <f>IF(AZ335="s",IF(Q335=0,0,
IF(Q335=1,#REF!*4*4,
IF(Q335=2,0,
IF(Q335=3,#REF!*4*2,
IF(Q335=4,0,
IF(Q335=5,0,
IF(Q335=6,0,
IF(Q335=7,0)))))))),
IF(AZ335="t",
IF(Q335=0,0,
IF(Q335=1,#REF!*4*4*0.8,
IF(Q335=2,0,
IF(Q335=3,#REF!*4*2*0.8,
IF(Q335=4,0,
IF(Q335=5,0,
IF(Q335=6,0,
IF(Q335=7,0))))))))))</f>
        <v>0</v>
      </c>
      <c r="AR335" s="2" t="e">
        <f>IF(AZ335="s",
IF(Q335=0,0,
IF(Q335=1,0,
IF(Q335=2,#REF!*4*2,
IF(Q335=3,#REF!*4,
IF(Q335=4,#REF!*4,
IF(Q335=5,0,
IF(Q335=6,0,
IF(Q335=7,#REF!*4)))))))),
IF(AZ335="t",
IF(Q335=0,0,
IF(Q335=1,0,
IF(Q335=2,#REF!*4*2*0.8,
IF(Q335=3,#REF!*4*0.8,
IF(Q335=4,#REF!*4*0.8,
IF(Q335=5,0,
IF(Q335=6,0,
IF(Q335=7,#REF!*4))))))))))</f>
        <v>#REF!</v>
      </c>
      <c r="AS335" s="2" t="e">
        <f>IF(AZ335="s",
IF(Q335=0,0,
IF(Q335=1,#REF!*2,
IF(Q335=2,#REF!*2,
IF(Q335=3,#REF!*2,
IF(Q335=4,#REF!*2,
IF(Q335=5,#REF!*2,
IF(Q335=6,#REF!*2,
IF(Q335=7,#REF!*2)))))))),
IF(AZ335="t",
IF(Q335=0,#REF!*2*0.8,
IF(Q335=1,#REF!*2*0.8,
IF(Q335=2,#REF!*2*0.8,
IF(Q335=3,#REF!*2*0.8,
IF(Q335=4,#REF!*2*0.8,
IF(Q335=5,#REF!*2*0.8,
IF(Q335=6,#REF!*1*0.8,
IF(Q335=7,#REF!*2))))))))))</f>
        <v>#REF!</v>
      </c>
      <c r="AT335" s="2" t="e">
        <f t="shared" si="119"/>
        <v>#REF!</v>
      </c>
      <c r="AU335" s="2" t="e">
        <f>IF(AZ335="s",
IF(Q335=0,0,
IF(Q335=1,(14-2)*(#REF!+#REF!)/4*4,
IF(Q335=2,(14-2)*(#REF!+#REF!)/4*2,
IF(Q335=3,(14-2)*(#REF!+#REF!)/4*3,
IF(Q335=4,(14-2)*(#REF!+#REF!)/4,
IF(Q335=5,(14-2)*#REF!/4,
IF(Q335=6,0,
IF(Q335=7,(14)*#REF!)))))))),
IF(AZ335="t",
IF(Q335=0,0,
IF(Q335=1,(11-2)*(#REF!+#REF!)/4*4,
IF(Q335=2,(11-2)*(#REF!+#REF!)/4*2,
IF(Q335=3,(11-2)*(#REF!+#REF!)/4*3,
IF(Q335=4,(11-2)*(#REF!+#REF!)/4,
IF(Q335=5,(11-2)*#REF!/4,
IF(Q335=6,0,
IF(Q335=7,(11)*#REF!))))))))))</f>
        <v>#REF!</v>
      </c>
      <c r="AV335" s="2" t="e">
        <f t="shared" si="120"/>
        <v>#REF!</v>
      </c>
      <c r="AW335" s="2">
        <f t="shared" si="121"/>
        <v>8</v>
      </c>
      <c r="AX335" s="2">
        <f t="shared" si="122"/>
        <v>4</v>
      </c>
      <c r="AY335" s="2" t="e">
        <f t="shared" si="123"/>
        <v>#REF!</v>
      </c>
      <c r="AZ335" s="2" t="s">
        <v>81</v>
      </c>
      <c r="BA335" s="2" t="e">
        <f>IF(BG335="A",0,IF(AZ335="s",14*#REF!,IF(AZ335="T",11*#REF!,"HATA")))</f>
        <v>#REF!</v>
      </c>
      <c r="BB335" s="2" t="e">
        <f t="shared" si="124"/>
        <v>#REF!</v>
      </c>
      <c r="BC335" s="2" t="e">
        <f t="shared" si="125"/>
        <v>#REF!</v>
      </c>
      <c r="BD335" s="2" t="e">
        <f>IF(BC335-#REF!=0,"DOĞRU","YANLIŞ")</f>
        <v>#REF!</v>
      </c>
      <c r="BE335" s="2" t="e">
        <f>#REF!-BC335</f>
        <v>#REF!</v>
      </c>
      <c r="BF335" s="2">
        <v>0</v>
      </c>
      <c r="BH335" s="2">
        <v>0</v>
      </c>
      <c r="BJ335" s="2">
        <v>4</v>
      </c>
      <c r="BL335" s="7" t="e">
        <f>#REF!*11</f>
        <v>#REF!</v>
      </c>
      <c r="BM335" s="9"/>
      <c r="BN335" s="8"/>
      <c r="BO335" s="13"/>
      <c r="BP335" s="13"/>
      <c r="BQ335" s="13"/>
      <c r="BR335" s="13"/>
      <c r="BS335" s="13"/>
      <c r="BT335" s="10"/>
      <c r="BU335" s="11"/>
      <c r="BV335" s="12"/>
      <c r="CC335" s="41"/>
      <c r="CD335" s="41"/>
      <c r="CE335" s="41"/>
      <c r="CF335" s="42"/>
      <c r="CG335" s="42"/>
      <c r="CH335" s="42"/>
      <c r="CI335" s="42"/>
      <c r="CJ335" s="42"/>
      <c r="CK335" s="42"/>
    </row>
    <row r="336" spans="1:89" hidden="1" x14ac:dyDescent="0.25">
      <c r="A336" s="2" t="s">
        <v>394</v>
      </c>
      <c r="B336" s="2" t="s">
        <v>395</v>
      </c>
      <c r="C336" s="2" t="s">
        <v>395</v>
      </c>
      <c r="D336" s="4" t="s">
        <v>60</v>
      </c>
      <c r="E336" s="4" t="s">
        <v>60</v>
      </c>
      <c r="F336" s="5" t="e">
        <f>IF(AZ336="S",
IF(#REF!+BH336=2012,
IF(#REF!=1,"12-13/1",
IF(#REF!=2,"12-13/2",
IF(#REF!=3,"13-14/1",
IF(#REF!=4,"13-14/2","Hata1")))),
IF(#REF!+BH336=2013,
IF(#REF!=1,"13-14/1",
IF(#REF!=2,"13-14/2",
IF(#REF!=3,"14-15/1",
IF(#REF!=4,"14-15/2","Hata2")))),
IF(#REF!+BH336=2014,
IF(#REF!=1,"14-15/1",
IF(#REF!=2,"14-15/2",
IF(#REF!=3,"15-16/1",
IF(#REF!=4,"15-16/2","Hata3")))),
IF(#REF!+BH336=2015,
IF(#REF!=1,"15-16/1",
IF(#REF!=2,"15-16/2",
IF(#REF!=3,"16-17/1",
IF(#REF!=4,"16-17/2","Hata4")))),
IF(#REF!+BH336=2016,
IF(#REF!=1,"16-17/1",
IF(#REF!=2,"16-17/2",
IF(#REF!=3,"17-18/1",
IF(#REF!=4,"17-18/2","Hata5")))),
IF(#REF!+BH336=2017,
IF(#REF!=1,"17-18/1",
IF(#REF!=2,"17-18/2",
IF(#REF!=3,"18-19/1",
IF(#REF!=4,"18-19/2","Hata6")))),
IF(#REF!+BH336=2018,
IF(#REF!=1,"18-19/1",
IF(#REF!=2,"18-19/2",
IF(#REF!=3,"19-20/1",
IF(#REF!=4,"19-20/2","Hata7")))),
IF(#REF!+BH336=2019,
IF(#REF!=1,"19-20/1",
IF(#REF!=2,"19-20/2",
IF(#REF!=3,"20-21/1",
IF(#REF!=4,"20-21/2","Hata8")))),
IF(#REF!+BH336=2020,
IF(#REF!=1,"20-21/1",
IF(#REF!=2,"20-21/2",
IF(#REF!=3,"21-22/1",
IF(#REF!=4,"21-22/2","Hata9")))),
IF(#REF!+BH336=2021,
IF(#REF!=1,"21-22/1",
IF(#REF!=2,"21-22/2",
IF(#REF!=3,"22-23/1",
IF(#REF!=4,"22-23/2","Hata10")))),
IF(#REF!+BH336=2022,
IF(#REF!=1,"22-23/1",
IF(#REF!=2,"22-23/2",
IF(#REF!=3,"23-24/1",
IF(#REF!=4,"23-24/2","Hata11")))),
IF(#REF!+BH336=2023,
IF(#REF!=1,"23-24/1",
IF(#REF!=2,"23-24/2",
IF(#REF!=3,"24-25/1",
IF(#REF!=4,"24-25/2","Hata12")))),
)))))))))))),
IF(AZ336="T",
IF(#REF!+BH336=2012,
IF(#REF!=1,"12-13/1",
IF(#REF!=2,"12-13/2",
IF(#REF!=3,"12-13/3",
IF(#REF!=4,"13-14/1",
IF(#REF!=5,"13-14/2",
IF(#REF!=6,"13-14/3","Hata1")))))),
IF(#REF!+BH336=2013,
IF(#REF!=1,"13-14/1",
IF(#REF!=2,"13-14/2",
IF(#REF!=3,"13-14/3",
IF(#REF!=4,"14-15/1",
IF(#REF!=5,"14-15/2",
IF(#REF!=6,"14-15/3","Hata2")))))),
IF(#REF!+BH336=2014,
IF(#REF!=1,"14-15/1",
IF(#REF!=2,"14-15/2",
IF(#REF!=3,"14-15/3",
IF(#REF!=4,"15-16/1",
IF(#REF!=5,"15-16/2",
IF(#REF!=6,"15-16/3","Hata3")))))),
IF(AND(#REF!+#REF!&gt;2014,#REF!+#REF!&lt;2015,BH336=1),
IF(#REF!=0.1,"14-15/0.1",
IF(#REF!=0.2,"14-15/0.2",
IF(#REF!=0.3,"14-15/0.3","Hata4"))),
IF(#REF!+BH336=2015,
IF(#REF!=1,"15-16/1",
IF(#REF!=2,"15-16/2",
IF(#REF!=3,"15-16/3",
IF(#REF!=4,"16-17/1",
IF(#REF!=5,"16-17/2",
IF(#REF!=6,"16-17/3","Hata5")))))),
IF(#REF!+BH336=2016,
IF(#REF!=1,"16-17/1",
IF(#REF!=2,"16-17/2",
IF(#REF!=3,"16-17/3",
IF(#REF!=4,"17-18/1",
IF(#REF!=5,"17-18/2",
IF(#REF!=6,"17-18/3","Hata6")))))),
IF(#REF!+BH336=2017,
IF(#REF!=1,"17-18/1",
IF(#REF!=2,"17-18/2",
IF(#REF!=3,"17-18/3",
IF(#REF!=4,"18-19/1",
IF(#REF!=5,"18-19/2",
IF(#REF!=6,"18-19/3","Hata7")))))),
IF(#REF!+BH336=2018,
IF(#REF!=1,"18-19/1",
IF(#REF!=2,"18-19/2",
IF(#REF!=3,"18-19/3",
IF(#REF!=4,"19-20/1",
IF(#REF!=5," 19-20/2",
IF(#REF!=6,"19-20/3","Hata8")))))),
IF(#REF!+BH336=2019,
IF(#REF!=1,"19-20/1",
IF(#REF!=2,"19-20/2",
IF(#REF!=3,"19-20/3",
IF(#REF!=4,"20-21/1",
IF(#REF!=5,"20-21/2",
IF(#REF!=6,"20-21/3","Hata9")))))),
IF(#REF!+BH336=2020,
IF(#REF!=1,"20-21/1",
IF(#REF!=2,"20-21/2",
IF(#REF!=3,"20-21/3",
IF(#REF!=4,"21-22/1",
IF(#REF!=5,"21-22/2",
IF(#REF!=6,"21-22/3","Hata10")))))),
IF(#REF!+BH336=2021,
IF(#REF!=1,"21-22/1",
IF(#REF!=2,"21-22/2",
IF(#REF!=3,"21-22/3",
IF(#REF!=4,"22-23/1",
IF(#REF!=5,"22-23/2",
IF(#REF!=6,"22-23/3","Hata11")))))),
IF(#REF!+BH336=2022,
IF(#REF!=1,"22-23/1",
IF(#REF!=2,"22-23/2",
IF(#REF!=3,"22-23/3",
IF(#REF!=4,"23-24/1",
IF(#REF!=5,"23-24/2",
IF(#REF!=6,"23-24/3","Hata12")))))),
IF(#REF!+BH336=2023,
IF(#REF!=1,"23-24/1",
IF(#REF!=2,"23-24/2",
IF(#REF!=3,"23-24/3",
IF(#REF!=4,"24-25/1",
IF(#REF!=5,"24-25/2",
IF(#REF!=6,"24-25/3","Hata13")))))),
))))))))))))))
)</f>
        <v>#REF!</v>
      </c>
      <c r="G336" s="4"/>
      <c r="H336" s="2" t="s">
        <v>133</v>
      </c>
      <c r="I336" s="2">
        <v>54698</v>
      </c>
      <c r="J336" s="2" t="s">
        <v>134</v>
      </c>
      <c r="O336" s="2" t="s">
        <v>387</v>
      </c>
      <c r="P336" s="2" t="s">
        <v>387</v>
      </c>
      <c r="Q336" s="5">
        <v>4</v>
      </c>
      <c r="R336" s="2">
        <f>VLOOKUP($Q336,[1]sistem!$I$3:$L$10,2,FALSE)</f>
        <v>0</v>
      </c>
      <c r="S336" s="2">
        <f>VLOOKUP($Q336,[1]sistem!$I$3:$L$10,3,FALSE)</f>
        <v>1</v>
      </c>
      <c r="T336" s="2">
        <f>VLOOKUP($Q336,[1]sistem!$I$3:$L$10,4,FALSE)</f>
        <v>1</v>
      </c>
      <c r="U336" s="2" t="e">
        <f>VLOOKUP($AZ336,[1]sistem!$I$13:$L$14,2,FALSE)*#REF!</f>
        <v>#REF!</v>
      </c>
      <c r="V336" s="2" t="e">
        <f>VLOOKUP($AZ336,[1]sistem!$I$13:$L$14,3,FALSE)*#REF!</f>
        <v>#REF!</v>
      </c>
      <c r="W336" s="2" t="e">
        <f>VLOOKUP($AZ336,[1]sistem!$I$13:$L$14,4,FALSE)*#REF!</f>
        <v>#REF!</v>
      </c>
      <c r="X336" s="2" t="e">
        <f t="shared" si="112"/>
        <v>#REF!</v>
      </c>
      <c r="Y336" s="2" t="e">
        <f t="shared" si="113"/>
        <v>#REF!</v>
      </c>
      <c r="Z336" s="2" t="e">
        <f t="shared" si="114"/>
        <v>#REF!</v>
      </c>
      <c r="AA336" s="2" t="e">
        <f t="shared" si="115"/>
        <v>#REF!</v>
      </c>
      <c r="AB336" s="2">
        <f>VLOOKUP(AZ336,[1]sistem!$I$18:$J$19,2,FALSE)</f>
        <v>11</v>
      </c>
      <c r="AC336" s="2">
        <v>0.25</v>
      </c>
      <c r="AD336" s="2">
        <f>VLOOKUP($Q336,[1]sistem!$I$3:$M$10,5,FALSE)</f>
        <v>1</v>
      </c>
      <c r="AG336" s="2" t="e">
        <f>(#REF!+#REF!)*AB336</f>
        <v>#REF!</v>
      </c>
      <c r="AH336" s="2">
        <f>VLOOKUP($Q336,[1]sistem!$I$3:$N$10,6,FALSE)</f>
        <v>2</v>
      </c>
      <c r="AI336" s="2">
        <v>2</v>
      </c>
      <c r="AJ336" s="2">
        <f t="shared" si="116"/>
        <v>4</v>
      </c>
      <c r="AK336" s="2">
        <f>VLOOKUP($AZ336,[1]sistem!$I$18:$K$19,3,FALSE)</f>
        <v>11</v>
      </c>
      <c r="AL336" s="2" t="e">
        <f>AK336*#REF!</f>
        <v>#REF!</v>
      </c>
      <c r="AM336" s="2" t="e">
        <f t="shared" si="117"/>
        <v>#REF!</v>
      </c>
      <c r="AN336" s="2">
        <f t="shared" si="126"/>
        <v>25</v>
      </c>
      <c r="AO336" s="2" t="e">
        <f t="shared" si="118"/>
        <v>#REF!</v>
      </c>
      <c r="AP336" s="2" t="e">
        <f>ROUND(AO336-#REF!,0)</f>
        <v>#REF!</v>
      </c>
      <c r="AQ336" s="2">
        <f>IF(AZ336="s",IF(Q336=0,0,
IF(Q336=1,#REF!*4*4,
IF(Q336=2,0,
IF(Q336=3,#REF!*4*2,
IF(Q336=4,0,
IF(Q336=5,0,
IF(Q336=6,0,
IF(Q336=7,0)))))))),
IF(AZ336="t",
IF(Q336=0,0,
IF(Q336=1,#REF!*4*4*0.8,
IF(Q336=2,0,
IF(Q336=3,#REF!*4*2*0.8,
IF(Q336=4,0,
IF(Q336=5,0,
IF(Q336=6,0,
IF(Q336=7,0))))))))))</f>
        <v>0</v>
      </c>
      <c r="AR336" s="2" t="e">
        <f>IF(AZ336="s",
IF(Q336=0,0,
IF(Q336=1,0,
IF(Q336=2,#REF!*4*2,
IF(Q336=3,#REF!*4,
IF(Q336=4,#REF!*4,
IF(Q336=5,0,
IF(Q336=6,0,
IF(Q336=7,#REF!*4)))))))),
IF(AZ336="t",
IF(Q336=0,0,
IF(Q336=1,0,
IF(Q336=2,#REF!*4*2*0.8,
IF(Q336=3,#REF!*4*0.8,
IF(Q336=4,#REF!*4*0.8,
IF(Q336=5,0,
IF(Q336=6,0,
IF(Q336=7,#REF!*4))))))))))</f>
        <v>#REF!</v>
      </c>
      <c r="AS336" s="2" t="e">
        <f>IF(AZ336="s",
IF(Q336=0,0,
IF(Q336=1,#REF!*2,
IF(Q336=2,#REF!*2,
IF(Q336=3,#REF!*2,
IF(Q336=4,#REF!*2,
IF(Q336=5,#REF!*2,
IF(Q336=6,#REF!*2,
IF(Q336=7,#REF!*2)))))))),
IF(AZ336="t",
IF(Q336=0,#REF!*2*0.8,
IF(Q336=1,#REF!*2*0.8,
IF(Q336=2,#REF!*2*0.8,
IF(Q336=3,#REF!*2*0.8,
IF(Q336=4,#REF!*2*0.8,
IF(Q336=5,#REF!*2*0.8,
IF(Q336=6,#REF!*1*0.8,
IF(Q336=7,#REF!*2))))))))))</f>
        <v>#REF!</v>
      </c>
      <c r="AT336" s="2" t="e">
        <f t="shared" si="119"/>
        <v>#REF!</v>
      </c>
      <c r="AU336" s="2" t="e">
        <f>IF(AZ336="s",
IF(Q336=0,0,
IF(Q336=1,(14-2)*(#REF!+#REF!)/4*4,
IF(Q336=2,(14-2)*(#REF!+#REF!)/4*2,
IF(Q336=3,(14-2)*(#REF!+#REF!)/4*3,
IF(Q336=4,(14-2)*(#REF!+#REF!)/4,
IF(Q336=5,(14-2)*#REF!/4,
IF(Q336=6,0,
IF(Q336=7,(14)*#REF!)))))))),
IF(AZ336="t",
IF(Q336=0,0,
IF(Q336=1,(11-2)*(#REF!+#REF!)/4*4,
IF(Q336=2,(11-2)*(#REF!+#REF!)/4*2,
IF(Q336=3,(11-2)*(#REF!+#REF!)/4*3,
IF(Q336=4,(11-2)*(#REF!+#REF!)/4,
IF(Q336=5,(11-2)*#REF!/4,
IF(Q336=6,0,
IF(Q336=7,(11)*#REF!))))))))))</f>
        <v>#REF!</v>
      </c>
      <c r="AV336" s="2" t="e">
        <f t="shared" si="120"/>
        <v>#REF!</v>
      </c>
      <c r="AW336" s="2">
        <f t="shared" si="121"/>
        <v>8</v>
      </c>
      <c r="AX336" s="2">
        <f t="shared" si="122"/>
        <v>4</v>
      </c>
      <c r="AY336" s="2" t="e">
        <f t="shared" si="123"/>
        <v>#REF!</v>
      </c>
      <c r="AZ336" s="2" t="s">
        <v>81</v>
      </c>
      <c r="BA336" s="2" t="e">
        <f>IF(BG336="A",0,IF(AZ336="s",14*#REF!,IF(AZ336="T",11*#REF!,"HATA")))</f>
        <v>#REF!</v>
      </c>
      <c r="BB336" s="2" t="e">
        <f t="shared" si="124"/>
        <v>#REF!</v>
      </c>
      <c r="BC336" s="2" t="e">
        <f t="shared" si="125"/>
        <v>#REF!</v>
      </c>
      <c r="BD336" s="2" t="e">
        <f>IF(BC336-#REF!=0,"DOĞRU","YANLIŞ")</f>
        <v>#REF!</v>
      </c>
      <c r="BE336" s="2" t="e">
        <f>#REF!-BC336</f>
        <v>#REF!</v>
      </c>
      <c r="BF336" s="2">
        <v>0</v>
      </c>
      <c r="BH336" s="2">
        <v>0</v>
      </c>
      <c r="BJ336" s="2">
        <v>4</v>
      </c>
      <c r="BL336" s="7" t="e">
        <f>#REF!*11</f>
        <v>#REF!</v>
      </c>
      <c r="BM336" s="9"/>
      <c r="BN336" s="8"/>
      <c r="BO336" s="13"/>
      <c r="BP336" s="13"/>
      <c r="BQ336" s="13"/>
      <c r="BR336" s="13"/>
      <c r="BS336" s="13"/>
      <c r="BT336" s="10"/>
      <c r="BU336" s="11"/>
      <c r="BV336" s="12"/>
      <c r="CC336" s="41"/>
      <c r="CD336" s="41"/>
      <c r="CE336" s="41"/>
      <c r="CF336" s="42"/>
      <c r="CG336" s="42"/>
      <c r="CH336" s="42"/>
      <c r="CI336" s="42"/>
      <c r="CJ336" s="42"/>
      <c r="CK336" s="42"/>
    </row>
    <row r="337" spans="1:89" hidden="1" x14ac:dyDescent="0.25">
      <c r="A337" s="2" t="s">
        <v>385</v>
      </c>
      <c r="B337" s="2" t="s">
        <v>386</v>
      </c>
      <c r="C337" s="2" t="s">
        <v>386</v>
      </c>
      <c r="D337" s="4" t="s">
        <v>60</v>
      </c>
      <c r="E337" s="4" t="s">
        <v>60</v>
      </c>
      <c r="F337" s="5" t="e">
        <f>IF(AZ337="S",
IF(#REF!+BH337=2012,
IF(#REF!=1,"12-13/1",
IF(#REF!=2,"12-13/2",
IF(#REF!=3,"13-14/1",
IF(#REF!=4,"13-14/2","Hata1")))),
IF(#REF!+BH337=2013,
IF(#REF!=1,"13-14/1",
IF(#REF!=2,"13-14/2",
IF(#REF!=3,"14-15/1",
IF(#REF!=4,"14-15/2","Hata2")))),
IF(#REF!+BH337=2014,
IF(#REF!=1,"14-15/1",
IF(#REF!=2,"14-15/2",
IF(#REF!=3,"15-16/1",
IF(#REF!=4,"15-16/2","Hata3")))),
IF(#REF!+BH337=2015,
IF(#REF!=1,"15-16/1",
IF(#REF!=2,"15-16/2",
IF(#REF!=3,"16-17/1",
IF(#REF!=4,"16-17/2","Hata4")))),
IF(#REF!+BH337=2016,
IF(#REF!=1,"16-17/1",
IF(#REF!=2,"16-17/2",
IF(#REF!=3,"17-18/1",
IF(#REF!=4,"17-18/2","Hata5")))),
IF(#REF!+BH337=2017,
IF(#REF!=1,"17-18/1",
IF(#REF!=2,"17-18/2",
IF(#REF!=3,"18-19/1",
IF(#REF!=4,"18-19/2","Hata6")))),
IF(#REF!+BH337=2018,
IF(#REF!=1,"18-19/1",
IF(#REF!=2,"18-19/2",
IF(#REF!=3,"19-20/1",
IF(#REF!=4,"19-20/2","Hata7")))),
IF(#REF!+BH337=2019,
IF(#REF!=1,"19-20/1",
IF(#REF!=2,"19-20/2",
IF(#REF!=3,"20-21/1",
IF(#REF!=4,"20-21/2","Hata8")))),
IF(#REF!+BH337=2020,
IF(#REF!=1,"20-21/1",
IF(#REF!=2,"20-21/2",
IF(#REF!=3,"21-22/1",
IF(#REF!=4,"21-22/2","Hata9")))),
IF(#REF!+BH337=2021,
IF(#REF!=1,"21-22/1",
IF(#REF!=2,"21-22/2",
IF(#REF!=3,"22-23/1",
IF(#REF!=4,"22-23/2","Hata10")))),
IF(#REF!+BH337=2022,
IF(#REF!=1,"22-23/1",
IF(#REF!=2,"22-23/2",
IF(#REF!=3,"23-24/1",
IF(#REF!=4,"23-24/2","Hata11")))),
IF(#REF!+BH337=2023,
IF(#REF!=1,"23-24/1",
IF(#REF!=2,"23-24/2",
IF(#REF!=3,"24-25/1",
IF(#REF!=4,"24-25/2","Hata12")))),
)))))))))))),
IF(AZ337="T",
IF(#REF!+BH337=2012,
IF(#REF!=1,"12-13/1",
IF(#REF!=2,"12-13/2",
IF(#REF!=3,"12-13/3",
IF(#REF!=4,"13-14/1",
IF(#REF!=5,"13-14/2",
IF(#REF!=6,"13-14/3","Hata1")))))),
IF(#REF!+BH337=2013,
IF(#REF!=1,"13-14/1",
IF(#REF!=2,"13-14/2",
IF(#REF!=3,"13-14/3",
IF(#REF!=4,"14-15/1",
IF(#REF!=5,"14-15/2",
IF(#REF!=6,"14-15/3","Hata2")))))),
IF(#REF!+BH337=2014,
IF(#REF!=1,"14-15/1",
IF(#REF!=2,"14-15/2",
IF(#REF!=3,"14-15/3",
IF(#REF!=4,"15-16/1",
IF(#REF!=5,"15-16/2",
IF(#REF!=6,"15-16/3","Hata3")))))),
IF(AND(#REF!+#REF!&gt;2014,#REF!+#REF!&lt;2015,BH337=1),
IF(#REF!=0.1,"14-15/0.1",
IF(#REF!=0.2,"14-15/0.2",
IF(#REF!=0.3,"14-15/0.3","Hata4"))),
IF(#REF!+BH337=2015,
IF(#REF!=1,"15-16/1",
IF(#REF!=2,"15-16/2",
IF(#REF!=3,"15-16/3",
IF(#REF!=4,"16-17/1",
IF(#REF!=5,"16-17/2",
IF(#REF!=6,"16-17/3","Hata5")))))),
IF(#REF!+BH337=2016,
IF(#REF!=1,"16-17/1",
IF(#REF!=2,"16-17/2",
IF(#REF!=3,"16-17/3",
IF(#REF!=4,"17-18/1",
IF(#REF!=5,"17-18/2",
IF(#REF!=6,"17-18/3","Hata6")))))),
IF(#REF!+BH337=2017,
IF(#REF!=1,"17-18/1",
IF(#REF!=2,"17-18/2",
IF(#REF!=3,"17-18/3",
IF(#REF!=4,"18-19/1",
IF(#REF!=5,"18-19/2",
IF(#REF!=6,"18-19/3","Hata7")))))),
IF(#REF!+BH337=2018,
IF(#REF!=1,"18-19/1",
IF(#REF!=2,"18-19/2",
IF(#REF!=3,"18-19/3",
IF(#REF!=4,"19-20/1",
IF(#REF!=5," 19-20/2",
IF(#REF!=6,"19-20/3","Hata8")))))),
IF(#REF!+BH337=2019,
IF(#REF!=1,"19-20/1",
IF(#REF!=2,"19-20/2",
IF(#REF!=3,"19-20/3",
IF(#REF!=4,"20-21/1",
IF(#REF!=5,"20-21/2",
IF(#REF!=6,"20-21/3","Hata9")))))),
IF(#REF!+BH337=2020,
IF(#REF!=1,"20-21/1",
IF(#REF!=2,"20-21/2",
IF(#REF!=3,"20-21/3",
IF(#REF!=4,"21-22/1",
IF(#REF!=5,"21-22/2",
IF(#REF!=6,"21-22/3","Hata10")))))),
IF(#REF!+BH337=2021,
IF(#REF!=1,"21-22/1",
IF(#REF!=2,"21-22/2",
IF(#REF!=3,"21-22/3",
IF(#REF!=4,"22-23/1",
IF(#REF!=5,"22-23/2",
IF(#REF!=6,"22-23/3","Hata11")))))),
IF(#REF!+BH337=2022,
IF(#REF!=1,"22-23/1",
IF(#REF!=2,"22-23/2",
IF(#REF!=3,"22-23/3",
IF(#REF!=4,"23-24/1",
IF(#REF!=5,"23-24/2",
IF(#REF!=6,"23-24/3","Hata12")))))),
IF(#REF!+BH337=2023,
IF(#REF!=1,"23-24/1",
IF(#REF!=2,"23-24/2",
IF(#REF!=3,"23-24/3",
IF(#REF!=4,"24-25/1",
IF(#REF!=5,"24-25/2",
IF(#REF!=6,"24-25/3","Hata13")))))),
))))))))))))))
)</f>
        <v>#REF!</v>
      </c>
      <c r="G337" s="4"/>
      <c r="H337" s="2" t="s">
        <v>133</v>
      </c>
      <c r="I337" s="2">
        <v>54698</v>
      </c>
      <c r="J337" s="2" t="s">
        <v>134</v>
      </c>
      <c r="O337" s="2" t="s">
        <v>387</v>
      </c>
      <c r="P337" s="2" t="s">
        <v>387</v>
      </c>
      <c r="Q337" s="5">
        <v>4</v>
      </c>
      <c r="R337" s="2">
        <f>VLOOKUP($Q337,[1]sistem!$I$3:$L$10,2,FALSE)</f>
        <v>0</v>
      </c>
      <c r="S337" s="2">
        <f>VLOOKUP($Q337,[1]sistem!$I$3:$L$10,3,FALSE)</f>
        <v>1</v>
      </c>
      <c r="T337" s="2">
        <f>VLOOKUP($Q337,[1]sistem!$I$3:$L$10,4,FALSE)</f>
        <v>1</v>
      </c>
      <c r="U337" s="2" t="e">
        <f>VLOOKUP($AZ337,[1]sistem!$I$13:$L$14,2,FALSE)*#REF!</f>
        <v>#REF!</v>
      </c>
      <c r="V337" s="2" t="e">
        <f>VLOOKUP($AZ337,[1]sistem!$I$13:$L$14,3,FALSE)*#REF!</f>
        <v>#REF!</v>
      </c>
      <c r="W337" s="2" t="e">
        <f>VLOOKUP($AZ337,[1]sistem!$I$13:$L$14,4,FALSE)*#REF!</f>
        <v>#REF!</v>
      </c>
      <c r="X337" s="2" t="e">
        <f t="shared" si="112"/>
        <v>#REF!</v>
      </c>
      <c r="Y337" s="2" t="e">
        <f t="shared" si="113"/>
        <v>#REF!</v>
      </c>
      <c r="Z337" s="2" t="e">
        <f t="shared" si="114"/>
        <v>#REF!</v>
      </c>
      <c r="AA337" s="2" t="e">
        <f t="shared" si="115"/>
        <v>#REF!</v>
      </c>
      <c r="AB337" s="2">
        <f>VLOOKUP(AZ337,[1]sistem!$I$18:$J$19,2,FALSE)</f>
        <v>11</v>
      </c>
      <c r="AC337" s="2">
        <v>0.25</v>
      </c>
      <c r="AD337" s="2">
        <f>VLOOKUP($Q337,[1]sistem!$I$3:$M$10,5,FALSE)</f>
        <v>1</v>
      </c>
      <c r="AG337" s="2" t="e">
        <f>(#REF!+#REF!)*AB337</f>
        <v>#REF!</v>
      </c>
      <c r="AH337" s="2">
        <f>VLOOKUP($Q337,[1]sistem!$I$3:$N$10,6,FALSE)</f>
        <v>2</v>
      </c>
      <c r="AI337" s="2">
        <v>2</v>
      </c>
      <c r="AJ337" s="2">
        <f t="shared" si="116"/>
        <v>4</v>
      </c>
      <c r="AK337" s="2">
        <f>VLOOKUP($AZ337,[1]sistem!$I$18:$K$19,3,FALSE)</f>
        <v>11</v>
      </c>
      <c r="AL337" s="2" t="e">
        <f>AK337*#REF!</f>
        <v>#REF!</v>
      </c>
      <c r="AM337" s="2" t="e">
        <f t="shared" si="117"/>
        <v>#REF!</v>
      </c>
      <c r="AN337" s="2">
        <f t="shared" si="126"/>
        <v>25</v>
      </c>
      <c r="AO337" s="2" t="e">
        <f t="shared" si="118"/>
        <v>#REF!</v>
      </c>
      <c r="AP337" s="2" t="e">
        <f>ROUND(AO337-#REF!,0)</f>
        <v>#REF!</v>
      </c>
      <c r="AQ337" s="2">
        <f>IF(AZ337="s",IF(Q337=0,0,
IF(Q337=1,#REF!*4*4,
IF(Q337=2,0,
IF(Q337=3,#REF!*4*2,
IF(Q337=4,0,
IF(Q337=5,0,
IF(Q337=6,0,
IF(Q337=7,0)))))))),
IF(AZ337="t",
IF(Q337=0,0,
IF(Q337=1,#REF!*4*4*0.8,
IF(Q337=2,0,
IF(Q337=3,#REF!*4*2*0.8,
IF(Q337=4,0,
IF(Q337=5,0,
IF(Q337=6,0,
IF(Q337=7,0))))))))))</f>
        <v>0</v>
      </c>
      <c r="AR337" s="2" t="e">
        <f>IF(AZ337="s",
IF(Q337=0,0,
IF(Q337=1,0,
IF(Q337=2,#REF!*4*2,
IF(Q337=3,#REF!*4,
IF(Q337=4,#REF!*4,
IF(Q337=5,0,
IF(Q337=6,0,
IF(Q337=7,#REF!*4)))))))),
IF(AZ337="t",
IF(Q337=0,0,
IF(Q337=1,0,
IF(Q337=2,#REF!*4*2*0.8,
IF(Q337=3,#REF!*4*0.8,
IF(Q337=4,#REF!*4*0.8,
IF(Q337=5,0,
IF(Q337=6,0,
IF(Q337=7,#REF!*4))))))))))</f>
        <v>#REF!</v>
      </c>
      <c r="AS337" s="2" t="e">
        <f>IF(AZ337="s",
IF(Q337=0,0,
IF(Q337=1,#REF!*2,
IF(Q337=2,#REF!*2,
IF(Q337=3,#REF!*2,
IF(Q337=4,#REF!*2,
IF(Q337=5,#REF!*2,
IF(Q337=6,#REF!*2,
IF(Q337=7,#REF!*2)))))))),
IF(AZ337="t",
IF(Q337=0,#REF!*2*0.8,
IF(Q337=1,#REF!*2*0.8,
IF(Q337=2,#REF!*2*0.8,
IF(Q337=3,#REF!*2*0.8,
IF(Q337=4,#REF!*2*0.8,
IF(Q337=5,#REF!*2*0.8,
IF(Q337=6,#REF!*1*0.8,
IF(Q337=7,#REF!*2))))))))))</f>
        <v>#REF!</v>
      </c>
      <c r="AT337" s="2" t="e">
        <f t="shared" si="119"/>
        <v>#REF!</v>
      </c>
      <c r="AU337" s="2" t="e">
        <f>IF(AZ337="s",
IF(Q337=0,0,
IF(Q337=1,(14-2)*(#REF!+#REF!)/4*4,
IF(Q337=2,(14-2)*(#REF!+#REF!)/4*2,
IF(Q337=3,(14-2)*(#REF!+#REF!)/4*3,
IF(Q337=4,(14-2)*(#REF!+#REF!)/4,
IF(Q337=5,(14-2)*#REF!/4,
IF(Q337=6,0,
IF(Q337=7,(14)*#REF!)))))))),
IF(AZ337="t",
IF(Q337=0,0,
IF(Q337=1,(11-2)*(#REF!+#REF!)/4*4,
IF(Q337=2,(11-2)*(#REF!+#REF!)/4*2,
IF(Q337=3,(11-2)*(#REF!+#REF!)/4*3,
IF(Q337=4,(11-2)*(#REF!+#REF!)/4,
IF(Q337=5,(11-2)*#REF!/4,
IF(Q337=6,0,
IF(Q337=7,(11)*#REF!))))))))))</f>
        <v>#REF!</v>
      </c>
      <c r="AV337" s="2" t="e">
        <f t="shared" si="120"/>
        <v>#REF!</v>
      </c>
      <c r="AW337" s="2">
        <f t="shared" si="121"/>
        <v>8</v>
      </c>
      <c r="AX337" s="2">
        <f t="shared" si="122"/>
        <v>4</v>
      </c>
      <c r="AY337" s="2" t="e">
        <f t="shared" si="123"/>
        <v>#REF!</v>
      </c>
      <c r="AZ337" s="2" t="s">
        <v>81</v>
      </c>
      <c r="BA337" s="2" t="e">
        <f>IF(BG337="A",0,IF(AZ337="s",14*#REF!,IF(AZ337="T",11*#REF!,"HATA")))</f>
        <v>#REF!</v>
      </c>
      <c r="BB337" s="2" t="e">
        <f t="shared" si="124"/>
        <v>#REF!</v>
      </c>
      <c r="BC337" s="2" t="e">
        <f t="shared" si="125"/>
        <v>#REF!</v>
      </c>
      <c r="BD337" s="2" t="e">
        <f>IF(BC337-#REF!=0,"DOĞRU","YANLIŞ")</f>
        <v>#REF!</v>
      </c>
      <c r="BE337" s="2" t="e">
        <f>#REF!-BC337</f>
        <v>#REF!</v>
      </c>
      <c r="BF337" s="2">
        <v>0</v>
      </c>
      <c r="BH337" s="2">
        <v>0</v>
      </c>
      <c r="BJ337" s="2">
        <v>4</v>
      </c>
      <c r="BL337" s="7" t="e">
        <f>#REF!*11</f>
        <v>#REF!</v>
      </c>
      <c r="BM337" s="9"/>
      <c r="BN337" s="8"/>
      <c r="BO337" s="13"/>
      <c r="BP337" s="13"/>
      <c r="BQ337" s="13"/>
      <c r="BR337" s="13"/>
      <c r="BS337" s="13"/>
      <c r="BT337" s="10"/>
      <c r="BU337" s="11"/>
      <c r="BV337" s="12"/>
      <c r="CC337" s="41"/>
      <c r="CD337" s="41"/>
      <c r="CE337" s="41"/>
      <c r="CF337" s="42"/>
      <c r="CG337" s="42"/>
      <c r="CH337" s="42"/>
      <c r="CI337" s="42"/>
      <c r="CJ337" s="42"/>
      <c r="CK337" s="42"/>
    </row>
    <row r="338" spans="1:89" hidden="1" x14ac:dyDescent="0.25">
      <c r="A338" s="2" t="s">
        <v>388</v>
      </c>
      <c r="B338" s="2" t="s">
        <v>389</v>
      </c>
      <c r="C338" s="2" t="s">
        <v>389</v>
      </c>
      <c r="D338" s="4" t="s">
        <v>60</v>
      </c>
      <c r="E338" s="4" t="s">
        <v>60</v>
      </c>
      <c r="F338" s="5" t="e">
        <f>IF(AZ338="S",
IF(#REF!+BH338=2012,
IF(#REF!=1,"12-13/1",
IF(#REF!=2,"12-13/2",
IF(#REF!=3,"13-14/1",
IF(#REF!=4,"13-14/2","Hata1")))),
IF(#REF!+BH338=2013,
IF(#REF!=1,"13-14/1",
IF(#REF!=2,"13-14/2",
IF(#REF!=3,"14-15/1",
IF(#REF!=4,"14-15/2","Hata2")))),
IF(#REF!+BH338=2014,
IF(#REF!=1,"14-15/1",
IF(#REF!=2,"14-15/2",
IF(#REF!=3,"15-16/1",
IF(#REF!=4,"15-16/2","Hata3")))),
IF(#REF!+BH338=2015,
IF(#REF!=1,"15-16/1",
IF(#REF!=2,"15-16/2",
IF(#REF!=3,"16-17/1",
IF(#REF!=4,"16-17/2","Hata4")))),
IF(#REF!+BH338=2016,
IF(#REF!=1,"16-17/1",
IF(#REF!=2,"16-17/2",
IF(#REF!=3,"17-18/1",
IF(#REF!=4,"17-18/2","Hata5")))),
IF(#REF!+BH338=2017,
IF(#REF!=1,"17-18/1",
IF(#REF!=2,"17-18/2",
IF(#REF!=3,"18-19/1",
IF(#REF!=4,"18-19/2","Hata6")))),
IF(#REF!+BH338=2018,
IF(#REF!=1,"18-19/1",
IF(#REF!=2,"18-19/2",
IF(#REF!=3,"19-20/1",
IF(#REF!=4,"19-20/2","Hata7")))),
IF(#REF!+BH338=2019,
IF(#REF!=1,"19-20/1",
IF(#REF!=2,"19-20/2",
IF(#REF!=3,"20-21/1",
IF(#REF!=4,"20-21/2","Hata8")))),
IF(#REF!+BH338=2020,
IF(#REF!=1,"20-21/1",
IF(#REF!=2,"20-21/2",
IF(#REF!=3,"21-22/1",
IF(#REF!=4,"21-22/2","Hata9")))),
IF(#REF!+BH338=2021,
IF(#REF!=1,"21-22/1",
IF(#REF!=2,"21-22/2",
IF(#REF!=3,"22-23/1",
IF(#REF!=4,"22-23/2","Hata10")))),
IF(#REF!+BH338=2022,
IF(#REF!=1,"22-23/1",
IF(#REF!=2,"22-23/2",
IF(#REF!=3,"23-24/1",
IF(#REF!=4,"23-24/2","Hata11")))),
IF(#REF!+BH338=2023,
IF(#REF!=1,"23-24/1",
IF(#REF!=2,"23-24/2",
IF(#REF!=3,"24-25/1",
IF(#REF!=4,"24-25/2","Hata12")))),
)))))))))))),
IF(AZ338="T",
IF(#REF!+BH338=2012,
IF(#REF!=1,"12-13/1",
IF(#REF!=2,"12-13/2",
IF(#REF!=3,"12-13/3",
IF(#REF!=4,"13-14/1",
IF(#REF!=5,"13-14/2",
IF(#REF!=6,"13-14/3","Hata1")))))),
IF(#REF!+BH338=2013,
IF(#REF!=1,"13-14/1",
IF(#REF!=2,"13-14/2",
IF(#REF!=3,"13-14/3",
IF(#REF!=4,"14-15/1",
IF(#REF!=5,"14-15/2",
IF(#REF!=6,"14-15/3","Hata2")))))),
IF(#REF!+BH338=2014,
IF(#REF!=1,"14-15/1",
IF(#REF!=2,"14-15/2",
IF(#REF!=3,"14-15/3",
IF(#REF!=4,"15-16/1",
IF(#REF!=5,"15-16/2",
IF(#REF!=6,"15-16/3","Hata3")))))),
IF(AND(#REF!+#REF!&gt;2014,#REF!+#REF!&lt;2015,BH338=1),
IF(#REF!=0.1,"14-15/0.1",
IF(#REF!=0.2,"14-15/0.2",
IF(#REF!=0.3,"14-15/0.3","Hata4"))),
IF(#REF!+BH338=2015,
IF(#REF!=1,"15-16/1",
IF(#REF!=2,"15-16/2",
IF(#REF!=3,"15-16/3",
IF(#REF!=4,"16-17/1",
IF(#REF!=5,"16-17/2",
IF(#REF!=6,"16-17/3","Hata5")))))),
IF(#REF!+BH338=2016,
IF(#REF!=1,"16-17/1",
IF(#REF!=2,"16-17/2",
IF(#REF!=3,"16-17/3",
IF(#REF!=4,"17-18/1",
IF(#REF!=5,"17-18/2",
IF(#REF!=6,"17-18/3","Hata6")))))),
IF(#REF!+BH338=2017,
IF(#REF!=1,"17-18/1",
IF(#REF!=2,"17-18/2",
IF(#REF!=3,"17-18/3",
IF(#REF!=4,"18-19/1",
IF(#REF!=5,"18-19/2",
IF(#REF!=6,"18-19/3","Hata7")))))),
IF(#REF!+BH338=2018,
IF(#REF!=1,"18-19/1",
IF(#REF!=2,"18-19/2",
IF(#REF!=3,"18-19/3",
IF(#REF!=4,"19-20/1",
IF(#REF!=5," 19-20/2",
IF(#REF!=6,"19-20/3","Hata8")))))),
IF(#REF!+BH338=2019,
IF(#REF!=1,"19-20/1",
IF(#REF!=2,"19-20/2",
IF(#REF!=3,"19-20/3",
IF(#REF!=4,"20-21/1",
IF(#REF!=5,"20-21/2",
IF(#REF!=6,"20-21/3","Hata9")))))),
IF(#REF!+BH338=2020,
IF(#REF!=1,"20-21/1",
IF(#REF!=2,"20-21/2",
IF(#REF!=3,"20-21/3",
IF(#REF!=4,"21-22/1",
IF(#REF!=5,"21-22/2",
IF(#REF!=6,"21-22/3","Hata10")))))),
IF(#REF!+BH338=2021,
IF(#REF!=1,"21-22/1",
IF(#REF!=2,"21-22/2",
IF(#REF!=3,"21-22/3",
IF(#REF!=4,"22-23/1",
IF(#REF!=5,"22-23/2",
IF(#REF!=6,"22-23/3","Hata11")))))),
IF(#REF!+BH338=2022,
IF(#REF!=1,"22-23/1",
IF(#REF!=2,"22-23/2",
IF(#REF!=3,"22-23/3",
IF(#REF!=4,"23-24/1",
IF(#REF!=5,"23-24/2",
IF(#REF!=6,"23-24/3","Hata12")))))),
IF(#REF!+BH338=2023,
IF(#REF!=1,"23-24/1",
IF(#REF!=2,"23-24/2",
IF(#REF!=3,"23-24/3",
IF(#REF!=4,"24-25/1",
IF(#REF!=5,"24-25/2",
IF(#REF!=6,"24-25/3","Hata13")))))),
))))))))))))))
)</f>
        <v>#REF!</v>
      </c>
      <c r="G338" s="4"/>
      <c r="H338" s="2" t="s">
        <v>133</v>
      </c>
      <c r="I338" s="2">
        <v>54698</v>
      </c>
      <c r="J338" s="2" t="s">
        <v>134</v>
      </c>
      <c r="O338" s="2" t="s">
        <v>390</v>
      </c>
      <c r="P338" s="2" t="s">
        <v>390</v>
      </c>
      <c r="Q338" s="5">
        <v>4</v>
      </c>
      <c r="R338" s="2">
        <f>VLOOKUP($Q338,[1]sistem!$I$3:$L$10,2,FALSE)</f>
        <v>0</v>
      </c>
      <c r="S338" s="2">
        <f>VLOOKUP($Q338,[1]sistem!$I$3:$L$10,3,FALSE)</f>
        <v>1</v>
      </c>
      <c r="T338" s="2">
        <f>VLOOKUP($Q338,[1]sistem!$I$3:$L$10,4,FALSE)</f>
        <v>1</v>
      </c>
      <c r="U338" s="2" t="e">
        <f>VLOOKUP($AZ338,[1]sistem!$I$13:$L$14,2,FALSE)*#REF!</f>
        <v>#REF!</v>
      </c>
      <c r="V338" s="2" t="e">
        <f>VLOOKUP($AZ338,[1]sistem!$I$13:$L$14,3,FALSE)*#REF!</f>
        <v>#REF!</v>
      </c>
      <c r="W338" s="2" t="e">
        <f>VLOOKUP($AZ338,[1]sistem!$I$13:$L$14,4,FALSE)*#REF!</f>
        <v>#REF!</v>
      </c>
      <c r="X338" s="2" t="e">
        <f t="shared" si="112"/>
        <v>#REF!</v>
      </c>
      <c r="Y338" s="2" t="e">
        <f t="shared" si="113"/>
        <v>#REF!</v>
      </c>
      <c r="Z338" s="2" t="e">
        <f t="shared" si="114"/>
        <v>#REF!</v>
      </c>
      <c r="AA338" s="2" t="e">
        <f t="shared" si="115"/>
        <v>#REF!</v>
      </c>
      <c r="AB338" s="2">
        <f>VLOOKUP(AZ338,[1]sistem!$I$18:$J$19,2,FALSE)</f>
        <v>11</v>
      </c>
      <c r="AC338" s="2">
        <v>0.25</v>
      </c>
      <c r="AD338" s="2">
        <f>VLOOKUP($Q338,[1]sistem!$I$3:$M$10,5,FALSE)</f>
        <v>1</v>
      </c>
      <c r="AG338" s="2" t="e">
        <f>(#REF!+#REF!)*AB338</f>
        <v>#REF!</v>
      </c>
      <c r="AH338" s="2">
        <f>VLOOKUP($Q338,[1]sistem!$I$3:$N$10,6,FALSE)</f>
        <v>2</v>
      </c>
      <c r="AI338" s="2">
        <v>2</v>
      </c>
      <c r="AJ338" s="2">
        <f t="shared" si="116"/>
        <v>4</v>
      </c>
      <c r="AK338" s="2">
        <f>VLOOKUP($AZ338,[1]sistem!$I$18:$K$19,3,FALSE)</f>
        <v>11</v>
      </c>
      <c r="AL338" s="2" t="e">
        <f>AK338*#REF!</f>
        <v>#REF!</v>
      </c>
      <c r="AM338" s="2" t="e">
        <f t="shared" si="117"/>
        <v>#REF!</v>
      </c>
      <c r="AN338" s="2">
        <f t="shared" si="126"/>
        <v>25</v>
      </c>
      <c r="AO338" s="2" t="e">
        <f t="shared" si="118"/>
        <v>#REF!</v>
      </c>
      <c r="AP338" s="2" t="e">
        <f>ROUND(AO338-#REF!,0)</f>
        <v>#REF!</v>
      </c>
      <c r="AQ338" s="2">
        <f>IF(AZ338="s",IF(Q338=0,0,
IF(Q338=1,#REF!*4*4,
IF(Q338=2,0,
IF(Q338=3,#REF!*4*2,
IF(Q338=4,0,
IF(Q338=5,0,
IF(Q338=6,0,
IF(Q338=7,0)))))))),
IF(AZ338="t",
IF(Q338=0,0,
IF(Q338=1,#REF!*4*4*0.8,
IF(Q338=2,0,
IF(Q338=3,#REF!*4*2*0.8,
IF(Q338=4,0,
IF(Q338=5,0,
IF(Q338=6,0,
IF(Q338=7,0))))))))))</f>
        <v>0</v>
      </c>
      <c r="AR338" s="2" t="e">
        <f>IF(AZ338="s",
IF(Q338=0,0,
IF(Q338=1,0,
IF(Q338=2,#REF!*4*2,
IF(Q338=3,#REF!*4,
IF(Q338=4,#REF!*4,
IF(Q338=5,0,
IF(Q338=6,0,
IF(Q338=7,#REF!*4)))))))),
IF(AZ338="t",
IF(Q338=0,0,
IF(Q338=1,0,
IF(Q338=2,#REF!*4*2*0.8,
IF(Q338=3,#REF!*4*0.8,
IF(Q338=4,#REF!*4*0.8,
IF(Q338=5,0,
IF(Q338=6,0,
IF(Q338=7,#REF!*4))))))))))</f>
        <v>#REF!</v>
      </c>
      <c r="AS338" s="2" t="e">
        <f>IF(AZ338="s",
IF(Q338=0,0,
IF(Q338=1,#REF!*2,
IF(Q338=2,#REF!*2,
IF(Q338=3,#REF!*2,
IF(Q338=4,#REF!*2,
IF(Q338=5,#REF!*2,
IF(Q338=6,#REF!*2,
IF(Q338=7,#REF!*2)))))))),
IF(AZ338="t",
IF(Q338=0,#REF!*2*0.8,
IF(Q338=1,#REF!*2*0.8,
IF(Q338=2,#REF!*2*0.8,
IF(Q338=3,#REF!*2*0.8,
IF(Q338=4,#REF!*2*0.8,
IF(Q338=5,#REF!*2*0.8,
IF(Q338=6,#REF!*1*0.8,
IF(Q338=7,#REF!*2))))))))))</f>
        <v>#REF!</v>
      </c>
      <c r="AT338" s="2" t="e">
        <f t="shared" si="119"/>
        <v>#REF!</v>
      </c>
      <c r="AU338" s="2" t="e">
        <f>IF(AZ338="s",
IF(Q338=0,0,
IF(Q338=1,(14-2)*(#REF!+#REF!)/4*4,
IF(Q338=2,(14-2)*(#REF!+#REF!)/4*2,
IF(Q338=3,(14-2)*(#REF!+#REF!)/4*3,
IF(Q338=4,(14-2)*(#REF!+#REF!)/4,
IF(Q338=5,(14-2)*#REF!/4,
IF(Q338=6,0,
IF(Q338=7,(14)*#REF!)))))))),
IF(AZ338="t",
IF(Q338=0,0,
IF(Q338=1,(11-2)*(#REF!+#REF!)/4*4,
IF(Q338=2,(11-2)*(#REF!+#REF!)/4*2,
IF(Q338=3,(11-2)*(#REF!+#REF!)/4*3,
IF(Q338=4,(11-2)*(#REF!+#REF!)/4,
IF(Q338=5,(11-2)*#REF!/4,
IF(Q338=6,0,
IF(Q338=7,(11)*#REF!))))))))))</f>
        <v>#REF!</v>
      </c>
      <c r="AV338" s="2" t="e">
        <f t="shared" si="120"/>
        <v>#REF!</v>
      </c>
      <c r="AW338" s="2">
        <f t="shared" si="121"/>
        <v>8</v>
      </c>
      <c r="AX338" s="2">
        <f t="shared" si="122"/>
        <v>4</v>
      </c>
      <c r="AY338" s="2" t="e">
        <f t="shared" si="123"/>
        <v>#REF!</v>
      </c>
      <c r="AZ338" s="2" t="s">
        <v>81</v>
      </c>
      <c r="BA338" s="2" t="e">
        <f>IF(BG338="A",0,IF(AZ338="s",14*#REF!,IF(AZ338="T",11*#REF!,"HATA")))</f>
        <v>#REF!</v>
      </c>
      <c r="BB338" s="2" t="e">
        <f t="shared" si="124"/>
        <v>#REF!</v>
      </c>
      <c r="BC338" s="2" t="e">
        <f t="shared" si="125"/>
        <v>#REF!</v>
      </c>
      <c r="BD338" s="2" t="e">
        <f>IF(BC338-#REF!=0,"DOĞRU","YANLIŞ")</f>
        <v>#REF!</v>
      </c>
      <c r="BE338" s="2" t="e">
        <f>#REF!-BC338</f>
        <v>#REF!</v>
      </c>
      <c r="BF338" s="2">
        <v>0</v>
      </c>
      <c r="BH338" s="2">
        <v>0</v>
      </c>
      <c r="BJ338" s="2">
        <v>4</v>
      </c>
      <c r="BL338" s="7" t="e">
        <f>#REF!*11</f>
        <v>#REF!</v>
      </c>
      <c r="BM338" s="22">
        <v>14</v>
      </c>
      <c r="BN338" s="16">
        <v>8</v>
      </c>
      <c r="BO338" s="17" t="s">
        <v>691</v>
      </c>
      <c r="BP338" s="17"/>
      <c r="BQ338" s="17"/>
      <c r="BR338" s="17"/>
      <c r="BS338" s="17"/>
      <c r="BT338" s="18" t="s">
        <v>688</v>
      </c>
      <c r="BU338" s="19" t="s">
        <v>692</v>
      </c>
      <c r="BV338" s="20" t="s">
        <v>693</v>
      </c>
      <c r="CC338" s="41"/>
      <c r="CD338" s="41"/>
      <c r="CE338" s="41"/>
      <c r="CF338" s="42"/>
      <c r="CG338" s="42"/>
      <c r="CH338" s="42"/>
      <c r="CI338" s="42"/>
      <c r="CJ338" s="42"/>
      <c r="CK338" s="42"/>
    </row>
    <row r="339" spans="1:89" hidden="1" x14ac:dyDescent="0.25">
      <c r="A339" s="2" t="s">
        <v>331</v>
      </c>
      <c r="B339" s="2" t="s">
        <v>330</v>
      </c>
      <c r="C339" s="2" t="s">
        <v>330</v>
      </c>
      <c r="D339" s="4" t="s">
        <v>171</v>
      </c>
      <c r="E339" s="4">
        <v>3</v>
      </c>
      <c r="F339" s="5" t="e">
        <f>IF(AZ339="S",
IF(#REF!+BH339=2012,
IF(#REF!=1,"12-13/1",
IF(#REF!=2,"12-13/2",
IF(#REF!=3,"13-14/1",
IF(#REF!=4,"13-14/2","Hata1")))),
IF(#REF!+BH339=2013,
IF(#REF!=1,"13-14/1",
IF(#REF!=2,"13-14/2",
IF(#REF!=3,"14-15/1",
IF(#REF!=4,"14-15/2","Hata2")))),
IF(#REF!+BH339=2014,
IF(#REF!=1,"14-15/1",
IF(#REF!=2,"14-15/2",
IF(#REF!=3,"15-16/1",
IF(#REF!=4,"15-16/2","Hata3")))),
IF(#REF!+BH339=2015,
IF(#REF!=1,"15-16/1",
IF(#REF!=2,"15-16/2",
IF(#REF!=3,"16-17/1",
IF(#REF!=4,"16-17/2","Hata4")))),
IF(#REF!+BH339=2016,
IF(#REF!=1,"16-17/1",
IF(#REF!=2,"16-17/2",
IF(#REF!=3,"17-18/1",
IF(#REF!=4,"17-18/2","Hata5")))),
IF(#REF!+BH339=2017,
IF(#REF!=1,"17-18/1",
IF(#REF!=2,"17-18/2",
IF(#REF!=3,"18-19/1",
IF(#REF!=4,"18-19/2","Hata6")))),
IF(#REF!+BH339=2018,
IF(#REF!=1,"18-19/1",
IF(#REF!=2,"18-19/2",
IF(#REF!=3,"19-20/1",
IF(#REF!=4,"19-20/2","Hata7")))),
IF(#REF!+BH339=2019,
IF(#REF!=1,"19-20/1",
IF(#REF!=2,"19-20/2",
IF(#REF!=3,"20-21/1",
IF(#REF!=4,"20-21/2","Hata8")))),
IF(#REF!+BH339=2020,
IF(#REF!=1,"20-21/1",
IF(#REF!=2,"20-21/2",
IF(#REF!=3,"21-22/1",
IF(#REF!=4,"21-22/2","Hata9")))),
IF(#REF!+BH339=2021,
IF(#REF!=1,"21-22/1",
IF(#REF!=2,"21-22/2",
IF(#REF!=3,"22-23/1",
IF(#REF!=4,"22-23/2","Hata10")))),
IF(#REF!+BH339=2022,
IF(#REF!=1,"22-23/1",
IF(#REF!=2,"22-23/2",
IF(#REF!=3,"23-24/1",
IF(#REF!=4,"23-24/2","Hata11")))),
IF(#REF!+BH339=2023,
IF(#REF!=1,"23-24/1",
IF(#REF!=2,"23-24/2",
IF(#REF!=3,"24-25/1",
IF(#REF!=4,"24-25/2","Hata12")))),
)))))))))))),
IF(AZ339="T",
IF(#REF!+BH339=2012,
IF(#REF!=1,"12-13/1",
IF(#REF!=2,"12-13/2",
IF(#REF!=3,"12-13/3",
IF(#REF!=4,"13-14/1",
IF(#REF!=5,"13-14/2",
IF(#REF!=6,"13-14/3","Hata1")))))),
IF(#REF!+BH339=2013,
IF(#REF!=1,"13-14/1",
IF(#REF!=2,"13-14/2",
IF(#REF!=3,"13-14/3",
IF(#REF!=4,"14-15/1",
IF(#REF!=5,"14-15/2",
IF(#REF!=6,"14-15/3","Hata2")))))),
IF(#REF!+BH339=2014,
IF(#REF!=1,"14-15/1",
IF(#REF!=2,"14-15/2",
IF(#REF!=3,"14-15/3",
IF(#REF!=4,"15-16/1",
IF(#REF!=5,"15-16/2",
IF(#REF!=6,"15-16/3","Hata3")))))),
IF(AND(#REF!+#REF!&gt;2014,#REF!+#REF!&lt;2015,BH339=1),
IF(#REF!=0.1,"14-15/0.1",
IF(#REF!=0.2,"14-15/0.2",
IF(#REF!=0.3,"14-15/0.3","Hata4"))),
IF(#REF!+BH339=2015,
IF(#REF!=1,"15-16/1",
IF(#REF!=2,"15-16/2",
IF(#REF!=3,"15-16/3",
IF(#REF!=4,"16-17/1",
IF(#REF!=5,"16-17/2",
IF(#REF!=6,"16-17/3","Hata5")))))),
IF(#REF!+BH339=2016,
IF(#REF!=1,"16-17/1",
IF(#REF!=2,"16-17/2",
IF(#REF!=3,"16-17/3",
IF(#REF!=4,"17-18/1",
IF(#REF!=5,"17-18/2",
IF(#REF!=6,"17-18/3","Hata6")))))),
IF(#REF!+BH339=2017,
IF(#REF!=1,"17-18/1",
IF(#REF!=2,"17-18/2",
IF(#REF!=3,"17-18/3",
IF(#REF!=4,"18-19/1",
IF(#REF!=5,"18-19/2",
IF(#REF!=6,"18-19/3","Hata7")))))),
IF(#REF!+BH339=2018,
IF(#REF!=1,"18-19/1",
IF(#REF!=2,"18-19/2",
IF(#REF!=3,"18-19/3",
IF(#REF!=4,"19-20/1",
IF(#REF!=5," 19-20/2",
IF(#REF!=6,"19-20/3","Hata8")))))),
IF(#REF!+BH339=2019,
IF(#REF!=1,"19-20/1",
IF(#REF!=2,"19-20/2",
IF(#REF!=3,"19-20/3",
IF(#REF!=4,"20-21/1",
IF(#REF!=5,"20-21/2",
IF(#REF!=6,"20-21/3","Hata9")))))),
IF(#REF!+BH339=2020,
IF(#REF!=1,"20-21/1",
IF(#REF!=2,"20-21/2",
IF(#REF!=3,"20-21/3",
IF(#REF!=4,"21-22/1",
IF(#REF!=5,"21-22/2",
IF(#REF!=6,"21-22/3","Hata10")))))),
IF(#REF!+BH339=2021,
IF(#REF!=1,"21-22/1",
IF(#REF!=2,"21-22/2",
IF(#REF!=3,"21-22/3",
IF(#REF!=4,"22-23/1",
IF(#REF!=5,"22-23/2",
IF(#REF!=6,"22-23/3","Hata11")))))),
IF(#REF!+BH339=2022,
IF(#REF!=1,"22-23/1",
IF(#REF!=2,"22-23/2",
IF(#REF!=3,"22-23/3",
IF(#REF!=4,"23-24/1",
IF(#REF!=5,"23-24/2",
IF(#REF!=6,"23-24/3","Hata12")))))),
IF(#REF!+BH339=2023,
IF(#REF!=1,"23-24/1",
IF(#REF!=2,"23-24/2",
IF(#REF!=3,"23-24/3",
IF(#REF!=4,"24-25/1",
IF(#REF!=5,"24-25/2",
IF(#REF!=6,"24-25/3","Hata13")))))),
))))))))))))))
)</f>
        <v>#REF!</v>
      </c>
      <c r="G339" s="4"/>
      <c r="H339" s="2" t="s">
        <v>133</v>
      </c>
      <c r="I339" s="2">
        <v>54698</v>
      </c>
      <c r="J339" s="2" t="s">
        <v>134</v>
      </c>
      <c r="O339" s="2" t="s">
        <v>332</v>
      </c>
      <c r="P339" s="2" t="s">
        <v>332</v>
      </c>
      <c r="Q339" s="5">
        <v>7</v>
      </c>
      <c r="R339" s="2">
        <f>VLOOKUP($Q339,[1]sistem!$I$3:$L$10,2,FALSE)</f>
        <v>0</v>
      </c>
      <c r="S339" s="2">
        <f>VLOOKUP($Q339,[1]sistem!$I$3:$L$10,3,FALSE)</f>
        <v>1</v>
      </c>
      <c r="T339" s="2">
        <f>VLOOKUP($Q339,[1]sistem!$I$3:$L$10,4,FALSE)</f>
        <v>1</v>
      </c>
      <c r="U339" s="2" t="e">
        <f>VLOOKUP($AZ339,[1]sistem!$I$13:$L$14,2,FALSE)*#REF!</f>
        <v>#REF!</v>
      </c>
      <c r="V339" s="2" t="e">
        <f>VLOOKUP($AZ339,[1]sistem!$I$13:$L$14,3,FALSE)*#REF!</f>
        <v>#REF!</v>
      </c>
      <c r="W339" s="2" t="e">
        <f>VLOOKUP($AZ339,[1]sistem!$I$13:$L$14,4,FALSE)*#REF!</f>
        <v>#REF!</v>
      </c>
      <c r="X339" s="2" t="e">
        <f t="shared" si="112"/>
        <v>#REF!</v>
      </c>
      <c r="Y339" s="2" t="e">
        <f t="shared" si="113"/>
        <v>#REF!</v>
      </c>
      <c r="Z339" s="2" t="e">
        <f t="shared" si="114"/>
        <v>#REF!</v>
      </c>
      <c r="AA339" s="2" t="e">
        <f t="shared" si="115"/>
        <v>#REF!</v>
      </c>
      <c r="AB339" s="2">
        <f>VLOOKUP(AZ339,[1]sistem!$I$18:$J$19,2,FALSE)</f>
        <v>11</v>
      </c>
      <c r="AC339" s="2">
        <v>0.25</v>
      </c>
      <c r="AD339" s="2">
        <f>VLOOKUP($Q339,[1]sistem!$I$3:$M$10,5,FALSE)</f>
        <v>1</v>
      </c>
      <c r="AE339" s="2">
        <v>5</v>
      </c>
      <c r="AG339" s="2">
        <f>AE339*AK339</f>
        <v>55</v>
      </c>
      <c r="AH339" s="2">
        <f>VLOOKUP($Q339,[1]sistem!$I$3:$N$10,6,FALSE)</f>
        <v>2</v>
      </c>
      <c r="AI339" s="2">
        <v>2</v>
      </c>
      <c r="AJ339" s="2">
        <f t="shared" si="116"/>
        <v>4</v>
      </c>
      <c r="AK339" s="2">
        <f>VLOOKUP($AZ339,[1]sistem!$I$18:$K$19,3,FALSE)</f>
        <v>11</v>
      </c>
      <c r="AL339" s="2" t="e">
        <f>AK339*#REF!</f>
        <v>#REF!</v>
      </c>
      <c r="AM339" s="2" t="e">
        <f t="shared" si="117"/>
        <v>#REF!</v>
      </c>
      <c r="AN339" s="2">
        <f t="shared" si="126"/>
        <v>25</v>
      </c>
      <c r="AO339" s="2" t="e">
        <f t="shared" si="118"/>
        <v>#REF!</v>
      </c>
      <c r="AP339" s="2" t="e">
        <f>ROUND(AO339-#REF!,0)</f>
        <v>#REF!</v>
      </c>
      <c r="AQ339" s="2">
        <f>IF(AZ339="s",IF(Q339=0,0,
IF(Q339=1,#REF!*4*4,
IF(Q339=2,0,
IF(Q339=3,#REF!*4*2,
IF(Q339=4,0,
IF(Q339=5,0,
IF(Q339=6,0,
IF(Q339=7,0)))))))),
IF(AZ339="t",
IF(Q339=0,0,
IF(Q339=1,#REF!*4*4*0.8,
IF(Q339=2,0,
IF(Q339=3,#REF!*4*2*0.8,
IF(Q339=4,0,
IF(Q339=5,0,
IF(Q339=6,0,
IF(Q339=7,0))))))))))</f>
        <v>0</v>
      </c>
      <c r="AR339" s="2" t="e">
        <f>IF(AZ339="s",
IF(Q339=0,0,
IF(Q339=1,0,
IF(Q339=2,#REF!*4*2,
IF(Q339=3,#REF!*4,
IF(Q339=4,#REF!*4,
IF(Q339=5,0,
IF(Q339=6,0,
IF(Q339=7,#REF!*4)))))))),
IF(AZ339="t",
IF(Q339=0,0,
IF(Q339=1,0,
IF(Q339=2,#REF!*4*2*0.8,
IF(Q339=3,#REF!*4*0.8,
IF(Q339=4,#REF!*4*0.8,
IF(Q339=5,0,
IF(Q339=6,0,
IF(Q339=7,#REF!*4))))))))))</f>
        <v>#REF!</v>
      </c>
      <c r="AS339" s="2" t="e">
        <f>IF(AZ339="s",
IF(Q339=0,0,
IF(Q339=1,#REF!*2,
IF(Q339=2,#REF!*2,
IF(Q339=3,#REF!*2,
IF(Q339=4,#REF!*2,
IF(Q339=5,#REF!*2,
IF(Q339=6,#REF!*2,
IF(Q339=7,#REF!*2)))))))),
IF(AZ339="t",
IF(Q339=0,#REF!*2*0.8,
IF(Q339=1,#REF!*2*0.8,
IF(Q339=2,#REF!*2*0.8,
IF(Q339=3,#REF!*2*0.8,
IF(Q339=4,#REF!*2*0.8,
IF(Q339=5,#REF!*2*0.8,
IF(Q339=6,#REF!*1*0.8,
IF(Q339=7,#REF!*2))))))))))</f>
        <v>#REF!</v>
      </c>
      <c r="AT339" s="2" t="e">
        <f t="shared" si="119"/>
        <v>#REF!</v>
      </c>
      <c r="AU339" s="2" t="e">
        <f>IF(AZ339="s",
IF(Q339=0,0,
IF(Q339=1,(14-2)*(#REF!+#REF!)/4*4,
IF(Q339=2,(14-2)*(#REF!+#REF!)/4*2,
IF(Q339=3,(14-2)*(#REF!+#REF!)/4*3,
IF(Q339=4,(14-2)*(#REF!+#REF!)/4,
IF(Q339=5,(14-2)*#REF!/4,
IF(Q339=6,0,
IF(Q339=7,(14)*#REF!)))))))),
IF(AZ339="t",
IF(Q339=0,0,
IF(Q339=1,(11-2)*(#REF!+#REF!)/4*4,
IF(Q339=2,(11-2)*(#REF!+#REF!)/4*2,
IF(Q339=3,(11-2)*(#REF!+#REF!)/4*3,
IF(Q339=4,(11-2)*(#REF!+#REF!)/4,
IF(Q339=5,(11-2)*#REF!/4,
IF(Q339=6,0,
IF(Q339=7,(11)*#REF!))))))))))</f>
        <v>#REF!</v>
      </c>
      <c r="AV339" s="2" t="e">
        <f t="shared" si="120"/>
        <v>#REF!</v>
      </c>
      <c r="AW339" s="2">
        <f t="shared" si="121"/>
        <v>8</v>
      </c>
      <c r="AX339" s="2">
        <f t="shared" si="122"/>
        <v>4</v>
      </c>
      <c r="AY339" s="2" t="e">
        <f t="shared" si="123"/>
        <v>#REF!</v>
      </c>
      <c r="AZ339" s="2" t="s">
        <v>81</v>
      </c>
      <c r="BA339" s="2" t="e">
        <f>IF(BG339="A",0,IF(AZ339="s",14*#REF!,IF(AZ339="T",11*#REF!,"HATA")))</f>
        <v>#REF!</v>
      </c>
      <c r="BB339" s="2" t="e">
        <f t="shared" si="124"/>
        <v>#REF!</v>
      </c>
      <c r="BC339" s="2" t="e">
        <f t="shared" si="125"/>
        <v>#REF!</v>
      </c>
      <c r="BD339" s="2" t="e">
        <f>IF(BC339-#REF!=0,"DOĞRU","YANLIŞ")</f>
        <v>#REF!</v>
      </c>
      <c r="BE339" s="2" t="e">
        <f>#REF!-BC339</f>
        <v>#REF!</v>
      </c>
      <c r="BF339" s="2">
        <v>0</v>
      </c>
      <c r="BH339" s="2">
        <v>0</v>
      </c>
      <c r="BJ339" s="2">
        <v>7</v>
      </c>
      <c r="BL339" s="7" t="e">
        <f>#REF!*11</f>
        <v>#REF!</v>
      </c>
      <c r="BM339" s="9"/>
      <c r="BN339" s="8"/>
      <c r="BO339" s="13"/>
      <c r="BP339" s="13"/>
      <c r="BQ339" s="13"/>
      <c r="BR339" s="13"/>
      <c r="BS339" s="13"/>
      <c r="BT339" s="10"/>
      <c r="BU339" s="11"/>
      <c r="BV339" s="12"/>
      <c r="CC339" s="41"/>
      <c r="CD339" s="41"/>
      <c r="CE339" s="41"/>
      <c r="CF339" s="42"/>
      <c r="CG339" s="42"/>
      <c r="CH339" s="42"/>
      <c r="CI339" s="42"/>
      <c r="CJ339" s="42"/>
      <c r="CK339" s="42"/>
    </row>
    <row r="340" spans="1:89" hidden="1" x14ac:dyDescent="0.25">
      <c r="A340" s="2" t="s">
        <v>131</v>
      </c>
      <c r="B340" s="2" t="s">
        <v>132</v>
      </c>
      <c r="C340" s="2" t="s">
        <v>132</v>
      </c>
      <c r="D340" s="4" t="s">
        <v>60</v>
      </c>
      <c r="E340" s="4" t="s">
        <v>60</v>
      </c>
      <c r="F340" s="5" t="e">
        <f>IF(AZ340="S",
IF(#REF!+BH340=2012,
IF(#REF!=1,"12-13/1",
IF(#REF!=2,"12-13/2",
IF(#REF!=3,"13-14/1",
IF(#REF!=4,"13-14/2","Hata1")))),
IF(#REF!+BH340=2013,
IF(#REF!=1,"13-14/1",
IF(#REF!=2,"13-14/2",
IF(#REF!=3,"14-15/1",
IF(#REF!=4,"14-15/2","Hata2")))),
IF(#REF!+BH340=2014,
IF(#REF!=1,"14-15/1",
IF(#REF!=2,"14-15/2",
IF(#REF!=3,"15-16/1",
IF(#REF!=4,"15-16/2","Hata3")))),
IF(#REF!+BH340=2015,
IF(#REF!=1,"15-16/1",
IF(#REF!=2,"15-16/2",
IF(#REF!=3,"16-17/1",
IF(#REF!=4,"16-17/2","Hata4")))),
IF(#REF!+BH340=2016,
IF(#REF!=1,"16-17/1",
IF(#REF!=2,"16-17/2",
IF(#REF!=3,"17-18/1",
IF(#REF!=4,"17-18/2","Hata5")))),
IF(#REF!+BH340=2017,
IF(#REF!=1,"17-18/1",
IF(#REF!=2,"17-18/2",
IF(#REF!=3,"18-19/1",
IF(#REF!=4,"18-19/2","Hata6")))),
IF(#REF!+BH340=2018,
IF(#REF!=1,"18-19/1",
IF(#REF!=2,"18-19/2",
IF(#REF!=3,"19-20/1",
IF(#REF!=4,"19-20/2","Hata7")))),
IF(#REF!+BH340=2019,
IF(#REF!=1,"19-20/1",
IF(#REF!=2,"19-20/2",
IF(#REF!=3,"20-21/1",
IF(#REF!=4,"20-21/2","Hata8")))),
IF(#REF!+BH340=2020,
IF(#REF!=1,"20-21/1",
IF(#REF!=2,"20-21/2",
IF(#REF!=3,"21-22/1",
IF(#REF!=4,"21-22/2","Hata9")))),
IF(#REF!+BH340=2021,
IF(#REF!=1,"21-22/1",
IF(#REF!=2,"21-22/2",
IF(#REF!=3,"22-23/1",
IF(#REF!=4,"22-23/2","Hata10")))),
IF(#REF!+BH340=2022,
IF(#REF!=1,"22-23/1",
IF(#REF!=2,"22-23/2",
IF(#REF!=3,"23-24/1",
IF(#REF!=4,"23-24/2","Hata11")))),
IF(#REF!+BH340=2023,
IF(#REF!=1,"23-24/1",
IF(#REF!=2,"23-24/2",
IF(#REF!=3,"24-25/1",
IF(#REF!=4,"24-25/2","Hata12")))),
)))))))))))),
IF(AZ340="T",
IF(#REF!+BH340=2012,
IF(#REF!=1,"12-13/1",
IF(#REF!=2,"12-13/2",
IF(#REF!=3,"12-13/3",
IF(#REF!=4,"13-14/1",
IF(#REF!=5,"13-14/2",
IF(#REF!=6,"13-14/3","Hata1")))))),
IF(#REF!+BH340=2013,
IF(#REF!=1,"13-14/1",
IF(#REF!=2,"13-14/2",
IF(#REF!=3,"13-14/3",
IF(#REF!=4,"14-15/1",
IF(#REF!=5,"14-15/2",
IF(#REF!=6,"14-15/3","Hata2")))))),
IF(#REF!+BH340=2014,
IF(#REF!=1,"14-15/1",
IF(#REF!=2,"14-15/2",
IF(#REF!=3,"14-15/3",
IF(#REF!=4,"15-16/1",
IF(#REF!=5,"15-16/2",
IF(#REF!=6,"15-16/3","Hata3")))))),
IF(AND(#REF!+#REF!&gt;2014,#REF!+#REF!&lt;2015,BH340=1),
IF(#REF!=0.1,"14-15/0.1",
IF(#REF!=0.2,"14-15/0.2",
IF(#REF!=0.3,"14-15/0.3","Hata4"))),
IF(#REF!+BH340=2015,
IF(#REF!=1,"15-16/1",
IF(#REF!=2,"15-16/2",
IF(#REF!=3,"15-16/3",
IF(#REF!=4,"16-17/1",
IF(#REF!=5,"16-17/2",
IF(#REF!=6,"16-17/3","Hata5")))))),
IF(#REF!+BH340=2016,
IF(#REF!=1,"16-17/1",
IF(#REF!=2,"16-17/2",
IF(#REF!=3,"16-17/3",
IF(#REF!=4,"17-18/1",
IF(#REF!=5,"17-18/2",
IF(#REF!=6,"17-18/3","Hata6")))))),
IF(#REF!+BH340=2017,
IF(#REF!=1,"17-18/1",
IF(#REF!=2,"17-18/2",
IF(#REF!=3,"17-18/3",
IF(#REF!=4,"18-19/1",
IF(#REF!=5,"18-19/2",
IF(#REF!=6,"18-19/3","Hata7")))))),
IF(#REF!+BH340=2018,
IF(#REF!=1,"18-19/1",
IF(#REF!=2,"18-19/2",
IF(#REF!=3,"18-19/3",
IF(#REF!=4,"19-20/1",
IF(#REF!=5," 19-20/2",
IF(#REF!=6,"19-20/3","Hata8")))))),
IF(#REF!+BH340=2019,
IF(#REF!=1,"19-20/1",
IF(#REF!=2,"19-20/2",
IF(#REF!=3,"19-20/3",
IF(#REF!=4,"20-21/1",
IF(#REF!=5,"20-21/2",
IF(#REF!=6,"20-21/3","Hata9")))))),
IF(#REF!+BH340=2020,
IF(#REF!=1,"20-21/1",
IF(#REF!=2,"20-21/2",
IF(#REF!=3,"20-21/3",
IF(#REF!=4,"21-22/1",
IF(#REF!=5,"21-22/2",
IF(#REF!=6,"21-22/3","Hata10")))))),
IF(#REF!+BH340=2021,
IF(#REF!=1,"21-22/1",
IF(#REF!=2,"21-22/2",
IF(#REF!=3,"21-22/3",
IF(#REF!=4,"22-23/1",
IF(#REF!=5,"22-23/2",
IF(#REF!=6,"22-23/3","Hata11")))))),
IF(#REF!+BH340=2022,
IF(#REF!=1,"22-23/1",
IF(#REF!=2,"22-23/2",
IF(#REF!=3,"22-23/3",
IF(#REF!=4,"23-24/1",
IF(#REF!=5,"23-24/2",
IF(#REF!=6,"23-24/3","Hata12")))))),
IF(#REF!+BH340=2023,
IF(#REF!=1,"23-24/1",
IF(#REF!=2,"23-24/2",
IF(#REF!=3,"23-24/3",
IF(#REF!=4,"24-25/1",
IF(#REF!=5,"24-25/2",
IF(#REF!=6,"24-25/3","Hata13")))))),
))))))))))))))
)</f>
        <v>#REF!</v>
      </c>
      <c r="G340" s="4"/>
      <c r="H340" s="2" t="s">
        <v>133</v>
      </c>
      <c r="I340" s="2">
        <v>54698</v>
      </c>
      <c r="J340" s="2" t="s">
        <v>134</v>
      </c>
      <c r="O340" s="2" t="s">
        <v>135</v>
      </c>
      <c r="P340" s="2" t="s">
        <v>135</v>
      </c>
      <c r="Q340" s="5">
        <v>7</v>
      </c>
      <c r="R340" s="2">
        <f>VLOOKUP($Q340,[1]sistem!$I$3:$L$10,2,FALSE)</f>
        <v>0</v>
      </c>
      <c r="S340" s="2">
        <f>VLOOKUP($Q340,[1]sistem!$I$3:$L$10,3,FALSE)</f>
        <v>1</v>
      </c>
      <c r="T340" s="2">
        <f>VLOOKUP($Q340,[1]sistem!$I$3:$L$10,4,FALSE)</f>
        <v>1</v>
      </c>
      <c r="U340" s="2" t="e">
        <f>VLOOKUP($AZ340,[1]sistem!$I$13:$L$14,2,FALSE)*#REF!</f>
        <v>#REF!</v>
      </c>
      <c r="V340" s="2" t="e">
        <f>VLOOKUP($AZ340,[1]sistem!$I$13:$L$14,3,FALSE)*#REF!</f>
        <v>#REF!</v>
      </c>
      <c r="W340" s="2" t="e">
        <f>VLOOKUP($AZ340,[1]sistem!$I$13:$L$14,4,FALSE)*#REF!</f>
        <v>#REF!</v>
      </c>
      <c r="X340" s="2" t="e">
        <f t="shared" si="112"/>
        <v>#REF!</v>
      </c>
      <c r="Y340" s="2" t="e">
        <f t="shared" si="113"/>
        <v>#REF!</v>
      </c>
      <c r="Z340" s="2" t="e">
        <f t="shared" si="114"/>
        <v>#REF!</v>
      </c>
      <c r="AA340" s="2" t="e">
        <f t="shared" si="115"/>
        <v>#REF!</v>
      </c>
      <c r="AB340" s="2">
        <f>VLOOKUP(AZ340,[1]sistem!$I$18:$J$19,2,FALSE)</f>
        <v>11</v>
      </c>
      <c r="AC340" s="2">
        <v>0.25</v>
      </c>
      <c r="AD340" s="2">
        <f>VLOOKUP($Q340,[1]sistem!$I$3:$M$10,5,FALSE)</f>
        <v>1</v>
      </c>
      <c r="AE340" s="2">
        <v>3</v>
      </c>
      <c r="AG340" s="2">
        <f>AE340*AK340</f>
        <v>33</v>
      </c>
      <c r="AH340" s="2">
        <f>VLOOKUP($Q340,[1]sistem!$I$3:$N$10,6,FALSE)</f>
        <v>2</v>
      </c>
      <c r="AI340" s="2">
        <v>2</v>
      </c>
      <c r="AJ340" s="2">
        <f t="shared" si="116"/>
        <v>4</v>
      </c>
      <c r="AK340" s="2">
        <f>VLOOKUP($AZ340,[1]sistem!$I$18:$K$19,3,FALSE)</f>
        <v>11</v>
      </c>
      <c r="AL340" s="2" t="e">
        <f>AK340*#REF!</f>
        <v>#REF!</v>
      </c>
      <c r="AM340" s="2" t="e">
        <f t="shared" si="117"/>
        <v>#REF!</v>
      </c>
      <c r="AN340" s="2">
        <f t="shared" si="126"/>
        <v>25</v>
      </c>
      <c r="AO340" s="2" t="e">
        <f t="shared" si="118"/>
        <v>#REF!</v>
      </c>
      <c r="AP340" s="2" t="e">
        <f>ROUND(AO340-#REF!,0)</f>
        <v>#REF!</v>
      </c>
      <c r="AQ340" s="2">
        <f>IF(AZ340="s",IF(Q340=0,0,
IF(Q340=1,#REF!*4*4,
IF(Q340=2,0,
IF(Q340=3,#REF!*4*2,
IF(Q340=4,0,
IF(Q340=5,0,
IF(Q340=6,0,
IF(Q340=7,0)))))))),
IF(AZ340="t",
IF(Q340=0,0,
IF(Q340=1,#REF!*4*4*0.8,
IF(Q340=2,0,
IF(Q340=3,#REF!*4*2*0.8,
IF(Q340=4,0,
IF(Q340=5,0,
IF(Q340=6,0,
IF(Q340=7,0))))))))))</f>
        <v>0</v>
      </c>
      <c r="AR340" s="2" t="e">
        <f>IF(AZ340="s",
IF(Q340=0,0,
IF(Q340=1,0,
IF(Q340=2,#REF!*4*2,
IF(Q340=3,#REF!*4,
IF(Q340=4,#REF!*4,
IF(Q340=5,0,
IF(Q340=6,0,
IF(Q340=7,#REF!*4)))))))),
IF(AZ340="t",
IF(Q340=0,0,
IF(Q340=1,0,
IF(Q340=2,#REF!*4*2*0.8,
IF(Q340=3,#REF!*4*0.8,
IF(Q340=4,#REF!*4*0.8,
IF(Q340=5,0,
IF(Q340=6,0,
IF(Q340=7,#REF!*4))))))))))</f>
        <v>#REF!</v>
      </c>
      <c r="AS340" s="2" t="e">
        <f>IF(AZ340="s",
IF(Q340=0,0,
IF(Q340=1,#REF!*2,
IF(Q340=2,#REF!*2,
IF(Q340=3,#REF!*2,
IF(Q340=4,#REF!*2,
IF(Q340=5,#REF!*2,
IF(Q340=6,#REF!*2,
IF(Q340=7,#REF!*2)))))))),
IF(AZ340="t",
IF(Q340=0,#REF!*2*0.8,
IF(Q340=1,#REF!*2*0.8,
IF(Q340=2,#REF!*2*0.8,
IF(Q340=3,#REF!*2*0.8,
IF(Q340=4,#REF!*2*0.8,
IF(Q340=5,#REF!*2*0.8,
IF(Q340=6,#REF!*1*0.8,
IF(Q340=7,#REF!*2))))))))))</f>
        <v>#REF!</v>
      </c>
      <c r="AT340" s="2" t="e">
        <f t="shared" si="119"/>
        <v>#REF!</v>
      </c>
      <c r="AU340" s="2" t="e">
        <f>IF(AZ340="s",
IF(Q340=0,0,
IF(Q340=1,(14-2)*(#REF!+#REF!)/4*4,
IF(Q340=2,(14-2)*(#REF!+#REF!)/4*2,
IF(Q340=3,(14-2)*(#REF!+#REF!)/4*3,
IF(Q340=4,(14-2)*(#REF!+#REF!)/4,
IF(Q340=5,(14-2)*#REF!/4,
IF(Q340=6,0,
IF(Q340=7,(14)*#REF!)))))))),
IF(AZ340="t",
IF(Q340=0,0,
IF(Q340=1,(11-2)*(#REF!+#REF!)/4*4,
IF(Q340=2,(11-2)*(#REF!+#REF!)/4*2,
IF(Q340=3,(11-2)*(#REF!+#REF!)/4*3,
IF(Q340=4,(11-2)*(#REF!+#REF!)/4,
IF(Q340=5,(11-2)*#REF!/4,
IF(Q340=6,0,
IF(Q340=7,(11)*#REF!))))))))))</f>
        <v>#REF!</v>
      </c>
      <c r="AV340" s="2" t="e">
        <f t="shared" si="120"/>
        <v>#REF!</v>
      </c>
      <c r="AW340" s="2">
        <f t="shared" si="121"/>
        <v>8</v>
      </c>
      <c r="AX340" s="2">
        <f t="shared" si="122"/>
        <v>4</v>
      </c>
      <c r="AY340" s="2" t="e">
        <f t="shared" si="123"/>
        <v>#REF!</v>
      </c>
      <c r="AZ340" s="2" t="s">
        <v>81</v>
      </c>
      <c r="BA340" s="2">
        <f>IF(BG340="A",0,IF(AZ340="s",14*#REF!,IF(AZ340="T",11*#REF!,"HATA")))</f>
        <v>0</v>
      </c>
      <c r="BB340" s="2" t="e">
        <f t="shared" si="124"/>
        <v>#REF!</v>
      </c>
      <c r="BC340" s="2" t="e">
        <f t="shared" si="125"/>
        <v>#REF!</v>
      </c>
      <c r="BD340" s="2" t="e">
        <f>IF(BC340-#REF!=0,"DOĞRU","YANLIŞ")</f>
        <v>#REF!</v>
      </c>
      <c r="BE340" s="2" t="e">
        <f>#REF!-BC340</f>
        <v>#REF!</v>
      </c>
      <c r="BF340" s="2">
        <v>0</v>
      </c>
      <c r="BG340" s="2" t="s">
        <v>110</v>
      </c>
      <c r="BH340" s="2">
        <v>0</v>
      </c>
      <c r="BJ340" s="2">
        <v>7</v>
      </c>
      <c r="BL340" s="7" t="e">
        <f>#REF!*11</f>
        <v>#REF!</v>
      </c>
      <c r="BM340" s="9"/>
      <c r="BN340" s="8"/>
      <c r="BO340" s="13"/>
      <c r="BP340" s="13"/>
      <c r="BQ340" s="13"/>
      <c r="BR340" s="13"/>
      <c r="BS340" s="13"/>
      <c r="BT340" s="10"/>
      <c r="BU340" s="11"/>
      <c r="BV340" s="12"/>
      <c r="CC340" s="41"/>
      <c r="CD340" s="41"/>
      <c r="CE340" s="41"/>
      <c r="CF340" s="42"/>
      <c r="CG340" s="42"/>
      <c r="CH340" s="42"/>
      <c r="CI340" s="42"/>
      <c r="CJ340" s="42"/>
      <c r="CK340" s="42"/>
    </row>
    <row r="341" spans="1:89" hidden="1" x14ac:dyDescent="0.25">
      <c r="A341" s="2" t="s">
        <v>382</v>
      </c>
      <c r="B341" s="2" t="s">
        <v>383</v>
      </c>
      <c r="C341" s="2" t="s">
        <v>383</v>
      </c>
      <c r="D341" s="4" t="s">
        <v>60</v>
      </c>
      <c r="E341" s="4" t="s">
        <v>60</v>
      </c>
      <c r="F341" s="5" t="e">
        <f>IF(AZ341="S",
IF(#REF!+BH341=2012,
IF(#REF!=1,"12-13/1",
IF(#REF!=2,"12-13/2",
IF(#REF!=3,"13-14/1",
IF(#REF!=4,"13-14/2","Hata1")))),
IF(#REF!+BH341=2013,
IF(#REF!=1,"13-14/1",
IF(#REF!=2,"13-14/2",
IF(#REF!=3,"14-15/1",
IF(#REF!=4,"14-15/2","Hata2")))),
IF(#REF!+BH341=2014,
IF(#REF!=1,"14-15/1",
IF(#REF!=2,"14-15/2",
IF(#REF!=3,"15-16/1",
IF(#REF!=4,"15-16/2","Hata3")))),
IF(#REF!+BH341=2015,
IF(#REF!=1,"15-16/1",
IF(#REF!=2,"15-16/2",
IF(#REF!=3,"16-17/1",
IF(#REF!=4,"16-17/2","Hata4")))),
IF(#REF!+BH341=2016,
IF(#REF!=1,"16-17/1",
IF(#REF!=2,"16-17/2",
IF(#REF!=3,"17-18/1",
IF(#REF!=4,"17-18/2","Hata5")))),
IF(#REF!+BH341=2017,
IF(#REF!=1,"17-18/1",
IF(#REF!=2,"17-18/2",
IF(#REF!=3,"18-19/1",
IF(#REF!=4,"18-19/2","Hata6")))),
IF(#REF!+BH341=2018,
IF(#REF!=1,"18-19/1",
IF(#REF!=2,"18-19/2",
IF(#REF!=3,"19-20/1",
IF(#REF!=4,"19-20/2","Hata7")))),
IF(#REF!+BH341=2019,
IF(#REF!=1,"19-20/1",
IF(#REF!=2,"19-20/2",
IF(#REF!=3,"20-21/1",
IF(#REF!=4,"20-21/2","Hata8")))),
IF(#REF!+BH341=2020,
IF(#REF!=1,"20-21/1",
IF(#REF!=2,"20-21/2",
IF(#REF!=3,"21-22/1",
IF(#REF!=4,"21-22/2","Hata9")))),
IF(#REF!+BH341=2021,
IF(#REF!=1,"21-22/1",
IF(#REF!=2,"21-22/2",
IF(#REF!=3,"22-23/1",
IF(#REF!=4,"22-23/2","Hata10")))),
IF(#REF!+BH341=2022,
IF(#REF!=1,"22-23/1",
IF(#REF!=2,"22-23/2",
IF(#REF!=3,"23-24/1",
IF(#REF!=4,"23-24/2","Hata11")))),
IF(#REF!+BH341=2023,
IF(#REF!=1,"23-24/1",
IF(#REF!=2,"23-24/2",
IF(#REF!=3,"24-25/1",
IF(#REF!=4,"24-25/2","Hata12")))),
)))))))))))),
IF(AZ341="T",
IF(#REF!+BH341=2012,
IF(#REF!=1,"12-13/1",
IF(#REF!=2,"12-13/2",
IF(#REF!=3,"12-13/3",
IF(#REF!=4,"13-14/1",
IF(#REF!=5,"13-14/2",
IF(#REF!=6,"13-14/3","Hata1")))))),
IF(#REF!+BH341=2013,
IF(#REF!=1,"13-14/1",
IF(#REF!=2,"13-14/2",
IF(#REF!=3,"13-14/3",
IF(#REF!=4,"14-15/1",
IF(#REF!=5,"14-15/2",
IF(#REF!=6,"14-15/3","Hata2")))))),
IF(#REF!+BH341=2014,
IF(#REF!=1,"14-15/1",
IF(#REF!=2,"14-15/2",
IF(#REF!=3,"14-15/3",
IF(#REF!=4,"15-16/1",
IF(#REF!=5,"15-16/2",
IF(#REF!=6,"15-16/3","Hata3")))))),
IF(AND(#REF!+#REF!&gt;2014,#REF!+#REF!&lt;2015,BH341=1),
IF(#REF!=0.1,"14-15/0.1",
IF(#REF!=0.2,"14-15/0.2",
IF(#REF!=0.3,"14-15/0.3","Hata4"))),
IF(#REF!+BH341=2015,
IF(#REF!=1,"15-16/1",
IF(#REF!=2,"15-16/2",
IF(#REF!=3,"15-16/3",
IF(#REF!=4,"16-17/1",
IF(#REF!=5,"16-17/2",
IF(#REF!=6,"16-17/3","Hata5")))))),
IF(#REF!+BH341=2016,
IF(#REF!=1,"16-17/1",
IF(#REF!=2,"16-17/2",
IF(#REF!=3,"16-17/3",
IF(#REF!=4,"17-18/1",
IF(#REF!=5,"17-18/2",
IF(#REF!=6,"17-18/3","Hata6")))))),
IF(#REF!+BH341=2017,
IF(#REF!=1,"17-18/1",
IF(#REF!=2,"17-18/2",
IF(#REF!=3,"17-18/3",
IF(#REF!=4,"18-19/1",
IF(#REF!=5,"18-19/2",
IF(#REF!=6,"18-19/3","Hata7")))))),
IF(#REF!+BH341=2018,
IF(#REF!=1,"18-19/1",
IF(#REF!=2,"18-19/2",
IF(#REF!=3,"18-19/3",
IF(#REF!=4,"19-20/1",
IF(#REF!=5," 19-20/2",
IF(#REF!=6,"19-20/3","Hata8")))))),
IF(#REF!+BH341=2019,
IF(#REF!=1,"19-20/1",
IF(#REF!=2,"19-20/2",
IF(#REF!=3,"19-20/3",
IF(#REF!=4,"20-21/1",
IF(#REF!=5,"20-21/2",
IF(#REF!=6,"20-21/3","Hata9")))))),
IF(#REF!+BH341=2020,
IF(#REF!=1,"20-21/1",
IF(#REF!=2,"20-21/2",
IF(#REF!=3,"20-21/3",
IF(#REF!=4,"21-22/1",
IF(#REF!=5,"21-22/2",
IF(#REF!=6,"21-22/3","Hata10")))))),
IF(#REF!+BH341=2021,
IF(#REF!=1,"21-22/1",
IF(#REF!=2,"21-22/2",
IF(#REF!=3,"21-22/3",
IF(#REF!=4,"22-23/1",
IF(#REF!=5,"22-23/2",
IF(#REF!=6,"22-23/3","Hata11")))))),
IF(#REF!+BH341=2022,
IF(#REF!=1,"22-23/1",
IF(#REF!=2,"22-23/2",
IF(#REF!=3,"22-23/3",
IF(#REF!=4,"23-24/1",
IF(#REF!=5,"23-24/2",
IF(#REF!=6,"23-24/3","Hata12")))))),
IF(#REF!+BH341=2023,
IF(#REF!=1,"23-24/1",
IF(#REF!=2,"23-24/2",
IF(#REF!=3,"23-24/3",
IF(#REF!=4,"24-25/1",
IF(#REF!=5,"24-25/2",
IF(#REF!=6,"24-25/3","Hata13")))))),
))))))))))))))
)</f>
        <v>#REF!</v>
      </c>
      <c r="G341" s="4"/>
      <c r="H341" s="2" t="s">
        <v>133</v>
      </c>
      <c r="I341" s="2">
        <v>54698</v>
      </c>
      <c r="J341" s="2" t="s">
        <v>134</v>
      </c>
      <c r="O341" s="2" t="s">
        <v>384</v>
      </c>
      <c r="P341" s="2" t="s">
        <v>384</v>
      </c>
      <c r="Q341" s="5">
        <v>4</v>
      </c>
      <c r="R341" s="2">
        <f>VLOOKUP($Q341,[1]sistem!$I$3:$L$10,2,FALSE)</f>
        <v>0</v>
      </c>
      <c r="S341" s="2">
        <f>VLOOKUP($Q341,[1]sistem!$I$3:$L$10,3,FALSE)</f>
        <v>1</v>
      </c>
      <c r="T341" s="2">
        <f>VLOOKUP($Q341,[1]sistem!$I$3:$L$10,4,FALSE)</f>
        <v>1</v>
      </c>
      <c r="U341" s="2" t="e">
        <f>VLOOKUP($AZ341,[1]sistem!$I$13:$L$14,2,FALSE)*#REF!</f>
        <v>#REF!</v>
      </c>
      <c r="V341" s="2" t="e">
        <f>VLOOKUP($AZ341,[1]sistem!$I$13:$L$14,3,FALSE)*#REF!</f>
        <v>#REF!</v>
      </c>
      <c r="W341" s="2" t="e">
        <f>VLOOKUP($AZ341,[1]sistem!$I$13:$L$14,4,FALSE)*#REF!</f>
        <v>#REF!</v>
      </c>
      <c r="X341" s="2" t="e">
        <f t="shared" si="112"/>
        <v>#REF!</v>
      </c>
      <c r="Y341" s="2" t="e">
        <f t="shared" si="113"/>
        <v>#REF!</v>
      </c>
      <c r="Z341" s="2" t="e">
        <f t="shared" si="114"/>
        <v>#REF!</v>
      </c>
      <c r="AA341" s="2" t="e">
        <f t="shared" si="115"/>
        <v>#REF!</v>
      </c>
      <c r="AB341" s="2">
        <f>VLOOKUP(AZ341,[1]sistem!$I$18:$J$19,2,FALSE)</f>
        <v>11</v>
      </c>
      <c r="AC341" s="2">
        <v>0.25</v>
      </c>
      <c r="AD341" s="2">
        <f>VLOOKUP($Q341,[1]sistem!$I$3:$M$10,5,FALSE)</f>
        <v>1</v>
      </c>
      <c r="AG341" s="2" t="e">
        <f>(#REF!+#REF!)*AB341</f>
        <v>#REF!</v>
      </c>
      <c r="AH341" s="2">
        <f>VLOOKUP($Q341,[1]sistem!$I$3:$N$10,6,FALSE)</f>
        <v>2</v>
      </c>
      <c r="AI341" s="2">
        <v>2</v>
      </c>
      <c r="AJ341" s="2">
        <f t="shared" si="116"/>
        <v>4</v>
      </c>
      <c r="AK341" s="2">
        <f>VLOOKUP($AZ341,[1]sistem!$I$18:$K$19,3,FALSE)</f>
        <v>11</v>
      </c>
      <c r="AL341" s="2" t="e">
        <f>AK341*#REF!</f>
        <v>#REF!</v>
      </c>
      <c r="AM341" s="2" t="e">
        <f t="shared" si="117"/>
        <v>#REF!</v>
      </c>
      <c r="AN341" s="2">
        <f t="shared" si="126"/>
        <v>25</v>
      </c>
      <c r="AO341" s="2" t="e">
        <f t="shared" si="118"/>
        <v>#REF!</v>
      </c>
      <c r="AP341" s="2" t="e">
        <f>ROUND(AO341-#REF!,0)</f>
        <v>#REF!</v>
      </c>
      <c r="AQ341" s="2">
        <f>IF(AZ341="s",IF(Q341=0,0,
IF(Q341=1,#REF!*4*4,
IF(Q341=2,0,
IF(Q341=3,#REF!*4*2,
IF(Q341=4,0,
IF(Q341=5,0,
IF(Q341=6,0,
IF(Q341=7,0)))))))),
IF(AZ341="t",
IF(Q341=0,0,
IF(Q341=1,#REF!*4*4*0.8,
IF(Q341=2,0,
IF(Q341=3,#REF!*4*2*0.8,
IF(Q341=4,0,
IF(Q341=5,0,
IF(Q341=6,0,
IF(Q341=7,0))))))))))</f>
        <v>0</v>
      </c>
      <c r="AR341" s="2" t="e">
        <f>IF(AZ341="s",
IF(Q341=0,0,
IF(Q341=1,0,
IF(Q341=2,#REF!*4*2,
IF(Q341=3,#REF!*4,
IF(Q341=4,#REF!*4,
IF(Q341=5,0,
IF(Q341=6,0,
IF(Q341=7,#REF!*4)))))))),
IF(AZ341="t",
IF(Q341=0,0,
IF(Q341=1,0,
IF(Q341=2,#REF!*4*2*0.8,
IF(Q341=3,#REF!*4*0.8,
IF(Q341=4,#REF!*4*0.8,
IF(Q341=5,0,
IF(Q341=6,0,
IF(Q341=7,#REF!*4))))))))))</f>
        <v>#REF!</v>
      </c>
      <c r="AS341" s="2" t="e">
        <f>IF(AZ341="s",
IF(Q341=0,0,
IF(Q341=1,#REF!*2,
IF(Q341=2,#REF!*2,
IF(Q341=3,#REF!*2,
IF(Q341=4,#REF!*2,
IF(Q341=5,#REF!*2,
IF(Q341=6,#REF!*2,
IF(Q341=7,#REF!*2)))))))),
IF(AZ341="t",
IF(Q341=0,#REF!*2*0.8,
IF(Q341=1,#REF!*2*0.8,
IF(Q341=2,#REF!*2*0.8,
IF(Q341=3,#REF!*2*0.8,
IF(Q341=4,#REF!*2*0.8,
IF(Q341=5,#REF!*2*0.8,
IF(Q341=6,#REF!*1*0.8,
IF(Q341=7,#REF!*2))))))))))</f>
        <v>#REF!</v>
      </c>
      <c r="AT341" s="2" t="e">
        <f t="shared" si="119"/>
        <v>#REF!</v>
      </c>
      <c r="AU341" s="2" t="e">
        <f>IF(AZ341="s",
IF(Q341=0,0,
IF(Q341=1,(14-2)*(#REF!+#REF!)/4*4,
IF(Q341=2,(14-2)*(#REF!+#REF!)/4*2,
IF(Q341=3,(14-2)*(#REF!+#REF!)/4*3,
IF(Q341=4,(14-2)*(#REF!+#REF!)/4,
IF(Q341=5,(14-2)*#REF!/4,
IF(Q341=6,0,
IF(Q341=7,(14)*#REF!)))))))),
IF(AZ341="t",
IF(Q341=0,0,
IF(Q341=1,(11-2)*(#REF!+#REF!)/4*4,
IF(Q341=2,(11-2)*(#REF!+#REF!)/4*2,
IF(Q341=3,(11-2)*(#REF!+#REF!)/4*3,
IF(Q341=4,(11-2)*(#REF!+#REF!)/4,
IF(Q341=5,(11-2)*#REF!/4,
IF(Q341=6,0,
IF(Q341=7,(11)*#REF!))))))))))</f>
        <v>#REF!</v>
      </c>
      <c r="AV341" s="2" t="e">
        <f t="shared" si="120"/>
        <v>#REF!</v>
      </c>
      <c r="AW341" s="2">
        <f t="shared" si="121"/>
        <v>8</v>
      </c>
      <c r="AX341" s="2">
        <f t="shared" si="122"/>
        <v>4</v>
      </c>
      <c r="AY341" s="2" t="e">
        <f t="shared" si="123"/>
        <v>#REF!</v>
      </c>
      <c r="AZ341" s="2" t="s">
        <v>81</v>
      </c>
      <c r="BA341" s="2" t="e">
        <f>IF(BG341="A",0,IF(AZ341="s",14*#REF!,IF(AZ341="T",11*#REF!,"HATA")))</f>
        <v>#REF!</v>
      </c>
      <c r="BB341" s="2" t="e">
        <f t="shared" si="124"/>
        <v>#REF!</v>
      </c>
      <c r="BC341" s="2" t="e">
        <f t="shared" si="125"/>
        <v>#REF!</v>
      </c>
      <c r="BD341" s="2" t="e">
        <f>IF(BC341-#REF!=0,"DOĞRU","YANLIŞ")</f>
        <v>#REF!</v>
      </c>
      <c r="BE341" s="2" t="e">
        <f>#REF!-BC341</f>
        <v>#REF!</v>
      </c>
      <c r="BF341" s="2">
        <v>0</v>
      </c>
      <c r="BH341" s="2">
        <v>0</v>
      </c>
      <c r="BJ341" s="2">
        <v>4</v>
      </c>
      <c r="BL341" s="7" t="e">
        <f>#REF!*11</f>
        <v>#REF!</v>
      </c>
      <c r="BM341" s="9"/>
      <c r="BN341" s="8"/>
      <c r="BO341" s="13"/>
      <c r="BP341" s="13"/>
      <c r="BQ341" s="13"/>
      <c r="BR341" s="13"/>
      <c r="BS341" s="13"/>
      <c r="BT341" s="10"/>
      <c r="BU341" s="11"/>
      <c r="BV341" s="12"/>
      <c r="CC341" s="41"/>
      <c r="CD341" s="41"/>
      <c r="CE341" s="41"/>
      <c r="CF341" s="42"/>
      <c r="CG341" s="42"/>
      <c r="CH341" s="42"/>
      <c r="CI341" s="42"/>
      <c r="CJ341" s="42"/>
      <c r="CK341" s="42"/>
    </row>
    <row r="342" spans="1:89" hidden="1" x14ac:dyDescent="0.25">
      <c r="A342" s="2" t="s">
        <v>380</v>
      </c>
      <c r="B342" s="2" t="s">
        <v>381</v>
      </c>
      <c r="C342" s="2" t="s">
        <v>381</v>
      </c>
      <c r="D342" s="4" t="s">
        <v>60</v>
      </c>
      <c r="E342" s="4" t="s">
        <v>60</v>
      </c>
      <c r="F342" s="5" t="e">
        <f>IF(AZ342="S",
IF(#REF!+BH342=2012,
IF(#REF!=1,"12-13/1",
IF(#REF!=2,"12-13/2",
IF(#REF!=3,"13-14/1",
IF(#REF!=4,"13-14/2","Hata1")))),
IF(#REF!+BH342=2013,
IF(#REF!=1,"13-14/1",
IF(#REF!=2,"13-14/2",
IF(#REF!=3,"14-15/1",
IF(#REF!=4,"14-15/2","Hata2")))),
IF(#REF!+BH342=2014,
IF(#REF!=1,"14-15/1",
IF(#REF!=2,"14-15/2",
IF(#REF!=3,"15-16/1",
IF(#REF!=4,"15-16/2","Hata3")))),
IF(#REF!+BH342=2015,
IF(#REF!=1,"15-16/1",
IF(#REF!=2,"15-16/2",
IF(#REF!=3,"16-17/1",
IF(#REF!=4,"16-17/2","Hata4")))),
IF(#REF!+BH342=2016,
IF(#REF!=1,"16-17/1",
IF(#REF!=2,"16-17/2",
IF(#REF!=3,"17-18/1",
IF(#REF!=4,"17-18/2","Hata5")))),
IF(#REF!+BH342=2017,
IF(#REF!=1,"17-18/1",
IF(#REF!=2,"17-18/2",
IF(#REF!=3,"18-19/1",
IF(#REF!=4,"18-19/2","Hata6")))),
IF(#REF!+BH342=2018,
IF(#REF!=1,"18-19/1",
IF(#REF!=2,"18-19/2",
IF(#REF!=3,"19-20/1",
IF(#REF!=4,"19-20/2","Hata7")))),
IF(#REF!+BH342=2019,
IF(#REF!=1,"19-20/1",
IF(#REF!=2,"19-20/2",
IF(#REF!=3,"20-21/1",
IF(#REF!=4,"20-21/2","Hata8")))),
IF(#REF!+BH342=2020,
IF(#REF!=1,"20-21/1",
IF(#REF!=2,"20-21/2",
IF(#REF!=3,"21-22/1",
IF(#REF!=4,"21-22/2","Hata9")))),
IF(#REF!+BH342=2021,
IF(#REF!=1,"21-22/1",
IF(#REF!=2,"21-22/2",
IF(#REF!=3,"22-23/1",
IF(#REF!=4,"22-23/2","Hata10")))),
IF(#REF!+BH342=2022,
IF(#REF!=1,"22-23/1",
IF(#REF!=2,"22-23/2",
IF(#REF!=3,"23-24/1",
IF(#REF!=4,"23-24/2","Hata11")))),
IF(#REF!+BH342=2023,
IF(#REF!=1,"23-24/1",
IF(#REF!=2,"23-24/2",
IF(#REF!=3,"24-25/1",
IF(#REF!=4,"24-25/2","Hata12")))),
)))))))))))),
IF(AZ342="T",
IF(#REF!+BH342=2012,
IF(#REF!=1,"12-13/1",
IF(#REF!=2,"12-13/2",
IF(#REF!=3,"12-13/3",
IF(#REF!=4,"13-14/1",
IF(#REF!=5,"13-14/2",
IF(#REF!=6,"13-14/3","Hata1")))))),
IF(#REF!+BH342=2013,
IF(#REF!=1,"13-14/1",
IF(#REF!=2,"13-14/2",
IF(#REF!=3,"13-14/3",
IF(#REF!=4,"14-15/1",
IF(#REF!=5,"14-15/2",
IF(#REF!=6,"14-15/3","Hata2")))))),
IF(#REF!+BH342=2014,
IF(#REF!=1,"14-15/1",
IF(#REF!=2,"14-15/2",
IF(#REF!=3,"14-15/3",
IF(#REF!=4,"15-16/1",
IF(#REF!=5,"15-16/2",
IF(#REF!=6,"15-16/3","Hata3")))))),
IF(AND(#REF!+#REF!&gt;2014,#REF!+#REF!&lt;2015,BH342=1),
IF(#REF!=0.1,"14-15/0.1",
IF(#REF!=0.2,"14-15/0.2",
IF(#REF!=0.3,"14-15/0.3","Hata4"))),
IF(#REF!+BH342=2015,
IF(#REF!=1,"15-16/1",
IF(#REF!=2,"15-16/2",
IF(#REF!=3,"15-16/3",
IF(#REF!=4,"16-17/1",
IF(#REF!=5,"16-17/2",
IF(#REF!=6,"16-17/3","Hata5")))))),
IF(#REF!+BH342=2016,
IF(#REF!=1,"16-17/1",
IF(#REF!=2,"16-17/2",
IF(#REF!=3,"16-17/3",
IF(#REF!=4,"17-18/1",
IF(#REF!=5,"17-18/2",
IF(#REF!=6,"17-18/3","Hata6")))))),
IF(#REF!+BH342=2017,
IF(#REF!=1,"17-18/1",
IF(#REF!=2,"17-18/2",
IF(#REF!=3,"17-18/3",
IF(#REF!=4,"18-19/1",
IF(#REF!=5,"18-19/2",
IF(#REF!=6,"18-19/3","Hata7")))))),
IF(#REF!+BH342=2018,
IF(#REF!=1,"18-19/1",
IF(#REF!=2,"18-19/2",
IF(#REF!=3,"18-19/3",
IF(#REF!=4,"19-20/1",
IF(#REF!=5," 19-20/2",
IF(#REF!=6,"19-20/3","Hata8")))))),
IF(#REF!+BH342=2019,
IF(#REF!=1,"19-20/1",
IF(#REF!=2,"19-20/2",
IF(#REF!=3,"19-20/3",
IF(#REF!=4,"20-21/1",
IF(#REF!=5,"20-21/2",
IF(#REF!=6,"20-21/3","Hata9")))))),
IF(#REF!+BH342=2020,
IF(#REF!=1,"20-21/1",
IF(#REF!=2,"20-21/2",
IF(#REF!=3,"20-21/3",
IF(#REF!=4,"21-22/1",
IF(#REF!=5,"21-22/2",
IF(#REF!=6,"21-22/3","Hata10")))))),
IF(#REF!+BH342=2021,
IF(#REF!=1,"21-22/1",
IF(#REF!=2,"21-22/2",
IF(#REF!=3,"21-22/3",
IF(#REF!=4,"22-23/1",
IF(#REF!=5,"22-23/2",
IF(#REF!=6,"22-23/3","Hata11")))))),
IF(#REF!+BH342=2022,
IF(#REF!=1,"22-23/1",
IF(#REF!=2,"22-23/2",
IF(#REF!=3,"22-23/3",
IF(#REF!=4,"23-24/1",
IF(#REF!=5,"23-24/2",
IF(#REF!=6,"23-24/3","Hata12")))))),
IF(#REF!+BH342=2023,
IF(#REF!=1,"23-24/1",
IF(#REF!=2,"23-24/2",
IF(#REF!=3,"23-24/3",
IF(#REF!=4,"24-25/1",
IF(#REF!=5,"24-25/2",
IF(#REF!=6,"24-25/3","Hata13")))))),
))))))))))))))
)</f>
        <v>#REF!</v>
      </c>
      <c r="G342" s="4"/>
      <c r="H342" s="2" t="s">
        <v>156</v>
      </c>
      <c r="I342" s="2">
        <v>54709</v>
      </c>
      <c r="J342" s="2" t="s">
        <v>107</v>
      </c>
      <c r="Q342" s="5">
        <v>4</v>
      </c>
      <c r="R342" s="2">
        <f>VLOOKUP($Q342,[1]sistem!$I$3:$L$10,2,FALSE)</f>
        <v>0</v>
      </c>
      <c r="S342" s="2">
        <f>VLOOKUP($Q342,[1]sistem!$I$3:$L$10,3,FALSE)</f>
        <v>1</v>
      </c>
      <c r="T342" s="2">
        <f>VLOOKUP($Q342,[1]sistem!$I$3:$L$10,4,FALSE)</f>
        <v>1</v>
      </c>
      <c r="U342" s="2" t="e">
        <f>VLOOKUP($AZ342,[1]sistem!$I$13:$L$14,2,FALSE)*#REF!</f>
        <v>#REF!</v>
      </c>
      <c r="V342" s="2" t="e">
        <f>VLOOKUP($AZ342,[1]sistem!$I$13:$L$14,3,FALSE)*#REF!</f>
        <v>#REF!</v>
      </c>
      <c r="W342" s="2" t="e">
        <f>VLOOKUP($AZ342,[1]sistem!$I$13:$L$14,4,FALSE)*#REF!</f>
        <v>#REF!</v>
      </c>
      <c r="X342" s="2" t="e">
        <f t="shared" si="112"/>
        <v>#REF!</v>
      </c>
      <c r="Y342" s="2" t="e">
        <f t="shared" si="113"/>
        <v>#REF!</v>
      </c>
      <c r="Z342" s="2" t="e">
        <f t="shared" si="114"/>
        <v>#REF!</v>
      </c>
      <c r="AA342" s="2" t="e">
        <f t="shared" si="115"/>
        <v>#REF!</v>
      </c>
      <c r="AB342" s="2">
        <f>VLOOKUP(AZ342,[1]sistem!$I$18:$J$19,2,FALSE)</f>
        <v>14</v>
      </c>
      <c r="AC342" s="2">
        <v>0.25</v>
      </c>
      <c r="AD342" s="2">
        <f>VLOOKUP($Q342,[1]sistem!$I$3:$M$10,5,FALSE)</f>
        <v>1</v>
      </c>
      <c r="AE342" s="2">
        <v>4</v>
      </c>
      <c r="AG342" s="2">
        <f>AE342*AK342</f>
        <v>56</v>
      </c>
      <c r="AH342" s="2">
        <f>VLOOKUP($Q342,[1]sistem!$I$3:$N$10,6,FALSE)</f>
        <v>2</v>
      </c>
      <c r="AI342" s="2">
        <v>2</v>
      </c>
      <c r="AJ342" s="2">
        <f t="shared" si="116"/>
        <v>4</v>
      </c>
      <c r="AK342" s="2">
        <f>VLOOKUP($AZ342,[1]sistem!$I$18:$K$19,3,FALSE)</f>
        <v>14</v>
      </c>
      <c r="AL342" s="2" t="e">
        <f>AK342*#REF!</f>
        <v>#REF!</v>
      </c>
      <c r="AM342" s="2" t="e">
        <f t="shared" si="117"/>
        <v>#REF!</v>
      </c>
      <c r="AN342" s="2">
        <f t="shared" ref="AN342:AN401" si="127">IF(AZ342="s",25,25)</f>
        <v>25</v>
      </c>
      <c r="AO342" s="2" t="e">
        <f t="shared" si="118"/>
        <v>#REF!</v>
      </c>
      <c r="AP342" s="2" t="e">
        <f>ROUND(AO342-#REF!,0)</f>
        <v>#REF!</v>
      </c>
      <c r="AQ342" s="2">
        <f>IF(AZ342="s",IF(Q342=0,0,
IF(Q342=1,#REF!*4*4,
IF(Q342=2,0,
IF(Q342=3,#REF!*4*2,
IF(Q342=4,0,
IF(Q342=5,0,
IF(Q342=6,0,
IF(Q342=7,0)))))))),
IF(AZ342="t",
IF(Q342=0,0,
IF(Q342=1,#REF!*4*4*0.8,
IF(Q342=2,0,
IF(Q342=3,#REF!*4*2*0.8,
IF(Q342=4,0,
IF(Q342=5,0,
IF(Q342=6,0,
IF(Q342=7,0))))))))))</f>
        <v>0</v>
      </c>
      <c r="AR342" s="2" t="e">
        <f>IF(AZ342="s",
IF(Q342=0,0,
IF(Q342=1,0,
IF(Q342=2,#REF!*4*2,
IF(Q342=3,#REF!*4,
IF(Q342=4,#REF!*4,
IF(Q342=5,0,
IF(Q342=6,0,
IF(Q342=7,#REF!*4)))))))),
IF(AZ342="t",
IF(Q342=0,0,
IF(Q342=1,0,
IF(Q342=2,#REF!*4*2*0.8,
IF(Q342=3,#REF!*4*0.8,
IF(Q342=4,#REF!*4*0.8,
IF(Q342=5,0,
IF(Q342=6,0,
IF(Q342=7,#REF!*4))))))))))</f>
        <v>#REF!</v>
      </c>
      <c r="AS342" s="2" t="e">
        <f>IF(AZ342="s",
IF(Q342=0,0,
IF(Q342=1,#REF!*2,
IF(Q342=2,#REF!*2,
IF(Q342=3,#REF!*2,
IF(Q342=4,#REF!*2,
IF(Q342=5,#REF!*2,
IF(Q342=6,#REF!*2,
IF(Q342=7,#REF!*2)))))))),
IF(AZ342="t",
IF(Q342=0,#REF!*2*0.8,
IF(Q342=1,#REF!*2*0.8,
IF(Q342=2,#REF!*2*0.8,
IF(Q342=3,#REF!*2*0.8,
IF(Q342=4,#REF!*2*0.8,
IF(Q342=5,#REF!*2*0.8,
IF(Q342=6,#REF!*1*0.8,
IF(Q342=7,#REF!*2))))))))))</f>
        <v>#REF!</v>
      </c>
      <c r="AT342" s="2" t="e">
        <f t="shared" si="119"/>
        <v>#REF!</v>
      </c>
      <c r="AU342" s="2" t="e">
        <f>IF(AZ342="s",
IF(Q342=0,0,
IF(Q342=1,(14-2)*(#REF!+#REF!)/4*4,
IF(Q342=2,(14-2)*(#REF!+#REF!)/4*2,
IF(Q342=3,(14-2)*(#REF!+#REF!)/4*3,
IF(Q342=4,(14-2)*(#REF!+#REF!)/4,
IF(Q342=5,(14-2)*#REF!/4,
IF(Q342=6,0,
IF(Q342=7,(14)*#REF!)))))))),
IF(AZ342="t",
IF(Q342=0,0,
IF(Q342=1,(11-2)*(#REF!+#REF!)/4*4,
IF(Q342=2,(11-2)*(#REF!+#REF!)/4*2,
IF(Q342=3,(11-2)*(#REF!+#REF!)/4*3,
IF(Q342=4,(11-2)*(#REF!+#REF!)/4,
IF(Q342=5,(11-2)*#REF!/4,
IF(Q342=6,0,
IF(Q342=7,(11)*#REF!))))))))))</f>
        <v>#REF!</v>
      </c>
      <c r="AV342" s="2" t="e">
        <f t="shared" si="120"/>
        <v>#REF!</v>
      </c>
      <c r="AW342" s="2">
        <f t="shared" si="121"/>
        <v>8</v>
      </c>
      <c r="AX342" s="2">
        <f t="shared" si="122"/>
        <v>4</v>
      </c>
      <c r="AY342" s="2" t="e">
        <f t="shared" si="123"/>
        <v>#REF!</v>
      </c>
      <c r="AZ342" s="2" t="s">
        <v>63</v>
      </c>
      <c r="BA342" s="2" t="e">
        <f>IF(BG342="A",0,IF(AZ342="s",14*#REF!,IF(AZ342="T",11*#REF!,"HATA")))</f>
        <v>#REF!</v>
      </c>
      <c r="BB342" s="2" t="e">
        <f t="shared" si="124"/>
        <v>#REF!</v>
      </c>
      <c r="BC342" s="2" t="e">
        <f t="shared" si="125"/>
        <v>#REF!</v>
      </c>
      <c r="BD342" s="2" t="e">
        <f>IF(BC342-#REF!=0,"DOĞRU","YANLIŞ")</f>
        <v>#REF!</v>
      </c>
      <c r="BE342" s="2" t="e">
        <f>#REF!-BC342</f>
        <v>#REF!</v>
      </c>
      <c r="BF342" s="2">
        <v>0</v>
      </c>
      <c r="BH342" s="2">
        <v>0</v>
      </c>
      <c r="BJ342" s="2">
        <v>4</v>
      </c>
      <c r="BL342" s="7" t="e">
        <f>#REF!*14</f>
        <v>#REF!</v>
      </c>
      <c r="BM342" s="9"/>
      <c r="BN342" s="8"/>
      <c r="BO342" s="13"/>
      <c r="BP342" s="13"/>
      <c r="BQ342" s="13"/>
      <c r="BR342" s="13"/>
      <c r="BS342" s="13"/>
      <c r="BT342" s="10"/>
      <c r="BU342" s="11"/>
      <c r="BV342" s="12"/>
      <c r="CC342" s="41"/>
      <c r="CD342" s="41"/>
      <c r="CE342" s="41"/>
      <c r="CF342" s="42"/>
      <c r="CG342" s="42"/>
      <c r="CH342" s="42"/>
      <c r="CI342" s="42"/>
      <c r="CJ342" s="42"/>
      <c r="CK342" s="42"/>
    </row>
    <row r="343" spans="1:89" hidden="1" x14ac:dyDescent="0.25">
      <c r="A343" s="54" t="s">
        <v>104</v>
      </c>
      <c r="B343" s="54" t="s">
        <v>105</v>
      </c>
      <c r="C343" s="2" t="s">
        <v>105</v>
      </c>
      <c r="D343" s="4" t="s">
        <v>60</v>
      </c>
      <c r="E343" s="4" t="s">
        <v>60</v>
      </c>
      <c r="F343" s="5" t="e">
        <f>IF(AZ343="S",
IF(#REF!+BH343=2012,
IF(#REF!=1,"12-13/1",
IF(#REF!=2,"12-13/2",
IF(#REF!=3,"13-14/1",
IF(#REF!=4,"13-14/2","Hata1")))),
IF(#REF!+BH343=2013,
IF(#REF!=1,"13-14/1",
IF(#REF!=2,"13-14/2",
IF(#REF!=3,"14-15/1",
IF(#REF!=4,"14-15/2","Hata2")))),
IF(#REF!+BH343=2014,
IF(#REF!=1,"14-15/1",
IF(#REF!=2,"14-15/2",
IF(#REF!=3,"15-16/1",
IF(#REF!=4,"15-16/2","Hata3")))),
IF(#REF!+BH343=2015,
IF(#REF!=1,"15-16/1",
IF(#REF!=2,"15-16/2",
IF(#REF!=3,"16-17/1",
IF(#REF!=4,"16-17/2","Hata4")))),
IF(#REF!+BH343=2016,
IF(#REF!=1,"16-17/1",
IF(#REF!=2,"16-17/2",
IF(#REF!=3,"17-18/1",
IF(#REF!=4,"17-18/2","Hata5")))),
IF(#REF!+BH343=2017,
IF(#REF!=1,"17-18/1",
IF(#REF!=2,"17-18/2",
IF(#REF!=3,"18-19/1",
IF(#REF!=4,"18-19/2","Hata6")))),
IF(#REF!+BH343=2018,
IF(#REF!=1,"18-19/1",
IF(#REF!=2,"18-19/2",
IF(#REF!=3,"19-20/1",
IF(#REF!=4,"19-20/2","Hata7")))),
IF(#REF!+BH343=2019,
IF(#REF!=1,"19-20/1",
IF(#REF!=2,"19-20/2",
IF(#REF!=3,"20-21/1",
IF(#REF!=4,"20-21/2","Hata8")))),
IF(#REF!+BH343=2020,
IF(#REF!=1,"20-21/1",
IF(#REF!=2,"20-21/2",
IF(#REF!=3,"21-22/1",
IF(#REF!=4,"21-22/2","Hata9")))),
IF(#REF!+BH343=2021,
IF(#REF!=1,"21-22/1",
IF(#REF!=2,"21-22/2",
IF(#REF!=3,"22-23/1",
IF(#REF!=4,"22-23/2","Hata10")))),
IF(#REF!+BH343=2022,
IF(#REF!=1,"22-23/1",
IF(#REF!=2,"22-23/2",
IF(#REF!=3,"23-24/1",
IF(#REF!=4,"23-24/2","Hata11")))),
IF(#REF!+BH343=2023,
IF(#REF!=1,"23-24/1",
IF(#REF!=2,"23-24/2",
IF(#REF!=3,"24-25/1",
IF(#REF!=4,"24-25/2","Hata12")))),
)))))))))))),
IF(AZ343="T",
IF(#REF!+BH343=2012,
IF(#REF!=1,"12-13/1",
IF(#REF!=2,"12-13/2",
IF(#REF!=3,"12-13/3",
IF(#REF!=4,"13-14/1",
IF(#REF!=5,"13-14/2",
IF(#REF!=6,"13-14/3","Hata1")))))),
IF(#REF!+BH343=2013,
IF(#REF!=1,"13-14/1",
IF(#REF!=2,"13-14/2",
IF(#REF!=3,"13-14/3",
IF(#REF!=4,"14-15/1",
IF(#REF!=5,"14-15/2",
IF(#REF!=6,"14-15/3","Hata2")))))),
IF(#REF!+BH343=2014,
IF(#REF!=1,"14-15/1",
IF(#REF!=2,"14-15/2",
IF(#REF!=3,"14-15/3",
IF(#REF!=4,"15-16/1",
IF(#REF!=5,"15-16/2",
IF(#REF!=6,"15-16/3","Hata3")))))),
IF(AND(#REF!+#REF!&gt;2014,#REF!+#REF!&lt;2015,BH343=1),
IF(#REF!=0.1,"14-15/0.1",
IF(#REF!=0.2,"14-15/0.2",
IF(#REF!=0.3,"14-15/0.3","Hata4"))),
IF(#REF!+BH343=2015,
IF(#REF!=1,"15-16/1",
IF(#REF!=2,"15-16/2",
IF(#REF!=3,"15-16/3",
IF(#REF!=4,"16-17/1",
IF(#REF!=5,"16-17/2",
IF(#REF!=6,"16-17/3","Hata5")))))),
IF(#REF!+BH343=2016,
IF(#REF!=1,"16-17/1",
IF(#REF!=2,"16-17/2",
IF(#REF!=3,"16-17/3",
IF(#REF!=4,"17-18/1",
IF(#REF!=5,"17-18/2",
IF(#REF!=6,"17-18/3","Hata6")))))),
IF(#REF!+BH343=2017,
IF(#REF!=1,"17-18/1",
IF(#REF!=2,"17-18/2",
IF(#REF!=3,"17-18/3",
IF(#REF!=4,"18-19/1",
IF(#REF!=5,"18-19/2",
IF(#REF!=6,"18-19/3","Hata7")))))),
IF(#REF!+BH343=2018,
IF(#REF!=1,"18-19/1",
IF(#REF!=2,"18-19/2",
IF(#REF!=3,"18-19/3",
IF(#REF!=4,"19-20/1",
IF(#REF!=5," 19-20/2",
IF(#REF!=6,"19-20/3","Hata8")))))),
IF(#REF!+BH343=2019,
IF(#REF!=1,"19-20/1",
IF(#REF!=2,"19-20/2",
IF(#REF!=3,"19-20/3",
IF(#REF!=4,"20-21/1",
IF(#REF!=5,"20-21/2",
IF(#REF!=6,"20-21/3","Hata9")))))),
IF(#REF!+BH343=2020,
IF(#REF!=1,"20-21/1",
IF(#REF!=2,"20-21/2",
IF(#REF!=3,"20-21/3",
IF(#REF!=4,"21-22/1",
IF(#REF!=5,"21-22/2",
IF(#REF!=6,"21-22/3","Hata10")))))),
IF(#REF!+BH343=2021,
IF(#REF!=1,"21-22/1",
IF(#REF!=2,"21-22/2",
IF(#REF!=3,"21-22/3",
IF(#REF!=4,"22-23/1",
IF(#REF!=5,"22-23/2",
IF(#REF!=6,"22-23/3","Hata11")))))),
IF(#REF!+BH343=2022,
IF(#REF!=1,"22-23/1",
IF(#REF!=2,"22-23/2",
IF(#REF!=3,"22-23/3",
IF(#REF!=4,"23-24/1",
IF(#REF!=5,"23-24/2",
IF(#REF!=6,"23-24/3","Hata12")))))),
IF(#REF!+BH343=2023,
IF(#REF!=1,"23-24/1",
IF(#REF!=2,"23-24/2",
IF(#REF!=3,"23-24/3",
IF(#REF!=4,"24-25/1",
IF(#REF!=5,"24-25/2",
IF(#REF!=6,"24-25/3","Hata13")))))),
))))))))))))))
)</f>
        <v>#REF!</v>
      </c>
      <c r="G343" s="4"/>
      <c r="H343" s="54" t="s">
        <v>156</v>
      </c>
      <c r="I343" s="2">
        <v>54709</v>
      </c>
      <c r="J343" s="2" t="s">
        <v>107</v>
      </c>
      <c r="O343" s="2" t="s">
        <v>108</v>
      </c>
      <c r="P343" s="2" t="s">
        <v>109</v>
      </c>
      <c r="Q343" s="55">
        <v>7</v>
      </c>
      <c r="R343" s="2">
        <f>VLOOKUP($Q343,[1]sistem!$I$3:$L$10,2,FALSE)</f>
        <v>0</v>
      </c>
      <c r="S343" s="2">
        <f>VLOOKUP($Q343,[1]sistem!$I$3:$L$10,3,FALSE)</f>
        <v>1</v>
      </c>
      <c r="T343" s="2">
        <f>VLOOKUP($Q343,[1]sistem!$I$3:$L$10,4,FALSE)</f>
        <v>1</v>
      </c>
      <c r="U343" s="2" t="e">
        <f>VLOOKUP($AZ343,[1]sistem!$I$13:$L$14,2,FALSE)*#REF!</f>
        <v>#REF!</v>
      </c>
      <c r="V343" s="2" t="e">
        <f>VLOOKUP($AZ343,[1]sistem!$I$13:$L$14,3,FALSE)*#REF!</f>
        <v>#REF!</v>
      </c>
      <c r="W343" s="2" t="e">
        <f>VLOOKUP($AZ343,[1]sistem!$I$13:$L$14,4,FALSE)*#REF!</f>
        <v>#REF!</v>
      </c>
      <c r="X343" s="2" t="e">
        <f t="shared" si="112"/>
        <v>#REF!</v>
      </c>
      <c r="Y343" s="2" t="e">
        <f t="shared" si="113"/>
        <v>#REF!</v>
      </c>
      <c r="Z343" s="2" t="e">
        <f t="shared" si="114"/>
        <v>#REF!</v>
      </c>
      <c r="AA343" s="2" t="e">
        <f t="shared" si="115"/>
        <v>#REF!</v>
      </c>
      <c r="AB343" s="2">
        <f>VLOOKUP(AZ343,[1]sistem!$I$18:$J$19,2,FALSE)</f>
        <v>14</v>
      </c>
      <c r="AC343" s="2">
        <v>0.25</v>
      </c>
      <c r="AD343" s="2">
        <f>VLOOKUP($Q343,[1]sistem!$I$3:$M$10,5,FALSE)</f>
        <v>1</v>
      </c>
      <c r="AG343" s="2" t="e">
        <f>(#REF!+#REF!)*AB343</f>
        <v>#REF!</v>
      </c>
      <c r="AH343" s="2">
        <f>VLOOKUP($Q343,[1]sistem!$I$3:$N$10,6,FALSE)</f>
        <v>2</v>
      </c>
      <c r="AI343" s="2">
        <v>2</v>
      </c>
      <c r="AJ343" s="2">
        <f t="shared" si="116"/>
        <v>4</v>
      </c>
      <c r="AK343" s="2">
        <f>VLOOKUP($AZ343,[1]sistem!$I$18:$K$19,3,FALSE)</f>
        <v>14</v>
      </c>
      <c r="AL343" s="2" t="e">
        <f>AK343*#REF!</f>
        <v>#REF!</v>
      </c>
      <c r="AM343" s="2" t="e">
        <f t="shared" si="117"/>
        <v>#REF!</v>
      </c>
      <c r="AN343" s="2">
        <f t="shared" si="127"/>
        <v>25</v>
      </c>
      <c r="AO343" s="2" t="e">
        <f t="shared" si="118"/>
        <v>#REF!</v>
      </c>
      <c r="AP343" s="2" t="e">
        <f>ROUND(AO343-#REF!,0)</f>
        <v>#REF!</v>
      </c>
      <c r="AQ343" s="2">
        <f>IF(AZ343="s",IF(Q343=0,0,
IF(Q343=1,#REF!*4*4,
IF(Q343=2,0,
IF(Q343=3,#REF!*4*2,
IF(Q343=4,0,
IF(Q343=5,0,
IF(Q343=6,0,
IF(Q343=7,0)))))))),
IF(AZ343="t",
IF(Q343=0,0,
IF(Q343=1,#REF!*4*4*0.8,
IF(Q343=2,0,
IF(Q343=3,#REF!*4*2*0.8,
IF(Q343=4,0,
IF(Q343=5,0,
IF(Q343=6,0,
IF(Q343=7,0))))))))))</f>
        <v>0</v>
      </c>
      <c r="AR343" s="2" t="e">
        <f>IF(AZ343="s",
IF(Q343=0,0,
IF(Q343=1,0,
IF(Q343=2,#REF!*4*2,
IF(Q343=3,#REF!*4,
IF(Q343=4,#REF!*4,
IF(Q343=5,0,
IF(Q343=6,0,
IF(Q343=7,#REF!*4)))))))),
IF(AZ343="t",
IF(Q343=0,0,
IF(Q343=1,0,
IF(Q343=2,#REF!*4*2*0.8,
IF(Q343=3,#REF!*4*0.8,
IF(Q343=4,#REF!*4*0.8,
IF(Q343=5,0,
IF(Q343=6,0,
IF(Q343=7,#REF!*4))))))))))</f>
        <v>#REF!</v>
      </c>
      <c r="AS343" s="2" t="e">
        <f>IF(AZ343="s",
IF(Q343=0,0,
IF(Q343=1,#REF!*2,
IF(Q343=2,#REF!*2,
IF(Q343=3,#REF!*2,
IF(Q343=4,#REF!*2,
IF(Q343=5,#REF!*2,
IF(Q343=6,#REF!*2,
IF(Q343=7,#REF!*2)))))))),
IF(AZ343="t",
IF(Q343=0,#REF!*2*0.8,
IF(Q343=1,#REF!*2*0.8,
IF(Q343=2,#REF!*2*0.8,
IF(Q343=3,#REF!*2*0.8,
IF(Q343=4,#REF!*2*0.8,
IF(Q343=5,#REF!*2*0.8,
IF(Q343=6,#REF!*1*0.8,
IF(Q343=7,#REF!*2))))))))))</f>
        <v>#REF!</v>
      </c>
      <c r="AT343" s="2" t="e">
        <f t="shared" si="119"/>
        <v>#REF!</v>
      </c>
      <c r="AU343" s="2" t="e">
        <f>IF(AZ343="s",
IF(Q343=0,0,
IF(Q343=1,(14-2)*(#REF!+#REF!)/4*4,
IF(Q343=2,(14-2)*(#REF!+#REF!)/4*2,
IF(Q343=3,(14-2)*(#REF!+#REF!)/4*3,
IF(Q343=4,(14-2)*(#REF!+#REF!)/4,
IF(Q343=5,(14-2)*#REF!/4,
IF(Q343=6,0,
IF(Q343=7,(14)*#REF!)))))))),
IF(AZ343="t",
IF(Q343=0,0,
IF(Q343=1,(11-2)*(#REF!+#REF!)/4*4,
IF(Q343=2,(11-2)*(#REF!+#REF!)/4*2,
IF(Q343=3,(11-2)*(#REF!+#REF!)/4*3,
IF(Q343=4,(11-2)*(#REF!+#REF!)/4,
IF(Q343=5,(11-2)*#REF!/4,
IF(Q343=6,0,
IF(Q343=7,(11)*#REF!))))))))))</f>
        <v>#REF!</v>
      </c>
      <c r="AV343" s="2" t="e">
        <f t="shared" si="120"/>
        <v>#REF!</v>
      </c>
      <c r="AW343" s="2">
        <f t="shared" si="121"/>
        <v>8</v>
      </c>
      <c r="AX343" s="2">
        <f t="shared" si="122"/>
        <v>4</v>
      </c>
      <c r="AY343" s="2" t="e">
        <f t="shared" si="123"/>
        <v>#REF!</v>
      </c>
      <c r="AZ343" s="2" t="s">
        <v>63</v>
      </c>
      <c r="BA343" s="2">
        <f>IF(BG343="A",0,IF(AZ343="s",14*#REF!,IF(AZ343="T",11*#REF!,"HATA")))</f>
        <v>0</v>
      </c>
      <c r="BB343" s="2" t="e">
        <f t="shared" si="124"/>
        <v>#REF!</v>
      </c>
      <c r="BC343" s="2" t="e">
        <f t="shared" si="125"/>
        <v>#REF!</v>
      </c>
      <c r="BD343" s="2" t="e">
        <f>IF(BC343-#REF!=0,"DOĞRU","YANLIŞ")</f>
        <v>#REF!</v>
      </c>
      <c r="BE343" s="2" t="e">
        <f>#REF!-BC343</f>
        <v>#REF!</v>
      </c>
      <c r="BF343" s="2">
        <v>0</v>
      </c>
      <c r="BG343" s="2" t="s">
        <v>110</v>
      </c>
      <c r="BH343" s="2">
        <v>0</v>
      </c>
      <c r="BJ343" s="2">
        <v>7</v>
      </c>
      <c r="BL343" s="7" t="e">
        <f>#REF!*14</f>
        <v>#REF!</v>
      </c>
      <c r="BM343" s="9"/>
      <c r="BN343" s="8"/>
      <c r="BO343" s="13"/>
      <c r="BP343" s="13"/>
      <c r="BQ343" s="13"/>
      <c r="BR343" s="13"/>
      <c r="BS343" s="13"/>
      <c r="BT343" s="10"/>
      <c r="BU343" s="11"/>
      <c r="BV343" s="12"/>
      <c r="CC343" s="51"/>
      <c r="CD343" s="51"/>
      <c r="CE343" s="51"/>
      <c r="CF343" s="52"/>
      <c r="CG343" s="52"/>
      <c r="CH343" s="52"/>
      <c r="CI343" s="52"/>
      <c r="CJ343" s="42"/>
      <c r="CK343" s="42"/>
    </row>
    <row r="344" spans="1:89" hidden="1" x14ac:dyDescent="0.25">
      <c r="A344" s="2" t="s">
        <v>245</v>
      </c>
      <c r="B344" s="2" t="s">
        <v>246</v>
      </c>
      <c r="C344" s="2" t="s">
        <v>246</v>
      </c>
      <c r="D344" s="4" t="s">
        <v>60</v>
      </c>
      <c r="E344" s="4" t="s">
        <v>60</v>
      </c>
      <c r="F344" s="5" t="e">
        <f>IF(AZ344="S",
IF(#REF!+BH344=2012,
IF(#REF!=1,"12-13/1",
IF(#REF!=2,"12-13/2",
IF(#REF!=3,"13-14/1",
IF(#REF!=4,"13-14/2","Hata1")))),
IF(#REF!+BH344=2013,
IF(#REF!=1,"13-14/1",
IF(#REF!=2,"13-14/2",
IF(#REF!=3,"14-15/1",
IF(#REF!=4,"14-15/2","Hata2")))),
IF(#REF!+BH344=2014,
IF(#REF!=1,"14-15/1",
IF(#REF!=2,"14-15/2",
IF(#REF!=3,"15-16/1",
IF(#REF!=4,"15-16/2","Hata3")))),
IF(#REF!+BH344=2015,
IF(#REF!=1,"15-16/1",
IF(#REF!=2,"15-16/2",
IF(#REF!=3,"16-17/1",
IF(#REF!=4,"16-17/2","Hata4")))),
IF(#REF!+BH344=2016,
IF(#REF!=1,"16-17/1",
IF(#REF!=2,"16-17/2",
IF(#REF!=3,"17-18/1",
IF(#REF!=4,"17-18/2","Hata5")))),
IF(#REF!+BH344=2017,
IF(#REF!=1,"17-18/1",
IF(#REF!=2,"17-18/2",
IF(#REF!=3,"18-19/1",
IF(#REF!=4,"18-19/2","Hata6")))),
IF(#REF!+BH344=2018,
IF(#REF!=1,"18-19/1",
IF(#REF!=2,"18-19/2",
IF(#REF!=3,"19-20/1",
IF(#REF!=4,"19-20/2","Hata7")))),
IF(#REF!+BH344=2019,
IF(#REF!=1,"19-20/1",
IF(#REF!=2,"19-20/2",
IF(#REF!=3,"20-21/1",
IF(#REF!=4,"20-21/2","Hata8")))),
IF(#REF!+BH344=2020,
IF(#REF!=1,"20-21/1",
IF(#REF!=2,"20-21/2",
IF(#REF!=3,"21-22/1",
IF(#REF!=4,"21-22/2","Hata9")))),
IF(#REF!+BH344=2021,
IF(#REF!=1,"21-22/1",
IF(#REF!=2,"21-22/2",
IF(#REF!=3,"22-23/1",
IF(#REF!=4,"22-23/2","Hata10")))),
IF(#REF!+BH344=2022,
IF(#REF!=1,"22-23/1",
IF(#REF!=2,"22-23/2",
IF(#REF!=3,"23-24/1",
IF(#REF!=4,"23-24/2","Hata11")))),
IF(#REF!+BH344=2023,
IF(#REF!=1,"23-24/1",
IF(#REF!=2,"23-24/2",
IF(#REF!=3,"24-25/1",
IF(#REF!=4,"24-25/2","Hata12")))),
)))))))))))),
IF(AZ344="T",
IF(#REF!+BH344=2012,
IF(#REF!=1,"12-13/1",
IF(#REF!=2,"12-13/2",
IF(#REF!=3,"12-13/3",
IF(#REF!=4,"13-14/1",
IF(#REF!=5,"13-14/2",
IF(#REF!=6,"13-14/3","Hata1")))))),
IF(#REF!+BH344=2013,
IF(#REF!=1,"13-14/1",
IF(#REF!=2,"13-14/2",
IF(#REF!=3,"13-14/3",
IF(#REF!=4,"14-15/1",
IF(#REF!=5,"14-15/2",
IF(#REF!=6,"14-15/3","Hata2")))))),
IF(#REF!+BH344=2014,
IF(#REF!=1,"14-15/1",
IF(#REF!=2,"14-15/2",
IF(#REF!=3,"14-15/3",
IF(#REF!=4,"15-16/1",
IF(#REF!=5,"15-16/2",
IF(#REF!=6,"15-16/3","Hata3")))))),
IF(AND(#REF!+#REF!&gt;2014,#REF!+#REF!&lt;2015,BH344=1),
IF(#REF!=0.1,"14-15/0.1",
IF(#REF!=0.2,"14-15/0.2",
IF(#REF!=0.3,"14-15/0.3","Hata4"))),
IF(#REF!+BH344=2015,
IF(#REF!=1,"15-16/1",
IF(#REF!=2,"15-16/2",
IF(#REF!=3,"15-16/3",
IF(#REF!=4,"16-17/1",
IF(#REF!=5,"16-17/2",
IF(#REF!=6,"16-17/3","Hata5")))))),
IF(#REF!+BH344=2016,
IF(#REF!=1,"16-17/1",
IF(#REF!=2,"16-17/2",
IF(#REF!=3,"16-17/3",
IF(#REF!=4,"17-18/1",
IF(#REF!=5,"17-18/2",
IF(#REF!=6,"17-18/3","Hata6")))))),
IF(#REF!+BH344=2017,
IF(#REF!=1,"17-18/1",
IF(#REF!=2,"17-18/2",
IF(#REF!=3,"17-18/3",
IF(#REF!=4,"18-19/1",
IF(#REF!=5,"18-19/2",
IF(#REF!=6,"18-19/3","Hata7")))))),
IF(#REF!+BH344=2018,
IF(#REF!=1,"18-19/1",
IF(#REF!=2,"18-19/2",
IF(#REF!=3,"18-19/3",
IF(#REF!=4,"19-20/1",
IF(#REF!=5," 19-20/2",
IF(#REF!=6,"19-20/3","Hata8")))))),
IF(#REF!+BH344=2019,
IF(#REF!=1,"19-20/1",
IF(#REF!=2,"19-20/2",
IF(#REF!=3,"19-20/3",
IF(#REF!=4,"20-21/1",
IF(#REF!=5,"20-21/2",
IF(#REF!=6,"20-21/3","Hata9")))))),
IF(#REF!+BH344=2020,
IF(#REF!=1,"20-21/1",
IF(#REF!=2,"20-21/2",
IF(#REF!=3,"20-21/3",
IF(#REF!=4,"21-22/1",
IF(#REF!=5,"21-22/2",
IF(#REF!=6,"21-22/3","Hata10")))))),
IF(#REF!+BH344=2021,
IF(#REF!=1,"21-22/1",
IF(#REF!=2,"21-22/2",
IF(#REF!=3,"21-22/3",
IF(#REF!=4,"22-23/1",
IF(#REF!=5,"22-23/2",
IF(#REF!=6,"22-23/3","Hata11")))))),
IF(#REF!+BH344=2022,
IF(#REF!=1,"22-23/1",
IF(#REF!=2,"22-23/2",
IF(#REF!=3,"22-23/3",
IF(#REF!=4,"23-24/1",
IF(#REF!=5,"23-24/2",
IF(#REF!=6,"23-24/3","Hata12")))))),
IF(#REF!+BH344=2023,
IF(#REF!=1,"23-24/1",
IF(#REF!=2,"23-24/2",
IF(#REF!=3,"23-24/3",
IF(#REF!=4,"24-25/1",
IF(#REF!=5,"24-25/2",
IF(#REF!=6,"24-25/3","Hata13")))))),
))))))))))))))
)</f>
        <v>#REF!</v>
      </c>
      <c r="G344" s="4"/>
      <c r="H344" s="2" t="s">
        <v>156</v>
      </c>
      <c r="I344" s="2">
        <v>54709</v>
      </c>
      <c r="J344" s="2" t="s">
        <v>107</v>
      </c>
      <c r="L344" s="2">
        <v>4358</v>
      </c>
      <c r="Q344" s="5">
        <v>0</v>
      </c>
      <c r="R344" s="2">
        <f>VLOOKUP($Q344,[1]sistem!$I$3:$L$10,2,FALSE)</f>
        <v>0</v>
      </c>
      <c r="S344" s="2">
        <f>VLOOKUP($Q344,[1]sistem!$I$3:$L$10,3,FALSE)</f>
        <v>0</v>
      </c>
      <c r="T344" s="2">
        <f>VLOOKUP($Q344,[1]sistem!$I$3:$L$10,4,FALSE)</f>
        <v>0</v>
      </c>
      <c r="U344" s="2" t="e">
        <f>VLOOKUP($AZ344,[1]sistem!$I$13:$L$14,2,FALSE)*#REF!</f>
        <v>#REF!</v>
      </c>
      <c r="V344" s="2" t="e">
        <f>VLOOKUP($AZ344,[1]sistem!$I$13:$L$14,3,FALSE)*#REF!</f>
        <v>#REF!</v>
      </c>
      <c r="W344" s="2" t="e">
        <f>VLOOKUP($AZ344,[1]sistem!$I$13:$L$14,4,FALSE)*#REF!</f>
        <v>#REF!</v>
      </c>
      <c r="X344" s="2" t="e">
        <f t="shared" si="112"/>
        <v>#REF!</v>
      </c>
      <c r="Y344" s="2" t="e">
        <f t="shared" si="113"/>
        <v>#REF!</v>
      </c>
      <c r="Z344" s="2" t="e">
        <f t="shared" si="114"/>
        <v>#REF!</v>
      </c>
      <c r="AA344" s="2" t="e">
        <f t="shared" si="115"/>
        <v>#REF!</v>
      </c>
      <c r="AB344" s="2">
        <f>VLOOKUP(AZ344,[1]sistem!$I$18:$J$19,2,FALSE)</f>
        <v>11</v>
      </c>
      <c r="AC344" s="2">
        <v>0.25</v>
      </c>
      <c r="AD344" s="2">
        <f>VLOOKUP($Q344,[1]sistem!$I$3:$M$10,5,FALSE)</f>
        <v>0</v>
      </c>
      <c r="AG344" s="2" t="e">
        <f>(#REF!+#REF!)*AB344</f>
        <v>#REF!</v>
      </c>
      <c r="AH344" s="2">
        <f>VLOOKUP($Q344,[1]sistem!$I$3:$N$10,6,FALSE)</f>
        <v>0</v>
      </c>
      <c r="AI344" s="2">
        <v>2</v>
      </c>
      <c r="AJ344" s="2">
        <f t="shared" si="116"/>
        <v>0</v>
      </c>
      <c r="AK344" s="2">
        <f>VLOOKUP($AZ344,[1]sistem!$I$18:$K$19,3,FALSE)</f>
        <v>11</v>
      </c>
      <c r="AL344" s="2" t="e">
        <f>AK344*#REF!</f>
        <v>#REF!</v>
      </c>
      <c r="AM344" s="2" t="e">
        <f t="shared" si="117"/>
        <v>#REF!</v>
      </c>
      <c r="AN344" s="2">
        <f t="shared" si="127"/>
        <v>25</v>
      </c>
      <c r="AO344" s="2" t="e">
        <f t="shared" si="118"/>
        <v>#REF!</v>
      </c>
      <c r="AP344" s="2" t="e">
        <f>ROUND(AO344-#REF!,0)</f>
        <v>#REF!</v>
      </c>
      <c r="AQ344" s="2">
        <f>IF(AZ344="s",IF(Q344=0,0,
IF(Q344=1,#REF!*4*4,
IF(Q344=2,0,
IF(Q344=3,#REF!*4*2,
IF(Q344=4,0,
IF(Q344=5,0,
IF(Q344=6,0,
IF(Q344=7,0)))))))),
IF(AZ344="t",
IF(Q344=0,0,
IF(Q344=1,#REF!*4*4*0.8,
IF(Q344=2,0,
IF(Q344=3,#REF!*4*2*0.8,
IF(Q344=4,0,
IF(Q344=5,0,
IF(Q344=6,0,
IF(Q344=7,0))))))))))</f>
        <v>0</v>
      </c>
      <c r="AR344" s="2">
        <f>IF(AZ344="s",
IF(Q344=0,0,
IF(Q344=1,0,
IF(Q344=2,#REF!*4*2,
IF(Q344=3,#REF!*4,
IF(Q344=4,#REF!*4,
IF(Q344=5,0,
IF(Q344=6,0,
IF(Q344=7,#REF!*4)))))))),
IF(AZ344="t",
IF(Q344=0,0,
IF(Q344=1,0,
IF(Q344=2,#REF!*4*2*0.8,
IF(Q344=3,#REF!*4*0.8,
IF(Q344=4,#REF!*4*0.8,
IF(Q344=5,0,
IF(Q344=6,0,
IF(Q344=7,#REF!*4))))))))))</f>
        <v>0</v>
      </c>
      <c r="AS344" s="2" t="e">
        <f>IF(AZ344="s",
IF(Q344=0,0,
IF(Q344=1,#REF!*2,
IF(Q344=2,#REF!*2,
IF(Q344=3,#REF!*2,
IF(Q344=4,#REF!*2,
IF(Q344=5,#REF!*2,
IF(Q344=6,#REF!*2,
IF(Q344=7,#REF!*2)))))))),
IF(AZ344="t",
IF(Q344=0,#REF!*2*0.8,
IF(Q344=1,#REF!*2*0.8,
IF(Q344=2,#REF!*2*0.8,
IF(Q344=3,#REF!*2*0.8,
IF(Q344=4,#REF!*2*0.8,
IF(Q344=5,#REF!*2*0.8,
IF(Q344=6,#REF!*1*0.8,
IF(Q344=7,#REF!*2))))))))))</f>
        <v>#REF!</v>
      </c>
      <c r="AT344" s="2" t="e">
        <f t="shared" si="119"/>
        <v>#REF!</v>
      </c>
      <c r="AU344" s="2">
        <f>IF(AZ344="s",
IF(Q344=0,0,
IF(Q344=1,(14-2)*(#REF!+#REF!)/4*4,
IF(Q344=2,(14-2)*(#REF!+#REF!)/4*2,
IF(Q344=3,(14-2)*(#REF!+#REF!)/4*3,
IF(Q344=4,(14-2)*(#REF!+#REF!)/4,
IF(Q344=5,(14-2)*#REF!/4,
IF(Q344=6,0,
IF(Q344=7,(14)*#REF!)))))))),
IF(AZ344="t",
IF(Q344=0,0,
IF(Q344=1,(11-2)*(#REF!+#REF!)/4*4,
IF(Q344=2,(11-2)*(#REF!+#REF!)/4*2,
IF(Q344=3,(11-2)*(#REF!+#REF!)/4*3,
IF(Q344=4,(11-2)*(#REF!+#REF!)/4,
IF(Q344=5,(11-2)*#REF!/4,
IF(Q344=6,0,
IF(Q344=7,(11)*#REF!))))))))))</f>
        <v>0</v>
      </c>
      <c r="AV344" s="2" t="e">
        <f t="shared" si="120"/>
        <v>#REF!</v>
      </c>
      <c r="AW344" s="2">
        <f t="shared" si="121"/>
        <v>0</v>
      </c>
      <c r="AX344" s="2">
        <f t="shared" si="122"/>
        <v>0</v>
      </c>
      <c r="AY344" s="2" t="e">
        <f t="shared" si="123"/>
        <v>#REF!</v>
      </c>
      <c r="AZ344" s="2" t="s">
        <v>81</v>
      </c>
      <c r="BA344" s="2" t="e">
        <f>IF(BG344="A",0,IF(AZ344="s",14*#REF!,IF(AZ344="T",11*#REF!,"HATA")))</f>
        <v>#REF!</v>
      </c>
      <c r="BB344" s="2" t="e">
        <f t="shared" si="124"/>
        <v>#REF!</v>
      </c>
      <c r="BC344" s="2" t="e">
        <f t="shared" si="125"/>
        <v>#REF!</v>
      </c>
      <c r="BD344" s="2" t="e">
        <f>IF(BC344-#REF!=0,"DOĞRU","YANLIŞ")</f>
        <v>#REF!</v>
      </c>
      <c r="BE344" s="2" t="e">
        <f>#REF!-BC344</f>
        <v>#REF!</v>
      </c>
      <c r="BF344" s="2">
        <v>0</v>
      </c>
      <c r="BH344" s="2">
        <v>0</v>
      </c>
      <c r="BJ344" s="2">
        <v>0</v>
      </c>
      <c r="BL344" s="7" t="e">
        <f>#REF!*14</f>
        <v>#REF!</v>
      </c>
      <c r="BM344" s="9"/>
      <c r="BN344" s="8"/>
      <c r="BO344" s="13"/>
      <c r="BP344" s="13"/>
      <c r="BQ344" s="13"/>
      <c r="BR344" s="13"/>
      <c r="BS344" s="13"/>
      <c r="BT344" s="10"/>
      <c r="BU344" s="11"/>
      <c r="BV344" s="12"/>
      <c r="CC344" s="41"/>
      <c r="CD344" s="41"/>
      <c r="CE344" s="41"/>
      <c r="CF344" s="42"/>
      <c r="CG344" s="42"/>
      <c r="CH344" s="42"/>
      <c r="CI344" s="42"/>
      <c r="CJ344" s="42"/>
      <c r="CK344" s="42"/>
    </row>
    <row r="345" spans="1:89" hidden="1" x14ac:dyDescent="0.25">
      <c r="A345" s="2" t="s">
        <v>378</v>
      </c>
      <c r="B345" s="2" t="s">
        <v>379</v>
      </c>
      <c r="C345" s="2" t="s">
        <v>379</v>
      </c>
      <c r="D345" s="4" t="s">
        <v>60</v>
      </c>
      <c r="E345" s="4" t="s">
        <v>60</v>
      </c>
      <c r="F345" s="5" t="e">
        <f>IF(AZ345="S",
IF(#REF!+BH345=2012,
IF(#REF!=1,"12-13/1",
IF(#REF!=2,"12-13/2",
IF(#REF!=3,"13-14/1",
IF(#REF!=4,"13-14/2","Hata1")))),
IF(#REF!+BH345=2013,
IF(#REF!=1,"13-14/1",
IF(#REF!=2,"13-14/2",
IF(#REF!=3,"14-15/1",
IF(#REF!=4,"14-15/2","Hata2")))),
IF(#REF!+BH345=2014,
IF(#REF!=1,"14-15/1",
IF(#REF!=2,"14-15/2",
IF(#REF!=3,"15-16/1",
IF(#REF!=4,"15-16/2","Hata3")))),
IF(#REF!+BH345=2015,
IF(#REF!=1,"15-16/1",
IF(#REF!=2,"15-16/2",
IF(#REF!=3,"16-17/1",
IF(#REF!=4,"16-17/2","Hata4")))),
IF(#REF!+BH345=2016,
IF(#REF!=1,"16-17/1",
IF(#REF!=2,"16-17/2",
IF(#REF!=3,"17-18/1",
IF(#REF!=4,"17-18/2","Hata5")))),
IF(#REF!+BH345=2017,
IF(#REF!=1,"17-18/1",
IF(#REF!=2,"17-18/2",
IF(#REF!=3,"18-19/1",
IF(#REF!=4,"18-19/2","Hata6")))),
IF(#REF!+BH345=2018,
IF(#REF!=1,"18-19/1",
IF(#REF!=2,"18-19/2",
IF(#REF!=3,"19-20/1",
IF(#REF!=4,"19-20/2","Hata7")))),
IF(#REF!+BH345=2019,
IF(#REF!=1,"19-20/1",
IF(#REF!=2,"19-20/2",
IF(#REF!=3,"20-21/1",
IF(#REF!=4,"20-21/2","Hata8")))),
IF(#REF!+BH345=2020,
IF(#REF!=1,"20-21/1",
IF(#REF!=2,"20-21/2",
IF(#REF!=3,"21-22/1",
IF(#REF!=4,"21-22/2","Hata9")))),
IF(#REF!+BH345=2021,
IF(#REF!=1,"21-22/1",
IF(#REF!=2,"21-22/2",
IF(#REF!=3,"22-23/1",
IF(#REF!=4,"22-23/2","Hata10")))),
IF(#REF!+BH345=2022,
IF(#REF!=1,"22-23/1",
IF(#REF!=2,"22-23/2",
IF(#REF!=3,"23-24/1",
IF(#REF!=4,"23-24/2","Hata11")))),
IF(#REF!+BH345=2023,
IF(#REF!=1,"23-24/1",
IF(#REF!=2,"23-24/2",
IF(#REF!=3,"24-25/1",
IF(#REF!=4,"24-25/2","Hata12")))),
)))))))))))),
IF(AZ345="T",
IF(#REF!+BH345=2012,
IF(#REF!=1,"12-13/1",
IF(#REF!=2,"12-13/2",
IF(#REF!=3,"12-13/3",
IF(#REF!=4,"13-14/1",
IF(#REF!=5,"13-14/2",
IF(#REF!=6,"13-14/3","Hata1")))))),
IF(#REF!+BH345=2013,
IF(#REF!=1,"13-14/1",
IF(#REF!=2,"13-14/2",
IF(#REF!=3,"13-14/3",
IF(#REF!=4,"14-15/1",
IF(#REF!=5,"14-15/2",
IF(#REF!=6,"14-15/3","Hata2")))))),
IF(#REF!+BH345=2014,
IF(#REF!=1,"14-15/1",
IF(#REF!=2,"14-15/2",
IF(#REF!=3,"14-15/3",
IF(#REF!=4,"15-16/1",
IF(#REF!=5,"15-16/2",
IF(#REF!=6,"15-16/3","Hata3")))))),
IF(AND(#REF!+#REF!&gt;2014,#REF!+#REF!&lt;2015,BH345=1),
IF(#REF!=0.1,"14-15/0.1",
IF(#REF!=0.2,"14-15/0.2",
IF(#REF!=0.3,"14-15/0.3","Hata4"))),
IF(#REF!+BH345=2015,
IF(#REF!=1,"15-16/1",
IF(#REF!=2,"15-16/2",
IF(#REF!=3,"15-16/3",
IF(#REF!=4,"16-17/1",
IF(#REF!=5,"16-17/2",
IF(#REF!=6,"16-17/3","Hata5")))))),
IF(#REF!+BH345=2016,
IF(#REF!=1,"16-17/1",
IF(#REF!=2,"16-17/2",
IF(#REF!=3,"16-17/3",
IF(#REF!=4,"17-18/1",
IF(#REF!=5,"17-18/2",
IF(#REF!=6,"17-18/3","Hata6")))))),
IF(#REF!+BH345=2017,
IF(#REF!=1,"17-18/1",
IF(#REF!=2,"17-18/2",
IF(#REF!=3,"17-18/3",
IF(#REF!=4,"18-19/1",
IF(#REF!=5,"18-19/2",
IF(#REF!=6,"18-19/3","Hata7")))))),
IF(#REF!+BH345=2018,
IF(#REF!=1,"18-19/1",
IF(#REF!=2,"18-19/2",
IF(#REF!=3,"18-19/3",
IF(#REF!=4,"19-20/1",
IF(#REF!=5," 19-20/2",
IF(#REF!=6,"19-20/3","Hata8")))))),
IF(#REF!+BH345=2019,
IF(#REF!=1,"19-20/1",
IF(#REF!=2,"19-20/2",
IF(#REF!=3,"19-20/3",
IF(#REF!=4,"20-21/1",
IF(#REF!=5,"20-21/2",
IF(#REF!=6,"20-21/3","Hata9")))))),
IF(#REF!+BH345=2020,
IF(#REF!=1,"20-21/1",
IF(#REF!=2,"20-21/2",
IF(#REF!=3,"20-21/3",
IF(#REF!=4,"21-22/1",
IF(#REF!=5,"21-22/2",
IF(#REF!=6,"21-22/3","Hata10")))))),
IF(#REF!+BH345=2021,
IF(#REF!=1,"21-22/1",
IF(#REF!=2,"21-22/2",
IF(#REF!=3,"21-22/3",
IF(#REF!=4,"22-23/1",
IF(#REF!=5,"22-23/2",
IF(#REF!=6,"22-23/3","Hata11")))))),
IF(#REF!+BH345=2022,
IF(#REF!=1,"22-23/1",
IF(#REF!=2,"22-23/2",
IF(#REF!=3,"22-23/3",
IF(#REF!=4,"23-24/1",
IF(#REF!=5,"23-24/2",
IF(#REF!=6,"23-24/3","Hata12")))))),
IF(#REF!+BH345=2023,
IF(#REF!=1,"23-24/1",
IF(#REF!=2,"23-24/2",
IF(#REF!=3,"23-24/3",
IF(#REF!=4,"24-25/1",
IF(#REF!=5,"24-25/2",
IF(#REF!=6,"24-25/3","Hata13")))))),
))))))))))))))
)</f>
        <v>#REF!</v>
      </c>
      <c r="G345" s="4"/>
      <c r="H345" s="2" t="s">
        <v>156</v>
      </c>
      <c r="I345" s="2">
        <v>54709</v>
      </c>
      <c r="J345" s="2" t="s">
        <v>107</v>
      </c>
      <c r="Q345" s="5">
        <v>2</v>
      </c>
      <c r="R345" s="2">
        <f>VLOOKUP($Q345,[1]sistem!$I$3:$L$10,2,FALSE)</f>
        <v>0</v>
      </c>
      <c r="S345" s="2">
        <f>VLOOKUP($Q345,[1]sistem!$I$3:$L$10,3,FALSE)</f>
        <v>2</v>
      </c>
      <c r="T345" s="2">
        <f>VLOOKUP($Q345,[1]sistem!$I$3:$L$10,4,FALSE)</f>
        <v>1</v>
      </c>
      <c r="U345" s="2" t="e">
        <f>VLOOKUP($AZ345,[1]sistem!$I$13:$L$14,2,FALSE)*#REF!</f>
        <v>#REF!</v>
      </c>
      <c r="V345" s="2" t="e">
        <f>VLOOKUP($AZ345,[1]sistem!$I$13:$L$14,3,FALSE)*#REF!</f>
        <v>#REF!</v>
      </c>
      <c r="W345" s="2" t="e">
        <f>VLOOKUP($AZ345,[1]sistem!$I$13:$L$14,4,FALSE)*#REF!</f>
        <v>#REF!</v>
      </c>
      <c r="X345" s="2" t="e">
        <f t="shared" si="112"/>
        <v>#REF!</v>
      </c>
      <c r="Y345" s="2" t="e">
        <f t="shared" si="113"/>
        <v>#REF!</v>
      </c>
      <c r="Z345" s="2" t="e">
        <f t="shared" si="114"/>
        <v>#REF!</v>
      </c>
      <c r="AA345" s="2" t="e">
        <f t="shared" si="115"/>
        <v>#REF!</v>
      </c>
      <c r="AB345" s="2">
        <f>VLOOKUP(AZ345,[1]sistem!$I$18:$J$19,2,FALSE)</f>
        <v>14</v>
      </c>
      <c r="AC345" s="2">
        <v>0.25</v>
      </c>
      <c r="AD345" s="2">
        <f>VLOOKUP($Q345,[1]sistem!$I$3:$M$10,5,FALSE)</f>
        <v>2</v>
      </c>
      <c r="AE345" s="2">
        <v>6</v>
      </c>
      <c r="AG345" s="2">
        <f>AE345*AK345</f>
        <v>84</v>
      </c>
      <c r="AH345" s="2">
        <f>VLOOKUP($Q345,[1]sistem!$I$3:$N$10,6,FALSE)</f>
        <v>3</v>
      </c>
      <c r="AI345" s="2">
        <v>2</v>
      </c>
      <c r="AJ345" s="2">
        <f t="shared" si="116"/>
        <v>6</v>
      </c>
      <c r="AK345" s="2">
        <f>VLOOKUP($AZ345,[1]sistem!$I$18:$K$19,3,FALSE)</f>
        <v>14</v>
      </c>
      <c r="AL345" s="2" t="e">
        <f>AK345*#REF!</f>
        <v>#REF!</v>
      </c>
      <c r="AM345" s="2" t="e">
        <f t="shared" si="117"/>
        <v>#REF!</v>
      </c>
      <c r="AN345" s="2">
        <f t="shared" si="127"/>
        <v>25</v>
      </c>
      <c r="AO345" s="2" t="e">
        <f t="shared" si="118"/>
        <v>#REF!</v>
      </c>
      <c r="AP345" s="2" t="e">
        <f>ROUND(AO345-#REF!,0)</f>
        <v>#REF!</v>
      </c>
      <c r="AQ345" s="2">
        <f>IF(AZ345="s",IF(Q345=0,0,
IF(Q345=1,#REF!*4*4,
IF(Q345=2,0,
IF(Q345=3,#REF!*4*2,
IF(Q345=4,0,
IF(Q345=5,0,
IF(Q345=6,0,
IF(Q345=7,0)))))))),
IF(AZ345="t",
IF(Q345=0,0,
IF(Q345=1,#REF!*4*4*0.8,
IF(Q345=2,0,
IF(Q345=3,#REF!*4*2*0.8,
IF(Q345=4,0,
IF(Q345=5,0,
IF(Q345=6,0,
IF(Q345=7,0))))))))))</f>
        <v>0</v>
      </c>
      <c r="AR345" s="2" t="e">
        <f>IF(AZ345="s",
IF(Q345=0,0,
IF(Q345=1,0,
IF(Q345=2,#REF!*4*2,
IF(Q345=3,#REF!*4,
IF(Q345=4,#REF!*4,
IF(Q345=5,0,
IF(Q345=6,0,
IF(Q345=7,#REF!*4)))))))),
IF(AZ345="t",
IF(Q345=0,0,
IF(Q345=1,0,
IF(Q345=2,#REF!*4*2*0.8,
IF(Q345=3,#REF!*4*0.8,
IF(Q345=4,#REF!*4*0.8,
IF(Q345=5,0,
IF(Q345=6,0,
IF(Q345=7,#REF!*4))))))))))</f>
        <v>#REF!</v>
      </c>
      <c r="AS345" s="2" t="e">
        <f>IF(AZ345="s",
IF(Q345=0,0,
IF(Q345=1,#REF!*2,
IF(Q345=2,#REF!*2,
IF(Q345=3,#REF!*2,
IF(Q345=4,#REF!*2,
IF(Q345=5,#REF!*2,
IF(Q345=6,#REF!*2,
IF(Q345=7,#REF!*2)))))))),
IF(AZ345="t",
IF(Q345=0,#REF!*2*0.8,
IF(Q345=1,#REF!*2*0.8,
IF(Q345=2,#REF!*2*0.8,
IF(Q345=3,#REF!*2*0.8,
IF(Q345=4,#REF!*2*0.8,
IF(Q345=5,#REF!*2*0.8,
IF(Q345=6,#REF!*1*0.8,
IF(Q345=7,#REF!*2))))))))))</f>
        <v>#REF!</v>
      </c>
      <c r="AT345" s="2" t="e">
        <f t="shared" si="119"/>
        <v>#REF!</v>
      </c>
      <c r="AU345" s="2" t="e">
        <f>IF(AZ345="s",
IF(Q345=0,0,
IF(Q345=1,(14-2)*(#REF!+#REF!)/4*4,
IF(Q345=2,(14-2)*(#REF!+#REF!)/4*2,
IF(Q345=3,(14-2)*(#REF!+#REF!)/4*3,
IF(Q345=4,(14-2)*(#REF!+#REF!)/4,
IF(Q345=5,(14-2)*#REF!/4,
IF(Q345=6,0,
IF(Q345=7,(14)*#REF!)))))))),
IF(AZ345="t",
IF(Q345=0,0,
IF(Q345=1,(11-2)*(#REF!+#REF!)/4*4,
IF(Q345=2,(11-2)*(#REF!+#REF!)/4*2,
IF(Q345=3,(11-2)*(#REF!+#REF!)/4*3,
IF(Q345=4,(11-2)*(#REF!+#REF!)/4,
IF(Q345=5,(11-2)*#REF!/4,
IF(Q345=6,0,
IF(Q345=7,(11)*#REF!))))))))))</f>
        <v>#REF!</v>
      </c>
      <c r="AV345" s="2" t="e">
        <f t="shared" si="120"/>
        <v>#REF!</v>
      </c>
      <c r="AW345" s="2">
        <f t="shared" si="121"/>
        <v>12</v>
      </c>
      <c r="AX345" s="2">
        <f t="shared" si="122"/>
        <v>6</v>
      </c>
      <c r="AY345" s="2" t="e">
        <f t="shared" si="123"/>
        <v>#REF!</v>
      </c>
      <c r="AZ345" s="2" t="s">
        <v>63</v>
      </c>
      <c r="BA345" s="2" t="e">
        <f>IF(BG345="A",0,IF(AZ345="s",14*#REF!,IF(AZ345="T",11*#REF!,"HATA")))</f>
        <v>#REF!</v>
      </c>
      <c r="BB345" s="2" t="e">
        <f t="shared" si="124"/>
        <v>#REF!</v>
      </c>
      <c r="BC345" s="2" t="e">
        <f t="shared" si="125"/>
        <v>#REF!</v>
      </c>
      <c r="BD345" s="2" t="e">
        <f>IF(BC345-#REF!=0,"DOĞRU","YANLIŞ")</f>
        <v>#REF!</v>
      </c>
      <c r="BE345" s="2" t="e">
        <f>#REF!-BC345</f>
        <v>#REF!</v>
      </c>
      <c r="BF345" s="2">
        <v>0</v>
      </c>
      <c r="BH345" s="2">
        <v>0</v>
      </c>
      <c r="BJ345" s="2">
        <v>2</v>
      </c>
      <c r="BL345" s="7" t="e">
        <f>#REF!*14</f>
        <v>#REF!</v>
      </c>
      <c r="BM345" s="9"/>
      <c r="BN345" s="8"/>
      <c r="BO345" s="13"/>
      <c r="BP345" s="13"/>
      <c r="BQ345" s="13"/>
      <c r="BR345" s="13"/>
      <c r="BS345" s="13"/>
      <c r="BT345" s="10"/>
      <c r="BU345" s="11"/>
      <c r="BV345" s="12"/>
      <c r="CC345" s="41"/>
      <c r="CD345" s="41"/>
      <c r="CE345" s="41"/>
      <c r="CF345" s="42"/>
      <c r="CG345" s="42"/>
      <c r="CH345" s="42"/>
      <c r="CI345" s="42"/>
      <c r="CJ345" s="42"/>
      <c r="CK345" s="42"/>
    </row>
    <row r="346" spans="1:89" hidden="1" x14ac:dyDescent="0.25">
      <c r="A346" s="2" t="s">
        <v>376</v>
      </c>
      <c r="B346" s="2" t="s">
        <v>377</v>
      </c>
      <c r="C346" s="2" t="s">
        <v>377</v>
      </c>
      <c r="D346" s="4" t="s">
        <v>60</v>
      </c>
      <c r="E346" s="4" t="s">
        <v>60</v>
      </c>
      <c r="F346" s="5" t="e">
        <f>IF(AZ346="S",
IF(#REF!+BH346=2012,
IF(#REF!=1,"12-13/1",
IF(#REF!=2,"12-13/2",
IF(#REF!=3,"13-14/1",
IF(#REF!=4,"13-14/2","Hata1")))),
IF(#REF!+BH346=2013,
IF(#REF!=1,"13-14/1",
IF(#REF!=2,"13-14/2",
IF(#REF!=3,"14-15/1",
IF(#REF!=4,"14-15/2","Hata2")))),
IF(#REF!+BH346=2014,
IF(#REF!=1,"14-15/1",
IF(#REF!=2,"14-15/2",
IF(#REF!=3,"15-16/1",
IF(#REF!=4,"15-16/2","Hata3")))),
IF(#REF!+BH346=2015,
IF(#REF!=1,"15-16/1",
IF(#REF!=2,"15-16/2",
IF(#REF!=3,"16-17/1",
IF(#REF!=4,"16-17/2","Hata4")))),
IF(#REF!+BH346=2016,
IF(#REF!=1,"16-17/1",
IF(#REF!=2,"16-17/2",
IF(#REF!=3,"17-18/1",
IF(#REF!=4,"17-18/2","Hata5")))),
IF(#REF!+BH346=2017,
IF(#REF!=1,"17-18/1",
IF(#REF!=2,"17-18/2",
IF(#REF!=3,"18-19/1",
IF(#REF!=4,"18-19/2","Hata6")))),
IF(#REF!+BH346=2018,
IF(#REF!=1,"18-19/1",
IF(#REF!=2,"18-19/2",
IF(#REF!=3,"19-20/1",
IF(#REF!=4,"19-20/2","Hata7")))),
IF(#REF!+BH346=2019,
IF(#REF!=1,"19-20/1",
IF(#REF!=2,"19-20/2",
IF(#REF!=3,"20-21/1",
IF(#REF!=4,"20-21/2","Hata8")))),
IF(#REF!+BH346=2020,
IF(#REF!=1,"20-21/1",
IF(#REF!=2,"20-21/2",
IF(#REF!=3,"21-22/1",
IF(#REF!=4,"21-22/2","Hata9")))),
IF(#REF!+BH346=2021,
IF(#REF!=1,"21-22/1",
IF(#REF!=2,"21-22/2",
IF(#REF!=3,"22-23/1",
IF(#REF!=4,"22-23/2","Hata10")))),
IF(#REF!+BH346=2022,
IF(#REF!=1,"22-23/1",
IF(#REF!=2,"22-23/2",
IF(#REF!=3,"23-24/1",
IF(#REF!=4,"23-24/2","Hata11")))),
IF(#REF!+BH346=2023,
IF(#REF!=1,"23-24/1",
IF(#REF!=2,"23-24/2",
IF(#REF!=3,"24-25/1",
IF(#REF!=4,"24-25/2","Hata12")))),
)))))))))))),
IF(AZ346="T",
IF(#REF!+BH346=2012,
IF(#REF!=1,"12-13/1",
IF(#REF!=2,"12-13/2",
IF(#REF!=3,"12-13/3",
IF(#REF!=4,"13-14/1",
IF(#REF!=5,"13-14/2",
IF(#REF!=6,"13-14/3","Hata1")))))),
IF(#REF!+BH346=2013,
IF(#REF!=1,"13-14/1",
IF(#REF!=2,"13-14/2",
IF(#REF!=3,"13-14/3",
IF(#REF!=4,"14-15/1",
IF(#REF!=5,"14-15/2",
IF(#REF!=6,"14-15/3","Hata2")))))),
IF(#REF!+BH346=2014,
IF(#REF!=1,"14-15/1",
IF(#REF!=2,"14-15/2",
IF(#REF!=3,"14-15/3",
IF(#REF!=4,"15-16/1",
IF(#REF!=5,"15-16/2",
IF(#REF!=6,"15-16/3","Hata3")))))),
IF(AND(#REF!+#REF!&gt;2014,#REF!+#REF!&lt;2015,BH346=1),
IF(#REF!=0.1,"14-15/0.1",
IF(#REF!=0.2,"14-15/0.2",
IF(#REF!=0.3,"14-15/0.3","Hata4"))),
IF(#REF!+BH346=2015,
IF(#REF!=1,"15-16/1",
IF(#REF!=2,"15-16/2",
IF(#REF!=3,"15-16/3",
IF(#REF!=4,"16-17/1",
IF(#REF!=5,"16-17/2",
IF(#REF!=6,"16-17/3","Hata5")))))),
IF(#REF!+BH346=2016,
IF(#REF!=1,"16-17/1",
IF(#REF!=2,"16-17/2",
IF(#REF!=3,"16-17/3",
IF(#REF!=4,"17-18/1",
IF(#REF!=5,"17-18/2",
IF(#REF!=6,"17-18/3","Hata6")))))),
IF(#REF!+BH346=2017,
IF(#REF!=1,"17-18/1",
IF(#REF!=2,"17-18/2",
IF(#REF!=3,"17-18/3",
IF(#REF!=4,"18-19/1",
IF(#REF!=5,"18-19/2",
IF(#REF!=6,"18-19/3","Hata7")))))),
IF(#REF!+BH346=2018,
IF(#REF!=1,"18-19/1",
IF(#REF!=2,"18-19/2",
IF(#REF!=3,"18-19/3",
IF(#REF!=4,"19-20/1",
IF(#REF!=5," 19-20/2",
IF(#REF!=6,"19-20/3","Hata8")))))),
IF(#REF!+BH346=2019,
IF(#REF!=1,"19-20/1",
IF(#REF!=2,"19-20/2",
IF(#REF!=3,"19-20/3",
IF(#REF!=4,"20-21/1",
IF(#REF!=5,"20-21/2",
IF(#REF!=6,"20-21/3","Hata9")))))),
IF(#REF!+BH346=2020,
IF(#REF!=1,"20-21/1",
IF(#REF!=2,"20-21/2",
IF(#REF!=3,"20-21/3",
IF(#REF!=4,"21-22/1",
IF(#REF!=5,"21-22/2",
IF(#REF!=6,"21-22/3","Hata10")))))),
IF(#REF!+BH346=2021,
IF(#REF!=1,"21-22/1",
IF(#REF!=2,"21-22/2",
IF(#REF!=3,"21-22/3",
IF(#REF!=4,"22-23/1",
IF(#REF!=5,"22-23/2",
IF(#REF!=6,"22-23/3","Hata11")))))),
IF(#REF!+BH346=2022,
IF(#REF!=1,"22-23/1",
IF(#REF!=2,"22-23/2",
IF(#REF!=3,"22-23/3",
IF(#REF!=4,"23-24/1",
IF(#REF!=5,"23-24/2",
IF(#REF!=6,"23-24/3","Hata12")))))),
IF(#REF!+BH346=2023,
IF(#REF!=1,"23-24/1",
IF(#REF!=2,"23-24/2",
IF(#REF!=3,"23-24/3",
IF(#REF!=4,"24-25/1",
IF(#REF!=5,"24-25/2",
IF(#REF!=6,"24-25/3","Hata13")))))),
))))))))))))))
)</f>
        <v>#REF!</v>
      </c>
      <c r="G346" s="4"/>
      <c r="H346" s="2" t="s">
        <v>156</v>
      </c>
      <c r="I346" s="2">
        <v>54709</v>
      </c>
      <c r="J346" s="2" t="s">
        <v>107</v>
      </c>
      <c r="Q346" s="5">
        <v>4</v>
      </c>
      <c r="R346" s="2">
        <f>VLOOKUP($Q346,[1]sistem!$I$3:$L$10,2,FALSE)</f>
        <v>0</v>
      </c>
      <c r="S346" s="2">
        <f>VLOOKUP($Q346,[1]sistem!$I$3:$L$10,3,FALSE)</f>
        <v>1</v>
      </c>
      <c r="T346" s="2">
        <f>VLOOKUP($Q346,[1]sistem!$I$3:$L$10,4,FALSE)</f>
        <v>1</v>
      </c>
      <c r="U346" s="2" t="e">
        <f>VLOOKUP($AZ346,[1]sistem!$I$13:$L$14,2,FALSE)*#REF!</f>
        <v>#REF!</v>
      </c>
      <c r="V346" s="2" t="e">
        <f>VLOOKUP($AZ346,[1]sistem!$I$13:$L$14,3,FALSE)*#REF!</f>
        <v>#REF!</v>
      </c>
      <c r="W346" s="2" t="e">
        <f>VLOOKUP($AZ346,[1]sistem!$I$13:$L$14,4,FALSE)*#REF!</f>
        <v>#REF!</v>
      </c>
      <c r="X346" s="2" t="e">
        <f t="shared" si="112"/>
        <v>#REF!</v>
      </c>
      <c r="Y346" s="2" t="e">
        <f t="shared" si="113"/>
        <v>#REF!</v>
      </c>
      <c r="Z346" s="2" t="e">
        <f t="shared" si="114"/>
        <v>#REF!</v>
      </c>
      <c r="AA346" s="2" t="e">
        <f t="shared" si="115"/>
        <v>#REF!</v>
      </c>
      <c r="AB346" s="2">
        <f>VLOOKUP(AZ346,[1]sistem!$I$18:$J$19,2,FALSE)</f>
        <v>14</v>
      </c>
      <c r="AC346" s="2">
        <v>0.25</v>
      </c>
      <c r="AD346" s="2">
        <f>VLOOKUP($Q346,[1]sistem!$I$3:$M$10,5,FALSE)</f>
        <v>1</v>
      </c>
      <c r="AE346" s="2">
        <v>4</v>
      </c>
      <c r="AG346" s="2">
        <f>AE346*AK346</f>
        <v>56</v>
      </c>
      <c r="AH346" s="2">
        <f>VLOOKUP($Q346,[1]sistem!$I$3:$N$10,6,FALSE)</f>
        <v>2</v>
      </c>
      <c r="AI346" s="2">
        <v>2</v>
      </c>
      <c r="AJ346" s="2">
        <f t="shared" si="116"/>
        <v>4</v>
      </c>
      <c r="AK346" s="2">
        <f>VLOOKUP($AZ346,[1]sistem!$I$18:$K$19,3,FALSE)</f>
        <v>14</v>
      </c>
      <c r="AL346" s="2" t="e">
        <f>AK346*#REF!</f>
        <v>#REF!</v>
      </c>
      <c r="AM346" s="2" t="e">
        <f t="shared" si="117"/>
        <v>#REF!</v>
      </c>
      <c r="AN346" s="2">
        <f t="shared" si="127"/>
        <v>25</v>
      </c>
      <c r="AO346" s="2" t="e">
        <f t="shared" si="118"/>
        <v>#REF!</v>
      </c>
      <c r="AP346" s="2" t="e">
        <f>ROUND(AO346-#REF!,0)</f>
        <v>#REF!</v>
      </c>
      <c r="AQ346" s="2">
        <f>IF(AZ346="s",IF(Q346=0,0,
IF(Q346=1,#REF!*4*4,
IF(Q346=2,0,
IF(Q346=3,#REF!*4*2,
IF(Q346=4,0,
IF(Q346=5,0,
IF(Q346=6,0,
IF(Q346=7,0)))))))),
IF(AZ346="t",
IF(Q346=0,0,
IF(Q346=1,#REF!*4*4*0.8,
IF(Q346=2,0,
IF(Q346=3,#REF!*4*2*0.8,
IF(Q346=4,0,
IF(Q346=5,0,
IF(Q346=6,0,
IF(Q346=7,0))))))))))</f>
        <v>0</v>
      </c>
      <c r="AR346" s="2" t="e">
        <f>IF(AZ346="s",
IF(Q346=0,0,
IF(Q346=1,0,
IF(Q346=2,#REF!*4*2,
IF(Q346=3,#REF!*4,
IF(Q346=4,#REF!*4,
IF(Q346=5,0,
IF(Q346=6,0,
IF(Q346=7,#REF!*4)))))))),
IF(AZ346="t",
IF(Q346=0,0,
IF(Q346=1,0,
IF(Q346=2,#REF!*4*2*0.8,
IF(Q346=3,#REF!*4*0.8,
IF(Q346=4,#REF!*4*0.8,
IF(Q346=5,0,
IF(Q346=6,0,
IF(Q346=7,#REF!*4))))))))))</f>
        <v>#REF!</v>
      </c>
      <c r="AS346" s="2" t="e">
        <f>IF(AZ346="s",
IF(Q346=0,0,
IF(Q346=1,#REF!*2,
IF(Q346=2,#REF!*2,
IF(Q346=3,#REF!*2,
IF(Q346=4,#REF!*2,
IF(Q346=5,#REF!*2,
IF(Q346=6,#REF!*2,
IF(Q346=7,#REF!*2)))))))),
IF(AZ346="t",
IF(Q346=0,#REF!*2*0.8,
IF(Q346=1,#REF!*2*0.8,
IF(Q346=2,#REF!*2*0.8,
IF(Q346=3,#REF!*2*0.8,
IF(Q346=4,#REF!*2*0.8,
IF(Q346=5,#REF!*2*0.8,
IF(Q346=6,#REF!*1*0.8,
IF(Q346=7,#REF!*2))))))))))</f>
        <v>#REF!</v>
      </c>
      <c r="AT346" s="2" t="e">
        <f t="shared" si="119"/>
        <v>#REF!</v>
      </c>
      <c r="AU346" s="2" t="e">
        <f>IF(AZ346="s",
IF(Q346=0,0,
IF(Q346=1,(14-2)*(#REF!+#REF!)/4*4,
IF(Q346=2,(14-2)*(#REF!+#REF!)/4*2,
IF(Q346=3,(14-2)*(#REF!+#REF!)/4*3,
IF(Q346=4,(14-2)*(#REF!+#REF!)/4,
IF(Q346=5,(14-2)*#REF!/4,
IF(Q346=6,0,
IF(Q346=7,(14)*#REF!)))))))),
IF(AZ346="t",
IF(Q346=0,0,
IF(Q346=1,(11-2)*(#REF!+#REF!)/4*4,
IF(Q346=2,(11-2)*(#REF!+#REF!)/4*2,
IF(Q346=3,(11-2)*(#REF!+#REF!)/4*3,
IF(Q346=4,(11-2)*(#REF!+#REF!)/4,
IF(Q346=5,(11-2)*#REF!/4,
IF(Q346=6,0,
IF(Q346=7,(11)*#REF!))))))))))</f>
        <v>#REF!</v>
      </c>
      <c r="AV346" s="2" t="e">
        <f t="shared" si="120"/>
        <v>#REF!</v>
      </c>
      <c r="AW346" s="2">
        <f t="shared" si="121"/>
        <v>8</v>
      </c>
      <c r="AX346" s="2">
        <f t="shared" si="122"/>
        <v>4</v>
      </c>
      <c r="AY346" s="2" t="e">
        <f t="shared" si="123"/>
        <v>#REF!</v>
      </c>
      <c r="AZ346" s="2" t="s">
        <v>63</v>
      </c>
      <c r="BA346" s="2" t="e">
        <f>IF(BG346="A",0,IF(AZ346="s",14*#REF!,IF(AZ346="T",11*#REF!,"HATA")))</f>
        <v>#REF!</v>
      </c>
      <c r="BB346" s="2" t="e">
        <f t="shared" si="124"/>
        <v>#REF!</v>
      </c>
      <c r="BC346" s="2" t="e">
        <f t="shared" si="125"/>
        <v>#REF!</v>
      </c>
      <c r="BD346" s="2" t="e">
        <f>IF(BC346-#REF!=0,"DOĞRU","YANLIŞ")</f>
        <v>#REF!</v>
      </c>
      <c r="BE346" s="2" t="e">
        <f>#REF!-BC346</f>
        <v>#REF!</v>
      </c>
      <c r="BF346" s="2">
        <v>0</v>
      </c>
      <c r="BH346" s="2">
        <v>0</v>
      </c>
      <c r="BJ346" s="2">
        <v>4</v>
      </c>
      <c r="BL346" s="7" t="e">
        <f>#REF!*14</f>
        <v>#REF!</v>
      </c>
      <c r="BM346" s="9"/>
      <c r="BN346" s="8"/>
      <c r="BO346" s="13"/>
      <c r="BP346" s="13"/>
      <c r="BQ346" s="13"/>
      <c r="BR346" s="13"/>
      <c r="BS346" s="13"/>
      <c r="BT346" s="10"/>
      <c r="BU346" s="11"/>
      <c r="BV346" s="12"/>
      <c r="CC346" s="41"/>
      <c r="CD346" s="41"/>
      <c r="CE346" s="41"/>
      <c r="CF346" s="42"/>
      <c r="CG346" s="42"/>
      <c r="CH346" s="42"/>
      <c r="CI346" s="42"/>
      <c r="CJ346" s="42"/>
      <c r="CK346" s="42"/>
    </row>
    <row r="347" spans="1:89" hidden="1" x14ac:dyDescent="0.25">
      <c r="A347" s="2" t="s">
        <v>374</v>
      </c>
      <c r="B347" s="2" t="s">
        <v>375</v>
      </c>
      <c r="C347" s="2" t="s">
        <v>375</v>
      </c>
      <c r="D347" s="4" t="s">
        <v>60</v>
      </c>
      <c r="E347" s="4" t="s">
        <v>60</v>
      </c>
      <c r="F347" s="5" t="e">
        <f>IF(AZ347="S",
IF(#REF!+BH347=2012,
IF(#REF!=1,"12-13/1",
IF(#REF!=2,"12-13/2",
IF(#REF!=3,"13-14/1",
IF(#REF!=4,"13-14/2","Hata1")))),
IF(#REF!+BH347=2013,
IF(#REF!=1,"13-14/1",
IF(#REF!=2,"13-14/2",
IF(#REF!=3,"14-15/1",
IF(#REF!=4,"14-15/2","Hata2")))),
IF(#REF!+BH347=2014,
IF(#REF!=1,"14-15/1",
IF(#REF!=2,"14-15/2",
IF(#REF!=3,"15-16/1",
IF(#REF!=4,"15-16/2","Hata3")))),
IF(#REF!+BH347=2015,
IF(#REF!=1,"15-16/1",
IF(#REF!=2,"15-16/2",
IF(#REF!=3,"16-17/1",
IF(#REF!=4,"16-17/2","Hata4")))),
IF(#REF!+BH347=2016,
IF(#REF!=1,"16-17/1",
IF(#REF!=2,"16-17/2",
IF(#REF!=3,"17-18/1",
IF(#REF!=4,"17-18/2","Hata5")))),
IF(#REF!+BH347=2017,
IF(#REF!=1,"17-18/1",
IF(#REF!=2,"17-18/2",
IF(#REF!=3,"18-19/1",
IF(#REF!=4,"18-19/2","Hata6")))),
IF(#REF!+BH347=2018,
IF(#REF!=1,"18-19/1",
IF(#REF!=2,"18-19/2",
IF(#REF!=3,"19-20/1",
IF(#REF!=4,"19-20/2","Hata7")))),
IF(#REF!+BH347=2019,
IF(#REF!=1,"19-20/1",
IF(#REF!=2,"19-20/2",
IF(#REF!=3,"20-21/1",
IF(#REF!=4,"20-21/2","Hata8")))),
IF(#REF!+BH347=2020,
IF(#REF!=1,"20-21/1",
IF(#REF!=2,"20-21/2",
IF(#REF!=3,"21-22/1",
IF(#REF!=4,"21-22/2","Hata9")))),
IF(#REF!+BH347=2021,
IF(#REF!=1,"21-22/1",
IF(#REF!=2,"21-22/2",
IF(#REF!=3,"22-23/1",
IF(#REF!=4,"22-23/2","Hata10")))),
IF(#REF!+BH347=2022,
IF(#REF!=1,"22-23/1",
IF(#REF!=2,"22-23/2",
IF(#REF!=3,"23-24/1",
IF(#REF!=4,"23-24/2","Hata11")))),
IF(#REF!+BH347=2023,
IF(#REF!=1,"23-24/1",
IF(#REF!=2,"23-24/2",
IF(#REF!=3,"24-25/1",
IF(#REF!=4,"24-25/2","Hata12")))),
)))))))))))),
IF(AZ347="T",
IF(#REF!+BH347=2012,
IF(#REF!=1,"12-13/1",
IF(#REF!=2,"12-13/2",
IF(#REF!=3,"12-13/3",
IF(#REF!=4,"13-14/1",
IF(#REF!=5,"13-14/2",
IF(#REF!=6,"13-14/3","Hata1")))))),
IF(#REF!+BH347=2013,
IF(#REF!=1,"13-14/1",
IF(#REF!=2,"13-14/2",
IF(#REF!=3,"13-14/3",
IF(#REF!=4,"14-15/1",
IF(#REF!=5,"14-15/2",
IF(#REF!=6,"14-15/3","Hata2")))))),
IF(#REF!+BH347=2014,
IF(#REF!=1,"14-15/1",
IF(#REF!=2,"14-15/2",
IF(#REF!=3,"14-15/3",
IF(#REF!=4,"15-16/1",
IF(#REF!=5,"15-16/2",
IF(#REF!=6,"15-16/3","Hata3")))))),
IF(AND(#REF!+#REF!&gt;2014,#REF!+#REF!&lt;2015,BH347=1),
IF(#REF!=0.1,"14-15/0.1",
IF(#REF!=0.2,"14-15/0.2",
IF(#REF!=0.3,"14-15/0.3","Hata4"))),
IF(#REF!+BH347=2015,
IF(#REF!=1,"15-16/1",
IF(#REF!=2,"15-16/2",
IF(#REF!=3,"15-16/3",
IF(#REF!=4,"16-17/1",
IF(#REF!=5,"16-17/2",
IF(#REF!=6,"16-17/3","Hata5")))))),
IF(#REF!+BH347=2016,
IF(#REF!=1,"16-17/1",
IF(#REF!=2,"16-17/2",
IF(#REF!=3,"16-17/3",
IF(#REF!=4,"17-18/1",
IF(#REF!=5,"17-18/2",
IF(#REF!=6,"17-18/3","Hata6")))))),
IF(#REF!+BH347=2017,
IF(#REF!=1,"17-18/1",
IF(#REF!=2,"17-18/2",
IF(#REF!=3,"17-18/3",
IF(#REF!=4,"18-19/1",
IF(#REF!=5,"18-19/2",
IF(#REF!=6,"18-19/3","Hata7")))))),
IF(#REF!+BH347=2018,
IF(#REF!=1,"18-19/1",
IF(#REF!=2,"18-19/2",
IF(#REF!=3,"18-19/3",
IF(#REF!=4,"19-20/1",
IF(#REF!=5," 19-20/2",
IF(#REF!=6,"19-20/3","Hata8")))))),
IF(#REF!+BH347=2019,
IF(#REF!=1,"19-20/1",
IF(#REF!=2,"19-20/2",
IF(#REF!=3,"19-20/3",
IF(#REF!=4,"20-21/1",
IF(#REF!=5,"20-21/2",
IF(#REF!=6,"20-21/3","Hata9")))))),
IF(#REF!+BH347=2020,
IF(#REF!=1,"20-21/1",
IF(#REF!=2,"20-21/2",
IF(#REF!=3,"20-21/3",
IF(#REF!=4,"21-22/1",
IF(#REF!=5,"21-22/2",
IF(#REF!=6,"21-22/3","Hata10")))))),
IF(#REF!+BH347=2021,
IF(#REF!=1,"21-22/1",
IF(#REF!=2,"21-22/2",
IF(#REF!=3,"21-22/3",
IF(#REF!=4,"22-23/1",
IF(#REF!=5,"22-23/2",
IF(#REF!=6,"22-23/3","Hata11")))))),
IF(#REF!+BH347=2022,
IF(#REF!=1,"22-23/1",
IF(#REF!=2,"22-23/2",
IF(#REF!=3,"22-23/3",
IF(#REF!=4,"23-24/1",
IF(#REF!=5,"23-24/2",
IF(#REF!=6,"23-24/3","Hata12")))))),
IF(#REF!+BH347=2023,
IF(#REF!=1,"23-24/1",
IF(#REF!=2,"23-24/2",
IF(#REF!=3,"23-24/3",
IF(#REF!=4,"24-25/1",
IF(#REF!=5,"24-25/2",
IF(#REF!=6,"24-25/3","Hata13")))))),
))))))))))))))
)</f>
        <v>#REF!</v>
      </c>
      <c r="G347" s="4"/>
      <c r="H347" s="2" t="s">
        <v>156</v>
      </c>
      <c r="I347" s="2">
        <v>54709</v>
      </c>
      <c r="J347" s="2" t="s">
        <v>107</v>
      </c>
      <c r="Q347" s="5">
        <v>2</v>
      </c>
      <c r="R347" s="2">
        <f>VLOOKUP($Q347,[1]sistem!$I$3:$L$10,2,FALSE)</f>
        <v>0</v>
      </c>
      <c r="S347" s="2">
        <f>VLOOKUP($Q347,[1]sistem!$I$3:$L$10,3,FALSE)</f>
        <v>2</v>
      </c>
      <c r="T347" s="2">
        <f>VLOOKUP($Q347,[1]sistem!$I$3:$L$10,4,FALSE)</f>
        <v>1</v>
      </c>
      <c r="U347" s="2" t="e">
        <f>VLOOKUP($AZ347,[1]sistem!$I$13:$L$14,2,FALSE)*#REF!</f>
        <v>#REF!</v>
      </c>
      <c r="V347" s="2" t="e">
        <f>VLOOKUP($AZ347,[1]sistem!$I$13:$L$14,3,FALSE)*#REF!</f>
        <v>#REF!</v>
      </c>
      <c r="W347" s="2" t="e">
        <f>VLOOKUP($AZ347,[1]sistem!$I$13:$L$14,4,FALSE)*#REF!</f>
        <v>#REF!</v>
      </c>
      <c r="X347" s="2" t="e">
        <f t="shared" si="112"/>
        <v>#REF!</v>
      </c>
      <c r="Y347" s="2" t="e">
        <f t="shared" si="113"/>
        <v>#REF!</v>
      </c>
      <c r="Z347" s="2" t="e">
        <f t="shared" si="114"/>
        <v>#REF!</v>
      </c>
      <c r="AA347" s="2" t="e">
        <f t="shared" si="115"/>
        <v>#REF!</v>
      </c>
      <c r="AB347" s="2">
        <f>VLOOKUP(AZ347,[1]sistem!$I$18:$J$19,2,FALSE)</f>
        <v>14</v>
      </c>
      <c r="AC347" s="2">
        <v>0.25</v>
      </c>
      <c r="AD347" s="2">
        <f>VLOOKUP($Q347,[1]sistem!$I$3:$M$10,5,FALSE)</f>
        <v>2</v>
      </c>
      <c r="AG347" s="2" t="e">
        <f>(#REF!+#REF!)*AB347</f>
        <v>#REF!</v>
      </c>
      <c r="AH347" s="2">
        <f>VLOOKUP($Q347,[1]sistem!$I$3:$N$10,6,FALSE)</f>
        <v>3</v>
      </c>
      <c r="AI347" s="2">
        <v>2</v>
      </c>
      <c r="AJ347" s="2">
        <f t="shared" si="116"/>
        <v>6</v>
      </c>
      <c r="AK347" s="2">
        <f>VLOOKUP($AZ347,[1]sistem!$I$18:$K$19,3,FALSE)</f>
        <v>14</v>
      </c>
      <c r="AL347" s="2" t="e">
        <f>AK347*#REF!</f>
        <v>#REF!</v>
      </c>
      <c r="AM347" s="2" t="e">
        <f t="shared" si="117"/>
        <v>#REF!</v>
      </c>
      <c r="AN347" s="2">
        <f t="shared" si="127"/>
        <v>25</v>
      </c>
      <c r="AO347" s="2" t="e">
        <f t="shared" si="118"/>
        <v>#REF!</v>
      </c>
      <c r="AP347" s="2" t="e">
        <f>ROUND(AO347-#REF!,0)</f>
        <v>#REF!</v>
      </c>
      <c r="AQ347" s="2">
        <f>IF(AZ347="s",IF(Q347=0,0,
IF(Q347=1,#REF!*4*4,
IF(Q347=2,0,
IF(Q347=3,#REF!*4*2,
IF(Q347=4,0,
IF(Q347=5,0,
IF(Q347=6,0,
IF(Q347=7,0)))))))),
IF(AZ347="t",
IF(Q347=0,0,
IF(Q347=1,#REF!*4*4*0.8,
IF(Q347=2,0,
IF(Q347=3,#REF!*4*2*0.8,
IF(Q347=4,0,
IF(Q347=5,0,
IF(Q347=6,0,
IF(Q347=7,0))))))))))</f>
        <v>0</v>
      </c>
      <c r="AR347" s="2" t="e">
        <f>IF(AZ347="s",
IF(Q347=0,0,
IF(Q347=1,0,
IF(Q347=2,#REF!*4*2,
IF(Q347=3,#REF!*4,
IF(Q347=4,#REF!*4,
IF(Q347=5,0,
IF(Q347=6,0,
IF(Q347=7,#REF!*4)))))))),
IF(AZ347="t",
IF(Q347=0,0,
IF(Q347=1,0,
IF(Q347=2,#REF!*4*2*0.8,
IF(Q347=3,#REF!*4*0.8,
IF(Q347=4,#REF!*4*0.8,
IF(Q347=5,0,
IF(Q347=6,0,
IF(Q347=7,#REF!*4))))))))))</f>
        <v>#REF!</v>
      </c>
      <c r="AS347" s="2" t="e">
        <f>IF(AZ347="s",
IF(Q347=0,0,
IF(Q347=1,#REF!*2,
IF(Q347=2,#REF!*2,
IF(Q347=3,#REF!*2,
IF(Q347=4,#REF!*2,
IF(Q347=5,#REF!*2,
IF(Q347=6,#REF!*2,
IF(Q347=7,#REF!*2)))))))),
IF(AZ347="t",
IF(Q347=0,#REF!*2*0.8,
IF(Q347=1,#REF!*2*0.8,
IF(Q347=2,#REF!*2*0.8,
IF(Q347=3,#REF!*2*0.8,
IF(Q347=4,#REF!*2*0.8,
IF(Q347=5,#REF!*2*0.8,
IF(Q347=6,#REF!*1*0.8,
IF(Q347=7,#REF!*2))))))))))</f>
        <v>#REF!</v>
      </c>
      <c r="AT347" s="2" t="e">
        <f t="shared" si="119"/>
        <v>#REF!</v>
      </c>
      <c r="AU347" s="2" t="e">
        <f>IF(AZ347="s",
IF(Q347=0,0,
IF(Q347=1,(14-2)*(#REF!+#REF!)/4*4,
IF(Q347=2,(14-2)*(#REF!+#REF!)/4*2,
IF(Q347=3,(14-2)*(#REF!+#REF!)/4*3,
IF(Q347=4,(14-2)*(#REF!+#REF!)/4,
IF(Q347=5,(14-2)*#REF!/4,
IF(Q347=6,0,
IF(Q347=7,(14)*#REF!)))))))),
IF(AZ347="t",
IF(Q347=0,0,
IF(Q347=1,(11-2)*(#REF!+#REF!)/4*4,
IF(Q347=2,(11-2)*(#REF!+#REF!)/4*2,
IF(Q347=3,(11-2)*(#REF!+#REF!)/4*3,
IF(Q347=4,(11-2)*(#REF!+#REF!)/4,
IF(Q347=5,(11-2)*#REF!/4,
IF(Q347=6,0,
IF(Q347=7,(11)*#REF!))))))))))</f>
        <v>#REF!</v>
      </c>
      <c r="AV347" s="2" t="e">
        <f t="shared" si="120"/>
        <v>#REF!</v>
      </c>
      <c r="AW347" s="2">
        <f t="shared" si="121"/>
        <v>12</v>
      </c>
      <c r="AX347" s="2">
        <f t="shared" si="122"/>
        <v>6</v>
      </c>
      <c r="AY347" s="2" t="e">
        <f t="shared" si="123"/>
        <v>#REF!</v>
      </c>
      <c r="AZ347" s="2" t="s">
        <v>63</v>
      </c>
      <c r="BA347" s="2" t="e">
        <f>IF(BG347="A",0,IF(AZ347="s",14*#REF!,IF(AZ347="T",11*#REF!,"HATA")))</f>
        <v>#REF!</v>
      </c>
      <c r="BB347" s="2" t="e">
        <f t="shared" si="124"/>
        <v>#REF!</v>
      </c>
      <c r="BC347" s="2" t="e">
        <f t="shared" si="125"/>
        <v>#REF!</v>
      </c>
      <c r="BD347" s="2" t="e">
        <f>IF(BC347-#REF!=0,"DOĞRU","YANLIŞ")</f>
        <v>#REF!</v>
      </c>
      <c r="BE347" s="2" t="e">
        <f>#REF!-BC347</f>
        <v>#REF!</v>
      </c>
      <c r="BF347" s="2">
        <v>0</v>
      </c>
      <c r="BH347" s="2">
        <v>0</v>
      </c>
      <c r="BJ347" s="2">
        <v>2</v>
      </c>
      <c r="BL347" s="7" t="e">
        <f>#REF!*14</f>
        <v>#REF!</v>
      </c>
      <c r="BM347" s="9"/>
      <c r="BN347" s="8"/>
      <c r="BO347" s="13"/>
      <c r="BP347" s="13"/>
      <c r="BQ347" s="13"/>
      <c r="BR347" s="13"/>
      <c r="BS347" s="13"/>
      <c r="BT347" s="10"/>
      <c r="BU347" s="11"/>
      <c r="BV347" s="12"/>
      <c r="CC347" s="41"/>
      <c r="CD347" s="41"/>
      <c r="CE347" s="41"/>
      <c r="CF347" s="42"/>
      <c r="CG347" s="42"/>
      <c r="CH347" s="42"/>
      <c r="CI347" s="42"/>
      <c r="CJ347" s="42"/>
      <c r="CK347" s="42"/>
    </row>
    <row r="348" spans="1:89" hidden="1" x14ac:dyDescent="0.25">
      <c r="A348" s="2" t="s">
        <v>139</v>
      </c>
      <c r="B348" s="2" t="s">
        <v>132</v>
      </c>
      <c r="C348" s="2" t="s">
        <v>132</v>
      </c>
      <c r="D348" s="4" t="s">
        <v>60</v>
      </c>
      <c r="E348" s="4" t="s">
        <v>60</v>
      </c>
      <c r="F348" s="5" t="e">
        <f>IF(AZ348="S",
IF(#REF!+BH348=2012,
IF(#REF!=1,"12-13/1",
IF(#REF!=2,"12-13/2",
IF(#REF!=3,"13-14/1",
IF(#REF!=4,"13-14/2","Hata1")))),
IF(#REF!+BH348=2013,
IF(#REF!=1,"13-14/1",
IF(#REF!=2,"13-14/2",
IF(#REF!=3,"14-15/1",
IF(#REF!=4,"14-15/2","Hata2")))),
IF(#REF!+BH348=2014,
IF(#REF!=1,"14-15/1",
IF(#REF!=2,"14-15/2",
IF(#REF!=3,"15-16/1",
IF(#REF!=4,"15-16/2","Hata3")))),
IF(#REF!+BH348=2015,
IF(#REF!=1,"15-16/1",
IF(#REF!=2,"15-16/2",
IF(#REF!=3,"16-17/1",
IF(#REF!=4,"16-17/2","Hata4")))),
IF(#REF!+BH348=2016,
IF(#REF!=1,"16-17/1",
IF(#REF!=2,"16-17/2",
IF(#REF!=3,"17-18/1",
IF(#REF!=4,"17-18/2","Hata5")))),
IF(#REF!+BH348=2017,
IF(#REF!=1,"17-18/1",
IF(#REF!=2,"17-18/2",
IF(#REF!=3,"18-19/1",
IF(#REF!=4,"18-19/2","Hata6")))),
IF(#REF!+BH348=2018,
IF(#REF!=1,"18-19/1",
IF(#REF!=2,"18-19/2",
IF(#REF!=3,"19-20/1",
IF(#REF!=4,"19-20/2","Hata7")))),
IF(#REF!+BH348=2019,
IF(#REF!=1,"19-20/1",
IF(#REF!=2,"19-20/2",
IF(#REF!=3,"20-21/1",
IF(#REF!=4,"20-21/2","Hata8")))),
IF(#REF!+BH348=2020,
IF(#REF!=1,"20-21/1",
IF(#REF!=2,"20-21/2",
IF(#REF!=3,"21-22/1",
IF(#REF!=4,"21-22/2","Hata9")))),
IF(#REF!+BH348=2021,
IF(#REF!=1,"21-22/1",
IF(#REF!=2,"21-22/2",
IF(#REF!=3,"22-23/1",
IF(#REF!=4,"22-23/2","Hata10")))),
IF(#REF!+BH348=2022,
IF(#REF!=1,"22-23/1",
IF(#REF!=2,"22-23/2",
IF(#REF!=3,"23-24/1",
IF(#REF!=4,"23-24/2","Hata11")))),
IF(#REF!+BH348=2023,
IF(#REF!=1,"23-24/1",
IF(#REF!=2,"23-24/2",
IF(#REF!=3,"24-25/1",
IF(#REF!=4,"24-25/2","Hata12")))),
)))))))))))),
IF(AZ348="T",
IF(#REF!+BH348=2012,
IF(#REF!=1,"12-13/1",
IF(#REF!=2,"12-13/2",
IF(#REF!=3,"12-13/3",
IF(#REF!=4,"13-14/1",
IF(#REF!=5,"13-14/2",
IF(#REF!=6,"13-14/3","Hata1")))))),
IF(#REF!+BH348=2013,
IF(#REF!=1,"13-14/1",
IF(#REF!=2,"13-14/2",
IF(#REF!=3,"13-14/3",
IF(#REF!=4,"14-15/1",
IF(#REF!=5,"14-15/2",
IF(#REF!=6,"14-15/3","Hata2")))))),
IF(#REF!+BH348=2014,
IF(#REF!=1,"14-15/1",
IF(#REF!=2,"14-15/2",
IF(#REF!=3,"14-15/3",
IF(#REF!=4,"15-16/1",
IF(#REF!=5,"15-16/2",
IF(#REF!=6,"15-16/3","Hata3")))))),
IF(AND(#REF!+#REF!&gt;2014,#REF!+#REF!&lt;2015,BH348=1),
IF(#REF!=0.1,"14-15/0.1",
IF(#REF!=0.2,"14-15/0.2",
IF(#REF!=0.3,"14-15/0.3","Hata4"))),
IF(#REF!+BH348=2015,
IF(#REF!=1,"15-16/1",
IF(#REF!=2,"15-16/2",
IF(#REF!=3,"15-16/3",
IF(#REF!=4,"16-17/1",
IF(#REF!=5,"16-17/2",
IF(#REF!=6,"16-17/3","Hata5")))))),
IF(#REF!+BH348=2016,
IF(#REF!=1,"16-17/1",
IF(#REF!=2,"16-17/2",
IF(#REF!=3,"16-17/3",
IF(#REF!=4,"17-18/1",
IF(#REF!=5,"17-18/2",
IF(#REF!=6,"17-18/3","Hata6")))))),
IF(#REF!+BH348=2017,
IF(#REF!=1,"17-18/1",
IF(#REF!=2,"17-18/2",
IF(#REF!=3,"17-18/3",
IF(#REF!=4,"18-19/1",
IF(#REF!=5,"18-19/2",
IF(#REF!=6,"18-19/3","Hata7")))))),
IF(#REF!+BH348=2018,
IF(#REF!=1,"18-19/1",
IF(#REF!=2,"18-19/2",
IF(#REF!=3,"18-19/3",
IF(#REF!=4,"19-20/1",
IF(#REF!=5," 19-20/2",
IF(#REF!=6,"19-20/3","Hata8")))))),
IF(#REF!+BH348=2019,
IF(#REF!=1,"19-20/1",
IF(#REF!=2,"19-20/2",
IF(#REF!=3,"19-20/3",
IF(#REF!=4,"20-21/1",
IF(#REF!=5,"20-21/2",
IF(#REF!=6,"20-21/3","Hata9")))))),
IF(#REF!+BH348=2020,
IF(#REF!=1,"20-21/1",
IF(#REF!=2,"20-21/2",
IF(#REF!=3,"20-21/3",
IF(#REF!=4,"21-22/1",
IF(#REF!=5,"21-22/2",
IF(#REF!=6,"21-22/3","Hata10")))))),
IF(#REF!+BH348=2021,
IF(#REF!=1,"21-22/1",
IF(#REF!=2,"21-22/2",
IF(#REF!=3,"21-22/3",
IF(#REF!=4,"22-23/1",
IF(#REF!=5,"22-23/2",
IF(#REF!=6,"22-23/3","Hata11")))))),
IF(#REF!+BH348=2022,
IF(#REF!=1,"22-23/1",
IF(#REF!=2,"22-23/2",
IF(#REF!=3,"22-23/3",
IF(#REF!=4,"23-24/1",
IF(#REF!=5,"23-24/2",
IF(#REF!=6,"23-24/3","Hata12")))))),
IF(#REF!+BH348=2023,
IF(#REF!=1,"23-24/1",
IF(#REF!=2,"23-24/2",
IF(#REF!=3,"23-24/3",
IF(#REF!=4,"24-25/1",
IF(#REF!=5,"24-25/2",
IF(#REF!=6,"24-25/3","Hata13")))))),
))))))))))))))
)</f>
        <v>#REF!</v>
      </c>
      <c r="G348" s="4"/>
      <c r="H348" s="2" t="s">
        <v>156</v>
      </c>
      <c r="I348" s="2">
        <v>54709</v>
      </c>
      <c r="J348" s="2" t="s">
        <v>107</v>
      </c>
      <c r="O348" s="2" t="s">
        <v>135</v>
      </c>
      <c r="P348" s="2" t="s">
        <v>135</v>
      </c>
      <c r="Q348" s="5">
        <v>7</v>
      </c>
      <c r="R348" s="2">
        <f>VLOOKUP($Q348,[1]sistem!$I$3:$L$10,2,FALSE)</f>
        <v>0</v>
      </c>
      <c r="S348" s="2">
        <f>VLOOKUP($Q348,[1]sistem!$I$3:$L$10,3,FALSE)</f>
        <v>1</v>
      </c>
      <c r="T348" s="2">
        <f>VLOOKUP($Q348,[1]sistem!$I$3:$L$10,4,FALSE)</f>
        <v>1</v>
      </c>
      <c r="U348" s="2" t="e">
        <f>VLOOKUP($AZ348,[1]sistem!$I$13:$L$14,2,FALSE)*#REF!</f>
        <v>#REF!</v>
      </c>
      <c r="V348" s="2" t="e">
        <f>VLOOKUP($AZ348,[1]sistem!$I$13:$L$14,3,FALSE)*#REF!</f>
        <v>#REF!</v>
      </c>
      <c r="W348" s="2" t="e">
        <f>VLOOKUP($AZ348,[1]sistem!$I$13:$L$14,4,FALSE)*#REF!</f>
        <v>#REF!</v>
      </c>
      <c r="X348" s="2" t="e">
        <f t="shared" si="112"/>
        <v>#REF!</v>
      </c>
      <c r="Y348" s="2" t="e">
        <f t="shared" si="113"/>
        <v>#REF!</v>
      </c>
      <c r="Z348" s="2" t="e">
        <f t="shared" si="114"/>
        <v>#REF!</v>
      </c>
      <c r="AA348" s="2" t="e">
        <f t="shared" si="115"/>
        <v>#REF!</v>
      </c>
      <c r="AB348" s="2">
        <f>VLOOKUP(AZ348,[1]sistem!$I$18:$J$19,2,FALSE)</f>
        <v>14</v>
      </c>
      <c r="AC348" s="2">
        <v>0.25</v>
      </c>
      <c r="AD348" s="2">
        <f>VLOOKUP($Q348,[1]sistem!$I$3:$M$10,5,FALSE)</f>
        <v>1</v>
      </c>
      <c r="AG348" s="2" t="e">
        <f>(#REF!+#REF!)*AB348</f>
        <v>#REF!</v>
      </c>
      <c r="AH348" s="2">
        <f>VLOOKUP($Q348,[1]sistem!$I$3:$N$10,6,FALSE)</f>
        <v>2</v>
      </c>
      <c r="AI348" s="2">
        <v>2</v>
      </c>
      <c r="AJ348" s="2">
        <f t="shared" si="116"/>
        <v>4</v>
      </c>
      <c r="AK348" s="2">
        <f>VLOOKUP($AZ348,[1]sistem!$I$18:$K$19,3,FALSE)</f>
        <v>14</v>
      </c>
      <c r="AL348" s="2" t="e">
        <f>AK348*#REF!</f>
        <v>#REF!</v>
      </c>
      <c r="AM348" s="2" t="e">
        <f t="shared" si="117"/>
        <v>#REF!</v>
      </c>
      <c r="AN348" s="2">
        <f t="shared" si="127"/>
        <v>25</v>
      </c>
      <c r="AO348" s="2" t="e">
        <f t="shared" si="118"/>
        <v>#REF!</v>
      </c>
      <c r="AP348" s="2" t="e">
        <f>ROUND(AO348-#REF!,0)</f>
        <v>#REF!</v>
      </c>
      <c r="AQ348" s="2">
        <f>IF(AZ348="s",IF(Q348=0,0,
IF(Q348=1,#REF!*4*4,
IF(Q348=2,0,
IF(Q348=3,#REF!*4*2,
IF(Q348=4,0,
IF(Q348=5,0,
IF(Q348=6,0,
IF(Q348=7,0)))))))),
IF(AZ348="t",
IF(Q348=0,0,
IF(Q348=1,#REF!*4*4*0.8,
IF(Q348=2,0,
IF(Q348=3,#REF!*4*2*0.8,
IF(Q348=4,0,
IF(Q348=5,0,
IF(Q348=6,0,
IF(Q348=7,0))))))))))</f>
        <v>0</v>
      </c>
      <c r="AR348" s="2" t="e">
        <f>IF(AZ348="s",
IF(Q348=0,0,
IF(Q348=1,0,
IF(Q348=2,#REF!*4*2,
IF(Q348=3,#REF!*4,
IF(Q348=4,#REF!*4,
IF(Q348=5,0,
IF(Q348=6,0,
IF(Q348=7,#REF!*4)))))))),
IF(AZ348="t",
IF(Q348=0,0,
IF(Q348=1,0,
IF(Q348=2,#REF!*4*2*0.8,
IF(Q348=3,#REF!*4*0.8,
IF(Q348=4,#REF!*4*0.8,
IF(Q348=5,0,
IF(Q348=6,0,
IF(Q348=7,#REF!*4))))))))))</f>
        <v>#REF!</v>
      </c>
      <c r="AS348" s="2" t="e">
        <f>IF(AZ348="s",
IF(Q348=0,0,
IF(Q348=1,#REF!*2,
IF(Q348=2,#REF!*2,
IF(Q348=3,#REF!*2,
IF(Q348=4,#REF!*2,
IF(Q348=5,#REF!*2,
IF(Q348=6,#REF!*2,
IF(Q348=7,#REF!*2)))))))),
IF(AZ348="t",
IF(Q348=0,#REF!*2*0.8,
IF(Q348=1,#REF!*2*0.8,
IF(Q348=2,#REF!*2*0.8,
IF(Q348=3,#REF!*2*0.8,
IF(Q348=4,#REF!*2*0.8,
IF(Q348=5,#REF!*2*0.8,
IF(Q348=6,#REF!*1*0.8,
IF(Q348=7,#REF!*2))))))))))</f>
        <v>#REF!</v>
      </c>
      <c r="AT348" s="2" t="e">
        <f t="shared" si="119"/>
        <v>#REF!</v>
      </c>
      <c r="AU348" s="2" t="e">
        <f>IF(AZ348="s",
IF(Q348=0,0,
IF(Q348=1,(14-2)*(#REF!+#REF!)/4*4,
IF(Q348=2,(14-2)*(#REF!+#REF!)/4*2,
IF(Q348=3,(14-2)*(#REF!+#REF!)/4*3,
IF(Q348=4,(14-2)*(#REF!+#REF!)/4,
IF(Q348=5,(14-2)*#REF!/4,
IF(Q348=6,0,
IF(Q348=7,(14)*#REF!)))))))),
IF(AZ348="t",
IF(Q348=0,0,
IF(Q348=1,(11-2)*(#REF!+#REF!)/4*4,
IF(Q348=2,(11-2)*(#REF!+#REF!)/4*2,
IF(Q348=3,(11-2)*(#REF!+#REF!)/4*3,
IF(Q348=4,(11-2)*(#REF!+#REF!)/4,
IF(Q348=5,(11-2)*#REF!/4,
IF(Q348=6,0,
IF(Q348=7,(11)*#REF!))))))))))</f>
        <v>#REF!</v>
      </c>
      <c r="AV348" s="2" t="e">
        <f t="shared" si="120"/>
        <v>#REF!</v>
      </c>
      <c r="AW348" s="2">
        <f t="shared" si="121"/>
        <v>8</v>
      </c>
      <c r="AX348" s="2">
        <f t="shared" si="122"/>
        <v>4</v>
      </c>
      <c r="AY348" s="2" t="e">
        <f t="shared" si="123"/>
        <v>#REF!</v>
      </c>
      <c r="AZ348" s="2" t="s">
        <v>63</v>
      </c>
      <c r="BA348" s="2">
        <f>IF(BG348="A",0,IF(AZ348="s",14*#REF!,IF(AZ348="T",11*#REF!,"HATA")))</f>
        <v>0</v>
      </c>
      <c r="BB348" s="2" t="e">
        <f t="shared" si="124"/>
        <v>#REF!</v>
      </c>
      <c r="BC348" s="2" t="e">
        <f t="shared" si="125"/>
        <v>#REF!</v>
      </c>
      <c r="BD348" s="2" t="e">
        <f>IF(BC348-#REF!=0,"DOĞRU","YANLIŞ")</f>
        <v>#REF!</v>
      </c>
      <c r="BE348" s="2" t="e">
        <f>#REF!-BC348</f>
        <v>#REF!</v>
      </c>
      <c r="BF348" s="2">
        <v>0</v>
      </c>
      <c r="BG348" s="2" t="s">
        <v>110</v>
      </c>
      <c r="BH348" s="2">
        <v>0</v>
      </c>
      <c r="BJ348" s="2">
        <v>7</v>
      </c>
      <c r="BL348" s="7" t="e">
        <f>#REF!*14</f>
        <v>#REF!</v>
      </c>
      <c r="BM348" s="9"/>
      <c r="BN348" s="8"/>
      <c r="BO348" s="13"/>
      <c r="BP348" s="13"/>
      <c r="BQ348" s="13"/>
      <c r="BR348" s="13"/>
      <c r="BS348" s="13"/>
      <c r="BT348" s="10"/>
      <c r="BU348" s="11"/>
      <c r="BV348" s="12"/>
      <c r="CC348" s="41"/>
      <c r="CD348" s="41"/>
      <c r="CE348" s="41"/>
      <c r="CF348" s="42"/>
      <c r="CG348" s="42"/>
      <c r="CH348" s="42"/>
      <c r="CI348" s="42"/>
      <c r="CJ348" s="42"/>
      <c r="CK348" s="42"/>
    </row>
    <row r="349" spans="1:89" hidden="1" x14ac:dyDescent="0.25">
      <c r="A349" s="2" t="s">
        <v>576</v>
      </c>
      <c r="B349" s="2" t="s">
        <v>577</v>
      </c>
      <c r="C349" s="2" t="s">
        <v>577</v>
      </c>
      <c r="D349" s="4" t="s">
        <v>171</v>
      </c>
      <c r="E349" s="4">
        <v>1</v>
      </c>
      <c r="F349" s="5" t="e">
        <f>IF(AZ349="S",
IF(#REF!+BH349=2012,
IF(#REF!=1,"12-13/1",
IF(#REF!=2,"12-13/2",
IF(#REF!=3,"13-14/1",
IF(#REF!=4,"13-14/2","Hata1")))),
IF(#REF!+BH349=2013,
IF(#REF!=1,"13-14/1",
IF(#REF!=2,"13-14/2",
IF(#REF!=3,"14-15/1",
IF(#REF!=4,"14-15/2","Hata2")))),
IF(#REF!+BH349=2014,
IF(#REF!=1,"14-15/1",
IF(#REF!=2,"14-15/2",
IF(#REF!=3,"15-16/1",
IF(#REF!=4,"15-16/2","Hata3")))),
IF(#REF!+BH349=2015,
IF(#REF!=1,"15-16/1",
IF(#REF!=2,"15-16/2",
IF(#REF!=3,"16-17/1",
IF(#REF!=4,"16-17/2","Hata4")))),
IF(#REF!+BH349=2016,
IF(#REF!=1,"16-17/1",
IF(#REF!=2,"16-17/2",
IF(#REF!=3,"17-18/1",
IF(#REF!=4,"17-18/2","Hata5")))),
IF(#REF!+BH349=2017,
IF(#REF!=1,"17-18/1",
IF(#REF!=2,"17-18/2",
IF(#REF!=3,"18-19/1",
IF(#REF!=4,"18-19/2","Hata6")))),
IF(#REF!+BH349=2018,
IF(#REF!=1,"18-19/1",
IF(#REF!=2,"18-19/2",
IF(#REF!=3,"19-20/1",
IF(#REF!=4,"19-20/2","Hata7")))),
IF(#REF!+BH349=2019,
IF(#REF!=1,"19-20/1",
IF(#REF!=2,"19-20/2",
IF(#REF!=3,"20-21/1",
IF(#REF!=4,"20-21/2","Hata8")))),
IF(#REF!+BH349=2020,
IF(#REF!=1,"20-21/1",
IF(#REF!=2,"20-21/2",
IF(#REF!=3,"21-22/1",
IF(#REF!=4,"21-22/2","Hata9")))),
IF(#REF!+BH349=2021,
IF(#REF!=1,"21-22/1",
IF(#REF!=2,"21-22/2",
IF(#REF!=3,"22-23/1",
IF(#REF!=4,"22-23/2","Hata10")))),
IF(#REF!+BH349=2022,
IF(#REF!=1,"22-23/1",
IF(#REF!=2,"22-23/2",
IF(#REF!=3,"23-24/1",
IF(#REF!=4,"23-24/2","Hata11")))),
IF(#REF!+BH349=2023,
IF(#REF!=1,"23-24/1",
IF(#REF!=2,"23-24/2",
IF(#REF!=3,"24-25/1",
IF(#REF!=4,"24-25/2","Hata12")))),
)))))))))))),
IF(AZ349="T",
IF(#REF!+BH349=2012,
IF(#REF!=1,"12-13/1",
IF(#REF!=2,"12-13/2",
IF(#REF!=3,"12-13/3",
IF(#REF!=4,"13-14/1",
IF(#REF!=5,"13-14/2",
IF(#REF!=6,"13-14/3","Hata1")))))),
IF(#REF!+BH349=2013,
IF(#REF!=1,"13-14/1",
IF(#REF!=2,"13-14/2",
IF(#REF!=3,"13-14/3",
IF(#REF!=4,"14-15/1",
IF(#REF!=5,"14-15/2",
IF(#REF!=6,"14-15/3","Hata2")))))),
IF(#REF!+BH349=2014,
IF(#REF!=1,"14-15/1",
IF(#REF!=2,"14-15/2",
IF(#REF!=3,"14-15/3",
IF(#REF!=4,"15-16/1",
IF(#REF!=5,"15-16/2",
IF(#REF!=6,"15-16/3","Hata3")))))),
IF(AND(#REF!+#REF!&gt;2014,#REF!+#REF!&lt;2015,BH349=1),
IF(#REF!=0.1,"14-15/0.1",
IF(#REF!=0.2,"14-15/0.2",
IF(#REF!=0.3,"14-15/0.3","Hata4"))),
IF(#REF!+BH349=2015,
IF(#REF!=1,"15-16/1",
IF(#REF!=2,"15-16/2",
IF(#REF!=3,"15-16/3",
IF(#REF!=4,"16-17/1",
IF(#REF!=5,"16-17/2",
IF(#REF!=6,"16-17/3","Hata5")))))),
IF(#REF!+BH349=2016,
IF(#REF!=1,"16-17/1",
IF(#REF!=2,"16-17/2",
IF(#REF!=3,"16-17/3",
IF(#REF!=4,"17-18/1",
IF(#REF!=5,"17-18/2",
IF(#REF!=6,"17-18/3","Hata6")))))),
IF(#REF!+BH349=2017,
IF(#REF!=1,"17-18/1",
IF(#REF!=2,"17-18/2",
IF(#REF!=3,"17-18/3",
IF(#REF!=4,"18-19/1",
IF(#REF!=5,"18-19/2",
IF(#REF!=6,"18-19/3","Hata7")))))),
IF(#REF!+BH349=2018,
IF(#REF!=1,"18-19/1",
IF(#REF!=2,"18-19/2",
IF(#REF!=3,"18-19/3",
IF(#REF!=4,"19-20/1",
IF(#REF!=5," 19-20/2",
IF(#REF!=6,"19-20/3","Hata8")))))),
IF(#REF!+BH349=2019,
IF(#REF!=1,"19-20/1",
IF(#REF!=2,"19-20/2",
IF(#REF!=3,"19-20/3",
IF(#REF!=4,"20-21/1",
IF(#REF!=5,"20-21/2",
IF(#REF!=6,"20-21/3","Hata9")))))),
IF(#REF!+BH349=2020,
IF(#REF!=1,"20-21/1",
IF(#REF!=2,"20-21/2",
IF(#REF!=3,"20-21/3",
IF(#REF!=4,"21-22/1",
IF(#REF!=5,"21-22/2",
IF(#REF!=6,"21-22/3","Hata10")))))),
IF(#REF!+BH349=2021,
IF(#REF!=1,"21-22/1",
IF(#REF!=2,"21-22/2",
IF(#REF!=3,"21-22/3",
IF(#REF!=4,"22-23/1",
IF(#REF!=5,"22-23/2",
IF(#REF!=6,"22-23/3","Hata11")))))),
IF(#REF!+BH349=2022,
IF(#REF!=1,"22-23/1",
IF(#REF!=2,"22-23/2",
IF(#REF!=3,"22-23/3",
IF(#REF!=4,"23-24/1",
IF(#REF!=5,"23-24/2",
IF(#REF!=6,"23-24/3","Hata12")))))),
IF(#REF!+BH349=2023,
IF(#REF!=1,"23-24/1",
IF(#REF!=2,"23-24/2",
IF(#REF!=3,"23-24/3",
IF(#REF!=4,"24-25/1",
IF(#REF!=5,"24-25/2",
IF(#REF!=6,"24-25/3","Hata13")))))),
))))))))))))))
)</f>
        <v>#REF!</v>
      </c>
      <c r="G349" s="4">
        <v>0</v>
      </c>
      <c r="H349" s="2" t="s">
        <v>156</v>
      </c>
      <c r="I349" s="2">
        <v>54709</v>
      </c>
      <c r="J349" s="2" t="s">
        <v>107</v>
      </c>
      <c r="Q349" s="5">
        <v>4</v>
      </c>
      <c r="R349" s="2">
        <f>VLOOKUP($Q349,[1]sistem!$I$3:$L$10,2,FALSE)</f>
        <v>0</v>
      </c>
      <c r="S349" s="2">
        <f>VLOOKUP($Q349,[1]sistem!$I$3:$L$10,3,FALSE)</f>
        <v>1</v>
      </c>
      <c r="T349" s="2">
        <f>VLOOKUP($Q349,[1]sistem!$I$3:$L$10,4,FALSE)</f>
        <v>1</v>
      </c>
      <c r="U349" s="2" t="e">
        <f>VLOOKUP($AZ349,[1]sistem!$I$13:$L$14,2,FALSE)*#REF!</f>
        <v>#REF!</v>
      </c>
      <c r="V349" s="2" t="e">
        <f>VLOOKUP($AZ349,[1]sistem!$I$13:$L$14,3,FALSE)*#REF!</f>
        <v>#REF!</v>
      </c>
      <c r="W349" s="2" t="e">
        <f>VLOOKUP($AZ349,[1]sistem!$I$13:$L$14,4,FALSE)*#REF!</f>
        <v>#REF!</v>
      </c>
      <c r="X349" s="2" t="e">
        <f t="shared" si="112"/>
        <v>#REF!</v>
      </c>
      <c r="Y349" s="2" t="e">
        <f t="shared" si="113"/>
        <v>#REF!</v>
      </c>
      <c r="Z349" s="2" t="e">
        <f t="shared" si="114"/>
        <v>#REF!</v>
      </c>
      <c r="AA349" s="2" t="e">
        <f t="shared" si="115"/>
        <v>#REF!</v>
      </c>
      <c r="AB349" s="2">
        <f>VLOOKUP(AZ349,[1]sistem!$I$18:$J$19,2,FALSE)</f>
        <v>14</v>
      </c>
      <c r="AC349" s="2">
        <v>0.25</v>
      </c>
      <c r="AD349" s="2">
        <f>VLOOKUP($Q349,[1]sistem!$I$3:$M$10,5,FALSE)</f>
        <v>1</v>
      </c>
      <c r="AE349" s="2">
        <v>4</v>
      </c>
      <c r="AG349" s="2">
        <f>AE349*AK349</f>
        <v>56</v>
      </c>
      <c r="AH349" s="2">
        <f>VLOOKUP($Q349,[1]sistem!$I$3:$N$10,6,FALSE)</f>
        <v>2</v>
      </c>
      <c r="AI349" s="2">
        <v>2</v>
      </c>
      <c r="AJ349" s="2">
        <f t="shared" si="116"/>
        <v>4</v>
      </c>
      <c r="AK349" s="2">
        <f>VLOOKUP($AZ349,[1]sistem!$I$18:$K$19,3,FALSE)</f>
        <v>14</v>
      </c>
      <c r="AL349" s="2" t="e">
        <f>AK349*#REF!</f>
        <v>#REF!</v>
      </c>
      <c r="AM349" s="2" t="e">
        <f t="shared" si="117"/>
        <v>#REF!</v>
      </c>
      <c r="AN349" s="2">
        <f t="shared" si="127"/>
        <v>25</v>
      </c>
      <c r="AO349" s="2" t="e">
        <f t="shared" si="118"/>
        <v>#REF!</v>
      </c>
      <c r="AP349" s="2" t="e">
        <f>ROUND(AO349-#REF!,0)</f>
        <v>#REF!</v>
      </c>
      <c r="AQ349" s="2">
        <f>IF(AZ349="s",IF(Q349=0,0,
IF(Q349=1,#REF!*4*4,
IF(Q349=2,0,
IF(Q349=3,#REF!*4*2,
IF(Q349=4,0,
IF(Q349=5,0,
IF(Q349=6,0,
IF(Q349=7,0)))))))),
IF(AZ349="t",
IF(Q349=0,0,
IF(Q349=1,#REF!*4*4*0.8,
IF(Q349=2,0,
IF(Q349=3,#REF!*4*2*0.8,
IF(Q349=4,0,
IF(Q349=5,0,
IF(Q349=6,0,
IF(Q349=7,0))))))))))</f>
        <v>0</v>
      </c>
      <c r="AR349" s="2" t="e">
        <f>IF(AZ349="s",
IF(Q349=0,0,
IF(Q349=1,0,
IF(Q349=2,#REF!*4*2,
IF(Q349=3,#REF!*4,
IF(Q349=4,#REF!*4,
IF(Q349=5,0,
IF(Q349=6,0,
IF(Q349=7,#REF!*4)))))))),
IF(AZ349="t",
IF(Q349=0,0,
IF(Q349=1,0,
IF(Q349=2,#REF!*4*2*0.8,
IF(Q349=3,#REF!*4*0.8,
IF(Q349=4,#REF!*4*0.8,
IF(Q349=5,0,
IF(Q349=6,0,
IF(Q349=7,#REF!*4))))))))))</f>
        <v>#REF!</v>
      </c>
      <c r="AS349" s="2" t="e">
        <f>IF(AZ349="s",
IF(Q349=0,0,
IF(Q349=1,#REF!*2,
IF(Q349=2,#REF!*2,
IF(Q349=3,#REF!*2,
IF(Q349=4,#REF!*2,
IF(Q349=5,#REF!*2,
IF(Q349=6,#REF!*2,
IF(Q349=7,#REF!*2)))))))),
IF(AZ349="t",
IF(Q349=0,#REF!*2*0.8,
IF(Q349=1,#REF!*2*0.8,
IF(Q349=2,#REF!*2*0.8,
IF(Q349=3,#REF!*2*0.8,
IF(Q349=4,#REF!*2*0.8,
IF(Q349=5,#REF!*2*0.8,
IF(Q349=6,#REF!*1*0.8,
IF(Q349=7,#REF!*2))))))))))</f>
        <v>#REF!</v>
      </c>
      <c r="AT349" s="2" t="e">
        <f t="shared" si="119"/>
        <v>#REF!</v>
      </c>
      <c r="AU349" s="2" t="e">
        <f>IF(AZ349="s",
IF(Q349=0,0,
IF(Q349=1,(14-2)*(#REF!+#REF!)/4*4,
IF(Q349=2,(14-2)*(#REF!+#REF!)/4*2,
IF(Q349=3,(14-2)*(#REF!+#REF!)/4*3,
IF(Q349=4,(14-2)*(#REF!+#REF!)/4,
IF(Q349=5,(14-2)*#REF!/4,
IF(Q349=6,0,
IF(Q349=7,(14)*#REF!)))))))),
IF(AZ349="t",
IF(Q349=0,0,
IF(Q349=1,(11-2)*(#REF!+#REF!)/4*4,
IF(Q349=2,(11-2)*(#REF!+#REF!)/4*2,
IF(Q349=3,(11-2)*(#REF!+#REF!)/4*3,
IF(Q349=4,(11-2)*(#REF!+#REF!)/4,
IF(Q349=5,(11-2)*#REF!/4,
IF(Q349=6,0,
IF(Q349=7,(11)*#REF!))))))))))</f>
        <v>#REF!</v>
      </c>
      <c r="AV349" s="2" t="e">
        <f t="shared" si="120"/>
        <v>#REF!</v>
      </c>
      <c r="AW349" s="2">
        <f t="shared" si="121"/>
        <v>8</v>
      </c>
      <c r="AX349" s="2">
        <f t="shared" si="122"/>
        <v>4</v>
      </c>
      <c r="AY349" s="2" t="e">
        <f t="shared" si="123"/>
        <v>#REF!</v>
      </c>
      <c r="AZ349" s="2" t="s">
        <v>63</v>
      </c>
      <c r="BA349" s="2" t="e">
        <f>IF(BG349="A",0,IF(AZ349="s",14*#REF!,IF(AZ349="T",11*#REF!,"HATA")))</f>
        <v>#REF!</v>
      </c>
      <c r="BB349" s="2" t="e">
        <f t="shared" si="124"/>
        <v>#REF!</v>
      </c>
      <c r="BC349" s="2" t="e">
        <f t="shared" si="125"/>
        <v>#REF!</v>
      </c>
      <c r="BD349" s="2" t="e">
        <f>IF(BC349-#REF!=0,"DOĞRU","YANLIŞ")</f>
        <v>#REF!</v>
      </c>
      <c r="BE349" s="2" t="e">
        <f>#REF!-BC349</f>
        <v>#REF!</v>
      </c>
      <c r="BF349" s="2">
        <v>0</v>
      </c>
      <c r="BH349" s="2">
        <v>0</v>
      </c>
      <c r="BJ349" s="2">
        <v>4</v>
      </c>
      <c r="BL349" s="7" t="e">
        <f>#REF!*14</f>
        <v>#REF!</v>
      </c>
      <c r="BM349" s="9"/>
      <c r="BN349" s="8"/>
      <c r="BO349" s="13"/>
      <c r="BP349" s="13"/>
      <c r="BQ349" s="13"/>
      <c r="BR349" s="13"/>
      <c r="BS349" s="13"/>
      <c r="BT349" s="10"/>
      <c r="BU349" s="11"/>
      <c r="BV349" s="12"/>
      <c r="CC349" s="41"/>
      <c r="CD349" s="41"/>
      <c r="CE349" s="41"/>
      <c r="CF349" s="42"/>
      <c r="CG349" s="42"/>
      <c r="CH349" s="42"/>
      <c r="CI349" s="42"/>
      <c r="CJ349" s="42"/>
      <c r="CK349" s="42"/>
    </row>
    <row r="350" spans="1:89" hidden="1" x14ac:dyDescent="0.25">
      <c r="A350" s="2" t="s">
        <v>372</v>
      </c>
      <c r="B350" s="2" t="s">
        <v>373</v>
      </c>
      <c r="C350" s="2" t="s">
        <v>373</v>
      </c>
      <c r="D350" s="4" t="s">
        <v>60</v>
      </c>
      <c r="E350" s="4" t="s">
        <v>60</v>
      </c>
      <c r="F350" s="5" t="e">
        <f>IF(AZ350="S",
IF(#REF!+BH350=2012,
IF(#REF!=1,"12-13/1",
IF(#REF!=2,"12-13/2",
IF(#REF!=3,"13-14/1",
IF(#REF!=4,"13-14/2","Hata1")))),
IF(#REF!+BH350=2013,
IF(#REF!=1,"13-14/1",
IF(#REF!=2,"13-14/2",
IF(#REF!=3,"14-15/1",
IF(#REF!=4,"14-15/2","Hata2")))),
IF(#REF!+BH350=2014,
IF(#REF!=1,"14-15/1",
IF(#REF!=2,"14-15/2",
IF(#REF!=3,"15-16/1",
IF(#REF!=4,"15-16/2","Hata3")))),
IF(#REF!+BH350=2015,
IF(#REF!=1,"15-16/1",
IF(#REF!=2,"15-16/2",
IF(#REF!=3,"16-17/1",
IF(#REF!=4,"16-17/2","Hata4")))),
IF(#REF!+BH350=2016,
IF(#REF!=1,"16-17/1",
IF(#REF!=2,"16-17/2",
IF(#REF!=3,"17-18/1",
IF(#REF!=4,"17-18/2","Hata5")))),
IF(#REF!+BH350=2017,
IF(#REF!=1,"17-18/1",
IF(#REF!=2,"17-18/2",
IF(#REF!=3,"18-19/1",
IF(#REF!=4,"18-19/2","Hata6")))),
IF(#REF!+BH350=2018,
IF(#REF!=1,"18-19/1",
IF(#REF!=2,"18-19/2",
IF(#REF!=3,"19-20/1",
IF(#REF!=4,"19-20/2","Hata7")))),
IF(#REF!+BH350=2019,
IF(#REF!=1,"19-20/1",
IF(#REF!=2,"19-20/2",
IF(#REF!=3,"20-21/1",
IF(#REF!=4,"20-21/2","Hata8")))),
IF(#REF!+BH350=2020,
IF(#REF!=1,"20-21/1",
IF(#REF!=2,"20-21/2",
IF(#REF!=3,"21-22/1",
IF(#REF!=4,"21-22/2","Hata9")))),
IF(#REF!+BH350=2021,
IF(#REF!=1,"21-22/1",
IF(#REF!=2,"21-22/2",
IF(#REF!=3,"22-23/1",
IF(#REF!=4,"22-23/2","Hata10")))),
IF(#REF!+BH350=2022,
IF(#REF!=1,"22-23/1",
IF(#REF!=2,"22-23/2",
IF(#REF!=3,"23-24/1",
IF(#REF!=4,"23-24/2","Hata11")))),
IF(#REF!+BH350=2023,
IF(#REF!=1,"23-24/1",
IF(#REF!=2,"23-24/2",
IF(#REF!=3,"24-25/1",
IF(#REF!=4,"24-25/2","Hata12")))),
)))))))))))),
IF(AZ350="T",
IF(#REF!+BH350=2012,
IF(#REF!=1,"12-13/1",
IF(#REF!=2,"12-13/2",
IF(#REF!=3,"12-13/3",
IF(#REF!=4,"13-14/1",
IF(#REF!=5,"13-14/2",
IF(#REF!=6,"13-14/3","Hata1")))))),
IF(#REF!+BH350=2013,
IF(#REF!=1,"13-14/1",
IF(#REF!=2,"13-14/2",
IF(#REF!=3,"13-14/3",
IF(#REF!=4,"14-15/1",
IF(#REF!=5,"14-15/2",
IF(#REF!=6,"14-15/3","Hata2")))))),
IF(#REF!+BH350=2014,
IF(#REF!=1,"14-15/1",
IF(#REF!=2,"14-15/2",
IF(#REF!=3,"14-15/3",
IF(#REF!=4,"15-16/1",
IF(#REF!=5,"15-16/2",
IF(#REF!=6,"15-16/3","Hata3")))))),
IF(AND(#REF!+#REF!&gt;2014,#REF!+#REF!&lt;2015,BH350=1),
IF(#REF!=0.1,"14-15/0.1",
IF(#REF!=0.2,"14-15/0.2",
IF(#REF!=0.3,"14-15/0.3","Hata4"))),
IF(#REF!+BH350=2015,
IF(#REF!=1,"15-16/1",
IF(#REF!=2,"15-16/2",
IF(#REF!=3,"15-16/3",
IF(#REF!=4,"16-17/1",
IF(#REF!=5,"16-17/2",
IF(#REF!=6,"16-17/3","Hata5")))))),
IF(#REF!+BH350=2016,
IF(#REF!=1,"16-17/1",
IF(#REF!=2,"16-17/2",
IF(#REF!=3,"16-17/3",
IF(#REF!=4,"17-18/1",
IF(#REF!=5,"17-18/2",
IF(#REF!=6,"17-18/3","Hata6")))))),
IF(#REF!+BH350=2017,
IF(#REF!=1,"17-18/1",
IF(#REF!=2,"17-18/2",
IF(#REF!=3,"17-18/3",
IF(#REF!=4,"18-19/1",
IF(#REF!=5,"18-19/2",
IF(#REF!=6,"18-19/3","Hata7")))))),
IF(#REF!+BH350=2018,
IF(#REF!=1,"18-19/1",
IF(#REF!=2,"18-19/2",
IF(#REF!=3,"18-19/3",
IF(#REF!=4,"19-20/1",
IF(#REF!=5," 19-20/2",
IF(#REF!=6,"19-20/3","Hata8")))))),
IF(#REF!+BH350=2019,
IF(#REF!=1,"19-20/1",
IF(#REF!=2,"19-20/2",
IF(#REF!=3,"19-20/3",
IF(#REF!=4,"20-21/1",
IF(#REF!=5,"20-21/2",
IF(#REF!=6,"20-21/3","Hata9")))))),
IF(#REF!+BH350=2020,
IF(#REF!=1,"20-21/1",
IF(#REF!=2,"20-21/2",
IF(#REF!=3,"20-21/3",
IF(#REF!=4,"21-22/1",
IF(#REF!=5,"21-22/2",
IF(#REF!=6,"21-22/3","Hata10")))))),
IF(#REF!+BH350=2021,
IF(#REF!=1,"21-22/1",
IF(#REF!=2,"21-22/2",
IF(#REF!=3,"21-22/3",
IF(#REF!=4,"22-23/1",
IF(#REF!=5,"22-23/2",
IF(#REF!=6,"22-23/3","Hata11")))))),
IF(#REF!+BH350=2022,
IF(#REF!=1,"22-23/1",
IF(#REF!=2,"22-23/2",
IF(#REF!=3,"22-23/3",
IF(#REF!=4,"23-24/1",
IF(#REF!=5,"23-24/2",
IF(#REF!=6,"23-24/3","Hata12")))))),
IF(#REF!+BH350=2023,
IF(#REF!=1,"23-24/1",
IF(#REF!=2,"23-24/2",
IF(#REF!=3,"23-24/3",
IF(#REF!=4,"24-25/1",
IF(#REF!=5,"24-25/2",
IF(#REF!=6,"24-25/3","Hata13")))))),
))))))))))))))
)</f>
        <v>#REF!</v>
      </c>
      <c r="G350" s="4"/>
      <c r="H350" s="2" t="s">
        <v>156</v>
      </c>
      <c r="I350" s="2">
        <v>54709</v>
      </c>
      <c r="J350" s="2" t="s">
        <v>107</v>
      </c>
      <c r="Q350" s="5">
        <v>4</v>
      </c>
      <c r="R350" s="2">
        <f>VLOOKUP($Q350,[1]sistem!$I$3:$L$10,2,FALSE)</f>
        <v>0</v>
      </c>
      <c r="S350" s="2">
        <f>VLOOKUP($Q350,[1]sistem!$I$3:$L$10,3,FALSE)</f>
        <v>1</v>
      </c>
      <c r="T350" s="2">
        <f>VLOOKUP($Q350,[1]sistem!$I$3:$L$10,4,FALSE)</f>
        <v>1</v>
      </c>
      <c r="U350" s="2" t="e">
        <f>VLOOKUP($AZ350,[1]sistem!$I$13:$L$14,2,FALSE)*#REF!</f>
        <v>#REF!</v>
      </c>
      <c r="V350" s="2" t="e">
        <f>VLOOKUP($AZ350,[1]sistem!$I$13:$L$14,3,FALSE)*#REF!</f>
        <v>#REF!</v>
      </c>
      <c r="W350" s="2" t="e">
        <f>VLOOKUP($AZ350,[1]sistem!$I$13:$L$14,4,FALSE)*#REF!</f>
        <v>#REF!</v>
      </c>
      <c r="X350" s="2" t="e">
        <f t="shared" si="112"/>
        <v>#REF!</v>
      </c>
      <c r="Y350" s="2" t="e">
        <f t="shared" si="113"/>
        <v>#REF!</v>
      </c>
      <c r="Z350" s="2" t="e">
        <f t="shared" si="114"/>
        <v>#REF!</v>
      </c>
      <c r="AA350" s="2" t="e">
        <f t="shared" si="115"/>
        <v>#REF!</v>
      </c>
      <c r="AB350" s="2">
        <f>VLOOKUP(AZ350,[1]sistem!$I$18:$J$19,2,FALSE)</f>
        <v>14</v>
      </c>
      <c r="AC350" s="2">
        <v>0.25</v>
      </c>
      <c r="AD350" s="2">
        <f>VLOOKUP($Q350,[1]sistem!$I$3:$M$10,5,FALSE)</f>
        <v>1</v>
      </c>
      <c r="AE350" s="2">
        <v>1</v>
      </c>
      <c r="AG350" s="2">
        <f>AE350*AK350</f>
        <v>14</v>
      </c>
      <c r="AH350" s="2">
        <f>VLOOKUP($Q350,[1]sistem!$I$3:$N$10,6,FALSE)</f>
        <v>2</v>
      </c>
      <c r="AI350" s="2">
        <v>2</v>
      </c>
      <c r="AJ350" s="2">
        <f t="shared" si="116"/>
        <v>4</v>
      </c>
      <c r="AK350" s="2">
        <f>VLOOKUP($AZ350,[1]sistem!$I$18:$K$19,3,FALSE)</f>
        <v>14</v>
      </c>
      <c r="AL350" s="2" t="e">
        <f>AK350*#REF!</f>
        <v>#REF!</v>
      </c>
      <c r="AM350" s="2" t="e">
        <f t="shared" si="117"/>
        <v>#REF!</v>
      </c>
      <c r="AN350" s="2">
        <f t="shared" si="127"/>
        <v>25</v>
      </c>
      <c r="AO350" s="2" t="e">
        <f t="shared" si="118"/>
        <v>#REF!</v>
      </c>
      <c r="AP350" s="2" t="e">
        <f>ROUND(AO350-#REF!,0)</f>
        <v>#REF!</v>
      </c>
      <c r="AQ350" s="2">
        <f>IF(AZ350="s",IF(Q350=0,0,
IF(Q350=1,#REF!*4*4,
IF(Q350=2,0,
IF(Q350=3,#REF!*4*2,
IF(Q350=4,0,
IF(Q350=5,0,
IF(Q350=6,0,
IF(Q350=7,0)))))))),
IF(AZ350="t",
IF(Q350=0,0,
IF(Q350=1,#REF!*4*4*0.8,
IF(Q350=2,0,
IF(Q350=3,#REF!*4*2*0.8,
IF(Q350=4,0,
IF(Q350=5,0,
IF(Q350=6,0,
IF(Q350=7,0))))))))))</f>
        <v>0</v>
      </c>
      <c r="AR350" s="2" t="e">
        <f>IF(AZ350="s",
IF(Q350=0,0,
IF(Q350=1,0,
IF(Q350=2,#REF!*4*2,
IF(Q350=3,#REF!*4,
IF(Q350=4,#REF!*4,
IF(Q350=5,0,
IF(Q350=6,0,
IF(Q350=7,#REF!*4)))))))),
IF(AZ350="t",
IF(Q350=0,0,
IF(Q350=1,0,
IF(Q350=2,#REF!*4*2*0.8,
IF(Q350=3,#REF!*4*0.8,
IF(Q350=4,#REF!*4*0.8,
IF(Q350=5,0,
IF(Q350=6,0,
IF(Q350=7,#REF!*4))))))))))</f>
        <v>#REF!</v>
      </c>
      <c r="AS350" s="2" t="e">
        <f>IF(AZ350="s",
IF(Q350=0,0,
IF(Q350=1,#REF!*2,
IF(Q350=2,#REF!*2,
IF(Q350=3,#REF!*2,
IF(Q350=4,#REF!*2,
IF(Q350=5,#REF!*2,
IF(Q350=6,#REF!*2,
IF(Q350=7,#REF!*2)))))))),
IF(AZ350="t",
IF(Q350=0,#REF!*2*0.8,
IF(Q350=1,#REF!*2*0.8,
IF(Q350=2,#REF!*2*0.8,
IF(Q350=3,#REF!*2*0.8,
IF(Q350=4,#REF!*2*0.8,
IF(Q350=5,#REF!*2*0.8,
IF(Q350=6,#REF!*1*0.8,
IF(Q350=7,#REF!*2))))))))))</f>
        <v>#REF!</v>
      </c>
      <c r="AT350" s="2" t="e">
        <f t="shared" si="119"/>
        <v>#REF!</v>
      </c>
      <c r="AU350" s="2" t="e">
        <f>IF(AZ350="s",
IF(Q350=0,0,
IF(Q350=1,(14-2)*(#REF!+#REF!)/4*4,
IF(Q350=2,(14-2)*(#REF!+#REF!)/4*2,
IF(Q350=3,(14-2)*(#REF!+#REF!)/4*3,
IF(Q350=4,(14-2)*(#REF!+#REF!)/4,
IF(Q350=5,(14-2)*#REF!/4,
IF(Q350=6,0,
IF(Q350=7,(14)*#REF!)))))))),
IF(AZ350="t",
IF(Q350=0,0,
IF(Q350=1,(11-2)*(#REF!+#REF!)/4*4,
IF(Q350=2,(11-2)*(#REF!+#REF!)/4*2,
IF(Q350=3,(11-2)*(#REF!+#REF!)/4*3,
IF(Q350=4,(11-2)*(#REF!+#REF!)/4,
IF(Q350=5,(11-2)*#REF!/4,
IF(Q350=6,0,
IF(Q350=7,(11)*#REF!))))))))))</f>
        <v>#REF!</v>
      </c>
      <c r="AV350" s="2" t="e">
        <f t="shared" si="120"/>
        <v>#REF!</v>
      </c>
      <c r="AW350" s="2">
        <f t="shared" si="121"/>
        <v>8</v>
      </c>
      <c r="AX350" s="2">
        <f t="shared" si="122"/>
        <v>4</v>
      </c>
      <c r="AY350" s="2" t="e">
        <f t="shared" si="123"/>
        <v>#REF!</v>
      </c>
      <c r="AZ350" s="2" t="s">
        <v>63</v>
      </c>
      <c r="BA350" s="2" t="e">
        <f>IF(BG350="A",0,IF(AZ350="s",14*#REF!,IF(AZ350="T",11*#REF!,"HATA")))</f>
        <v>#REF!</v>
      </c>
      <c r="BB350" s="2" t="e">
        <f t="shared" si="124"/>
        <v>#REF!</v>
      </c>
      <c r="BC350" s="2" t="e">
        <f t="shared" si="125"/>
        <v>#REF!</v>
      </c>
      <c r="BD350" s="2" t="e">
        <f>IF(BC350-#REF!=0,"DOĞRU","YANLIŞ")</f>
        <v>#REF!</v>
      </c>
      <c r="BE350" s="2" t="e">
        <f>#REF!-BC350</f>
        <v>#REF!</v>
      </c>
      <c r="BF350" s="2">
        <v>0</v>
      </c>
      <c r="BH350" s="2">
        <v>0</v>
      </c>
      <c r="BJ350" s="2">
        <v>4</v>
      </c>
      <c r="BL350" s="7" t="e">
        <f>#REF!*14</f>
        <v>#REF!</v>
      </c>
      <c r="BM350" s="9"/>
      <c r="BN350" s="8"/>
      <c r="BO350" s="13"/>
      <c r="BP350" s="13"/>
      <c r="BQ350" s="13"/>
      <c r="BR350" s="13"/>
      <c r="BS350" s="13"/>
      <c r="BT350" s="10"/>
      <c r="BU350" s="11"/>
      <c r="BV350" s="12"/>
      <c r="CC350" s="41"/>
      <c r="CD350" s="41"/>
      <c r="CE350" s="41"/>
      <c r="CF350" s="42"/>
      <c r="CG350" s="42"/>
      <c r="CH350" s="42"/>
      <c r="CI350" s="42"/>
      <c r="CJ350" s="42"/>
      <c r="CK350" s="42"/>
    </row>
    <row r="351" spans="1:89" hidden="1" x14ac:dyDescent="0.25">
      <c r="A351" s="54" t="s">
        <v>245</v>
      </c>
      <c r="B351" s="54" t="s">
        <v>246</v>
      </c>
      <c r="C351" s="2" t="s">
        <v>246</v>
      </c>
      <c r="D351" s="4" t="s">
        <v>60</v>
      </c>
      <c r="E351" s="4" t="s">
        <v>60</v>
      </c>
      <c r="F351" s="5" t="e">
        <f>IF(AZ351="S",
IF(#REF!+BH351=2012,
IF(#REF!=1,"12-13/1",
IF(#REF!=2,"12-13/2",
IF(#REF!=3,"13-14/1",
IF(#REF!=4,"13-14/2","Hata1")))),
IF(#REF!+BH351=2013,
IF(#REF!=1,"13-14/1",
IF(#REF!=2,"13-14/2",
IF(#REF!=3,"14-15/1",
IF(#REF!=4,"14-15/2","Hata2")))),
IF(#REF!+BH351=2014,
IF(#REF!=1,"14-15/1",
IF(#REF!=2,"14-15/2",
IF(#REF!=3,"15-16/1",
IF(#REF!=4,"15-16/2","Hata3")))),
IF(#REF!+BH351=2015,
IF(#REF!=1,"15-16/1",
IF(#REF!=2,"15-16/2",
IF(#REF!=3,"16-17/1",
IF(#REF!=4,"16-17/2","Hata4")))),
IF(#REF!+BH351=2016,
IF(#REF!=1,"16-17/1",
IF(#REF!=2,"16-17/2",
IF(#REF!=3,"17-18/1",
IF(#REF!=4,"17-18/2","Hata5")))),
IF(#REF!+BH351=2017,
IF(#REF!=1,"17-18/1",
IF(#REF!=2,"17-18/2",
IF(#REF!=3,"18-19/1",
IF(#REF!=4,"18-19/2","Hata6")))),
IF(#REF!+BH351=2018,
IF(#REF!=1,"18-19/1",
IF(#REF!=2,"18-19/2",
IF(#REF!=3,"19-20/1",
IF(#REF!=4,"19-20/2","Hata7")))),
IF(#REF!+BH351=2019,
IF(#REF!=1,"19-20/1",
IF(#REF!=2,"19-20/2",
IF(#REF!=3,"20-21/1",
IF(#REF!=4,"20-21/2","Hata8")))),
IF(#REF!+BH351=2020,
IF(#REF!=1,"20-21/1",
IF(#REF!=2,"20-21/2",
IF(#REF!=3,"21-22/1",
IF(#REF!=4,"21-22/2","Hata9")))),
IF(#REF!+BH351=2021,
IF(#REF!=1,"21-22/1",
IF(#REF!=2,"21-22/2",
IF(#REF!=3,"22-23/1",
IF(#REF!=4,"22-23/2","Hata10")))),
IF(#REF!+BH351=2022,
IF(#REF!=1,"22-23/1",
IF(#REF!=2,"22-23/2",
IF(#REF!=3,"23-24/1",
IF(#REF!=4,"23-24/2","Hata11")))),
IF(#REF!+BH351=2023,
IF(#REF!=1,"23-24/1",
IF(#REF!=2,"23-24/2",
IF(#REF!=3,"24-25/1",
IF(#REF!=4,"24-25/2","Hata12")))),
)))))))))))),
IF(AZ351="T",
IF(#REF!+BH351=2012,
IF(#REF!=1,"12-13/1",
IF(#REF!=2,"12-13/2",
IF(#REF!=3,"12-13/3",
IF(#REF!=4,"13-14/1",
IF(#REF!=5,"13-14/2",
IF(#REF!=6,"13-14/3","Hata1")))))),
IF(#REF!+BH351=2013,
IF(#REF!=1,"13-14/1",
IF(#REF!=2,"13-14/2",
IF(#REF!=3,"13-14/3",
IF(#REF!=4,"14-15/1",
IF(#REF!=5,"14-15/2",
IF(#REF!=6,"14-15/3","Hata2")))))),
IF(#REF!+BH351=2014,
IF(#REF!=1,"14-15/1",
IF(#REF!=2,"14-15/2",
IF(#REF!=3,"14-15/3",
IF(#REF!=4,"15-16/1",
IF(#REF!=5,"15-16/2",
IF(#REF!=6,"15-16/3","Hata3")))))),
IF(AND(#REF!+#REF!&gt;2014,#REF!+#REF!&lt;2015,BH351=1),
IF(#REF!=0.1,"14-15/0.1",
IF(#REF!=0.2,"14-15/0.2",
IF(#REF!=0.3,"14-15/0.3","Hata4"))),
IF(#REF!+BH351=2015,
IF(#REF!=1,"15-16/1",
IF(#REF!=2,"15-16/2",
IF(#REF!=3,"15-16/3",
IF(#REF!=4,"16-17/1",
IF(#REF!=5,"16-17/2",
IF(#REF!=6,"16-17/3","Hata5")))))),
IF(#REF!+BH351=2016,
IF(#REF!=1,"16-17/1",
IF(#REF!=2,"16-17/2",
IF(#REF!=3,"16-17/3",
IF(#REF!=4,"17-18/1",
IF(#REF!=5,"17-18/2",
IF(#REF!=6,"17-18/3","Hata6")))))),
IF(#REF!+BH351=2017,
IF(#REF!=1,"17-18/1",
IF(#REF!=2,"17-18/2",
IF(#REF!=3,"17-18/3",
IF(#REF!=4,"18-19/1",
IF(#REF!=5,"18-19/2",
IF(#REF!=6,"18-19/3","Hata7")))))),
IF(#REF!+BH351=2018,
IF(#REF!=1,"18-19/1",
IF(#REF!=2,"18-19/2",
IF(#REF!=3,"18-19/3",
IF(#REF!=4,"19-20/1",
IF(#REF!=5," 19-20/2",
IF(#REF!=6,"19-20/3","Hata8")))))),
IF(#REF!+BH351=2019,
IF(#REF!=1,"19-20/1",
IF(#REF!=2,"19-20/2",
IF(#REF!=3,"19-20/3",
IF(#REF!=4,"20-21/1",
IF(#REF!=5,"20-21/2",
IF(#REF!=6,"20-21/3","Hata9")))))),
IF(#REF!+BH351=2020,
IF(#REF!=1,"20-21/1",
IF(#REF!=2,"20-21/2",
IF(#REF!=3,"20-21/3",
IF(#REF!=4,"21-22/1",
IF(#REF!=5,"21-22/2",
IF(#REF!=6,"21-22/3","Hata10")))))),
IF(#REF!+BH351=2021,
IF(#REF!=1,"21-22/1",
IF(#REF!=2,"21-22/2",
IF(#REF!=3,"21-22/3",
IF(#REF!=4,"22-23/1",
IF(#REF!=5,"22-23/2",
IF(#REF!=6,"22-23/3","Hata11")))))),
IF(#REF!+BH351=2022,
IF(#REF!=1,"22-23/1",
IF(#REF!=2,"22-23/2",
IF(#REF!=3,"22-23/3",
IF(#REF!=4,"23-24/1",
IF(#REF!=5,"23-24/2",
IF(#REF!=6,"23-24/3","Hata12")))))),
IF(#REF!+BH351=2023,
IF(#REF!=1,"23-24/1",
IF(#REF!=2,"23-24/2",
IF(#REF!=3,"23-24/3",
IF(#REF!=4,"24-25/1",
IF(#REF!=5,"24-25/2",
IF(#REF!=6,"24-25/3","Hata13")))))),
))))))))))))))
)</f>
        <v>#REF!</v>
      </c>
      <c r="G351" s="4"/>
      <c r="H351" s="54" t="s">
        <v>156</v>
      </c>
      <c r="I351" s="2">
        <v>54709</v>
      </c>
      <c r="J351" s="2" t="s">
        <v>107</v>
      </c>
      <c r="L351" s="2">
        <v>4358</v>
      </c>
      <c r="Q351" s="55">
        <v>0</v>
      </c>
      <c r="R351" s="2">
        <f>VLOOKUP($Q351,[1]sistem!$I$3:$L$10,2,FALSE)</f>
        <v>0</v>
      </c>
      <c r="S351" s="2">
        <f>VLOOKUP($Q351,[1]sistem!$I$3:$L$10,3,FALSE)</f>
        <v>0</v>
      </c>
      <c r="T351" s="2">
        <f>VLOOKUP($Q351,[1]sistem!$I$3:$L$10,4,FALSE)</f>
        <v>0</v>
      </c>
      <c r="U351" s="2" t="e">
        <f>VLOOKUP($AZ351,[1]sistem!$I$13:$L$14,2,FALSE)*#REF!</f>
        <v>#REF!</v>
      </c>
      <c r="V351" s="2" t="e">
        <f>VLOOKUP($AZ351,[1]sistem!$I$13:$L$14,3,FALSE)*#REF!</f>
        <v>#REF!</v>
      </c>
      <c r="W351" s="2" t="e">
        <f>VLOOKUP($AZ351,[1]sistem!$I$13:$L$14,4,FALSE)*#REF!</f>
        <v>#REF!</v>
      </c>
      <c r="X351" s="2" t="e">
        <f t="shared" si="112"/>
        <v>#REF!</v>
      </c>
      <c r="Y351" s="2" t="e">
        <f t="shared" si="113"/>
        <v>#REF!</v>
      </c>
      <c r="Z351" s="2" t="e">
        <f t="shared" si="114"/>
        <v>#REF!</v>
      </c>
      <c r="AA351" s="2" t="e">
        <f t="shared" si="115"/>
        <v>#REF!</v>
      </c>
      <c r="AB351" s="2">
        <f>VLOOKUP(AZ351,[1]sistem!$I$18:$J$19,2,FALSE)</f>
        <v>11</v>
      </c>
      <c r="AC351" s="2">
        <v>0.25</v>
      </c>
      <c r="AD351" s="2">
        <f>VLOOKUP($Q351,[1]sistem!$I$3:$M$10,5,FALSE)</f>
        <v>0</v>
      </c>
      <c r="AG351" s="2" t="e">
        <f>(#REF!+#REF!)*AB351</f>
        <v>#REF!</v>
      </c>
      <c r="AH351" s="2">
        <f>VLOOKUP($Q351,[1]sistem!$I$3:$N$10,6,FALSE)</f>
        <v>0</v>
      </c>
      <c r="AI351" s="2">
        <v>2</v>
      </c>
      <c r="AJ351" s="2">
        <f t="shared" si="116"/>
        <v>0</v>
      </c>
      <c r="AK351" s="2">
        <f>VLOOKUP($AZ351,[1]sistem!$I$18:$K$19,3,FALSE)</f>
        <v>11</v>
      </c>
      <c r="AL351" s="2" t="e">
        <f>AK351*#REF!</f>
        <v>#REF!</v>
      </c>
      <c r="AM351" s="2" t="e">
        <f t="shared" si="117"/>
        <v>#REF!</v>
      </c>
      <c r="AN351" s="2">
        <f t="shared" si="127"/>
        <v>25</v>
      </c>
      <c r="AO351" s="2" t="e">
        <f t="shared" si="118"/>
        <v>#REF!</v>
      </c>
      <c r="AP351" s="2" t="e">
        <f>ROUND(AO351-#REF!,0)</f>
        <v>#REF!</v>
      </c>
      <c r="AQ351" s="2">
        <f>IF(AZ351="s",IF(Q351=0,0,
IF(Q351=1,#REF!*4*4,
IF(Q351=2,0,
IF(Q351=3,#REF!*4*2,
IF(Q351=4,0,
IF(Q351=5,0,
IF(Q351=6,0,
IF(Q351=7,0)))))))),
IF(AZ351="t",
IF(Q351=0,0,
IF(Q351=1,#REF!*4*4*0.8,
IF(Q351=2,0,
IF(Q351=3,#REF!*4*2*0.8,
IF(Q351=4,0,
IF(Q351=5,0,
IF(Q351=6,0,
IF(Q351=7,0))))))))))</f>
        <v>0</v>
      </c>
      <c r="AR351" s="2">
        <f>IF(AZ351="s",
IF(Q351=0,0,
IF(Q351=1,0,
IF(Q351=2,#REF!*4*2,
IF(Q351=3,#REF!*4,
IF(Q351=4,#REF!*4,
IF(Q351=5,0,
IF(Q351=6,0,
IF(Q351=7,#REF!*4)))))))),
IF(AZ351="t",
IF(Q351=0,0,
IF(Q351=1,0,
IF(Q351=2,#REF!*4*2*0.8,
IF(Q351=3,#REF!*4*0.8,
IF(Q351=4,#REF!*4*0.8,
IF(Q351=5,0,
IF(Q351=6,0,
IF(Q351=7,#REF!*4))))))))))</f>
        <v>0</v>
      </c>
      <c r="AS351" s="2" t="e">
        <f>IF(AZ351="s",
IF(Q351=0,0,
IF(Q351=1,#REF!*2,
IF(Q351=2,#REF!*2,
IF(Q351=3,#REF!*2,
IF(Q351=4,#REF!*2,
IF(Q351=5,#REF!*2,
IF(Q351=6,#REF!*2,
IF(Q351=7,#REF!*2)))))))),
IF(AZ351="t",
IF(Q351=0,#REF!*2*0.8,
IF(Q351=1,#REF!*2*0.8,
IF(Q351=2,#REF!*2*0.8,
IF(Q351=3,#REF!*2*0.8,
IF(Q351=4,#REF!*2*0.8,
IF(Q351=5,#REF!*2*0.8,
IF(Q351=6,#REF!*1*0.8,
IF(Q351=7,#REF!*2))))))))))</f>
        <v>#REF!</v>
      </c>
      <c r="AT351" s="2" t="e">
        <f t="shared" si="119"/>
        <v>#REF!</v>
      </c>
      <c r="AU351" s="2">
        <f>IF(AZ351="s",
IF(Q351=0,0,
IF(Q351=1,(14-2)*(#REF!+#REF!)/4*4,
IF(Q351=2,(14-2)*(#REF!+#REF!)/4*2,
IF(Q351=3,(14-2)*(#REF!+#REF!)/4*3,
IF(Q351=4,(14-2)*(#REF!+#REF!)/4,
IF(Q351=5,(14-2)*#REF!/4,
IF(Q351=6,0,
IF(Q351=7,(14)*#REF!)))))))),
IF(AZ351="t",
IF(Q351=0,0,
IF(Q351=1,(11-2)*(#REF!+#REF!)/4*4,
IF(Q351=2,(11-2)*(#REF!+#REF!)/4*2,
IF(Q351=3,(11-2)*(#REF!+#REF!)/4*3,
IF(Q351=4,(11-2)*(#REF!+#REF!)/4,
IF(Q351=5,(11-2)*#REF!/4,
IF(Q351=6,0,
IF(Q351=7,(11)*#REF!))))))))))</f>
        <v>0</v>
      </c>
      <c r="AV351" s="2" t="e">
        <f t="shared" si="120"/>
        <v>#REF!</v>
      </c>
      <c r="AW351" s="2">
        <f t="shared" si="121"/>
        <v>0</v>
      </c>
      <c r="AX351" s="2">
        <f t="shared" si="122"/>
        <v>0</v>
      </c>
      <c r="AY351" s="2" t="e">
        <f t="shared" si="123"/>
        <v>#REF!</v>
      </c>
      <c r="AZ351" s="2" t="s">
        <v>81</v>
      </c>
      <c r="BA351" s="2" t="e">
        <f>IF(BG351="A",0,IF(AZ351="s",14*#REF!,IF(AZ351="T",11*#REF!,"HATA")))</f>
        <v>#REF!</v>
      </c>
      <c r="BB351" s="2" t="e">
        <f t="shared" si="124"/>
        <v>#REF!</v>
      </c>
      <c r="BC351" s="2" t="e">
        <f t="shared" si="125"/>
        <v>#REF!</v>
      </c>
      <c r="BD351" s="2" t="e">
        <f>IF(BC351-#REF!=0,"DOĞRU","YANLIŞ")</f>
        <v>#REF!</v>
      </c>
      <c r="BE351" s="2" t="e">
        <f>#REF!-BC351</f>
        <v>#REF!</v>
      </c>
      <c r="BF351" s="2">
        <v>0</v>
      </c>
      <c r="BH351" s="2">
        <v>0</v>
      </c>
      <c r="BJ351" s="2">
        <v>0</v>
      </c>
      <c r="BL351" s="7" t="e">
        <f>#REF!*14</f>
        <v>#REF!</v>
      </c>
      <c r="BM351" s="9"/>
      <c r="BN351" s="8"/>
      <c r="BO351" s="13"/>
      <c r="BP351" s="13"/>
      <c r="BQ351" s="13"/>
      <c r="BR351" s="13"/>
      <c r="BS351" s="13"/>
      <c r="BT351" s="10"/>
      <c r="BU351" s="11"/>
      <c r="BV351" s="12"/>
      <c r="CC351" s="51"/>
      <c r="CD351" s="51"/>
      <c r="CE351" s="51"/>
      <c r="CF351" s="52"/>
      <c r="CG351" s="52"/>
      <c r="CH351" s="52"/>
      <c r="CI351" s="52"/>
      <c r="CJ351" s="42"/>
      <c r="CK351" s="42"/>
    </row>
    <row r="352" spans="1:89" hidden="1" x14ac:dyDescent="0.25">
      <c r="A352" s="2" t="s">
        <v>256</v>
      </c>
      <c r="B352" s="2" t="s">
        <v>257</v>
      </c>
      <c r="C352" s="2" t="s">
        <v>257</v>
      </c>
      <c r="D352" s="4" t="s">
        <v>60</v>
      </c>
      <c r="E352" s="4" t="s">
        <v>60</v>
      </c>
      <c r="F352" s="5" t="e">
        <f>IF(AZ352="S",
IF(#REF!+BH352=2012,
IF(#REF!=1,"12-13/1",
IF(#REF!=2,"12-13/2",
IF(#REF!=3,"13-14/1",
IF(#REF!=4,"13-14/2","Hata1")))),
IF(#REF!+BH352=2013,
IF(#REF!=1,"13-14/1",
IF(#REF!=2,"13-14/2",
IF(#REF!=3,"14-15/1",
IF(#REF!=4,"14-15/2","Hata2")))),
IF(#REF!+BH352=2014,
IF(#REF!=1,"14-15/1",
IF(#REF!=2,"14-15/2",
IF(#REF!=3,"15-16/1",
IF(#REF!=4,"15-16/2","Hata3")))),
IF(#REF!+BH352=2015,
IF(#REF!=1,"15-16/1",
IF(#REF!=2,"15-16/2",
IF(#REF!=3,"16-17/1",
IF(#REF!=4,"16-17/2","Hata4")))),
IF(#REF!+BH352=2016,
IF(#REF!=1,"16-17/1",
IF(#REF!=2,"16-17/2",
IF(#REF!=3,"17-18/1",
IF(#REF!=4,"17-18/2","Hata5")))),
IF(#REF!+BH352=2017,
IF(#REF!=1,"17-18/1",
IF(#REF!=2,"17-18/2",
IF(#REF!=3,"18-19/1",
IF(#REF!=4,"18-19/2","Hata6")))),
IF(#REF!+BH352=2018,
IF(#REF!=1,"18-19/1",
IF(#REF!=2,"18-19/2",
IF(#REF!=3,"19-20/1",
IF(#REF!=4,"19-20/2","Hata7")))),
IF(#REF!+BH352=2019,
IF(#REF!=1,"19-20/1",
IF(#REF!=2,"19-20/2",
IF(#REF!=3,"20-21/1",
IF(#REF!=4,"20-21/2","Hata8")))),
IF(#REF!+BH352=2020,
IF(#REF!=1,"20-21/1",
IF(#REF!=2,"20-21/2",
IF(#REF!=3,"21-22/1",
IF(#REF!=4,"21-22/2","Hata9")))),
IF(#REF!+BH352=2021,
IF(#REF!=1,"21-22/1",
IF(#REF!=2,"21-22/2",
IF(#REF!=3,"22-23/1",
IF(#REF!=4,"22-23/2","Hata10")))),
IF(#REF!+BH352=2022,
IF(#REF!=1,"22-23/1",
IF(#REF!=2,"22-23/2",
IF(#REF!=3,"23-24/1",
IF(#REF!=4,"23-24/2","Hata11")))),
IF(#REF!+BH352=2023,
IF(#REF!=1,"23-24/1",
IF(#REF!=2,"23-24/2",
IF(#REF!=3,"24-25/1",
IF(#REF!=4,"24-25/2","Hata12")))),
)))))))))))),
IF(AZ352="T",
IF(#REF!+BH352=2012,
IF(#REF!=1,"12-13/1",
IF(#REF!=2,"12-13/2",
IF(#REF!=3,"12-13/3",
IF(#REF!=4,"13-14/1",
IF(#REF!=5,"13-14/2",
IF(#REF!=6,"13-14/3","Hata1")))))),
IF(#REF!+BH352=2013,
IF(#REF!=1,"13-14/1",
IF(#REF!=2,"13-14/2",
IF(#REF!=3,"13-14/3",
IF(#REF!=4,"14-15/1",
IF(#REF!=5,"14-15/2",
IF(#REF!=6,"14-15/3","Hata2")))))),
IF(#REF!+BH352=2014,
IF(#REF!=1,"14-15/1",
IF(#REF!=2,"14-15/2",
IF(#REF!=3,"14-15/3",
IF(#REF!=4,"15-16/1",
IF(#REF!=5,"15-16/2",
IF(#REF!=6,"15-16/3","Hata3")))))),
IF(AND(#REF!+#REF!&gt;2014,#REF!+#REF!&lt;2015,BH352=1),
IF(#REF!=0.1,"14-15/0.1",
IF(#REF!=0.2,"14-15/0.2",
IF(#REF!=0.3,"14-15/0.3","Hata4"))),
IF(#REF!+BH352=2015,
IF(#REF!=1,"15-16/1",
IF(#REF!=2,"15-16/2",
IF(#REF!=3,"15-16/3",
IF(#REF!=4,"16-17/1",
IF(#REF!=5,"16-17/2",
IF(#REF!=6,"16-17/3","Hata5")))))),
IF(#REF!+BH352=2016,
IF(#REF!=1,"16-17/1",
IF(#REF!=2,"16-17/2",
IF(#REF!=3,"16-17/3",
IF(#REF!=4,"17-18/1",
IF(#REF!=5,"17-18/2",
IF(#REF!=6,"17-18/3","Hata6")))))),
IF(#REF!+BH352=2017,
IF(#REF!=1,"17-18/1",
IF(#REF!=2,"17-18/2",
IF(#REF!=3,"17-18/3",
IF(#REF!=4,"18-19/1",
IF(#REF!=5,"18-19/2",
IF(#REF!=6,"18-19/3","Hata7")))))),
IF(#REF!+BH352=2018,
IF(#REF!=1,"18-19/1",
IF(#REF!=2,"18-19/2",
IF(#REF!=3,"18-19/3",
IF(#REF!=4,"19-20/1",
IF(#REF!=5," 19-20/2",
IF(#REF!=6,"19-20/3","Hata8")))))),
IF(#REF!+BH352=2019,
IF(#REF!=1,"19-20/1",
IF(#REF!=2,"19-20/2",
IF(#REF!=3,"19-20/3",
IF(#REF!=4,"20-21/1",
IF(#REF!=5,"20-21/2",
IF(#REF!=6,"20-21/3","Hata9")))))),
IF(#REF!+BH352=2020,
IF(#REF!=1,"20-21/1",
IF(#REF!=2,"20-21/2",
IF(#REF!=3,"20-21/3",
IF(#REF!=4,"21-22/1",
IF(#REF!=5,"21-22/2",
IF(#REF!=6,"21-22/3","Hata10")))))),
IF(#REF!+BH352=2021,
IF(#REF!=1,"21-22/1",
IF(#REF!=2,"21-22/2",
IF(#REF!=3,"21-22/3",
IF(#REF!=4,"22-23/1",
IF(#REF!=5,"22-23/2",
IF(#REF!=6,"22-23/3","Hata11")))))),
IF(#REF!+BH352=2022,
IF(#REF!=1,"22-23/1",
IF(#REF!=2,"22-23/2",
IF(#REF!=3,"22-23/3",
IF(#REF!=4,"23-24/1",
IF(#REF!=5,"23-24/2",
IF(#REF!=6,"23-24/3","Hata12")))))),
IF(#REF!+BH352=2023,
IF(#REF!=1,"23-24/1",
IF(#REF!=2,"23-24/2",
IF(#REF!=3,"23-24/3",
IF(#REF!=4,"24-25/1",
IF(#REF!=5,"24-25/2",
IF(#REF!=6,"24-25/3","Hata13")))))),
))))))))))))))
)</f>
        <v>#REF!</v>
      </c>
      <c r="G352" s="4"/>
      <c r="H352" s="2" t="s">
        <v>156</v>
      </c>
      <c r="I352" s="2">
        <v>54709</v>
      </c>
      <c r="J352" s="2" t="s">
        <v>107</v>
      </c>
      <c r="O352" s="2" t="s">
        <v>469</v>
      </c>
      <c r="P352" s="2" t="s">
        <v>469</v>
      </c>
      <c r="Q352" s="5">
        <v>0</v>
      </c>
      <c r="R352" s="2">
        <f>VLOOKUP($Q352,[1]sistem!$I$3:$L$10,2,FALSE)</f>
        <v>0</v>
      </c>
      <c r="S352" s="2">
        <f>VLOOKUP($Q352,[1]sistem!$I$3:$L$10,3,FALSE)</f>
        <v>0</v>
      </c>
      <c r="T352" s="2">
        <f>VLOOKUP($Q352,[1]sistem!$I$3:$L$10,4,FALSE)</f>
        <v>0</v>
      </c>
      <c r="U352" s="2" t="e">
        <f>VLOOKUP($AZ352,[1]sistem!$I$13:$L$14,2,FALSE)*#REF!</f>
        <v>#REF!</v>
      </c>
      <c r="V352" s="2" t="e">
        <f>VLOOKUP($AZ352,[1]sistem!$I$13:$L$14,3,FALSE)*#REF!</f>
        <v>#REF!</v>
      </c>
      <c r="W352" s="2" t="e">
        <f>VLOOKUP($AZ352,[1]sistem!$I$13:$L$14,4,FALSE)*#REF!</f>
        <v>#REF!</v>
      </c>
      <c r="X352" s="2" t="e">
        <f t="shared" si="112"/>
        <v>#REF!</v>
      </c>
      <c r="Y352" s="2" t="e">
        <f t="shared" si="113"/>
        <v>#REF!</v>
      </c>
      <c r="Z352" s="2" t="e">
        <f t="shared" si="114"/>
        <v>#REF!</v>
      </c>
      <c r="AA352" s="2" t="e">
        <f t="shared" si="115"/>
        <v>#REF!</v>
      </c>
      <c r="AB352" s="2">
        <f>VLOOKUP(AZ352,[1]sistem!$I$18:$J$19,2,FALSE)</f>
        <v>14</v>
      </c>
      <c r="AC352" s="2">
        <v>0.25</v>
      </c>
      <c r="AD352" s="2">
        <f>VLOOKUP($Q352,[1]sistem!$I$3:$M$10,5,FALSE)</f>
        <v>0</v>
      </c>
      <c r="AG352" s="2" t="e">
        <f>(#REF!+#REF!)*AB352</f>
        <v>#REF!</v>
      </c>
      <c r="AH352" s="2">
        <f>VLOOKUP($Q352,[1]sistem!$I$3:$N$10,6,FALSE)</f>
        <v>0</v>
      </c>
      <c r="AI352" s="2">
        <v>2</v>
      </c>
      <c r="AJ352" s="2">
        <f t="shared" si="116"/>
        <v>0</v>
      </c>
      <c r="AK352" s="2">
        <f>VLOOKUP($AZ352,[1]sistem!$I$18:$K$19,3,FALSE)</f>
        <v>14</v>
      </c>
      <c r="AL352" s="2" t="e">
        <f>AK352*#REF!</f>
        <v>#REF!</v>
      </c>
      <c r="AM352" s="2" t="e">
        <f t="shared" si="117"/>
        <v>#REF!</v>
      </c>
      <c r="AN352" s="2">
        <f t="shared" si="127"/>
        <v>25</v>
      </c>
      <c r="AO352" s="2" t="e">
        <f t="shared" si="118"/>
        <v>#REF!</v>
      </c>
      <c r="AP352" s="2" t="e">
        <f>ROUND(AO352-#REF!,0)</f>
        <v>#REF!</v>
      </c>
      <c r="AQ352" s="2">
        <f>IF(AZ352="s",IF(Q352=0,0,
IF(Q352=1,#REF!*4*4,
IF(Q352=2,0,
IF(Q352=3,#REF!*4*2,
IF(Q352=4,0,
IF(Q352=5,0,
IF(Q352=6,0,
IF(Q352=7,0)))))))),
IF(AZ352="t",
IF(Q352=0,0,
IF(Q352=1,#REF!*4*4*0.8,
IF(Q352=2,0,
IF(Q352=3,#REF!*4*2*0.8,
IF(Q352=4,0,
IF(Q352=5,0,
IF(Q352=6,0,
IF(Q352=7,0))))))))))</f>
        <v>0</v>
      </c>
      <c r="AR352" s="2">
        <f>IF(AZ352="s",
IF(Q352=0,0,
IF(Q352=1,0,
IF(Q352=2,#REF!*4*2,
IF(Q352=3,#REF!*4,
IF(Q352=4,#REF!*4,
IF(Q352=5,0,
IF(Q352=6,0,
IF(Q352=7,#REF!*4)))))))),
IF(AZ352="t",
IF(Q352=0,0,
IF(Q352=1,0,
IF(Q352=2,#REF!*4*2*0.8,
IF(Q352=3,#REF!*4*0.8,
IF(Q352=4,#REF!*4*0.8,
IF(Q352=5,0,
IF(Q352=6,0,
IF(Q352=7,#REF!*4))))))))))</f>
        <v>0</v>
      </c>
      <c r="AS352" s="2">
        <f>IF(AZ352="s",
IF(Q352=0,0,
IF(Q352=1,#REF!*2,
IF(Q352=2,#REF!*2,
IF(Q352=3,#REF!*2,
IF(Q352=4,#REF!*2,
IF(Q352=5,#REF!*2,
IF(Q352=6,#REF!*2,
IF(Q352=7,#REF!*2)))))))),
IF(AZ352="t",
IF(Q352=0,#REF!*2*0.8,
IF(Q352=1,#REF!*2*0.8,
IF(Q352=2,#REF!*2*0.8,
IF(Q352=3,#REF!*2*0.8,
IF(Q352=4,#REF!*2*0.8,
IF(Q352=5,#REF!*2*0.8,
IF(Q352=6,#REF!*1*0.8,
IF(Q352=7,#REF!*2))))))))))</f>
        <v>0</v>
      </c>
      <c r="AT352" s="2" t="e">
        <f t="shared" si="119"/>
        <v>#REF!</v>
      </c>
      <c r="AU352" s="2">
        <f>IF(AZ352="s",
IF(Q352=0,0,
IF(Q352=1,(14-2)*(#REF!+#REF!)/4*4,
IF(Q352=2,(14-2)*(#REF!+#REF!)/4*2,
IF(Q352=3,(14-2)*(#REF!+#REF!)/4*3,
IF(Q352=4,(14-2)*(#REF!+#REF!)/4,
IF(Q352=5,(14-2)*#REF!/4,
IF(Q352=6,0,
IF(Q352=7,(14)*#REF!)))))))),
IF(AZ352="t",
IF(Q352=0,0,
IF(Q352=1,(11-2)*(#REF!+#REF!)/4*4,
IF(Q352=2,(11-2)*(#REF!+#REF!)/4*2,
IF(Q352=3,(11-2)*(#REF!+#REF!)/4*3,
IF(Q352=4,(11-2)*(#REF!+#REF!)/4,
IF(Q352=5,(11-2)*#REF!/4,
IF(Q352=6,0,
IF(Q352=7,(11)*#REF!))))))))))</f>
        <v>0</v>
      </c>
      <c r="AV352" s="2" t="e">
        <f t="shared" si="120"/>
        <v>#REF!</v>
      </c>
      <c r="AW352" s="2">
        <f t="shared" si="121"/>
        <v>0</v>
      </c>
      <c r="AX352" s="2">
        <f t="shared" si="122"/>
        <v>0</v>
      </c>
      <c r="AY352" s="2">
        <f t="shared" si="123"/>
        <v>0</v>
      </c>
      <c r="AZ352" s="2" t="s">
        <v>63</v>
      </c>
      <c r="BA352" s="2" t="e">
        <f>IF(BG352="A",0,IF(AZ352="s",14*#REF!,IF(AZ352="T",11*#REF!,"HATA")))</f>
        <v>#REF!</v>
      </c>
      <c r="BB352" s="2" t="e">
        <f t="shared" si="124"/>
        <v>#REF!</v>
      </c>
      <c r="BC352" s="2" t="e">
        <f t="shared" si="125"/>
        <v>#REF!</v>
      </c>
      <c r="BD352" s="2" t="e">
        <f>IF(BC352-#REF!=0,"DOĞRU","YANLIŞ")</f>
        <v>#REF!</v>
      </c>
      <c r="BE352" s="2" t="e">
        <f>#REF!-BC352</f>
        <v>#REF!</v>
      </c>
      <c r="BF352" s="2">
        <v>0</v>
      </c>
      <c r="BH352" s="2">
        <v>0</v>
      </c>
      <c r="BJ352" s="2">
        <v>0</v>
      </c>
      <c r="BL352" s="7" t="e">
        <f>#REF!*14</f>
        <v>#REF!</v>
      </c>
      <c r="BM352" s="9"/>
      <c r="BN352" s="8"/>
      <c r="BO352" s="13"/>
      <c r="BP352" s="13"/>
      <c r="BQ352" s="13"/>
      <c r="BR352" s="13"/>
      <c r="BS352" s="13"/>
      <c r="BT352" s="10"/>
      <c r="BU352" s="11"/>
      <c r="BV352" s="12"/>
      <c r="CC352" s="41"/>
      <c r="CD352" s="41"/>
      <c r="CE352" s="41"/>
      <c r="CF352" s="42"/>
      <c r="CG352" s="42"/>
      <c r="CH352" s="42"/>
      <c r="CI352" s="42"/>
      <c r="CJ352" s="42"/>
      <c r="CK352" s="42"/>
    </row>
    <row r="353" spans="1:89" hidden="1" x14ac:dyDescent="0.25">
      <c r="A353" s="2" t="s">
        <v>440</v>
      </c>
      <c r="B353" s="2" t="s">
        <v>438</v>
      </c>
      <c r="C353" s="2" t="s">
        <v>438</v>
      </c>
      <c r="D353" s="4" t="s">
        <v>171</v>
      </c>
      <c r="E353" s="4">
        <v>3</v>
      </c>
      <c r="F353" s="5" t="e">
        <f>IF(AZ353="S",
IF(#REF!+BH353=2012,
IF(#REF!=1,"12-13/1",
IF(#REF!=2,"12-13/2",
IF(#REF!=3,"13-14/1",
IF(#REF!=4,"13-14/2","Hata1")))),
IF(#REF!+BH353=2013,
IF(#REF!=1,"13-14/1",
IF(#REF!=2,"13-14/2",
IF(#REF!=3,"14-15/1",
IF(#REF!=4,"14-15/2","Hata2")))),
IF(#REF!+BH353=2014,
IF(#REF!=1,"14-15/1",
IF(#REF!=2,"14-15/2",
IF(#REF!=3,"15-16/1",
IF(#REF!=4,"15-16/2","Hata3")))),
IF(#REF!+BH353=2015,
IF(#REF!=1,"15-16/1",
IF(#REF!=2,"15-16/2",
IF(#REF!=3,"16-17/1",
IF(#REF!=4,"16-17/2","Hata4")))),
IF(#REF!+BH353=2016,
IF(#REF!=1,"16-17/1",
IF(#REF!=2,"16-17/2",
IF(#REF!=3,"17-18/1",
IF(#REF!=4,"17-18/2","Hata5")))),
IF(#REF!+BH353=2017,
IF(#REF!=1,"17-18/1",
IF(#REF!=2,"17-18/2",
IF(#REF!=3,"18-19/1",
IF(#REF!=4,"18-19/2","Hata6")))),
IF(#REF!+BH353=2018,
IF(#REF!=1,"18-19/1",
IF(#REF!=2,"18-19/2",
IF(#REF!=3,"19-20/1",
IF(#REF!=4,"19-20/2","Hata7")))),
IF(#REF!+BH353=2019,
IF(#REF!=1,"19-20/1",
IF(#REF!=2,"19-20/2",
IF(#REF!=3,"20-21/1",
IF(#REF!=4,"20-21/2","Hata8")))),
IF(#REF!+BH353=2020,
IF(#REF!=1,"20-21/1",
IF(#REF!=2,"20-21/2",
IF(#REF!=3,"21-22/1",
IF(#REF!=4,"21-22/2","Hata9")))),
IF(#REF!+BH353=2021,
IF(#REF!=1,"21-22/1",
IF(#REF!=2,"21-22/2",
IF(#REF!=3,"22-23/1",
IF(#REF!=4,"22-23/2","Hata10")))),
IF(#REF!+BH353=2022,
IF(#REF!=1,"22-23/1",
IF(#REF!=2,"22-23/2",
IF(#REF!=3,"23-24/1",
IF(#REF!=4,"23-24/2","Hata11")))),
IF(#REF!+BH353=2023,
IF(#REF!=1,"23-24/1",
IF(#REF!=2,"23-24/2",
IF(#REF!=3,"24-25/1",
IF(#REF!=4,"24-25/2","Hata12")))),
)))))))))))),
IF(AZ353="T",
IF(#REF!+BH353=2012,
IF(#REF!=1,"12-13/1",
IF(#REF!=2,"12-13/2",
IF(#REF!=3,"12-13/3",
IF(#REF!=4,"13-14/1",
IF(#REF!=5,"13-14/2",
IF(#REF!=6,"13-14/3","Hata1")))))),
IF(#REF!+BH353=2013,
IF(#REF!=1,"13-14/1",
IF(#REF!=2,"13-14/2",
IF(#REF!=3,"13-14/3",
IF(#REF!=4,"14-15/1",
IF(#REF!=5,"14-15/2",
IF(#REF!=6,"14-15/3","Hata2")))))),
IF(#REF!+BH353=2014,
IF(#REF!=1,"14-15/1",
IF(#REF!=2,"14-15/2",
IF(#REF!=3,"14-15/3",
IF(#REF!=4,"15-16/1",
IF(#REF!=5,"15-16/2",
IF(#REF!=6,"15-16/3","Hata3")))))),
IF(AND(#REF!+#REF!&gt;2014,#REF!+#REF!&lt;2015,BH353=1),
IF(#REF!=0.1,"14-15/0.1",
IF(#REF!=0.2,"14-15/0.2",
IF(#REF!=0.3,"14-15/0.3","Hata4"))),
IF(#REF!+BH353=2015,
IF(#REF!=1,"15-16/1",
IF(#REF!=2,"15-16/2",
IF(#REF!=3,"15-16/3",
IF(#REF!=4,"16-17/1",
IF(#REF!=5,"16-17/2",
IF(#REF!=6,"16-17/3","Hata5")))))),
IF(#REF!+BH353=2016,
IF(#REF!=1,"16-17/1",
IF(#REF!=2,"16-17/2",
IF(#REF!=3,"16-17/3",
IF(#REF!=4,"17-18/1",
IF(#REF!=5,"17-18/2",
IF(#REF!=6,"17-18/3","Hata6")))))),
IF(#REF!+BH353=2017,
IF(#REF!=1,"17-18/1",
IF(#REF!=2,"17-18/2",
IF(#REF!=3,"17-18/3",
IF(#REF!=4,"18-19/1",
IF(#REF!=5,"18-19/2",
IF(#REF!=6,"18-19/3","Hata7")))))),
IF(#REF!+BH353=2018,
IF(#REF!=1,"18-19/1",
IF(#REF!=2,"18-19/2",
IF(#REF!=3,"18-19/3",
IF(#REF!=4,"19-20/1",
IF(#REF!=5," 19-20/2",
IF(#REF!=6,"19-20/3","Hata8")))))),
IF(#REF!+BH353=2019,
IF(#REF!=1,"19-20/1",
IF(#REF!=2,"19-20/2",
IF(#REF!=3,"19-20/3",
IF(#REF!=4,"20-21/1",
IF(#REF!=5,"20-21/2",
IF(#REF!=6,"20-21/3","Hata9")))))),
IF(#REF!+BH353=2020,
IF(#REF!=1,"20-21/1",
IF(#REF!=2,"20-21/2",
IF(#REF!=3,"20-21/3",
IF(#REF!=4,"21-22/1",
IF(#REF!=5,"21-22/2",
IF(#REF!=6,"21-22/3","Hata10")))))),
IF(#REF!+BH353=2021,
IF(#REF!=1,"21-22/1",
IF(#REF!=2,"21-22/2",
IF(#REF!=3,"21-22/3",
IF(#REF!=4,"22-23/1",
IF(#REF!=5,"22-23/2",
IF(#REF!=6,"22-23/3","Hata11")))))),
IF(#REF!+BH353=2022,
IF(#REF!=1,"22-23/1",
IF(#REF!=2,"22-23/2",
IF(#REF!=3,"22-23/3",
IF(#REF!=4,"23-24/1",
IF(#REF!=5,"23-24/2",
IF(#REF!=6,"23-24/3","Hata12")))))),
IF(#REF!+BH353=2023,
IF(#REF!=1,"23-24/1",
IF(#REF!=2,"23-24/2",
IF(#REF!=3,"23-24/3",
IF(#REF!=4,"24-25/1",
IF(#REF!=5,"24-25/2",
IF(#REF!=6,"24-25/3","Hata13")))))),
))))))))))))))
)</f>
        <v>#REF!</v>
      </c>
      <c r="G353" s="4"/>
      <c r="H353" s="2" t="s">
        <v>156</v>
      </c>
      <c r="I353" s="2">
        <v>54709</v>
      </c>
      <c r="J353" s="2" t="s">
        <v>107</v>
      </c>
      <c r="O353" s="2" t="s">
        <v>332</v>
      </c>
      <c r="P353" s="2" t="s">
        <v>332</v>
      </c>
      <c r="Q353" s="5">
        <v>7</v>
      </c>
      <c r="R353" s="2">
        <f>VLOOKUP($Q353,[1]sistem!$I$3:$L$10,2,FALSE)</f>
        <v>0</v>
      </c>
      <c r="S353" s="2">
        <f>VLOOKUP($Q353,[1]sistem!$I$3:$L$10,3,FALSE)</f>
        <v>1</v>
      </c>
      <c r="T353" s="2">
        <f>VLOOKUP($Q353,[1]sistem!$I$3:$L$10,4,FALSE)</f>
        <v>1</v>
      </c>
      <c r="U353" s="2" t="e">
        <f>VLOOKUP($AZ353,[1]sistem!$I$13:$L$14,2,FALSE)*#REF!</f>
        <v>#REF!</v>
      </c>
      <c r="V353" s="2" t="e">
        <f>VLOOKUP($AZ353,[1]sistem!$I$13:$L$14,3,FALSE)*#REF!</f>
        <v>#REF!</v>
      </c>
      <c r="W353" s="2" t="e">
        <f>VLOOKUP($AZ353,[1]sistem!$I$13:$L$14,4,FALSE)*#REF!</f>
        <v>#REF!</v>
      </c>
      <c r="X353" s="2" t="e">
        <f t="shared" si="112"/>
        <v>#REF!</v>
      </c>
      <c r="Y353" s="2" t="e">
        <f t="shared" si="113"/>
        <v>#REF!</v>
      </c>
      <c r="Z353" s="2" t="e">
        <f t="shared" si="114"/>
        <v>#REF!</v>
      </c>
      <c r="AA353" s="2" t="e">
        <f t="shared" si="115"/>
        <v>#REF!</v>
      </c>
      <c r="AB353" s="2">
        <f>VLOOKUP(AZ353,[1]sistem!$I$18:$J$19,2,FALSE)</f>
        <v>14</v>
      </c>
      <c r="AC353" s="2">
        <v>0.25</v>
      </c>
      <c r="AD353" s="2">
        <f>VLOOKUP($Q353,[1]sistem!$I$3:$M$10,5,FALSE)</f>
        <v>1</v>
      </c>
      <c r="AE353" s="2">
        <v>4</v>
      </c>
      <c r="AG353" s="2">
        <f>AE353*AK353</f>
        <v>56</v>
      </c>
      <c r="AH353" s="2">
        <f>VLOOKUP($Q353,[1]sistem!$I$3:$N$10,6,FALSE)</f>
        <v>2</v>
      </c>
      <c r="AI353" s="2">
        <v>2</v>
      </c>
      <c r="AJ353" s="2">
        <f t="shared" si="116"/>
        <v>4</v>
      </c>
      <c r="AK353" s="2">
        <f>VLOOKUP($AZ353,[1]sistem!$I$18:$K$19,3,FALSE)</f>
        <v>14</v>
      </c>
      <c r="AL353" s="2" t="e">
        <f>AK353*#REF!</f>
        <v>#REF!</v>
      </c>
      <c r="AM353" s="2" t="e">
        <f t="shared" si="117"/>
        <v>#REF!</v>
      </c>
      <c r="AN353" s="2">
        <f t="shared" si="127"/>
        <v>25</v>
      </c>
      <c r="AO353" s="2" t="e">
        <f t="shared" si="118"/>
        <v>#REF!</v>
      </c>
      <c r="AP353" s="2" t="e">
        <f>ROUND(AO353-#REF!,0)</f>
        <v>#REF!</v>
      </c>
      <c r="AQ353" s="2">
        <f>IF(AZ353="s",IF(Q353=0,0,
IF(Q353=1,#REF!*4*4,
IF(Q353=2,0,
IF(Q353=3,#REF!*4*2,
IF(Q353=4,0,
IF(Q353=5,0,
IF(Q353=6,0,
IF(Q353=7,0)))))))),
IF(AZ353="t",
IF(Q353=0,0,
IF(Q353=1,#REF!*4*4*0.8,
IF(Q353=2,0,
IF(Q353=3,#REF!*4*2*0.8,
IF(Q353=4,0,
IF(Q353=5,0,
IF(Q353=6,0,
IF(Q353=7,0))))))))))</f>
        <v>0</v>
      </c>
      <c r="AR353" s="2" t="e">
        <f>IF(AZ353="s",
IF(Q353=0,0,
IF(Q353=1,0,
IF(Q353=2,#REF!*4*2,
IF(Q353=3,#REF!*4,
IF(Q353=4,#REF!*4,
IF(Q353=5,0,
IF(Q353=6,0,
IF(Q353=7,#REF!*4)))))))),
IF(AZ353="t",
IF(Q353=0,0,
IF(Q353=1,0,
IF(Q353=2,#REF!*4*2*0.8,
IF(Q353=3,#REF!*4*0.8,
IF(Q353=4,#REF!*4*0.8,
IF(Q353=5,0,
IF(Q353=6,0,
IF(Q353=7,#REF!*4))))))))))</f>
        <v>#REF!</v>
      </c>
      <c r="AS353" s="2" t="e">
        <f>IF(AZ353="s",
IF(Q353=0,0,
IF(Q353=1,#REF!*2,
IF(Q353=2,#REF!*2,
IF(Q353=3,#REF!*2,
IF(Q353=4,#REF!*2,
IF(Q353=5,#REF!*2,
IF(Q353=6,#REF!*2,
IF(Q353=7,#REF!*2)))))))),
IF(AZ353="t",
IF(Q353=0,#REF!*2*0.8,
IF(Q353=1,#REF!*2*0.8,
IF(Q353=2,#REF!*2*0.8,
IF(Q353=3,#REF!*2*0.8,
IF(Q353=4,#REF!*2*0.8,
IF(Q353=5,#REF!*2*0.8,
IF(Q353=6,#REF!*1*0.8,
IF(Q353=7,#REF!*2))))))))))</f>
        <v>#REF!</v>
      </c>
      <c r="AT353" s="2" t="e">
        <f t="shared" si="119"/>
        <v>#REF!</v>
      </c>
      <c r="AU353" s="2" t="e">
        <f>IF(AZ353="s",
IF(Q353=0,0,
IF(Q353=1,(14-2)*(#REF!+#REF!)/4*4,
IF(Q353=2,(14-2)*(#REF!+#REF!)/4*2,
IF(Q353=3,(14-2)*(#REF!+#REF!)/4*3,
IF(Q353=4,(14-2)*(#REF!+#REF!)/4,
IF(Q353=5,(14-2)*#REF!/4,
IF(Q353=6,0,
IF(Q353=7,(14)*#REF!)))))))),
IF(AZ353="t",
IF(Q353=0,0,
IF(Q353=1,(11-2)*(#REF!+#REF!)/4*4,
IF(Q353=2,(11-2)*(#REF!+#REF!)/4*2,
IF(Q353=3,(11-2)*(#REF!+#REF!)/4*3,
IF(Q353=4,(11-2)*(#REF!+#REF!)/4,
IF(Q353=5,(11-2)*#REF!/4,
IF(Q353=6,0,
IF(Q353=7,(11)*#REF!))))))))))</f>
        <v>#REF!</v>
      </c>
      <c r="AV353" s="2" t="e">
        <f t="shared" si="120"/>
        <v>#REF!</v>
      </c>
      <c r="AW353" s="2">
        <f t="shared" si="121"/>
        <v>8</v>
      </c>
      <c r="AX353" s="2">
        <f t="shared" si="122"/>
        <v>4</v>
      </c>
      <c r="AY353" s="2" t="e">
        <f t="shared" si="123"/>
        <v>#REF!</v>
      </c>
      <c r="AZ353" s="2" t="s">
        <v>63</v>
      </c>
      <c r="BA353" s="2" t="e">
        <f>IF(BG353="A",0,IF(AZ353="s",14*#REF!,IF(AZ353="T",11*#REF!,"HATA")))</f>
        <v>#REF!</v>
      </c>
      <c r="BB353" s="2" t="e">
        <f t="shared" si="124"/>
        <v>#REF!</v>
      </c>
      <c r="BC353" s="2" t="e">
        <f t="shared" si="125"/>
        <v>#REF!</v>
      </c>
      <c r="BD353" s="2" t="e">
        <f>IF(BC353-#REF!=0,"DOĞRU","YANLIŞ")</f>
        <v>#REF!</v>
      </c>
      <c r="BE353" s="2" t="e">
        <f>#REF!-BC353</f>
        <v>#REF!</v>
      </c>
      <c r="BF353" s="2">
        <v>0</v>
      </c>
      <c r="BH353" s="2">
        <v>0</v>
      </c>
      <c r="BJ353" s="2">
        <v>7</v>
      </c>
      <c r="BL353" s="7" t="e">
        <f>#REF!*14</f>
        <v>#REF!</v>
      </c>
      <c r="BM353" s="9"/>
      <c r="BN353" s="8"/>
      <c r="BO353" s="13"/>
      <c r="BP353" s="13"/>
      <c r="BQ353" s="13"/>
      <c r="BR353" s="13"/>
      <c r="BS353" s="13"/>
      <c r="BT353" s="10"/>
      <c r="BU353" s="11"/>
      <c r="BV353" s="12"/>
      <c r="CC353" s="41"/>
      <c r="CD353" s="41"/>
      <c r="CE353" s="41"/>
      <c r="CF353" s="42"/>
      <c r="CG353" s="42"/>
      <c r="CH353" s="42"/>
      <c r="CI353" s="42"/>
      <c r="CJ353" s="42"/>
      <c r="CK353" s="42"/>
    </row>
    <row r="354" spans="1:89" hidden="1" x14ac:dyDescent="0.25">
      <c r="A354" s="2" t="s">
        <v>370</v>
      </c>
      <c r="B354" s="2" t="s">
        <v>371</v>
      </c>
      <c r="C354" s="2" t="s">
        <v>371</v>
      </c>
      <c r="D354" s="4" t="s">
        <v>60</v>
      </c>
      <c r="E354" s="4" t="s">
        <v>60</v>
      </c>
      <c r="F354" s="5" t="e">
        <f>IF(AZ354="S",
IF(#REF!+BH354=2012,
IF(#REF!=1,"12-13/1",
IF(#REF!=2,"12-13/2",
IF(#REF!=3,"13-14/1",
IF(#REF!=4,"13-14/2","Hata1")))),
IF(#REF!+BH354=2013,
IF(#REF!=1,"13-14/1",
IF(#REF!=2,"13-14/2",
IF(#REF!=3,"14-15/1",
IF(#REF!=4,"14-15/2","Hata2")))),
IF(#REF!+BH354=2014,
IF(#REF!=1,"14-15/1",
IF(#REF!=2,"14-15/2",
IF(#REF!=3,"15-16/1",
IF(#REF!=4,"15-16/2","Hata3")))),
IF(#REF!+BH354=2015,
IF(#REF!=1,"15-16/1",
IF(#REF!=2,"15-16/2",
IF(#REF!=3,"16-17/1",
IF(#REF!=4,"16-17/2","Hata4")))),
IF(#REF!+BH354=2016,
IF(#REF!=1,"16-17/1",
IF(#REF!=2,"16-17/2",
IF(#REF!=3,"17-18/1",
IF(#REF!=4,"17-18/2","Hata5")))),
IF(#REF!+BH354=2017,
IF(#REF!=1,"17-18/1",
IF(#REF!=2,"17-18/2",
IF(#REF!=3,"18-19/1",
IF(#REF!=4,"18-19/2","Hata6")))),
IF(#REF!+BH354=2018,
IF(#REF!=1,"18-19/1",
IF(#REF!=2,"18-19/2",
IF(#REF!=3,"19-20/1",
IF(#REF!=4,"19-20/2","Hata7")))),
IF(#REF!+BH354=2019,
IF(#REF!=1,"19-20/1",
IF(#REF!=2,"19-20/2",
IF(#REF!=3,"20-21/1",
IF(#REF!=4,"20-21/2","Hata8")))),
IF(#REF!+BH354=2020,
IF(#REF!=1,"20-21/1",
IF(#REF!=2,"20-21/2",
IF(#REF!=3,"21-22/1",
IF(#REF!=4,"21-22/2","Hata9")))),
IF(#REF!+BH354=2021,
IF(#REF!=1,"21-22/1",
IF(#REF!=2,"21-22/2",
IF(#REF!=3,"22-23/1",
IF(#REF!=4,"22-23/2","Hata10")))),
IF(#REF!+BH354=2022,
IF(#REF!=1,"22-23/1",
IF(#REF!=2,"22-23/2",
IF(#REF!=3,"23-24/1",
IF(#REF!=4,"23-24/2","Hata11")))),
IF(#REF!+BH354=2023,
IF(#REF!=1,"23-24/1",
IF(#REF!=2,"23-24/2",
IF(#REF!=3,"24-25/1",
IF(#REF!=4,"24-25/2","Hata12")))),
)))))))))))),
IF(AZ354="T",
IF(#REF!+BH354=2012,
IF(#REF!=1,"12-13/1",
IF(#REF!=2,"12-13/2",
IF(#REF!=3,"12-13/3",
IF(#REF!=4,"13-14/1",
IF(#REF!=5,"13-14/2",
IF(#REF!=6,"13-14/3","Hata1")))))),
IF(#REF!+BH354=2013,
IF(#REF!=1,"13-14/1",
IF(#REF!=2,"13-14/2",
IF(#REF!=3,"13-14/3",
IF(#REF!=4,"14-15/1",
IF(#REF!=5,"14-15/2",
IF(#REF!=6,"14-15/3","Hata2")))))),
IF(#REF!+BH354=2014,
IF(#REF!=1,"14-15/1",
IF(#REF!=2,"14-15/2",
IF(#REF!=3,"14-15/3",
IF(#REF!=4,"15-16/1",
IF(#REF!=5,"15-16/2",
IF(#REF!=6,"15-16/3","Hata3")))))),
IF(AND(#REF!+#REF!&gt;2014,#REF!+#REF!&lt;2015,BH354=1),
IF(#REF!=0.1,"14-15/0.1",
IF(#REF!=0.2,"14-15/0.2",
IF(#REF!=0.3,"14-15/0.3","Hata4"))),
IF(#REF!+BH354=2015,
IF(#REF!=1,"15-16/1",
IF(#REF!=2,"15-16/2",
IF(#REF!=3,"15-16/3",
IF(#REF!=4,"16-17/1",
IF(#REF!=5,"16-17/2",
IF(#REF!=6,"16-17/3","Hata5")))))),
IF(#REF!+BH354=2016,
IF(#REF!=1,"16-17/1",
IF(#REF!=2,"16-17/2",
IF(#REF!=3,"16-17/3",
IF(#REF!=4,"17-18/1",
IF(#REF!=5,"17-18/2",
IF(#REF!=6,"17-18/3","Hata6")))))),
IF(#REF!+BH354=2017,
IF(#REF!=1,"17-18/1",
IF(#REF!=2,"17-18/2",
IF(#REF!=3,"17-18/3",
IF(#REF!=4,"18-19/1",
IF(#REF!=5,"18-19/2",
IF(#REF!=6,"18-19/3","Hata7")))))),
IF(#REF!+BH354=2018,
IF(#REF!=1,"18-19/1",
IF(#REF!=2,"18-19/2",
IF(#REF!=3,"18-19/3",
IF(#REF!=4,"19-20/1",
IF(#REF!=5," 19-20/2",
IF(#REF!=6,"19-20/3","Hata8")))))),
IF(#REF!+BH354=2019,
IF(#REF!=1,"19-20/1",
IF(#REF!=2,"19-20/2",
IF(#REF!=3,"19-20/3",
IF(#REF!=4,"20-21/1",
IF(#REF!=5,"20-21/2",
IF(#REF!=6,"20-21/3","Hata9")))))),
IF(#REF!+BH354=2020,
IF(#REF!=1,"20-21/1",
IF(#REF!=2,"20-21/2",
IF(#REF!=3,"20-21/3",
IF(#REF!=4,"21-22/1",
IF(#REF!=5,"21-22/2",
IF(#REF!=6,"21-22/3","Hata10")))))),
IF(#REF!+BH354=2021,
IF(#REF!=1,"21-22/1",
IF(#REF!=2,"21-22/2",
IF(#REF!=3,"21-22/3",
IF(#REF!=4,"22-23/1",
IF(#REF!=5,"22-23/2",
IF(#REF!=6,"22-23/3","Hata11")))))),
IF(#REF!+BH354=2022,
IF(#REF!=1,"22-23/1",
IF(#REF!=2,"22-23/2",
IF(#REF!=3,"22-23/3",
IF(#REF!=4,"23-24/1",
IF(#REF!=5,"23-24/2",
IF(#REF!=6,"23-24/3","Hata12")))))),
IF(#REF!+BH354=2023,
IF(#REF!=1,"23-24/1",
IF(#REF!=2,"23-24/2",
IF(#REF!=3,"23-24/3",
IF(#REF!=4,"24-25/1",
IF(#REF!=5,"24-25/2",
IF(#REF!=6,"24-25/3","Hata13")))))),
))))))))))))))
)</f>
        <v>#REF!</v>
      </c>
      <c r="G354" s="4"/>
      <c r="H354" s="2" t="s">
        <v>156</v>
      </c>
      <c r="I354" s="2">
        <v>54709</v>
      </c>
      <c r="J354" s="2" t="s">
        <v>107</v>
      </c>
      <c r="Q354" s="5">
        <v>6</v>
      </c>
      <c r="R354" s="2">
        <f>VLOOKUP($Q354,[1]sistem!$I$3:$L$10,2,FALSE)</f>
        <v>0</v>
      </c>
      <c r="S354" s="2">
        <f>VLOOKUP($Q354,[1]sistem!$I$3:$L$10,3,FALSE)</f>
        <v>0</v>
      </c>
      <c r="T354" s="2">
        <f>VLOOKUP($Q354,[1]sistem!$I$3:$L$10,4,FALSE)</f>
        <v>1</v>
      </c>
      <c r="U354" s="2" t="e">
        <f>VLOOKUP($AZ354,[1]sistem!$I$13:$L$14,2,FALSE)*#REF!</f>
        <v>#REF!</v>
      </c>
      <c r="V354" s="2" t="e">
        <f>VLOOKUP($AZ354,[1]sistem!$I$13:$L$14,3,FALSE)*#REF!</f>
        <v>#REF!</v>
      </c>
      <c r="W354" s="2" t="e">
        <f>VLOOKUP($AZ354,[1]sistem!$I$13:$L$14,4,FALSE)*#REF!</f>
        <v>#REF!</v>
      </c>
      <c r="X354" s="2" t="e">
        <f t="shared" si="112"/>
        <v>#REF!</v>
      </c>
      <c r="Y354" s="2" t="e">
        <f t="shared" si="113"/>
        <v>#REF!</v>
      </c>
      <c r="Z354" s="2" t="e">
        <f t="shared" si="114"/>
        <v>#REF!</v>
      </c>
      <c r="AA354" s="2" t="e">
        <f t="shared" si="115"/>
        <v>#REF!</v>
      </c>
      <c r="AB354" s="2">
        <f>VLOOKUP(AZ354,[1]sistem!$I$18:$J$19,2,FALSE)</f>
        <v>14</v>
      </c>
      <c r="AC354" s="2">
        <v>0.25</v>
      </c>
      <c r="AD354" s="2">
        <f>VLOOKUP($Q354,[1]sistem!$I$3:$M$10,5,FALSE)</f>
        <v>0</v>
      </c>
      <c r="AG354" s="2" t="e">
        <f>(#REF!+#REF!)*AB354</f>
        <v>#REF!</v>
      </c>
      <c r="AH354" s="2">
        <f>VLOOKUP($Q354,[1]sistem!$I$3:$N$10,6,FALSE)</f>
        <v>1</v>
      </c>
      <c r="AI354" s="2">
        <v>2</v>
      </c>
      <c r="AJ354" s="2">
        <f t="shared" si="116"/>
        <v>2</v>
      </c>
      <c r="AK354" s="2">
        <f>VLOOKUP($AZ354,[1]sistem!$I$18:$K$19,3,FALSE)</f>
        <v>14</v>
      </c>
      <c r="AL354" s="2" t="e">
        <f>AK354*#REF!</f>
        <v>#REF!</v>
      </c>
      <c r="AM354" s="2" t="e">
        <f t="shared" si="117"/>
        <v>#REF!</v>
      </c>
      <c r="AN354" s="2">
        <f t="shared" si="127"/>
        <v>25</v>
      </c>
      <c r="AO354" s="2" t="e">
        <f t="shared" si="118"/>
        <v>#REF!</v>
      </c>
      <c r="AP354" s="2" t="e">
        <f>ROUND(AO354-#REF!,0)</f>
        <v>#REF!</v>
      </c>
      <c r="AQ354" s="2">
        <f>IF(AZ354="s",IF(Q354=0,0,
IF(Q354=1,#REF!*4*4,
IF(Q354=2,0,
IF(Q354=3,#REF!*4*2,
IF(Q354=4,0,
IF(Q354=5,0,
IF(Q354=6,0,
IF(Q354=7,0)))))))),
IF(AZ354="t",
IF(Q354=0,0,
IF(Q354=1,#REF!*4*4*0.8,
IF(Q354=2,0,
IF(Q354=3,#REF!*4*2*0.8,
IF(Q354=4,0,
IF(Q354=5,0,
IF(Q354=6,0,
IF(Q354=7,0))))))))))</f>
        <v>0</v>
      </c>
      <c r="AR354" s="2">
        <f>IF(AZ354="s",
IF(Q354=0,0,
IF(Q354=1,0,
IF(Q354=2,#REF!*4*2,
IF(Q354=3,#REF!*4,
IF(Q354=4,#REF!*4,
IF(Q354=5,0,
IF(Q354=6,0,
IF(Q354=7,#REF!*4)))))))),
IF(AZ354="t",
IF(Q354=0,0,
IF(Q354=1,0,
IF(Q354=2,#REF!*4*2*0.8,
IF(Q354=3,#REF!*4*0.8,
IF(Q354=4,#REF!*4*0.8,
IF(Q354=5,0,
IF(Q354=6,0,
IF(Q354=7,#REF!*4))))))))))</f>
        <v>0</v>
      </c>
      <c r="AS354" s="2" t="e">
        <f>IF(AZ354="s",
IF(Q354=0,0,
IF(Q354=1,#REF!*2,
IF(Q354=2,#REF!*2,
IF(Q354=3,#REF!*2,
IF(Q354=4,#REF!*2,
IF(Q354=5,#REF!*2,
IF(Q354=6,#REF!*2,
IF(Q354=7,#REF!*2)))))))),
IF(AZ354="t",
IF(Q354=0,#REF!*2*0.8,
IF(Q354=1,#REF!*2*0.8,
IF(Q354=2,#REF!*2*0.8,
IF(Q354=3,#REF!*2*0.8,
IF(Q354=4,#REF!*2*0.8,
IF(Q354=5,#REF!*2*0.8,
IF(Q354=6,#REF!*1*0.8,
IF(Q354=7,#REF!*2))))))))))</f>
        <v>#REF!</v>
      </c>
      <c r="AT354" s="2" t="e">
        <f t="shared" si="119"/>
        <v>#REF!</v>
      </c>
      <c r="AU354" s="2">
        <f>IF(AZ354="s",
IF(Q354=0,0,
IF(Q354=1,(14-2)*(#REF!+#REF!)/4*4,
IF(Q354=2,(14-2)*(#REF!+#REF!)/4*2,
IF(Q354=3,(14-2)*(#REF!+#REF!)/4*3,
IF(Q354=4,(14-2)*(#REF!+#REF!)/4,
IF(Q354=5,(14-2)*#REF!/4,
IF(Q354=6,0,
IF(Q354=7,(14)*#REF!)))))))),
IF(AZ354="t",
IF(Q354=0,0,
IF(Q354=1,(11-2)*(#REF!+#REF!)/4*4,
IF(Q354=2,(11-2)*(#REF!+#REF!)/4*2,
IF(Q354=3,(11-2)*(#REF!+#REF!)/4*3,
IF(Q354=4,(11-2)*(#REF!+#REF!)/4,
IF(Q354=5,(11-2)*#REF!/4,
IF(Q354=6,0,
IF(Q354=7,(11)*#REF!))))))))))</f>
        <v>0</v>
      </c>
      <c r="AV354" s="2" t="e">
        <f t="shared" si="120"/>
        <v>#REF!</v>
      </c>
      <c r="AW354" s="2">
        <f t="shared" si="121"/>
        <v>2</v>
      </c>
      <c r="AX354" s="2">
        <f t="shared" si="122"/>
        <v>0</v>
      </c>
      <c r="AY354" s="2" t="e">
        <f t="shared" si="123"/>
        <v>#REF!</v>
      </c>
      <c r="AZ354" s="2" t="s">
        <v>63</v>
      </c>
      <c r="BA354" s="2" t="e">
        <f>IF(BG354="A",0,IF(AZ354="s",14*#REF!,IF(AZ354="T",11*#REF!,"HATA")))</f>
        <v>#REF!</v>
      </c>
      <c r="BB354" s="2" t="e">
        <f t="shared" si="124"/>
        <v>#REF!</v>
      </c>
      <c r="BC354" s="2" t="e">
        <f t="shared" si="125"/>
        <v>#REF!</v>
      </c>
      <c r="BD354" s="2" t="e">
        <f>IF(BC354-#REF!=0,"DOĞRU","YANLIŞ")</f>
        <v>#REF!</v>
      </c>
      <c r="BE354" s="2" t="e">
        <f>#REF!-BC354</f>
        <v>#REF!</v>
      </c>
      <c r="BF354" s="2">
        <v>0</v>
      </c>
      <c r="BH354" s="2">
        <v>0</v>
      </c>
      <c r="BJ354" s="2">
        <v>6</v>
      </c>
      <c r="BL354" s="7" t="e">
        <f>#REF!*14</f>
        <v>#REF!</v>
      </c>
      <c r="BM354" s="9"/>
      <c r="BN354" s="8"/>
      <c r="BO354" s="13"/>
      <c r="BP354" s="13"/>
      <c r="BQ354" s="13"/>
      <c r="BR354" s="13"/>
      <c r="BS354" s="13"/>
      <c r="BT354" s="10"/>
      <c r="BU354" s="11"/>
      <c r="BV354" s="12"/>
      <c r="CC354" s="41"/>
      <c r="CD354" s="41"/>
      <c r="CE354" s="41"/>
      <c r="CF354" s="42"/>
      <c r="CG354" s="42"/>
      <c r="CH354" s="42"/>
      <c r="CI354" s="42"/>
      <c r="CJ354" s="42"/>
      <c r="CK354" s="42"/>
    </row>
    <row r="355" spans="1:89" hidden="1" x14ac:dyDescent="0.25">
      <c r="A355" s="2" t="s">
        <v>368</v>
      </c>
      <c r="B355" s="2" t="s">
        <v>369</v>
      </c>
      <c r="C355" s="2" t="s">
        <v>369</v>
      </c>
      <c r="D355" s="4" t="s">
        <v>60</v>
      </c>
      <c r="E355" s="4" t="s">
        <v>60</v>
      </c>
      <c r="F355" s="5" t="e">
        <f>IF(AZ355="S",
IF(#REF!+BH355=2012,
IF(#REF!=1,"12-13/1",
IF(#REF!=2,"12-13/2",
IF(#REF!=3,"13-14/1",
IF(#REF!=4,"13-14/2","Hata1")))),
IF(#REF!+BH355=2013,
IF(#REF!=1,"13-14/1",
IF(#REF!=2,"13-14/2",
IF(#REF!=3,"14-15/1",
IF(#REF!=4,"14-15/2","Hata2")))),
IF(#REF!+BH355=2014,
IF(#REF!=1,"14-15/1",
IF(#REF!=2,"14-15/2",
IF(#REF!=3,"15-16/1",
IF(#REF!=4,"15-16/2","Hata3")))),
IF(#REF!+BH355=2015,
IF(#REF!=1,"15-16/1",
IF(#REF!=2,"15-16/2",
IF(#REF!=3,"16-17/1",
IF(#REF!=4,"16-17/2","Hata4")))),
IF(#REF!+BH355=2016,
IF(#REF!=1,"16-17/1",
IF(#REF!=2,"16-17/2",
IF(#REF!=3,"17-18/1",
IF(#REF!=4,"17-18/2","Hata5")))),
IF(#REF!+BH355=2017,
IF(#REF!=1,"17-18/1",
IF(#REF!=2,"17-18/2",
IF(#REF!=3,"18-19/1",
IF(#REF!=4,"18-19/2","Hata6")))),
IF(#REF!+BH355=2018,
IF(#REF!=1,"18-19/1",
IF(#REF!=2,"18-19/2",
IF(#REF!=3,"19-20/1",
IF(#REF!=4,"19-20/2","Hata7")))),
IF(#REF!+BH355=2019,
IF(#REF!=1,"19-20/1",
IF(#REF!=2,"19-20/2",
IF(#REF!=3,"20-21/1",
IF(#REF!=4,"20-21/2","Hata8")))),
IF(#REF!+BH355=2020,
IF(#REF!=1,"20-21/1",
IF(#REF!=2,"20-21/2",
IF(#REF!=3,"21-22/1",
IF(#REF!=4,"21-22/2","Hata9")))),
IF(#REF!+BH355=2021,
IF(#REF!=1,"21-22/1",
IF(#REF!=2,"21-22/2",
IF(#REF!=3,"22-23/1",
IF(#REF!=4,"22-23/2","Hata10")))),
IF(#REF!+BH355=2022,
IF(#REF!=1,"22-23/1",
IF(#REF!=2,"22-23/2",
IF(#REF!=3,"23-24/1",
IF(#REF!=4,"23-24/2","Hata11")))),
IF(#REF!+BH355=2023,
IF(#REF!=1,"23-24/1",
IF(#REF!=2,"23-24/2",
IF(#REF!=3,"24-25/1",
IF(#REF!=4,"24-25/2","Hata12")))),
)))))))))))),
IF(AZ355="T",
IF(#REF!+BH355=2012,
IF(#REF!=1,"12-13/1",
IF(#REF!=2,"12-13/2",
IF(#REF!=3,"12-13/3",
IF(#REF!=4,"13-14/1",
IF(#REF!=5,"13-14/2",
IF(#REF!=6,"13-14/3","Hata1")))))),
IF(#REF!+BH355=2013,
IF(#REF!=1,"13-14/1",
IF(#REF!=2,"13-14/2",
IF(#REF!=3,"13-14/3",
IF(#REF!=4,"14-15/1",
IF(#REF!=5,"14-15/2",
IF(#REF!=6,"14-15/3","Hata2")))))),
IF(#REF!+BH355=2014,
IF(#REF!=1,"14-15/1",
IF(#REF!=2,"14-15/2",
IF(#REF!=3,"14-15/3",
IF(#REF!=4,"15-16/1",
IF(#REF!=5,"15-16/2",
IF(#REF!=6,"15-16/3","Hata3")))))),
IF(AND(#REF!+#REF!&gt;2014,#REF!+#REF!&lt;2015,BH355=1),
IF(#REF!=0.1,"14-15/0.1",
IF(#REF!=0.2,"14-15/0.2",
IF(#REF!=0.3,"14-15/0.3","Hata4"))),
IF(#REF!+BH355=2015,
IF(#REF!=1,"15-16/1",
IF(#REF!=2,"15-16/2",
IF(#REF!=3,"15-16/3",
IF(#REF!=4,"16-17/1",
IF(#REF!=5,"16-17/2",
IF(#REF!=6,"16-17/3","Hata5")))))),
IF(#REF!+BH355=2016,
IF(#REF!=1,"16-17/1",
IF(#REF!=2,"16-17/2",
IF(#REF!=3,"16-17/3",
IF(#REF!=4,"17-18/1",
IF(#REF!=5,"17-18/2",
IF(#REF!=6,"17-18/3","Hata6")))))),
IF(#REF!+BH355=2017,
IF(#REF!=1,"17-18/1",
IF(#REF!=2,"17-18/2",
IF(#REF!=3,"17-18/3",
IF(#REF!=4,"18-19/1",
IF(#REF!=5,"18-19/2",
IF(#REF!=6,"18-19/3","Hata7")))))),
IF(#REF!+BH355=2018,
IF(#REF!=1,"18-19/1",
IF(#REF!=2,"18-19/2",
IF(#REF!=3,"18-19/3",
IF(#REF!=4,"19-20/1",
IF(#REF!=5," 19-20/2",
IF(#REF!=6,"19-20/3","Hata8")))))),
IF(#REF!+BH355=2019,
IF(#REF!=1,"19-20/1",
IF(#REF!=2,"19-20/2",
IF(#REF!=3,"19-20/3",
IF(#REF!=4,"20-21/1",
IF(#REF!=5,"20-21/2",
IF(#REF!=6,"20-21/3","Hata9")))))),
IF(#REF!+BH355=2020,
IF(#REF!=1,"20-21/1",
IF(#REF!=2,"20-21/2",
IF(#REF!=3,"20-21/3",
IF(#REF!=4,"21-22/1",
IF(#REF!=5,"21-22/2",
IF(#REF!=6,"21-22/3","Hata10")))))),
IF(#REF!+BH355=2021,
IF(#REF!=1,"21-22/1",
IF(#REF!=2,"21-22/2",
IF(#REF!=3,"21-22/3",
IF(#REF!=4,"22-23/1",
IF(#REF!=5,"22-23/2",
IF(#REF!=6,"22-23/3","Hata11")))))),
IF(#REF!+BH355=2022,
IF(#REF!=1,"22-23/1",
IF(#REF!=2,"22-23/2",
IF(#REF!=3,"22-23/3",
IF(#REF!=4,"23-24/1",
IF(#REF!=5,"23-24/2",
IF(#REF!=6,"23-24/3","Hata12")))))),
IF(#REF!+BH355=2023,
IF(#REF!=1,"23-24/1",
IF(#REF!=2,"23-24/2",
IF(#REF!=3,"23-24/3",
IF(#REF!=4,"24-25/1",
IF(#REF!=5,"24-25/2",
IF(#REF!=6,"24-25/3","Hata13")))))),
))))))))))))))
)</f>
        <v>#REF!</v>
      </c>
      <c r="G355" s="4"/>
      <c r="H355" s="2" t="s">
        <v>156</v>
      </c>
      <c r="I355" s="2">
        <v>54709</v>
      </c>
      <c r="J355" s="2" t="s">
        <v>107</v>
      </c>
      <c r="Q355" s="5">
        <v>2</v>
      </c>
      <c r="R355" s="2">
        <f>VLOOKUP($Q355,[1]sistem!$I$3:$L$10,2,FALSE)</f>
        <v>0</v>
      </c>
      <c r="S355" s="2">
        <f>VLOOKUP($Q355,[1]sistem!$I$3:$L$10,3,FALSE)</f>
        <v>2</v>
      </c>
      <c r="T355" s="2">
        <f>VLOOKUP($Q355,[1]sistem!$I$3:$L$10,4,FALSE)</f>
        <v>1</v>
      </c>
      <c r="U355" s="2" t="e">
        <f>VLOOKUP($AZ355,[1]sistem!$I$13:$L$14,2,FALSE)*#REF!</f>
        <v>#REF!</v>
      </c>
      <c r="V355" s="2" t="e">
        <f>VLOOKUP($AZ355,[1]sistem!$I$13:$L$14,3,FALSE)*#REF!</f>
        <v>#REF!</v>
      </c>
      <c r="W355" s="2" t="e">
        <f>VLOOKUP($AZ355,[1]sistem!$I$13:$L$14,4,FALSE)*#REF!</f>
        <v>#REF!</v>
      </c>
      <c r="X355" s="2" t="e">
        <f t="shared" si="112"/>
        <v>#REF!</v>
      </c>
      <c r="Y355" s="2" t="e">
        <f t="shared" si="113"/>
        <v>#REF!</v>
      </c>
      <c r="Z355" s="2" t="e">
        <f t="shared" si="114"/>
        <v>#REF!</v>
      </c>
      <c r="AA355" s="2" t="e">
        <f t="shared" si="115"/>
        <v>#REF!</v>
      </c>
      <c r="AB355" s="2">
        <f>VLOOKUP(AZ355,[1]sistem!$I$18:$J$19,2,FALSE)</f>
        <v>14</v>
      </c>
      <c r="AC355" s="2">
        <v>0.25</v>
      </c>
      <c r="AD355" s="2">
        <f>VLOOKUP($Q355,[1]sistem!$I$3:$M$10,5,FALSE)</f>
        <v>2</v>
      </c>
      <c r="AE355" s="2">
        <v>5</v>
      </c>
      <c r="AG355" s="2">
        <f>AE355*AK355</f>
        <v>70</v>
      </c>
      <c r="AH355" s="2">
        <f>VLOOKUP($Q355,[1]sistem!$I$3:$N$10,6,FALSE)</f>
        <v>3</v>
      </c>
      <c r="AI355" s="2">
        <v>2</v>
      </c>
      <c r="AJ355" s="2">
        <f t="shared" si="116"/>
        <v>6</v>
      </c>
      <c r="AK355" s="2">
        <f>VLOOKUP($AZ355,[1]sistem!$I$18:$K$19,3,FALSE)</f>
        <v>14</v>
      </c>
      <c r="AL355" s="2" t="e">
        <f>AK355*#REF!</f>
        <v>#REF!</v>
      </c>
      <c r="AM355" s="2" t="e">
        <f t="shared" si="117"/>
        <v>#REF!</v>
      </c>
      <c r="AN355" s="2">
        <f t="shared" si="127"/>
        <v>25</v>
      </c>
      <c r="AO355" s="2" t="e">
        <f t="shared" si="118"/>
        <v>#REF!</v>
      </c>
      <c r="AP355" s="2" t="e">
        <f>ROUND(AO355-#REF!,0)</f>
        <v>#REF!</v>
      </c>
      <c r="AQ355" s="2">
        <f>IF(AZ355="s",IF(Q355=0,0,
IF(Q355=1,#REF!*4*4,
IF(Q355=2,0,
IF(Q355=3,#REF!*4*2,
IF(Q355=4,0,
IF(Q355=5,0,
IF(Q355=6,0,
IF(Q355=7,0)))))))),
IF(AZ355="t",
IF(Q355=0,0,
IF(Q355=1,#REF!*4*4*0.8,
IF(Q355=2,0,
IF(Q355=3,#REF!*4*2*0.8,
IF(Q355=4,0,
IF(Q355=5,0,
IF(Q355=6,0,
IF(Q355=7,0))))))))))</f>
        <v>0</v>
      </c>
      <c r="AR355" s="2" t="e">
        <f>IF(AZ355="s",
IF(Q355=0,0,
IF(Q355=1,0,
IF(Q355=2,#REF!*4*2,
IF(Q355=3,#REF!*4,
IF(Q355=4,#REF!*4,
IF(Q355=5,0,
IF(Q355=6,0,
IF(Q355=7,#REF!*4)))))))),
IF(AZ355="t",
IF(Q355=0,0,
IF(Q355=1,0,
IF(Q355=2,#REF!*4*2*0.8,
IF(Q355=3,#REF!*4*0.8,
IF(Q355=4,#REF!*4*0.8,
IF(Q355=5,0,
IF(Q355=6,0,
IF(Q355=7,#REF!*4))))))))))</f>
        <v>#REF!</v>
      </c>
      <c r="AS355" s="2" t="e">
        <f>IF(AZ355="s",
IF(Q355=0,0,
IF(Q355=1,#REF!*2,
IF(Q355=2,#REF!*2,
IF(Q355=3,#REF!*2,
IF(Q355=4,#REF!*2,
IF(Q355=5,#REF!*2,
IF(Q355=6,#REF!*2,
IF(Q355=7,#REF!*2)))))))),
IF(AZ355="t",
IF(Q355=0,#REF!*2*0.8,
IF(Q355=1,#REF!*2*0.8,
IF(Q355=2,#REF!*2*0.8,
IF(Q355=3,#REF!*2*0.8,
IF(Q355=4,#REF!*2*0.8,
IF(Q355=5,#REF!*2*0.8,
IF(Q355=6,#REF!*1*0.8,
IF(Q355=7,#REF!*2))))))))))</f>
        <v>#REF!</v>
      </c>
      <c r="AT355" s="2" t="e">
        <f t="shared" si="119"/>
        <v>#REF!</v>
      </c>
      <c r="AU355" s="2" t="e">
        <f>IF(AZ355="s",
IF(Q355=0,0,
IF(Q355=1,(14-2)*(#REF!+#REF!)/4*4,
IF(Q355=2,(14-2)*(#REF!+#REF!)/4*2,
IF(Q355=3,(14-2)*(#REF!+#REF!)/4*3,
IF(Q355=4,(14-2)*(#REF!+#REF!)/4,
IF(Q355=5,(14-2)*#REF!/4,
IF(Q355=6,0,
IF(Q355=7,(14)*#REF!)))))))),
IF(AZ355="t",
IF(Q355=0,0,
IF(Q355=1,(11-2)*(#REF!+#REF!)/4*4,
IF(Q355=2,(11-2)*(#REF!+#REF!)/4*2,
IF(Q355=3,(11-2)*(#REF!+#REF!)/4*3,
IF(Q355=4,(11-2)*(#REF!+#REF!)/4,
IF(Q355=5,(11-2)*#REF!/4,
IF(Q355=6,0,
IF(Q355=7,(11)*#REF!))))))))))</f>
        <v>#REF!</v>
      </c>
      <c r="AV355" s="2" t="e">
        <f t="shared" si="120"/>
        <v>#REF!</v>
      </c>
      <c r="AW355" s="2">
        <f t="shared" si="121"/>
        <v>12</v>
      </c>
      <c r="AX355" s="2">
        <f t="shared" si="122"/>
        <v>6</v>
      </c>
      <c r="AY355" s="2" t="e">
        <f t="shared" si="123"/>
        <v>#REF!</v>
      </c>
      <c r="AZ355" s="2" t="s">
        <v>63</v>
      </c>
      <c r="BA355" s="2" t="e">
        <f>IF(BG355="A",0,IF(AZ355="s",14*#REF!,IF(AZ355="T",11*#REF!,"HATA")))</f>
        <v>#REF!</v>
      </c>
      <c r="BB355" s="2" t="e">
        <f t="shared" si="124"/>
        <v>#REF!</v>
      </c>
      <c r="BC355" s="2" t="e">
        <f t="shared" si="125"/>
        <v>#REF!</v>
      </c>
      <c r="BD355" s="2" t="e">
        <f>IF(BC355-#REF!=0,"DOĞRU","YANLIŞ")</f>
        <v>#REF!</v>
      </c>
      <c r="BE355" s="2" t="e">
        <f>#REF!-BC355</f>
        <v>#REF!</v>
      </c>
      <c r="BF355" s="2">
        <v>0</v>
      </c>
      <c r="BH355" s="2">
        <v>0</v>
      </c>
      <c r="BJ355" s="2">
        <v>2</v>
      </c>
      <c r="BL355" s="7" t="e">
        <f>#REF!*14</f>
        <v>#REF!</v>
      </c>
      <c r="BM355" s="9"/>
      <c r="BN355" s="8"/>
      <c r="BO355" s="13"/>
      <c r="BP355" s="13"/>
      <c r="BQ355" s="13"/>
      <c r="BR355" s="13"/>
      <c r="BS355" s="13"/>
      <c r="BT355" s="10"/>
      <c r="BU355" s="11"/>
      <c r="BV355" s="12"/>
      <c r="CC355" s="41"/>
      <c r="CD355" s="41"/>
      <c r="CE355" s="41"/>
      <c r="CF355" s="42"/>
      <c r="CG355" s="42"/>
      <c r="CH355" s="42"/>
      <c r="CI355" s="42"/>
      <c r="CJ355" s="42"/>
      <c r="CK355" s="42"/>
    </row>
    <row r="356" spans="1:89" hidden="1" x14ac:dyDescent="0.25">
      <c r="A356" s="54" t="s">
        <v>333</v>
      </c>
      <c r="B356" s="54" t="s">
        <v>330</v>
      </c>
      <c r="C356" s="2" t="s">
        <v>334</v>
      </c>
      <c r="D356" s="4" t="s">
        <v>171</v>
      </c>
      <c r="E356" s="4">
        <v>3</v>
      </c>
      <c r="F356" s="5" t="e">
        <f>IF(AZ356="S",
IF(#REF!+BH356=2012,
IF(#REF!=1,"12-13/1",
IF(#REF!=2,"12-13/2",
IF(#REF!=3,"13-14/1",
IF(#REF!=4,"13-14/2","Hata1")))),
IF(#REF!+BH356=2013,
IF(#REF!=1,"13-14/1",
IF(#REF!=2,"13-14/2",
IF(#REF!=3,"14-15/1",
IF(#REF!=4,"14-15/2","Hata2")))),
IF(#REF!+BH356=2014,
IF(#REF!=1,"14-15/1",
IF(#REF!=2,"14-15/2",
IF(#REF!=3,"15-16/1",
IF(#REF!=4,"15-16/2","Hata3")))),
IF(#REF!+BH356=2015,
IF(#REF!=1,"15-16/1",
IF(#REF!=2,"15-16/2",
IF(#REF!=3,"16-17/1",
IF(#REF!=4,"16-17/2","Hata4")))),
IF(#REF!+BH356=2016,
IF(#REF!=1,"16-17/1",
IF(#REF!=2,"16-17/2",
IF(#REF!=3,"17-18/1",
IF(#REF!=4,"17-18/2","Hata5")))),
IF(#REF!+BH356=2017,
IF(#REF!=1,"17-18/1",
IF(#REF!=2,"17-18/2",
IF(#REF!=3,"18-19/1",
IF(#REF!=4,"18-19/2","Hata6")))),
IF(#REF!+BH356=2018,
IF(#REF!=1,"18-19/1",
IF(#REF!=2,"18-19/2",
IF(#REF!=3,"19-20/1",
IF(#REF!=4,"19-20/2","Hata7")))),
IF(#REF!+BH356=2019,
IF(#REF!=1,"19-20/1",
IF(#REF!=2,"19-20/2",
IF(#REF!=3,"20-21/1",
IF(#REF!=4,"20-21/2","Hata8")))),
IF(#REF!+BH356=2020,
IF(#REF!=1,"20-21/1",
IF(#REF!=2,"20-21/2",
IF(#REF!=3,"21-22/1",
IF(#REF!=4,"21-22/2","Hata9")))),
IF(#REF!+BH356=2021,
IF(#REF!=1,"21-22/1",
IF(#REF!=2,"21-22/2",
IF(#REF!=3,"22-23/1",
IF(#REF!=4,"22-23/2","Hata10")))),
IF(#REF!+BH356=2022,
IF(#REF!=1,"22-23/1",
IF(#REF!=2,"22-23/2",
IF(#REF!=3,"23-24/1",
IF(#REF!=4,"23-24/2","Hata11")))),
IF(#REF!+BH356=2023,
IF(#REF!=1,"23-24/1",
IF(#REF!=2,"23-24/2",
IF(#REF!=3,"24-25/1",
IF(#REF!=4,"24-25/2","Hata12")))),
)))))))))))),
IF(AZ356="T",
IF(#REF!+BH356=2012,
IF(#REF!=1,"12-13/1",
IF(#REF!=2,"12-13/2",
IF(#REF!=3,"12-13/3",
IF(#REF!=4,"13-14/1",
IF(#REF!=5,"13-14/2",
IF(#REF!=6,"13-14/3","Hata1")))))),
IF(#REF!+BH356=2013,
IF(#REF!=1,"13-14/1",
IF(#REF!=2,"13-14/2",
IF(#REF!=3,"13-14/3",
IF(#REF!=4,"14-15/1",
IF(#REF!=5,"14-15/2",
IF(#REF!=6,"14-15/3","Hata2")))))),
IF(#REF!+BH356=2014,
IF(#REF!=1,"14-15/1",
IF(#REF!=2,"14-15/2",
IF(#REF!=3,"14-15/3",
IF(#REF!=4,"15-16/1",
IF(#REF!=5,"15-16/2",
IF(#REF!=6,"15-16/3","Hata3")))))),
IF(AND(#REF!+#REF!&gt;2014,#REF!+#REF!&lt;2015,BH356=1),
IF(#REF!=0.1,"14-15/0.1",
IF(#REF!=0.2,"14-15/0.2",
IF(#REF!=0.3,"14-15/0.3","Hata4"))),
IF(#REF!+BH356=2015,
IF(#REF!=1,"15-16/1",
IF(#REF!=2,"15-16/2",
IF(#REF!=3,"15-16/3",
IF(#REF!=4,"16-17/1",
IF(#REF!=5,"16-17/2",
IF(#REF!=6,"16-17/3","Hata5")))))),
IF(#REF!+BH356=2016,
IF(#REF!=1,"16-17/1",
IF(#REF!=2,"16-17/2",
IF(#REF!=3,"16-17/3",
IF(#REF!=4,"17-18/1",
IF(#REF!=5,"17-18/2",
IF(#REF!=6,"17-18/3","Hata6")))))),
IF(#REF!+BH356=2017,
IF(#REF!=1,"17-18/1",
IF(#REF!=2,"17-18/2",
IF(#REF!=3,"17-18/3",
IF(#REF!=4,"18-19/1",
IF(#REF!=5,"18-19/2",
IF(#REF!=6,"18-19/3","Hata7")))))),
IF(#REF!+BH356=2018,
IF(#REF!=1,"18-19/1",
IF(#REF!=2,"18-19/2",
IF(#REF!=3,"18-19/3",
IF(#REF!=4,"19-20/1",
IF(#REF!=5," 19-20/2",
IF(#REF!=6,"19-20/3","Hata8")))))),
IF(#REF!+BH356=2019,
IF(#REF!=1,"19-20/1",
IF(#REF!=2,"19-20/2",
IF(#REF!=3,"19-20/3",
IF(#REF!=4,"20-21/1",
IF(#REF!=5,"20-21/2",
IF(#REF!=6,"20-21/3","Hata9")))))),
IF(#REF!+BH356=2020,
IF(#REF!=1,"20-21/1",
IF(#REF!=2,"20-21/2",
IF(#REF!=3,"20-21/3",
IF(#REF!=4,"21-22/1",
IF(#REF!=5,"21-22/2",
IF(#REF!=6,"21-22/3","Hata10")))))),
IF(#REF!+BH356=2021,
IF(#REF!=1,"21-22/1",
IF(#REF!=2,"21-22/2",
IF(#REF!=3,"21-22/3",
IF(#REF!=4,"22-23/1",
IF(#REF!=5,"22-23/2",
IF(#REF!=6,"22-23/3","Hata11")))))),
IF(#REF!+BH356=2022,
IF(#REF!=1,"22-23/1",
IF(#REF!=2,"22-23/2",
IF(#REF!=3,"22-23/3",
IF(#REF!=4,"23-24/1",
IF(#REF!=5,"23-24/2",
IF(#REF!=6,"23-24/3","Hata12")))))),
IF(#REF!+BH356=2023,
IF(#REF!=1,"23-24/1",
IF(#REF!=2,"23-24/2",
IF(#REF!=3,"23-24/3",
IF(#REF!=4,"24-25/1",
IF(#REF!=5,"24-25/2",
IF(#REF!=6,"24-25/3","Hata13")))))),
))))))))))))))
)</f>
        <v>#REF!</v>
      </c>
      <c r="G356" s="4">
        <v>0</v>
      </c>
      <c r="H356" s="54" t="s">
        <v>156</v>
      </c>
      <c r="I356" s="2">
        <v>54709</v>
      </c>
      <c r="J356" s="2" t="s">
        <v>107</v>
      </c>
      <c r="Q356" s="55">
        <v>7</v>
      </c>
      <c r="R356" s="2">
        <f>VLOOKUP($Q356,[1]sistem!$I$3:$L$10,2,FALSE)</f>
        <v>0</v>
      </c>
      <c r="S356" s="2">
        <f>VLOOKUP($Q356,[1]sistem!$I$3:$L$10,3,FALSE)</f>
        <v>1</v>
      </c>
      <c r="T356" s="2">
        <f>VLOOKUP($Q356,[1]sistem!$I$3:$L$10,4,FALSE)</f>
        <v>1</v>
      </c>
      <c r="U356" s="2" t="e">
        <f>VLOOKUP($AZ356,[1]sistem!$I$13:$L$14,2,FALSE)*#REF!</f>
        <v>#REF!</v>
      </c>
      <c r="V356" s="2" t="e">
        <f>VLOOKUP($AZ356,[1]sistem!$I$13:$L$14,3,FALSE)*#REF!</f>
        <v>#REF!</v>
      </c>
      <c r="W356" s="2" t="e">
        <f>VLOOKUP($AZ356,[1]sistem!$I$13:$L$14,4,FALSE)*#REF!</f>
        <v>#REF!</v>
      </c>
      <c r="X356" s="2" t="e">
        <f t="shared" si="112"/>
        <v>#REF!</v>
      </c>
      <c r="Y356" s="2" t="e">
        <f t="shared" si="113"/>
        <v>#REF!</v>
      </c>
      <c r="Z356" s="2" t="e">
        <f t="shared" si="114"/>
        <v>#REF!</v>
      </c>
      <c r="AA356" s="2" t="e">
        <f t="shared" si="115"/>
        <v>#REF!</v>
      </c>
      <c r="AB356" s="2">
        <f>VLOOKUP(AZ356,[1]sistem!$I$18:$J$19,2,FALSE)</f>
        <v>14</v>
      </c>
      <c r="AC356" s="2">
        <v>0.25</v>
      </c>
      <c r="AD356" s="2">
        <f>VLOOKUP($Q356,[1]sistem!$I$3:$M$10,5,FALSE)</f>
        <v>1</v>
      </c>
      <c r="AE356" s="2">
        <v>4</v>
      </c>
      <c r="AG356" s="2">
        <f>AE356*AK356</f>
        <v>56</v>
      </c>
      <c r="AH356" s="2">
        <f>VLOOKUP($Q356,[1]sistem!$I$3:$N$10,6,FALSE)</f>
        <v>2</v>
      </c>
      <c r="AI356" s="2">
        <v>2</v>
      </c>
      <c r="AJ356" s="2">
        <f t="shared" si="116"/>
        <v>4</v>
      </c>
      <c r="AK356" s="2">
        <f>VLOOKUP($AZ356,[1]sistem!$I$18:$K$19,3,FALSE)</f>
        <v>14</v>
      </c>
      <c r="AL356" s="2" t="e">
        <f>AK356*#REF!</f>
        <v>#REF!</v>
      </c>
      <c r="AM356" s="2" t="e">
        <f t="shared" si="117"/>
        <v>#REF!</v>
      </c>
      <c r="AN356" s="2">
        <f t="shared" si="127"/>
        <v>25</v>
      </c>
      <c r="AO356" s="2" t="e">
        <f t="shared" si="118"/>
        <v>#REF!</v>
      </c>
      <c r="AP356" s="2" t="e">
        <f>ROUND(AO356-#REF!,0)</f>
        <v>#REF!</v>
      </c>
      <c r="AQ356" s="2">
        <f>IF(AZ356="s",IF(Q356=0,0,
IF(Q356=1,#REF!*4*4,
IF(Q356=2,0,
IF(Q356=3,#REF!*4*2,
IF(Q356=4,0,
IF(Q356=5,0,
IF(Q356=6,0,
IF(Q356=7,0)))))))),
IF(AZ356="t",
IF(Q356=0,0,
IF(Q356=1,#REF!*4*4*0.8,
IF(Q356=2,0,
IF(Q356=3,#REF!*4*2*0.8,
IF(Q356=4,0,
IF(Q356=5,0,
IF(Q356=6,0,
IF(Q356=7,0))))))))))</f>
        <v>0</v>
      </c>
      <c r="AR356" s="2" t="e">
        <f>IF(AZ356="s",
IF(Q356=0,0,
IF(Q356=1,0,
IF(Q356=2,#REF!*4*2,
IF(Q356=3,#REF!*4,
IF(Q356=4,#REF!*4,
IF(Q356=5,0,
IF(Q356=6,0,
IF(Q356=7,#REF!*4)))))))),
IF(AZ356="t",
IF(Q356=0,0,
IF(Q356=1,0,
IF(Q356=2,#REF!*4*2*0.8,
IF(Q356=3,#REF!*4*0.8,
IF(Q356=4,#REF!*4*0.8,
IF(Q356=5,0,
IF(Q356=6,0,
IF(Q356=7,#REF!*4))))))))))</f>
        <v>#REF!</v>
      </c>
      <c r="AS356" s="2" t="e">
        <f>IF(AZ356="s",
IF(Q356=0,0,
IF(Q356=1,#REF!*2,
IF(Q356=2,#REF!*2,
IF(Q356=3,#REF!*2,
IF(Q356=4,#REF!*2,
IF(Q356=5,#REF!*2,
IF(Q356=6,#REF!*2,
IF(Q356=7,#REF!*2)))))))),
IF(AZ356="t",
IF(Q356=0,#REF!*2*0.8,
IF(Q356=1,#REF!*2*0.8,
IF(Q356=2,#REF!*2*0.8,
IF(Q356=3,#REF!*2*0.8,
IF(Q356=4,#REF!*2*0.8,
IF(Q356=5,#REF!*2*0.8,
IF(Q356=6,#REF!*1*0.8,
IF(Q356=7,#REF!*2))))))))))</f>
        <v>#REF!</v>
      </c>
      <c r="AT356" s="2" t="e">
        <f t="shared" si="119"/>
        <v>#REF!</v>
      </c>
      <c r="AU356" s="2" t="e">
        <f>IF(AZ356="s",
IF(Q356=0,0,
IF(Q356=1,(14-2)*(#REF!+#REF!)/4*4,
IF(Q356=2,(14-2)*(#REF!+#REF!)/4*2,
IF(Q356=3,(14-2)*(#REF!+#REF!)/4*3,
IF(Q356=4,(14-2)*(#REF!+#REF!)/4,
IF(Q356=5,(14-2)*#REF!/4,
IF(Q356=6,0,
IF(Q356=7,(14)*#REF!)))))))),
IF(AZ356="t",
IF(Q356=0,0,
IF(Q356=1,(11-2)*(#REF!+#REF!)/4*4,
IF(Q356=2,(11-2)*(#REF!+#REF!)/4*2,
IF(Q356=3,(11-2)*(#REF!+#REF!)/4*3,
IF(Q356=4,(11-2)*(#REF!+#REF!)/4,
IF(Q356=5,(11-2)*#REF!/4,
IF(Q356=6,0,
IF(Q356=7,(11)*#REF!))))))))))</f>
        <v>#REF!</v>
      </c>
      <c r="AV356" s="2" t="e">
        <f t="shared" si="120"/>
        <v>#REF!</v>
      </c>
      <c r="AW356" s="2">
        <f t="shared" si="121"/>
        <v>8</v>
      </c>
      <c r="AX356" s="2">
        <f t="shared" si="122"/>
        <v>4</v>
      </c>
      <c r="AY356" s="2" t="e">
        <f t="shared" si="123"/>
        <v>#REF!</v>
      </c>
      <c r="AZ356" s="2" t="s">
        <v>63</v>
      </c>
      <c r="BA356" s="2" t="e">
        <f>IF(BG356="A",0,IF(AZ356="s",14*#REF!,IF(AZ356="T",11*#REF!,"HATA")))</f>
        <v>#REF!</v>
      </c>
      <c r="BB356" s="2" t="e">
        <f t="shared" si="124"/>
        <v>#REF!</v>
      </c>
      <c r="BC356" s="2" t="e">
        <f t="shared" si="125"/>
        <v>#REF!</v>
      </c>
      <c r="BD356" s="2" t="e">
        <f>IF(BC356-#REF!=0,"DOĞRU","YANLIŞ")</f>
        <v>#REF!</v>
      </c>
      <c r="BE356" s="2" t="e">
        <f>#REF!-BC356</f>
        <v>#REF!</v>
      </c>
      <c r="BF356" s="2">
        <v>0</v>
      </c>
      <c r="BH356" s="2">
        <v>0</v>
      </c>
      <c r="BJ356" s="2">
        <v>7</v>
      </c>
      <c r="BL356" s="7" t="e">
        <f>#REF!*14</f>
        <v>#REF!</v>
      </c>
      <c r="BM356" s="9"/>
      <c r="BN356" s="8"/>
      <c r="BO356" s="13"/>
      <c r="BP356" s="13"/>
      <c r="BQ356" s="13"/>
      <c r="BR356" s="13"/>
      <c r="BS356" s="13"/>
      <c r="BT356" s="10"/>
      <c r="BU356" s="11"/>
      <c r="BV356" s="12"/>
      <c r="CC356" s="51"/>
      <c r="CD356" s="51"/>
      <c r="CE356" s="51"/>
      <c r="CF356" s="52"/>
      <c r="CG356" s="52"/>
      <c r="CH356" s="52"/>
      <c r="CI356" s="52"/>
      <c r="CJ356" s="42"/>
      <c r="CK356" s="42"/>
    </row>
    <row r="357" spans="1:89" hidden="1" x14ac:dyDescent="0.25">
      <c r="A357" s="54" t="s">
        <v>250</v>
      </c>
      <c r="B357" s="54" t="s">
        <v>251</v>
      </c>
      <c r="C357" s="2" t="s">
        <v>251</v>
      </c>
      <c r="D357" s="4" t="s">
        <v>60</v>
      </c>
      <c r="E357" s="4" t="s">
        <v>60</v>
      </c>
      <c r="F357" s="5" t="e">
        <f>IF(AZ357="S",
IF(#REF!+BH357=2012,
IF(#REF!=1,"12-13/1",
IF(#REF!=2,"12-13/2",
IF(#REF!=3,"13-14/1",
IF(#REF!=4,"13-14/2","Hata1")))),
IF(#REF!+BH357=2013,
IF(#REF!=1,"13-14/1",
IF(#REF!=2,"13-14/2",
IF(#REF!=3,"14-15/1",
IF(#REF!=4,"14-15/2","Hata2")))),
IF(#REF!+BH357=2014,
IF(#REF!=1,"14-15/1",
IF(#REF!=2,"14-15/2",
IF(#REF!=3,"15-16/1",
IF(#REF!=4,"15-16/2","Hata3")))),
IF(#REF!+BH357=2015,
IF(#REF!=1,"15-16/1",
IF(#REF!=2,"15-16/2",
IF(#REF!=3,"16-17/1",
IF(#REF!=4,"16-17/2","Hata4")))),
IF(#REF!+BH357=2016,
IF(#REF!=1,"16-17/1",
IF(#REF!=2,"16-17/2",
IF(#REF!=3,"17-18/1",
IF(#REF!=4,"17-18/2","Hata5")))),
IF(#REF!+BH357=2017,
IF(#REF!=1,"17-18/1",
IF(#REF!=2,"17-18/2",
IF(#REF!=3,"18-19/1",
IF(#REF!=4,"18-19/2","Hata6")))),
IF(#REF!+BH357=2018,
IF(#REF!=1,"18-19/1",
IF(#REF!=2,"18-19/2",
IF(#REF!=3,"19-20/1",
IF(#REF!=4,"19-20/2","Hata7")))),
IF(#REF!+BH357=2019,
IF(#REF!=1,"19-20/1",
IF(#REF!=2,"19-20/2",
IF(#REF!=3,"20-21/1",
IF(#REF!=4,"20-21/2","Hata8")))),
IF(#REF!+BH357=2020,
IF(#REF!=1,"20-21/1",
IF(#REF!=2,"20-21/2",
IF(#REF!=3,"21-22/1",
IF(#REF!=4,"21-22/2","Hata9")))),
IF(#REF!+BH357=2021,
IF(#REF!=1,"21-22/1",
IF(#REF!=2,"21-22/2",
IF(#REF!=3,"22-23/1",
IF(#REF!=4,"22-23/2","Hata10")))),
IF(#REF!+BH357=2022,
IF(#REF!=1,"22-23/1",
IF(#REF!=2,"22-23/2",
IF(#REF!=3,"23-24/1",
IF(#REF!=4,"23-24/2","Hata11")))),
IF(#REF!+BH357=2023,
IF(#REF!=1,"23-24/1",
IF(#REF!=2,"23-24/2",
IF(#REF!=3,"24-25/1",
IF(#REF!=4,"24-25/2","Hata12")))),
)))))))))))),
IF(AZ357="T",
IF(#REF!+BH357=2012,
IF(#REF!=1,"12-13/1",
IF(#REF!=2,"12-13/2",
IF(#REF!=3,"12-13/3",
IF(#REF!=4,"13-14/1",
IF(#REF!=5,"13-14/2",
IF(#REF!=6,"13-14/3","Hata1")))))),
IF(#REF!+BH357=2013,
IF(#REF!=1,"13-14/1",
IF(#REF!=2,"13-14/2",
IF(#REF!=3,"13-14/3",
IF(#REF!=4,"14-15/1",
IF(#REF!=5,"14-15/2",
IF(#REF!=6,"14-15/3","Hata2")))))),
IF(#REF!+BH357=2014,
IF(#REF!=1,"14-15/1",
IF(#REF!=2,"14-15/2",
IF(#REF!=3,"14-15/3",
IF(#REF!=4,"15-16/1",
IF(#REF!=5,"15-16/2",
IF(#REF!=6,"15-16/3","Hata3")))))),
IF(AND(#REF!+#REF!&gt;2014,#REF!+#REF!&lt;2015,BH357=1),
IF(#REF!=0.1,"14-15/0.1",
IF(#REF!=0.2,"14-15/0.2",
IF(#REF!=0.3,"14-15/0.3","Hata4"))),
IF(#REF!+BH357=2015,
IF(#REF!=1,"15-16/1",
IF(#REF!=2,"15-16/2",
IF(#REF!=3,"15-16/3",
IF(#REF!=4,"16-17/1",
IF(#REF!=5,"16-17/2",
IF(#REF!=6,"16-17/3","Hata5")))))),
IF(#REF!+BH357=2016,
IF(#REF!=1,"16-17/1",
IF(#REF!=2,"16-17/2",
IF(#REF!=3,"16-17/3",
IF(#REF!=4,"17-18/1",
IF(#REF!=5,"17-18/2",
IF(#REF!=6,"17-18/3","Hata6")))))),
IF(#REF!+BH357=2017,
IF(#REF!=1,"17-18/1",
IF(#REF!=2,"17-18/2",
IF(#REF!=3,"17-18/3",
IF(#REF!=4,"18-19/1",
IF(#REF!=5,"18-19/2",
IF(#REF!=6,"18-19/3","Hata7")))))),
IF(#REF!+BH357=2018,
IF(#REF!=1,"18-19/1",
IF(#REF!=2,"18-19/2",
IF(#REF!=3,"18-19/3",
IF(#REF!=4,"19-20/1",
IF(#REF!=5," 19-20/2",
IF(#REF!=6,"19-20/3","Hata8")))))),
IF(#REF!+BH357=2019,
IF(#REF!=1,"19-20/1",
IF(#REF!=2,"19-20/2",
IF(#REF!=3,"19-20/3",
IF(#REF!=4,"20-21/1",
IF(#REF!=5,"20-21/2",
IF(#REF!=6,"20-21/3","Hata9")))))),
IF(#REF!+BH357=2020,
IF(#REF!=1,"20-21/1",
IF(#REF!=2,"20-21/2",
IF(#REF!=3,"20-21/3",
IF(#REF!=4,"21-22/1",
IF(#REF!=5,"21-22/2",
IF(#REF!=6,"21-22/3","Hata10")))))),
IF(#REF!+BH357=2021,
IF(#REF!=1,"21-22/1",
IF(#REF!=2,"21-22/2",
IF(#REF!=3,"21-22/3",
IF(#REF!=4,"22-23/1",
IF(#REF!=5,"22-23/2",
IF(#REF!=6,"22-23/3","Hata11")))))),
IF(#REF!+BH357=2022,
IF(#REF!=1,"22-23/1",
IF(#REF!=2,"22-23/2",
IF(#REF!=3,"22-23/3",
IF(#REF!=4,"23-24/1",
IF(#REF!=5,"23-24/2",
IF(#REF!=6,"23-24/3","Hata12")))))),
IF(#REF!+BH357=2023,
IF(#REF!=1,"23-24/1",
IF(#REF!=2,"23-24/2",
IF(#REF!=3,"23-24/3",
IF(#REF!=4,"24-25/1",
IF(#REF!=5,"24-25/2",
IF(#REF!=6,"24-25/3","Hata13")))))),
))))))))))))))
)</f>
        <v>#REF!</v>
      </c>
      <c r="G357" s="4"/>
      <c r="H357" s="54" t="s">
        <v>156</v>
      </c>
      <c r="I357" s="2">
        <v>54709</v>
      </c>
      <c r="J357" s="2" t="s">
        <v>107</v>
      </c>
      <c r="O357" s="2" t="s">
        <v>253</v>
      </c>
      <c r="P357" s="2" t="s">
        <v>253</v>
      </c>
      <c r="Q357" s="55">
        <v>0</v>
      </c>
      <c r="R357" s="2">
        <f>VLOOKUP($Q357,[1]sistem!$I$3:$L$10,2,FALSE)</f>
        <v>0</v>
      </c>
      <c r="S357" s="2">
        <f>VLOOKUP($Q357,[1]sistem!$I$3:$L$10,3,FALSE)</f>
        <v>0</v>
      </c>
      <c r="T357" s="2">
        <f>VLOOKUP($Q357,[1]sistem!$I$3:$L$10,4,FALSE)</f>
        <v>0</v>
      </c>
      <c r="U357" s="2" t="e">
        <f>VLOOKUP($AZ357,[1]sistem!$I$13:$L$14,2,FALSE)*#REF!</f>
        <v>#REF!</v>
      </c>
      <c r="V357" s="2" t="e">
        <f>VLOOKUP($AZ357,[1]sistem!$I$13:$L$14,3,FALSE)*#REF!</f>
        <v>#REF!</v>
      </c>
      <c r="W357" s="2" t="e">
        <f>VLOOKUP($AZ357,[1]sistem!$I$13:$L$14,4,FALSE)*#REF!</f>
        <v>#REF!</v>
      </c>
      <c r="X357" s="2" t="e">
        <f t="shared" si="112"/>
        <v>#REF!</v>
      </c>
      <c r="Y357" s="2" t="e">
        <f t="shared" si="113"/>
        <v>#REF!</v>
      </c>
      <c r="Z357" s="2" t="e">
        <f t="shared" si="114"/>
        <v>#REF!</v>
      </c>
      <c r="AA357" s="2" t="e">
        <f t="shared" si="115"/>
        <v>#REF!</v>
      </c>
      <c r="AB357" s="2">
        <f>VLOOKUP(AZ357,[1]sistem!$I$18:$J$19,2,FALSE)</f>
        <v>14</v>
      </c>
      <c r="AC357" s="2">
        <v>0.25</v>
      </c>
      <c r="AD357" s="2">
        <f>VLOOKUP($Q357,[1]sistem!$I$3:$M$10,5,FALSE)</f>
        <v>0</v>
      </c>
      <c r="AG357" s="2" t="e">
        <f>(#REF!+#REF!)*AB357</f>
        <v>#REF!</v>
      </c>
      <c r="AH357" s="2">
        <f>VLOOKUP($Q357,[1]sistem!$I$3:$N$10,6,FALSE)</f>
        <v>0</v>
      </c>
      <c r="AI357" s="2">
        <v>2</v>
      </c>
      <c r="AJ357" s="2">
        <f t="shared" si="116"/>
        <v>0</v>
      </c>
      <c r="AK357" s="2">
        <f>VLOOKUP($AZ357,[1]sistem!$I$18:$K$19,3,FALSE)</f>
        <v>14</v>
      </c>
      <c r="AL357" s="2" t="e">
        <f>AK357*#REF!</f>
        <v>#REF!</v>
      </c>
      <c r="AM357" s="2" t="e">
        <f t="shared" si="117"/>
        <v>#REF!</v>
      </c>
      <c r="AN357" s="2">
        <f t="shared" si="127"/>
        <v>25</v>
      </c>
      <c r="AO357" s="2" t="e">
        <f t="shared" si="118"/>
        <v>#REF!</v>
      </c>
      <c r="AP357" s="2" t="e">
        <f>ROUND(AO357-#REF!,0)</f>
        <v>#REF!</v>
      </c>
      <c r="AQ357" s="2">
        <f>IF(AZ357="s",IF(Q357=0,0,
IF(Q357=1,#REF!*4*4,
IF(Q357=2,0,
IF(Q357=3,#REF!*4*2,
IF(Q357=4,0,
IF(Q357=5,0,
IF(Q357=6,0,
IF(Q357=7,0)))))))),
IF(AZ357="t",
IF(Q357=0,0,
IF(Q357=1,#REF!*4*4*0.8,
IF(Q357=2,0,
IF(Q357=3,#REF!*4*2*0.8,
IF(Q357=4,0,
IF(Q357=5,0,
IF(Q357=6,0,
IF(Q357=7,0))))))))))</f>
        <v>0</v>
      </c>
      <c r="AR357" s="2">
        <f>IF(AZ357="s",
IF(Q357=0,0,
IF(Q357=1,0,
IF(Q357=2,#REF!*4*2,
IF(Q357=3,#REF!*4,
IF(Q357=4,#REF!*4,
IF(Q357=5,0,
IF(Q357=6,0,
IF(Q357=7,#REF!*4)))))))),
IF(AZ357="t",
IF(Q357=0,0,
IF(Q357=1,0,
IF(Q357=2,#REF!*4*2*0.8,
IF(Q357=3,#REF!*4*0.8,
IF(Q357=4,#REF!*4*0.8,
IF(Q357=5,0,
IF(Q357=6,0,
IF(Q357=7,#REF!*4))))))))))</f>
        <v>0</v>
      </c>
      <c r="AS357" s="2">
        <f>IF(AZ357="s",
IF(Q357=0,0,
IF(Q357=1,#REF!*2,
IF(Q357=2,#REF!*2,
IF(Q357=3,#REF!*2,
IF(Q357=4,#REF!*2,
IF(Q357=5,#REF!*2,
IF(Q357=6,#REF!*2,
IF(Q357=7,#REF!*2)))))))),
IF(AZ357="t",
IF(Q357=0,#REF!*2*0.8,
IF(Q357=1,#REF!*2*0.8,
IF(Q357=2,#REF!*2*0.8,
IF(Q357=3,#REF!*2*0.8,
IF(Q357=4,#REF!*2*0.8,
IF(Q357=5,#REF!*2*0.8,
IF(Q357=6,#REF!*1*0.8,
IF(Q357=7,#REF!*2))))))))))</f>
        <v>0</v>
      </c>
      <c r="AT357" s="2" t="e">
        <f t="shared" si="119"/>
        <v>#REF!</v>
      </c>
      <c r="AU357" s="2">
        <f>IF(AZ357="s",
IF(Q357=0,0,
IF(Q357=1,(14-2)*(#REF!+#REF!)/4*4,
IF(Q357=2,(14-2)*(#REF!+#REF!)/4*2,
IF(Q357=3,(14-2)*(#REF!+#REF!)/4*3,
IF(Q357=4,(14-2)*(#REF!+#REF!)/4,
IF(Q357=5,(14-2)*#REF!/4,
IF(Q357=6,0,
IF(Q357=7,(14)*#REF!)))))))),
IF(AZ357="t",
IF(Q357=0,0,
IF(Q357=1,(11-2)*(#REF!+#REF!)/4*4,
IF(Q357=2,(11-2)*(#REF!+#REF!)/4*2,
IF(Q357=3,(11-2)*(#REF!+#REF!)/4*3,
IF(Q357=4,(11-2)*(#REF!+#REF!)/4,
IF(Q357=5,(11-2)*#REF!/4,
IF(Q357=6,0,
IF(Q357=7,(11)*#REF!))))))))))</f>
        <v>0</v>
      </c>
      <c r="AV357" s="2" t="e">
        <f t="shared" si="120"/>
        <v>#REF!</v>
      </c>
      <c r="AW357" s="2">
        <f t="shared" si="121"/>
        <v>0</v>
      </c>
      <c r="AX357" s="2">
        <f t="shared" si="122"/>
        <v>0</v>
      </c>
      <c r="AY357" s="2">
        <f t="shared" si="123"/>
        <v>0</v>
      </c>
      <c r="AZ357" s="2" t="s">
        <v>63</v>
      </c>
      <c r="BA357" s="2" t="e">
        <f>IF(BG357="A",0,IF(AZ357="s",14*#REF!,IF(AZ357="T",11*#REF!,"HATA")))</f>
        <v>#REF!</v>
      </c>
      <c r="BB357" s="2" t="e">
        <f t="shared" si="124"/>
        <v>#REF!</v>
      </c>
      <c r="BC357" s="2" t="e">
        <f t="shared" si="125"/>
        <v>#REF!</v>
      </c>
      <c r="BD357" s="2" t="e">
        <f>IF(BC357-#REF!=0,"DOĞRU","YANLIŞ")</f>
        <v>#REF!</v>
      </c>
      <c r="BE357" s="2" t="e">
        <f>#REF!-BC357</f>
        <v>#REF!</v>
      </c>
      <c r="BF357" s="2">
        <v>0</v>
      </c>
      <c r="BH357" s="2">
        <v>0</v>
      </c>
      <c r="BJ357" s="2">
        <v>0</v>
      </c>
      <c r="BL357" s="7" t="e">
        <f>#REF!*14</f>
        <v>#REF!</v>
      </c>
      <c r="BM357" s="9"/>
      <c r="BN357" s="8"/>
      <c r="BO357" s="13"/>
      <c r="BP357" s="13"/>
      <c r="BQ357" s="13"/>
      <c r="BR357" s="13"/>
      <c r="BS357" s="13"/>
      <c r="BT357" s="10"/>
      <c r="BU357" s="11"/>
      <c r="BV357" s="12"/>
      <c r="CC357" s="51"/>
      <c r="CD357" s="51"/>
      <c r="CE357" s="51"/>
      <c r="CF357" s="52"/>
      <c r="CG357" s="52"/>
      <c r="CH357" s="52"/>
      <c r="CI357" s="52"/>
      <c r="CJ357" s="42"/>
      <c r="CK357" s="42"/>
    </row>
    <row r="358" spans="1:89" hidden="1" x14ac:dyDescent="0.25">
      <c r="A358" s="2" t="s">
        <v>104</v>
      </c>
      <c r="B358" s="2" t="s">
        <v>105</v>
      </c>
      <c r="C358" s="2" t="s">
        <v>105</v>
      </c>
      <c r="D358" s="4" t="s">
        <v>60</v>
      </c>
      <c r="E358" s="4" t="s">
        <v>60</v>
      </c>
      <c r="F358" s="5" t="e">
        <f>IF(AZ358="S",
IF(#REF!+BH358=2012,
IF(#REF!=1,"12-13/1",
IF(#REF!=2,"12-13/2",
IF(#REF!=3,"13-14/1",
IF(#REF!=4,"13-14/2","Hata1")))),
IF(#REF!+BH358=2013,
IF(#REF!=1,"13-14/1",
IF(#REF!=2,"13-14/2",
IF(#REF!=3,"14-15/1",
IF(#REF!=4,"14-15/2","Hata2")))),
IF(#REF!+BH358=2014,
IF(#REF!=1,"14-15/1",
IF(#REF!=2,"14-15/2",
IF(#REF!=3,"15-16/1",
IF(#REF!=4,"15-16/2","Hata3")))),
IF(#REF!+BH358=2015,
IF(#REF!=1,"15-16/1",
IF(#REF!=2,"15-16/2",
IF(#REF!=3,"16-17/1",
IF(#REF!=4,"16-17/2","Hata4")))),
IF(#REF!+BH358=2016,
IF(#REF!=1,"16-17/1",
IF(#REF!=2,"16-17/2",
IF(#REF!=3,"17-18/1",
IF(#REF!=4,"17-18/2","Hata5")))),
IF(#REF!+BH358=2017,
IF(#REF!=1,"17-18/1",
IF(#REF!=2,"17-18/2",
IF(#REF!=3,"18-19/1",
IF(#REF!=4,"18-19/2","Hata6")))),
IF(#REF!+BH358=2018,
IF(#REF!=1,"18-19/1",
IF(#REF!=2,"18-19/2",
IF(#REF!=3,"19-20/1",
IF(#REF!=4,"19-20/2","Hata7")))),
IF(#REF!+BH358=2019,
IF(#REF!=1,"19-20/1",
IF(#REF!=2,"19-20/2",
IF(#REF!=3,"20-21/1",
IF(#REF!=4,"20-21/2","Hata8")))),
IF(#REF!+BH358=2020,
IF(#REF!=1,"20-21/1",
IF(#REF!=2,"20-21/2",
IF(#REF!=3,"21-22/1",
IF(#REF!=4,"21-22/2","Hata9")))),
IF(#REF!+BH358=2021,
IF(#REF!=1,"21-22/1",
IF(#REF!=2,"21-22/2",
IF(#REF!=3,"22-23/1",
IF(#REF!=4,"22-23/2","Hata10")))),
IF(#REF!+BH358=2022,
IF(#REF!=1,"22-23/1",
IF(#REF!=2,"22-23/2",
IF(#REF!=3,"23-24/1",
IF(#REF!=4,"23-24/2","Hata11")))),
IF(#REF!+BH358=2023,
IF(#REF!=1,"23-24/1",
IF(#REF!=2,"23-24/2",
IF(#REF!=3,"24-25/1",
IF(#REF!=4,"24-25/2","Hata12")))),
)))))))))))),
IF(AZ358="T",
IF(#REF!+BH358=2012,
IF(#REF!=1,"12-13/1",
IF(#REF!=2,"12-13/2",
IF(#REF!=3,"12-13/3",
IF(#REF!=4,"13-14/1",
IF(#REF!=5,"13-14/2",
IF(#REF!=6,"13-14/3","Hata1")))))),
IF(#REF!+BH358=2013,
IF(#REF!=1,"13-14/1",
IF(#REF!=2,"13-14/2",
IF(#REF!=3,"13-14/3",
IF(#REF!=4,"14-15/1",
IF(#REF!=5,"14-15/2",
IF(#REF!=6,"14-15/3","Hata2")))))),
IF(#REF!+BH358=2014,
IF(#REF!=1,"14-15/1",
IF(#REF!=2,"14-15/2",
IF(#REF!=3,"14-15/3",
IF(#REF!=4,"15-16/1",
IF(#REF!=5,"15-16/2",
IF(#REF!=6,"15-16/3","Hata3")))))),
IF(AND(#REF!+#REF!&gt;2014,#REF!+#REF!&lt;2015,BH358=1),
IF(#REF!=0.1,"14-15/0.1",
IF(#REF!=0.2,"14-15/0.2",
IF(#REF!=0.3,"14-15/0.3","Hata4"))),
IF(#REF!+BH358=2015,
IF(#REF!=1,"15-16/1",
IF(#REF!=2,"15-16/2",
IF(#REF!=3,"15-16/3",
IF(#REF!=4,"16-17/1",
IF(#REF!=5,"16-17/2",
IF(#REF!=6,"16-17/3","Hata5")))))),
IF(#REF!+BH358=2016,
IF(#REF!=1,"16-17/1",
IF(#REF!=2,"16-17/2",
IF(#REF!=3,"16-17/3",
IF(#REF!=4,"17-18/1",
IF(#REF!=5,"17-18/2",
IF(#REF!=6,"17-18/3","Hata6")))))),
IF(#REF!+BH358=2017,
IF(#REF!=1,"17-18/1",
IF(#REF!=2,"17-18/2",
IF(#REF!=3,"17-18/3",
IF(#REF!=4,"18-19/1",
IF(#REF!=5,"18-19/2",
IF(#REF!=6,"18-19/3","Hata7")))))),
IF(#REF!+BH358=2018,
IF(#REF!=1,"18-19/1",
IF(#REF!=2,"18-19/2",
IF(#REF!=3,"18-19/3",
IF(#REF!=4,"19-20/1",
IF(#REF!=5," 19-20/2",
IF(#REF!=6,"19-20/3","Hata8")))))),
IF(#REF!+BH358=2019,
IF(#REF!=1,"19-20/1",
IF(#REF!=2,"19-20/2",
IF(#REF!=3,"19-20/3",
IF(#REF!=4,"20-21/1",
IF(#REF!=5,"20-21/2",
IF(#REF!=6,"20-21/3","Hata9")))))),
IF(#REF!+BH358=2020,
IF(#REF!=1,"20-21/1",
IF(#REF!=2,"20-21/2",
IF(#REF!=3,"20-21/3",
IF(#REF!=4,"21-22/1",
IF(#REF!=5,"21-22/2",
IF(#REF!=6,"21-22/3","Hata10")))))),
IF(#REF!+BH358=2021,
IF(#REF!=1,"21-22/1",
IF(#REF!=2,"21-22/2",
IF(#REF!=3,"21-22/3",
IF(#REF!=4,"22-23/1",
IF(#REF!=5,"22-23/2",
IF(#REF!=6,"22-23/3","Hata11")))))),
IF(#REF!+BH358=2022,
IF(#REF!=1,"22-23/1",
IF(#REF!=2,"22-23/2",
IF(#REF!=3,"22-23/3",
IF(#REF!=4,"23-24/1",
IF(#REF!=5,"23-24/2",
IF(#REF!=6,"23-24/3","Hata12")))))),
IF(#REF!+BH358=2023,
IF(#REF!=1,"23-24/1",
IF(#REF!=2,"23-24/2",
IF(#REF!=3,"23-24/3",
IF(#REF!=4,"24-25/1",
IF(#REF!=5,"24-25/2",
IF(#REF!=6,"24-25/3","Hata13")))))),
))))))))))))))
)</f>
        <v>#REF!</v>
      </c>
      <c r="G358" s="4"/>
      <c r="H358" s="2" t="s">
        <v>157</v>
      </c>
      <c r="I358" s="2">
        <v>54712</v>
      </c>
      <c r="J358" s="2" t="s">
        <v>107</v>
      </c>
      <c r="O358" s="2" t="s">
        <v>108</v>
      </c>
      <c r="P358" s="2" t="s">
        <v>109</v>
      </c>
      <c r="Q358" s="5">
        <v>7</v>
      </c>
      <c r="R358" s="2">
        <f>VLOOKUP($Q358,[1]sistem!$I$3:$L$10,2,FALSE)</f>
        <v>0</v>
      </c>
      <c r="S358" s="2">
        <f>VLOOKUP($Q358,[1]sistem!$I$3:$L$10,3,FALSE)</f>
        <v>1</v>
      </c>
      <c r="T358" s="2">
        <f>VLOOKUP($Q358,[1]sistem!$I$3:$L$10,4,FALSE)</f>
        <v>1</v>
      </c>
      <c r="U358" s="2" t="e">
        <f>VLOOKUP($AZ358,[1]sistem!$I$13:$L$14,2,FALSE)*#REF!</f>
        <v>#REF!</v>
      </c>
      <c r="V358" s="2" t="e">
        <f>VLOOKUP($AZ358,[1]sistem!$I$13:$L$14,3,FALSE)*#REF!</f>
        <v>#REF!</v>
      </c>
      <c r="W358" s="2" t="e">
        <f>VLOOKUP($AZ358,[1]sistem!$I$13:$L$14,4,FALSE)*#REF!</f>
        <v>#REF!</v>
      </c>
      <c r="X358" s="2" t="e">
        <f t="shared" si="112"/>
        <v>#REF!</v>
      </c>
      <c r="Y358" s="2" t="e">
        <f t="shared" si="113"/>
        <v>#REF!</v>
      </c>
      <c r="Z358" s="2" t="e">
        <f t="shared" si="114"/>
        <v>#REF!</v>
      </c>
      <c r="AA358" s="2" t="e">
        <f t="shared" si="115"/>
        <v>#REF!</v>
      </c>
      <c r="AB358" s="2">
        <f>VLOOKUP(AZ358,[1]sistem!$I$18:$J$19,2,FALSE)</f>
        <v>14</v>
      </c>
      <c r="AC358" s="2">
        <v>0.25</v>
      </c>
      <c r="AD358" s="2">
        <f>VLOOKUP($Q358,[1]sistem!$I$3:$M$10,5,FALSE)</f>
        <v>1</v>
      </c>
      <c r="AG358" s="2" t="e">
        <f>(#REF!+#REF!)*AB358</f>
        <v>#REF!</v>
      </c>
      <c r="AH358" s="2">
        <f>VLOOKUP($Q358,[1]sistem!$I$3:$N$10,6,FALSE)</f>
        <v>2</v>
      </c>
      <c r="AI358" s="2">
        <v>2</v>
      </c>
      <c r="AJ358" s="2">
        <f t="shared" si="116"/>
        <v>4</v>
      </c>
      <c r="AK358" s="2">
        <f>VLOOKUP($AZ358,[1]sistem!$I$18:$K$19,3,FALSE)</f>
        <v>14</v>
      </c>
      <c r="AL358" s="2" t="e">
        <f>AK358*#REF!</f>
        <v>#REF!</v>
      </c>
      <c r="AM358" s="2" t="e">
        <f t="shared" si="117"/>
        <v>#REF!</v>
      </c>
      <c r="AN358" s="2">
        <f t="shared" si="127"/>
        <v>25</v>
      </c>
      <c r="AO358" s="2" t="e">
        <f t="shared" si="118"/>
        <v>#REF!</v>
      </c>
      <c r="AP358" s="2" t="e">
        <f>ROUND(AO358-#REF!,0)</f>
        <v>#REF!</v>
      </c>
      <c r="AQ358" s="2">
        <f>IF(AZ358="s",IF(Q358=0,0,
IF(Q358=1,#REF!*4*4,
IF(Q358=2,0,
IF(Q358=3,#REF!*4*2,
IF(Q358=4,0,
IF(Q358=5,0,
IF(Q358=6,0,
IF(Q358=7,0)))))))),
IF(AZ358="t",
IF(Q358=0,0,
IF(Q358=1,#REF!*4*4*0.8,
IF(Q358=2,0,
IF(Q358=3,#REF!*4*2*0.8,
IF(Q358=4,0,
IF(Q358=5,0,
IF(Q358=6,0,
IF(Q358=7,0))))))))))</f>
        <v>0</v>
      </c>
      <c r="AR358" s="2" t="e">
        <f>IF(AZ358="s",
IF(Q358=0,0,
IF(Q358=1,0,
IF(Q358=2,#REF!*4*2,
IF(Q358=3,#REF!*4,
IF(Q358=4,#REF!*4,
IF(Q358=5,0,
IF(Q358=6,0,
IF(Q358=7,#REF!*4)))))))),
IF(AZ358="t",
IF(Q358=0,0,
IF(Q358=1,0,
IF(Q358=2,#REF!*4*2*0.8,
IF(Q358=3,#REF!*4*0.8,
IF(Q358=4,#REF!*4*0.8,
IF(Q358=5,0,
IF(Q358=6,0,
IF(Q358=7,#REF!*4))))))))))</f>
        <v>#REF!</v>
      </c>
      <c r="AS358" s="2" t="e">
        <f>IF(AZ358="s",
IF(Q358=0,0,
IF(Q358=1,#REF!*2,
IF(Q358=2,#REF!*2,
IF(Q358=3,#REF!*2,
IF(Q358=4,#REF!*2,
IF(Q358=5,#REF!*2,
IF(Q358=6,#REF!*2,
IF(Q358=7,#REF!*2)))))))),
IF(AZ358="t",
IF(Q358=0,#REF!*2*0.8,
IF(Q358=1,#REF!*2*0.8,
IF(Q358=2,#REF!*2*0.8,
IF(Q358=3,#REF!*2*0.8,
IF(Q358=4,#REF!*2*0.8,
IF(Q358=5,#REF!*2*0.8,
IF(Q358=6,#REF!*1*0.8,
IF(Q358=7,#REF!*2))))))))))</f>
        <v>#REF!</v>
      </c>
      <c r="AT358" s="2" t="e">
        <f t="shared" si="119"/>
        <v>#REF!</v>
      </c>
      <c r="AU358" s="2" t="e">
        <f>IF(AZ358="s",
IF(Q358=0,0,
IF(Q358=1,(14-2)*(#REF!+#REF!)/4*4,
IF(Q358=2,(14-2)*(#REF!+#REF!)/4*2,
IF(Q358=3,(14-2)*(#REF!+#REF!)/4*3,
IF(Q358=4,(14-2)*(#REF!+#REF!)/4,
IF(Q358=5,(14-2)*#REF!/4,
IF(Q358=6,0,
IF(Q358=7,(14)*#REF!)))))))),
IF(AZ358="t",
IF(Q358=0,0,
IF(Q358=1,(11-2)*(#REF!+#REF!)/4*4,
IF(Q358=2,(11-2)*(#REF!+#REF!)/4*2,
IF(Q358=3,(11-2)*(#REF!+#REF!)/4*3,
IF(Q358=4,(11-2)*(#REF!+#REF!)/4,
IF(Q358=5,(11-2)*#REF!/4,
IF(Q358=6,0,
IF(Q358=7,(11)*#REF!))))))))))</f>
        <v>#REF!</v>
      </c>
      <c r="AV358" s="2" t="e">
        <f t="shared" si="120"/>
        <v>#REF!</v>
      </c>
      <c r="AW358" s="2">
        <f t="shared" si="121"/>
        <v>8</v>
      </c>
      <c r="AX358" s="2">
        <f t="shared" si="122"/>
        <v>4</v>
      </c>
      <c r="AY358" s="2" t="e">
        <f t="shared" si="123"/>
        <v>#REF!</v>
      </c>
      <c r="AZ358" s="2" t="s">
        <v>63</v>
      </c>
      <c r="BA358" s="2">
        <f>IF(BG358="A",0,IF(AZ358="s",14*#REF!,IF(AZ358="T",11*#REF!,"HATA")))</f>
        <v>0</v>
      </c>
      <c r="BB358" s="2" t="e">
        <f t="shared" si="124"/>
        <v>#REF!</v>
      </c>
      <c r="BC358" s="2" t="e">
        <f t="shared" si="125"/>
        <v>#REF!</v>
      </c>
      <c r="BD358" s="2" t="e">
        <f>IF(BC358-#REF!=0,"DOĞRU","YANLIŞ")</f>
        <v>#REF!</v>
      </c>
      <c r="BE358" s="2" t="e">
        <f>#REF!-BC358</f>
        <v>#REF!</v>
      </c>
      <c r="BF358" s="2">
        <v>0</v>
      </c>
      <c r="BG358" s="2" t="s">
        <v>110</v>
      </c>
      <c r="BH358" s="2">
        <v>0</v>
      </c>
      <c r="BJ358" s="2">
        <v>7</v>
      </c>
      <c r="BL358" s="7" t="e">
        <f>#REF!*14</f>
        <v>#REF!</v>
      </c>
      <c r="BM358" s="9"/>
      <c r="BN358" s="8"/>
      <c r="BO358" s="13"/>
      <c r="BP358" s="13"/>
      <c r="BQ358" s="13"/>
      <c r="BR358" s="13"/>
      <c r="BS358" s="13"/>
      <c r="BT358" s="10"/>
      <c r="BU358" s="11"/>
      <c r="BV358" s="12"/>
      <c r="CC358" s="41"/>
      <c r="CD358" s="41"/>
      <c r="CE358" s="41"/>
      <c r="CF358" s="42"/>
      <c r="CG358" s="42"/>
      <c r="CH358" s="42"/>
      <c r="CI358" s="42"/>
      <c r="CJ358" s="42"/>
      <c r="CK358" s="42"/>
    </row>
    <row r="359" spans="1:89" hidden="1" x14ac:dyDescent="0.25">
      <c r="A359" s="2" t="s">
        <v>245</v>
      </c>
      <c r="B359" s="2" t="s">
        <v>246</v>
      </c>
      <c r="C359" s="2" t="s">
        <v>246</v>
      </c>
      <c r="D359" s="4" t="s">
        <v>60</v>
      </c>
      <c r="E359" s="4" t="s">
        <v>60</v>
      </c>
      <c r="F359" s="5" t="e">
        <f>IF(AZ359="S",
IF(#REF!+BH359=2012,
IF(#REF!=1,"12-13/1",
IF(#REF!=2,"12-13/2",
IF(#REF!=3,"13-14/1",
IF(#REF!=4,"13-14/2","Hata1")))),
IF(#REF!+BH359=2013,
IF(#REF!=1,"13-14/1",
IF(#REF!=2,"13-14/2",
IF(#REF!=3,"14-15/1",
IF(#REF!=4,"14-15/2","Hata2")))),
IF(#REF!+BH359=2014,
IF(#REF!=1,"14-15/1",
IF(#REF!=2,"14-15/2",
IF(#REF!=3,"15-16/1",
IF(#REF!=4,"15-16/2","Hata3")))),
IF(#REF!+BH359=2015,
IF(#REF!=1,"15-16/1",
IF(#REF!=2,"15-16/2",
IF(#REF!=3,"16-17/1",
IF(#REF!=4,"16-17/2","Hata4")))),
IF(#REF!+BH359=2016,
IF(#REF!=1,"16-17/1",
IF(#REF!=2,"16-17/2",
IF(#REF!=3,"17-18/1",
IF(#REF!=4,"17-18/2","Hata5")))),
IF(#REF!+BH359=2017,
IF(#REF!=1,"17-18/1",
IF(#REF!=2,"17-18/2",
IF(#REF!=3,"18-19/1",
IF(#REF!=4,"18-19/2","Hata6")))),
IF(#REF!+BH359=2018,
IF(#REF!=1,"18-19/1",
IF(#REF!=2,"18-19/2",
IF(#REF!=3,"19-20/1",
IF(#REF!=4,"19-20/2","Hata7")))),
IF(#REF!+BH359=2019,
IF(#REF!=1,"19-20/1",
IF(#REF!=2,"19-20/2",
IF(#REF!=3,"20-21/1",
IF(#REF!=4,"20-21/2","Hata8")))),
IF(#REF!+BH359=2020,
IF(#REF!=1,"20-21/1",
IF(#REF!=2,"20-21/2",
IF(#REF!=3,"21-22/1",
IF(#REF!=4,"21-22/2","Hata9")))),
IF(#REF!+BH359=2021,
IF(#REF!=1,"21-22/1",
IF(#REF!=2,"21-22/2",
IF(#REF!=3,"22-23/1",
IF(#REF!=4,"22-23/2","Hata10")))),
IF(#REF!+BH359=2022,
IF(#REF!=1,"22-23/1",
IF(#REF!=2,"22-23/2",
IF(#REF!=3,"23-24/1",
IF(#REF!=4,"23-24/2","Hata11")))),
IF(#REF!+BH359=2023,
IF(#REF!=1,"23-24/1",
IF(#REF!=2,"23-24/2",
IF(#REF!=3,"24-25/1",
IF(#REF!=4,"24-25/2","Hata12")))),
)))))))))))),
IF(AZ359="T",
IF(#REF!+BH359=2012,
IF(#REF!=1,"12-13/1",
IF(#REF!=2,"12-13/2",
IF(#REF!=3,"12-13/3",
IF(#REF!=4,"13-14/1",
IF(#REF!=5,"13-14/2",
IF(#REF!=6,"13-14/3","Hata1")))))),
IF(#REF!+BH359=2013,
IF(#REF!=1,"13-14/1",
IF(#REF!=2,"13-14/2",
IF(#REF!=3,"13-14/3",
IF(#REF!=4,"14-15/1",
IF(#REF!=5,"14-15/2",
IF(#REF!=6,"14-15/3","Hata2")))))),
IF(#REF!+BH359=2014,
IF(#REF!=1,"14-15/1",
IF(#REF!=2,"14-15/2",
IF(#REF!=3,"14-15/3",
IF(#REF!=4,"15-16/1",
IF(#REF!=5,"15-16/2",
IF(#REF!=6,"15-16/3","Hata3")))))),
IF(AND(#REF!+#REF!&gt;2014,#REF!+#REF!&lt;2015,BH359=1),
IF(#REF!=0.1,"14-15/0.1",
IF(#REF!=0.2,"14-15/0.2",
IF(#REF!=0.3,"14-15/0.3","Hata4"))),
IF(#REF!+BH359=2015,
IF(#REF!=1,"15-16/1",
IF(#REF!=2,"15-16/2",
IF(#REF!=3,"15-16/3",
IF(#REF!=4,"16-17/1",
IF(#REF!=5,"16-17/2",
IF(#REF!=6,"16-17/3","Hata5")))))),
IF(#REF!+BH359=2016,
IF(#REF!=1,"16-17/1",
IF(#REF!=2,"16-17/2",
IF(#REF!=3,"16-17/3",
IF(#REF!=4,"17-18/1",
IF(#REF!=5,"17-18/2",
IF(#REF!=6,"17-18/3","Hata6")))))),
IF(#REF!+BH359=2017,
IF(#REF!=1,"17-18/1",
IF(#REF!=2,"17-18/2",
IF(#REF!=3,"17-18/3",
IF(#REF!=4,"18-19/1",
IF(#REF!=5,"18-19/2",
IF(#REF!=6,"18-19/3","Hata7")))))),
IF(#REF!+BH359=2018,
IF(#REF!=1,"18-19/1",
IF(#REF!=2,"18-19/2",
IF(#REF!=3,"18-19/3",
IF(#REF!=4,"19-20/1",
IF(#REF!=5," 19-20/2",
IF(#REF!=6,"19-20/3","Hata8")))))),
IF(#REF!+BH359=2019,
IF(#REF!=1,"19-20/1",
IF(#REF!=2,"19-20/2",
IF(#REF!=3,"19-20/3",
IF(#REF!=4,"20-21/1",
IF(#REF!=5,"20-21/2",
IF(#REF!=6,"20-21/3","Hata9")))))),
IF(#REF!+BH359=2020,
IF(#REF!=1,"20-21/1",
IF(#REF!=2,"20-21/2",
IF(#REF!=3,"20-21/3",
IF(#REF!=4,"21-22/1",
IF(#REF!=5,"21-22/2",
IF(#REF!=6,"21-22/3","Hata10")))))),
IF(#REF!+BH359=2021,
IF(#REF!=1,"21-22/1",
IF(#REF!=2,"21-22/2",
IF(#REF!=3,"21-22/3",
IF(#REF!=4,"22-23/1",
IF(#REF!=5,"22-23/2",
IF(#REF!=6,"22-23/3","Hata11")))))),
IF(#REF!+BH359=2022,
IF(#REF!=1,"22-23/1",
IF(#REF!=2,"22-23/2",
IF(#REF!=3,"22-23/3",
IF(#REF!=4,"23-24/1",
IF(#REF!=5,"23-24/2",
IF(#REF!=6,"23-24/3","Hata12")))))),
IF(#REF!+BH359=2023,
IF(#REF!=1,"23-24/1",
IF(#REF!=2,"23-24/2",
IF(#REF!=3,"23-24/3",
IF(#REF!=4,"24-25/1",
IF(#REF!=5,"24-25/2",
IF(#REF!=6,"24-25/3","Hata13")))))),
))))))))))))))
)</f>
        <v>#REF!</v>
      </c>
      <c r="G359" s="4"/>
      <c r="H359" s="2" t="s">
        <v>157</v>
      </c>
      <c r="I359" s="2">
        <v>54712</v>
      </c>
      <c r="J359" s="2" t="s">
        <v>107</v>
      </c>
      <c r="L359" s="2">
        <v>4358</v>
      </c>
      <c r="Q359" s="5">
        <v>0</v>
      </c>
      <c r="R359" s="2">
        <f>VLOOKUP($Q359,[1]sistem!$I$3:$L$10,2,FALSE)</f>
        <v>0</v>
      </c>
      <c r="S359" s="2">
        <f>VLOOKUP($Q359,[1]sistem!$I$3:$L$10,3,FALSE)</f>
        <v>0</v>
      </c>
      <c r="T359" s="2">
        <f>VLOOKUP($Q359,[1]sistem!$I$3:$L$10,4,FALSE)</f>
        <v>0</v>
      </c>
      <c r="U359" s="2" t="e">
        <f>VLOOKUP($AZ359,[1]sistem!$I$13:$L$14,2,FALSE)*#REF!</f>
        <v>#REF!</v>
      </c>
      <c r="V359" s="2" t="e">
        <f>VLOOKUP($AZ359,[1]sistem!$I$13:$L$14,3,FALSE)*#REF!</f>
        <v>#REF!</v>
      </c>
      <c r="W359" s="2" t="e">
        <f>VLOOKUP($AZ359,[1]sistem!$I$13:$L$14,4,FALSE)*#REF!</f>
        <v>#REF!</v>
      </c>
      <c r="X359" s="2" t="e">
        <f t="shared" si="112"/>
        <v>#REF!</v>
      </c>
      <c r="Y359" s="2" t="e">
        <f t="shared" si="113"/>
        <v>#REF!</v>
      </c>
      <c r="Z359" s="2" t="e">
        <f t="shared" si="114"/>
        <v>#REF!</v>
      </c>
      <c r="AA359" s="2" t="e">
        <f t="shared" si="115"/>
        <v>#REF!</v>
      </c>
      <c r="AB359" s="2">
        <f>VLOOKUP(AZ359,[1]sistem!$I$18:$J$19,2,FALSE)</f>
        <v>11</v>
      </c>
      <c r="AC359" s="2">
        <v>0.25</v>
      </c>
      <c r="AD359" s="2">
        <f>VLOOKUP($Q359,[1]sistem!$I$3:$M$10,5,FALSE)</f>
        <v>0</v>
      </c>
      <c r="AG359" s="2" t="e">
        <f>(#REF!+#REF!)*AB359</f>
        <v>#REF!</v>
      </c>
      <c r="AH359" s="2">
        <f>VLOOKUP($Q359,[1]sistem!$I$3:$N$10,6,FALSE)</f>
        <v>0</v>
      </c>
      <c r="AI359" s="2">
        <v>2</v>
      </c>
      <c r="AJ359" s="2">
        <f t="shared" si="116"/>
        <v>0</v>
      </c>
      <c r="AK359" s="2">
        <f>VLOOKUP($AZ359,[1]sistem!$I$18:$K$19,3,FALSE)</f>
        <v>11</v>
      </c>
      <c r="AL359" s="2" t="e">
        <f>AK359*#REF!</f>
        <v>#REF!</v>
      </c>
      <c r="AM359" s="2" t="e">
        <f t="shared" si="117"/>
        <v>#REF!</v>
      </c>
      <c r="AN359" s="2">
        <f t="shared" si="127"/>
        <v>25</v>
      </c>
      <c r="AO359" s="2" t="e">
        <f t="shared" si="118"/>
        <v>#REF!</v>
      </c>
      <c r="AP359" s="2" t="e">
        <f>ROUND(AO359-#REF!,0)</f>
        <v>#REF!</v>
      </c>
      <c r="AQ359" s="2">
        <f>IF(AZ359="s",IF(Q359=0,0,
IF(Q359=1,#REF!*4*4,
IF(Q359=2,0,
IF(Q359=3,#REF!*4*2,
IF(Q359=4,0,
IF(Q359=5,0,
IF(Q359=6,0,
IF(Q359=7,0)))))))),
IF(AZ359="t",
IF(Q359=0,0,
IF(Q359=1,#REF!*4*4*0.8,
IF(Q359=2,0,
IF(Q359=3,#REF!*4*2*0.8,
IF(Q359=4,0,
IF(Q359=5,0,
IF(Q359=6,0,
IF(Q359=7,0))))))))))</f>
        <v>0</v>
      </c>
      <c r="AR359" s="2">
        <f>IF(AZ359="s",
IF(Q359=0,0,
IF(Q359=1,0,
IF(Q359=2,#REF!*4*2,
IF(Q359=3,#REF!*4,
IF(Q359=4,#REF!*4,
IF(Q359=5,0,
IF(Q359=6,0,
IF(Q359=7,#REF!*4)))))))),
IF(AZ359="t",
IF(Q359=0,0,
IF(Q359=1,0,
IF(Q359=2,#REF!*4*2*0.8,
IF(Q359=3,#REF!*4*0.8,
IF(Q359=4,#REF!*4*0.8,
IF(Q359=5,0,
IF(Q359=6,0,
IF(Q359=7,#REF!*4))))))))))</f>
        <v>0</v>
      </c>
      <c r="AS359" s="2" t="e">
        <f>IF(AZ359="s",
IF(Q359=0,0,
IF(Q359=1,#REF!*2,
IF(Q359=2,#REF!*2,
IF(Q359=3,#REF!*2,
IF(Q359=4,#REF!*2,
IF(Q359=5,#REF!*2,
IF(Q359=6,#REF!*2,
IF(Q359=7,#REF!*2)))))))),
IF(AZ359="t",
IF(Q359=0,#REF!*2*0.8,
IF(Q359=1,#REF!*2*0.8,
IF(Q359=2,#REF!*2*0.8,
IF(Q359=3,#REF!*2*0.8,
IF(Q359=4,#REF!*2*0.8,
IF(Q359=5,#REF!*2*0.8,
IF(Q359=6,#REF!*1*0.8,
IF(Q359=7,#REF!*2))))))))))</f>
        <v>#REF!</v>
      </c>
      <c r="AT359" s="2" t="e">
        <f t="shared" si="119"/>
        <v>#REF!</v>
      </c>
      <c r="AU359" s="2">
        <f>IF(AZ359="s",
IF(Q359=0,0,
IF(Q359=1,(14-2)*(#REF!+#REF!)/4*4,
IF(Q359=2,(14-2)*(#REF!+#REF!)/4*2,
IF(Q359=3,(14-2)*(#REF!+#REF!)/4*3,
IF(Q359=4,(14-2)*(#REF!+#REF!)/4,
IF(Q359=5,(14-2)*#REF!/4,
IF(Q359=6,0,
IF(Q359=7,(14)*#REF!)))))))),
IF(AZ359="t",
IF(Q359=0,0,
IF(Q359=1,(11-2)*(#REF!+#REF!)/4*4,
IF(Q359=2,(11-2)*(#REF!+#REF!)/4*2,
IF(Q359=3,(11-2)*(#REF!+#REF!)/4*3,
IF(Q359=4,(11-2)*(#REF!+#REF!)/4,
IF(Q359=5,(11-2)*#REF!/4,
IF(Q359=6,0,
IF(Q359=7,(11)*#REF!))))))))))</f>
        <v>0</v>
      </c>
      <c r="AV359" s="2" t="e">
        <f t="shared" si="120"/>
        <v>#REF!</v>
      </c>
      <c r="AW359" s="2">
        <f t="shared" si="121"/>
        <v>0</v>
      </c>
      <c r="AX359" s="2">
        <f t="shared" si="122"/>
        <v>0</v>
      </c>
      <c r="AY359" s="2" t="e">
        <f t="shared" si="123"/>
        <v>#REF!</v>
      </c>
      <c r="AZ359" s="2" t="s">
        <v>81</v>
      </c>
      <c r="BA359" s="2" t="e">
        <f>IF(BG359="A",0,IF(AZ359="s",14*#REF!,IF(AZ359="T",11*#REF!,"HATA")))</f>
        <v>#REF!</v>
      </c>
      <c r="BB359" s="2" t="e">
        <f t="shared" si="124"/>
        <v>#REF!</v>
      </c>
      <c r="BC359" s="2" t="e">
        <f t="shared" si="125"/>
        <v>#REF!</v>
      </c>
      <c r="BD359" s="2" t="e">
        <f>IF(BC359-#REF!=0,"DOĞRU","YANLIŞ")</f>
        <v>#REF!</v>
      </c>
      <c r="BE359" s="2" t="e">
        <f>#REF!-BC359</f>
        <v>#REF!</v>
      </c>
      <c r="BF359" s="2">
        <v>0</v>
      </c>
      <c r="BH359" s="2">
        <v>0</v>
      </c>
      <c r="BJ359" s="2">
        <v>0</v>
      </c>
      <c r="BL359" s="7" t="e">
        <f>#REF!*14</f>
        <v>#REF!</v>
      </c>
      <c r="BM359" s="9"/>
      <c r="BN359" s="8"/>
      <c r="BO359" s="13"/>
      <c r="BP359" s="13"/>
      <c r="BQ359" s="13"/>
      <c r="BR359" s="13"/>
      <c r="BS359" s="13"/>
      <c r="BT359" s="10"/>
      <c r="BU359" s="11"/>
      <c r="BV359" s="12"/>
      <c r="CC359" s="41"/>
      <c r="CD359" s="41"/>
      <c r="CE359" s="41"/>
      <c r="CF359" s="42"/>
      <c r="CG359" s="42"/>
      <c r="CH359" s="42"/>
      <c r="CI359" s="42"/>
      <c r="CJ359" s="42"/>
      <c r="CK359" s="42"/>
    </row>
    <row r="360" spans="1:89" hidden="1" x14ac:dyDescent="0.25">
      <c r="A360" s="2" t="s">
        <v>361</v>
      </c>
      <c r="B360" s="2" t="s">
        <v>229</v>
      </c>
      <c r="C360" s="2" t="s">
        <v>229</v>
      </c>
      <c r="D360" s="4" t="s">
        <v>60</v>
      </c>
      <c r="E360" s="4" t="s">
        <v>60</v>
      </c>
      <c r="F360" s="5" t="e">
        <f>IF(AZ360="S",
IF(#REF!+BH360=2012,
IF(#REF!=1,"12-13/1",
IF(#REF!=2,"12-13/2",
IF(#REF!=3,"13-14/1",
IF(#REF!=4,"13-14/2","Hata1")))),
IF(#REF!+BH360=2013,
IF(#REF!=1,"13-14/1",
IF(#REF!=2,"13-14/2",
IF(#REF!=3,"14-15/1",
IF(#REF!=4,"14-15/2","Hata2")))),
IF(#REF!+BH360=2014,
IF(#REF!=1,"14-15/1",
IF(#REF!=2,"14-15/2",
IF(#REF!=3,"15-16/1",
IF(#REF!=4,"15-16/2","Hata3")))),
IF(#REF!+BH360=2015,
IF(#REF!=1,"15-16/1",
IF(#REF!=2,"15-16/2",
IF(#REF!=3,"16-17/1",
IF(#REF!=4,"16-17/2","Hata4")))),
IF(#REF!+BH360=2016,
IF(#REF!=1,"16-17/1",
IF(#REF!=2,"16-17/2",
IF(#REF!=3,"17-18/1",
IF(#REF!=4,"17-18/2","Hata5")))),
IF(#REF!+BH360=2017,
IF(#REF!=1,"17-18/1",
IF(#REF!=2,"17-18/2",
IF(#REF!=3,"18-19/1",
IF(#REF!=4,"18-19/2","Hata6")))),
IF(#REF!+BH360=2018,
IF(#REF!=1,"18-19/1",
IF(#REF!=2,"18-19/2",
IF(#REF!=3,"19-20/1",
IF(#REF!=4,"19-20/2","Hata7")))),
IF(#REF!+BH360=2019,
IF(#REF!=1,"19-20/1",
IF(#REF!=2,"19-20/2",
IF(#REF!=3,"20-21/1",
IF(#REF!=4,"20-21/2","Hata8")))),
IF(#REF!+BH360=2020,
IF(#REF!=1,"20-21/1",
IF(#REF!=2,"20-21/2",
IF(#REF!=3,"21-22/1",
IF(#REF!=4,"21-22/2","Hata9")))),
IF(#REF!+BH360=2021,
IF(#REF!=1,"21-22/1",
IF(#REF!=2,"21-22/2",
IF(#REF!=3,"22-23/1",
IF(#REF!=4,"22-23/2","Hata10")))),
IF(#REF!+BH360=2022,
IF(#REF!=1,"22-23/1",
IF(#REF!=2,"22-23/2",
IF(#REF!=3,"23-24/1",
IF(#REF!=4,"23-24/2","Hata11")))),
IF(#REF!+BH360=2023,
IF(#REF!=1,"23-24/1",
IF(#REF!=2,"23-24/2",
IF(#REF!=3,"24-25/1",
IF(#REF!=4,"24-25/2","Hata12")))),
)))))))))))),
IF(AZ360="T",
IF(#REF!+BH360=2012,
IF(#REF!=1,"12-13/1",
IF(#REF!=2,"12-13/2",
IF(#REF!=3,"12-13/3",
IF(#REF!=4,"13-14/1",
IF(#REF!=5,"13-14/2",
IF(#REF!=6,"13-14/3","Hata1")))))),
IF(#REF!+BH360=2013,
IF(#REF!=1,"13-14/1",
IF(#REF!=2,"13-14/2",
IF(#REF!=3,"13-14/3",
IF(#REF!=4,"14-15/1",
IF(#REF!=5,"14-15/2",
IF(#REF!=6,"14-15/3","Hata2")))))),
IF(#REF!+BH360=2014,
IF(#REF!=1,"14-15/1",
IF(#REF!=2,"14-15/2",
IF(#REF!=3,"14-15/3",
IF(#REF!=4,"15-16/1",
IF(#REF!=5,"15-16/2",
IF(#REF!=6,"15-16/3","Hata3")))))),
IF(AND(#REF!+#REF!&gt;2014,#REF!+#REF!&lt;2015,BH360=1),
IF(#REF!=0.1,"14-15/0.1",
IF(#REF!=0.2,"14-15/0.2",
IF(#REF!=0.3,"14-15/0.3","Hata4"))),
IF(#REF!+BH360=2015,
IF(#REF!=1,"15-16/1",
IF(#REF!=2,"15-16/2",
IF(#REF!=3,"15-16/3",
IF(#REF!=4,"16-17/1",
IF(#REF!=5,"16-17/2",
IF(#REF!=6,"16-17/3","Hata5")))))),
IF(#REF!+BH360=2016,
IF(#REF!=1,"16-17/1",
IF(#REF!=2,"16-17/2",
IF(#REF!=3,"16-17/3",
IF(#REF!=4,"17-18/1",
IF(#REF!=5,"17-18/2",
IF(#REF!=6,"17-18/3","Hata6")))))),
IF(#REF!+BH360=2017,
IF(#REF!=1,"17-18/1",
IF(#REF!=2,"17-18/2",
IF(#REF!=3,"17-18/3",
IF(#REF!=4,"18-19/1",
IF(#REF!=5,"18-19/2",
IF(#REF!=6,"18-19/3","Hata7")))))),
IF(#REF!+BH360=2018,
IF(#REF!=1,"18-19/1",
IF(#REF!=2,"18-19/2",
IF(#REF!=3,"18-19/3",
IF(#REF!=4,"19-20/1",
IF(#REF!=5," 19-20/2",
IF(#REF!=6,"19-20/3","Hata8")))))),
IF(#REF!+BH360=2019,
IF(#REF!=1,"19-20/1",
IF(#REF!=2,"19-20/2",
IF(#REF!=3,"19-20/3",
IF(#REF!=4,"20-21/1",
IF(#REF!=5,"20-21/2",
IF(#REF!=6,"20-21/3","Hata9")))))),
IF(#REF!+BH360=2020,
IF(#REF!=1,"20-21/1",
IF(#REF!=2,"20-21/2",
IF(#REF!=3,"20-21/3",
IF(#REF!=4,"21-22/1",
IF(#REF!=5,"21-22/2",
IF(#REF!=6,"21-22/3","Hata10")))))),
IF(#REF!+BH360=2021,
IF(#REF!=1,"21-22/1",
IF(#REF!=2,"21-22/2",
IF(#REF!=3,"21-22/3",
IF(#REF!=4,"22-23/1",
IF(#REF!=5,"22-23/2",
IF(#REF!=6,"22-23/3","Hata11")))))),
IF(#REF!+BH360=2022,
IF(#REF!=1,"22-23/1",
IF(#REF!=2,"22-23/2",
IF(#REF!=3,"22-23/3",
IF(#REF!=4,"23-24/1",
IF(#REF!=5,"23-24/2",
IF(#REF!=6,"23-24/3","Hata12")))))),
IF(#REF!+BH360=2023,
IF(#REF!=1,"23-24/1",
IF(#REF!=2,"23-24/2",
IF(#REF!=3,"23-24/3",
IF(#REF!=4,"24-25/1",
IF(#REF!=5,"24-25/2",
IF(#REF!=6,"24-25/3","Hata13")))))),
))))))))))))))
)</f>
        <v>#REF!</v>
      </c>
      <c r="G360" s="4"/>
      <c r="H360" s="2" t="s">
        <v>157</v>
      </c>
      <c r="I360" s="2">
        <v>54712</v>
      </c>
      <c r="J360" s="2" t="s">
        <v>107</v>
      </c>
      <c r="O360" s="2" t="s">
        <v>230</v>
      </c>
      <c r="P360" s="2" t="s">
        <v>230</v>
      </c>
      <c r="Q360" s="5">
        <v>4</v>
      </c>
      <c r="R360" s="2">
        <f>VLOOKUP($Q360,[1]sistem!$I$3:$L$10,2,FALSE)</f>
        <v>0</v>
      </c>
      <c r="S360" s="2">
        <f>VLOOKUP($Q360,[1]sistem!$I$3:$L$10,3,FALSE)</f>
        <v>1</v>
      </c>
      <c r="T360" s="2">
        <f>VLOOKUP($Q360,[1]sistem!$I$3:$L$10,4,FALSE)</f>
        <v>1</v>
      </c>
      <c r="U360" s="2" t="e">
        <f>VLOOKUP($AZ360,[1]sistem!$I$13:$L$14,2,FALSE)*#REF!</f>
        <v>#REF!</v>
      </c>
      <c r="V360" s="2" t="e">
        <f>VLOOKUP($AZ360,[1]sistem!$I$13:$L$14,3,FALSE)*#REF!</f>
        <v>#REF!</v>
      </c>
      <c r="W360" s="2" t="e">
        <f>VLOOKUP($AZ360,[1]sistem!$I$13:$L$14,4,FALSE)*#REF!</f>
        <v>#REF!</v>
      </c>
      <c r="X360" s="2" t="e">
        <f t="shared" si="112"/>
        <v>#REF!</v>
      </c>
      <c r="Y360" s="2" t="e">
        <f t="shared" si="113"/>
        <v>#REF!</v>
      </c>
      <c r="Z360" s="2" t="e">
        <f t="shared" si="114"/>
        <v>#REF!</v>
      </c>
      <c r="AA360" s="2" t="e">
        <f t="shared" si="115"/>
        <v>#REF!</v>
      </c>
      <c r="AB360" s="2">
        <f>VLOOKUP(AZ360,[1]sistem!$I$18:$J$19,2,FALSE)</f>
        <v>14</v>
      </c>
      <c r="AC360" s="2">
        <v>0.25</v>
      </c>
      <c r="AD360" s="2">
        <f>VLOOKUP($Q360,[1]sistem!$I$3:$M$10,5,FALSE)</f>
        <v>1</v>
      </c>
      <c r="AE360" s="2">
        <v>4</v>
      </c>
      <c r="AG360" s="2">
        <f>AE360*AK360</f>
        <v>56</v>
      </c>
      <c r="AH360" s="2">
        <f>VLOOKUP($Q360,[1]sistem!$I$3:$N$10,6,FALSE)</f>
        <v>2</v>
      </c>
      <c r="AI360" s="2">
        <v>2</v>
      </c>
      <c r="AJ360" s="2">
        <f t="shared" si="116"/>
        <v>4</v>
      </c>
      <c r="AK360" s="2">
        <f>VLOOKUP($AZ360,[1]sistem!$I$18:$K$19,3,FALSE)</f>
        <v>14</v>
      </c>
      <c r="AL360" s="2" t="e">
        <f>AK360*#REF!</f>
        <v>#REF!</v>
      </c>
      <c r="AM360" s="2" t="e">
        <f t="shared" si="117"/>
        <v>#REF!</v>
      </c>
      <c r="AN360" s="2">
        <f t="shared" si="127"/>
        <v>25</v>
      </c>
      <c r="AO360" s="2" t="e">
        <f t="shared" si="118"/>
        <v>#REF!</v>
      </c>
      <c r="AP360" s="2" t="e">
        <f>ROUND(AO360-#REF!,0)</f>
        <v>#REF!</v>
      </c>
      <c r="AQ360" s="2">
        <f>IF(AZ360="s",IF(Q360=0,0,
IF(Q360=1,#REF!*4*4,
IF(Q360=2,0,
IF(Q360=3,#REF!*4*2,
IF(Q360=4,0,
IF(Q360=5,0,
IF(Q360=6,0,
IF(Q360=7,0)))))))),
IF(AZ360="t",
IF(Q360=0,0,
IF(Q360=1,#REF!*4*4*0.8,
IF(Q360=2,0,
IF(Q360=3,#REF!*4*2*0.8,
IF(Q360=4,0,
IF(Q360=5,0,
IF(Q360=6,0,
IF(Q360=7,0))))))))))</f>
        <v>0</v>
      </c>
      <c r="AR360" s="2" t="e">
        <f>IF(AZ360="s",
IF(Q360=0,0,
IF(Q360=1,0,
IF(Q360=2,#REF!*4*2,
IF(Q360=3,#REF!*4,
IF(Q360=4,#REF!*4,
IF(Q360=5,0,
IF(Q360=6,0,
IF(Q360=7,#REF!*4)))))))),
IF(AZ360="t",
IF(Q360=0,0,
IF(Q360=1,0,
IF(Q360=2,#REF!*4*2*0.8,
IF(Q360=3,#REF!*4*0.8,
IF(Q360=4,#REF!*4*0.8,
IF(Q360=5,0,
IF(Q360=6,0,
IF(Q360=7,#REF!*4))))))))))</f>
        <v>#REF!</v>
      </c>
      <c r="AS360" s="2" t="e">
        <f>IF(AZ360="s",
IF(Q360=0,0,
IF(Q360=1,#REF!*2,
IF(Q360=2,#REF!*2,
IF(Q360=3,#REF!*2,
IF(Q360=4,#REF!*2,
IF(Q360=5,#REF!*2,
IF(Q360=6,#REF!*2,
IF(Q360=7,#REF!*2)))))))),
IF(AZ360="t",
IF(Q360=0,#REF!*2*0.8,
IF(Q360=1,#REF!*2*0.8,
IF(Q360=2,#REF!*2*0.8,
IF(Q360=3,#REF!*2*0.8,
IF(Q360=4,#REF!*2*0.8,
IF(Q360=5,#REF!*2*0.8,
IF(Q360=6,#REF!*1*0.8,
IF(Q360=7,#REF!*2))))))))))</f>
        <v>#REF!</v>
      </c>
      <c r="AT360" s="2" t="e">
        <f t="shared" si="119"/>
        <v>#REF!</v>
      </c>
      <c r="AU360" s="2" t="e">
        <f>IF(AZ360="s",
IF(Q360=0,0,
IF(Q360=1,(14-2)*(#REF!+#REF!)/4*4,
IF(Q360=2,(14-2)*(#REF!+#REF!)/4*2,
IF(Q360=3,(14-2)*(#REF!+#REF!)/4*3,
IF(Q360=4,(14-2)*(#REF!+#REF!)/4,
IF(Q360=5,(14-2)*#REF!/4,
IF(Q360=6,0,
IF(Q360=7,(14)*#REF!)))))))),
IF(AZ360="t",
IF(Q360=0,0,
IF(Q360=1,(11-2)*(#REF!+#REF!)/4*4,
IF(Q360=2,(11-2)*(#REF!+#REF!)/4*2,
IF(Q360=3,(11-2)*(#REF!+#REF!)/4*3,
IF(Q360=4,(11-2)*(#REF!+#REF!)/4,
IF(Q360=5,(11-2)*#REF!/4,
IF(Q360=6,0,
IF(Q360=7,(11)*#REF!))))))))))</f>
        <v>#REF!</v>
      </c>
      <c r="AV360" s="2" t="e">
        <f t="shared" si="120"/>
        <v>#REF!</v>
      </c>
      <c r="AW360" s="2">
        <f t="shared" si="121"/>
        <v>8</v>
      </c>
      <c r="AX360" s="2">
        <f t="shared" si="122"/>
        <v>4</v>
      </c>
      <c r="AY360" s="2" t="e">
        <f t="shared" si="123"/>
        <v>#REF!</v>
      </c>
      <c r="AZ360" s="2" t="s">
        <v>63</v>
      </c>
      <c r="BA360" s="2" t="e">
        <f>IF(BG360="A",0,IF(AZ360="s",14*#REF!,IF(AZ360="T",11*#REF!,"HATA")))</f>
        <v>#REF!</v>
      </c>
      <c r="BB360" s="2" t="e">
        <f t="shared" si="124"/>
        <v>#REF!</v>
      </c>
      <c r="BC360" s="2" t="e">
        <f t="shared" si="125"/>
        <v>#REF!</v>
      </c>
      <c r="BD360" s="2" t="e">
        <f>IF(BC360-#REF!=0,"DOĞRU","YANLIŞ")</f>
        <v>#REF!</v>
      </c>
      <c r="BE360" s="2" t="e">
        <f>#REF!-BC360</f>
        <v>#REF!</v>
      </c>
      <c r="BF360" s="2">
        <v>0</v>
      </c>
      <c r="BH360" s="2">
        <v>0</v>
      </c>
      <c r="BJ360" s="2">
        <v>4</v>
      </c>
      <c r="BL360" s="7" t="e">
        <f>#REF!*14</f>
        <v>#REF!</v>
      </c>
      <c r="BM360" s="9"/>
      <c r="BN360" s="8"/>
      <c r="BO360" s="13"/>
      <c r="BP360" s="13"/>
      <c r="BQ360" s="13"/>
      <c r="BR360" s="13"/>
      <c r="BS360" s="13"/>
      <c r="BT360" s="10"/>
      <c r="BU360" s="11"/>
      <c r="BV360" s="12"/>
      <c r="CC360" s="41"/>
      <c r="CD360" s="41"/>
      <c r="CE360" s="41"/>
      <c r="CF360" s="42"/>
      <c r="CG360" s="42"/>
      <c r="CH360" s="42"/>
      <c r="CI360" s="42"/>
      <c r="CJ360" s="42"/>
      <c r="CK360" s="42"/>
    </row>
    <row r="361" spans="1:89" hidden="1" x14ac:dyDescent="0.25">
      <c r="A361" s="2" t="s">
        <v>366</v>
      </c>
      <c r="B361" s="2" t="s">
        <v>367</v>
      </c>
      <c r="C361" s="2" t="s">
        <v>367</v>
      </c>
      <c r="D361" s="4" t="s">
        <v>60</v>
      </c>
      <c r="E361" s="4" t="s">
        <v>60</v>
      </c>
      <c r="F361" s="5" t="e">
        <f>IF(AZ361="S",
IF(#REF!+BH361=2012,
IF(#REF!=1,"12-13/1",
IF(#REF!=2,"12-13/2",
IF(#REF!=3,"13-14/1",
IF(#REF!=4,"13-14/2","Hata1")))),
IF(#REF!+BH361=2013,
IF(#REF!=1,"13-14/1",
IF(#REF!=2,"13-14/2",
IF(#REF!=3,"14-15/1",
IF(#REF!=4,"14-15/2","Hata2")))),
IF(#REF!+BH361=2014,
IF(#REF!=1,"14-15/1",
IF(#REF!=2,"14-15/2",
IF(#REF!=3,"15-16/1",
IF(#REF!=4,"15-16/2","Hata3")))),
IF(#REF!+BH361=2015,
IF(#REF!=1,"15-16/1",
IF(#REF!=2,"15-16/2",
IF(#REF!=3,"16-17/1",
IF(#REF!=4,"16-17/2","Hata4")))),
IF(#REF!+BH361=2016,
IF(#REF!=1,"16-17/1",
IF(#REF!=2,"16-17/2",
IF(#REF!=3,"17-18/1",
IF(#REF!=4,"17-18/2","Hata5")))),
IF(#REF!+BH361=2017,
IF(#REF!=1,"17-18/1",
IF(#REF!=2,"17-18/2",
IF(#REF!=3,"18-19/1",
IF(#REF!=4,"18-19/2","Hata6")))),
IF(#REF!+BH361=2018,
IF(#REF!=1,"18-19/1",
IF(#REF!=2,"18-19/2",
IF(#REF!=3,"19-20/1",
IF(#REF!=4,"19-20/2","Hata7")))),
IF(#REF!+BH361=2019,
IF(#REF!=1,"19-20/1",
IF(#REF!=2,"19-20/2",
IF(#REF!=3,"20-21/1",
IF(#REF!=4,"20-21/2","Hata8")))),
IF(#REF!+BH361=2020,
IF(#REF!=1,"20-21/1",
IF(#REF!=2,"20-21/2",
IF(#REF!=3,"21-22/1",
IF(#REF!=4,"21-22/2","Hata9")))),
IF(#REF!+BH361=2021,
IF(#REF!=1,"21-22/1",
IF(#REF!=2,"21-22/2",
IF(#REF!=3,"22-23/1",
IF(#REF!=4,"22-23/2","Hata10")))),
IF(#REF!+BH361=2022,
IF(#REF!=1,"22-23/1",
IF(#REF!=2,"22-23/2",
IF(#REF!=3,"23-24/1",
IF(#REF!=4,"23-24/2","Hata11")))),
IF(#REF!+BH361=2023,
IF(#REF!=1,"23-24/1",
IF(#REF!=2,"23-24/2",
IF(#REF!=3,"24-25/1",
IF(#REF!=4,"24-25/2","Hata12")))),
)))))))))))),
IF(AZ361="T",
IF(#REF!+BH361=2012,
IF(#REF!=1,"12-13/1",
IF(#REF!=2,"12-13/2",
IF(#REF!=3,"12-13/3",
IF(#REF!=4,"13-14/1",
IF(#REF!=5,"13-14/2",
IF(#REF!=6,"13-14/3","Hata1")))))),
IF(#REF!+BH361=2013,
IF(#REF!=1,"13-14/1",
IF(#REF!=2,"13-14/2",
IF(#REF!=3,"13-14/3",
IF(#REF!=4,"14-15/1",
IF(#REF!=5,"14-15/2",
IF(#REF!=6,"14-15/3","Hata2")))))),
IF(#REF!+BH361=2014,
IF(#REF!=1,"14-15/1",
IF(#REF!=2,"14-15/2",
IF(#REF!=3,"14-15/3",
IF(#REF!=4,"15-16/1",
IF(#REF!=5,"15-16/2",
IF(#REF!=6,"15-16/3","Hata3")))))),
IF(AND(#REF!+#REF!&gt;2014,#REF!+#REF!&lt;2015,BH361=1),
IF(#REF!=0.1,"14-15/0.1",
IF(#REF!=0.2,"14-15/0.2",
IF(#REF!=0.3,"14-15/0.3","Hata4"))),
IF(#REF!+BH361=2015,
IF(#REF!=1,"15-16/1",
IF(#REF!=2,"15-16/2",
IF(#REF!=3,"15-16/3",
IF(#REF!=4,"16-17/1",
IF(#REF!=5,"16-17/2",
IF(#REF!=6,"16-17/3","Hata5")))))),
IF(#REF!+BH361=2016,
IF(#REF!=1,"16-17/1",
IF(#REF!=2,"16-17/2",
IF(#REF!=3,"16-17/3",
IF(#REF!=4,"17-18/1",
IF(#REF!=5,"17-18/2",
IF(#REF!=6,"17-18/3","Hata6")))))),
IF(#REF!+BH361=2017,
IF(#REF!=1,"17-18/1",
IF(#REF!=2,"17-18/2",
IF(#REF!=3,"17-18/3",
IF(#REF!=4,"18-19/1",
IF(#REF!=5,"18-19/2",
IF(#REF!=6,"18-19/3","Hata7")))))),
IF(#REF!+BH361=2018,
IF(#REF!=1,"18-19/1",
IF(#REF!=2,"18-19/2",
IF(#REF!=3,"18-19/3",
IF(#REF!=4,"19-20/1",
IF(#REF!=5," 19-20/2",
IF(#REF!=6,"19-20/3","Hata8")))))),
IF(#REF!+BH361=2019,
IF(#REF!=1,"19-20/1",
IF(#REF!=2,"19-20/2",
IF(#REF!=3,"19-20/3",
IF(#REF!=4,"20-21/1",
IF(#REF!=5,"20-21/2",
IF(#REF!=6,"20-21/3","Hata9")))))),
IF(#REF!+BH361=2020,
IF(#REF!=1,"20-21/1",
IF(#REF!=2,"20-21/2",
IF(#REF!=3,"20-21/3",
IF(#REF!=4,"21-22/1",
IF(#REF!=5,"21-22/2",
IF(#REF!=6,"21-22/3","Hata10")))))),
IF(#REF!+BH361=2021,
IF(#REF!=1,"21-22/1",
IF(#REF!=2,"21-22/2",
IF(#REF!=3,"21-22/3",
IF(#REF!=4,"22-23/1",
IF(#REF!=5,"22-23/2",
IF(#REF!=6,"22-23/3","Hata11")))))),
IF(#REF!+BH361=2022,
IF(#REF!=1,"22-23/1",
IF(#REF!=2,"22-23/2",
IF(#REF!=3,"22-23/3",
IF(#REF!=4,"23-24/1",
IF(#REF!=5,"23-24/2",
IF(#REF!=6,"23-24/3","Hata12")))))),
IF(#REF!+BH361=2023,
IF(#REF!=1,"23-24/1",
IF(#REF!=2,"23-24/2",
IF(#REF!=3,"23-24/3",
IF(#REF!=4,"24-25/1",
IF(#REF!=5,"24-25/2",
IF(#REF!=6,"24-25/3","Hata13")))))),
))))))))))))))
)</f>
        <v>#REF!</v>
      </c>
      <c r="G361" s="4"/>
      <c r="H361" s="2" t="s">
        <v>157</v>
      </c>
      <c r="I361" s="2">
        <v>54712</v>
      </c>
      <c r="J361" s="2" t="s">
        <v>107</v>
      </c>
      <c r="Q361" s="5">
        <v>3</v>
      </c>
      <c r="R361" s="2">
        <f>VLOOKUP($Q361,[1]sistem!$I$3:$L$10,2,FALSE)</f>
        <v>2</v>
      </c>
      <c r="S361" s="2">
        <f>VLOOKUP($Q361,[1]sistem!$I$3:$L$10,3,FALSE)</f>
        <v>1</v>
      </c>
      <c r="T361" s="2">
        <f>VLOOKUP($Q361,[1]sistem!$I$3:$L$10,4,FALSE)</f>
        <v>1</v>
      </c>
      <c r="U361" s="2" t="e">
        <f>VLOOKUP($AZ361,[1]sistem!$I$13:$L$14,2,FALSE)*#REF!</f>
        <v>#REF!</v>
      </c>
      <c r="V361" s="2" t="e">
        <f>VLOOKUP($AZ361,[1]sistem!$I$13:$L$14,3,FALSE)*#REF!</f>
        <v>#REF!</v>
      </c>
      <c r="W361" s="2" t="e">
        <f>VLOOKUP($AZ361,[1]sistem!$I$13:$L$14,4,FALSE)*#REF!</f>
        <v>#REF!</v>
      </c>
      <c r="X361" s="2" t="e">
        <f t="shared" si="112"/>
        <v>#REF!</v>
      </c>
      <c r="Y361" s="2" t="e">
        <f t="shared" si="113"/>
        <v>#REF!</v>
      </c>
      <c r="Z361" s="2" t="e">
        <f t="shared" si="114"/>
        <v>#REF!</v>
      </c>
      <c r="AA361" s="2" t="e">
        <f t="shared" si="115"/>
        <v>#REF!</v>
      </c>
      <c r="AB361" s="2">
        <f>VLOOKUP(AZ361,[1]sistem!$I$18:$J$19,2,FALSE)</f>
        <v>14</v>
      </c>
      <c r="AC361" s="2">
        <v>0.25</v>
      </c>
      <c r="AD361" s="2">
        <f>VLOOKUP($Q361,[1]sistem!$I$3:$M$10,5,FALSE)</f>
        <v>3</v>
      </c>
      <c r="AG361" s="2" t="e">
        <f>(#REF!+#REF!)*AB361</f>
        <v>#REF!</v>
      </c>
      <c r="AH361" s="2">
        <f>VLOOKUP($Q361,[1]sistem!$I$3:$N$10,6,FALSE)</f>
        <v>4</v>
      </c>
      <c r="AI361" s="2">
        <v>2</v>
      </c>
      <c r="AJ361" s="2">
        <f t="shared" si="116"/>
        <v>8</v>
      </c>
      <c r="AK361" s="2">
        <f>VLOOKUP($AZ361,[1]sistem!$I$18:$K$19,3,FALSE)</f>
        <v>14</v>
      </c>
      <c r="AL361" s="2" t="e">
        <f>AK361*#REF!</f>
        <v>#REF!</v>
      </c>
      <c r="AM361" s="2" t="e">
        <f t="shared" si="117"/>
        <v>#REF!</v>
      </c>
      <c r="AN361" s="2">
        <f t="shared" si="127"/>
        <v>25</v>
      </c>
      <c r="AO361" s="2" t="e">
        <f t="shared" si="118"/>
        <v>#REF!</v>
      </c>
      <c r="AP361" s="2" t="e">
        <f>ROUND(AO361-#REF!,0)</f>
        <v>#REF!</v>
      </c>
      <c r="AQ361" s="2" t="e">
        <f>IF(AZ361="s",IF(Q361=0,0,
IF(Q361=1,#REF!*4*4,
IF(Q361=2,0,
IF(Q361=3,#REF!*4*2,
IF(Q361=4,0,
IF(Q361=5,0,
IF(Q361=6,0,
IF(Q361=7,0)))))))),
IF(AZ361="t",
IF(Q361=0,0,
IF(Q361=1,#REF!*4*4*0.8,
IF(Q361=2,0,
IF(Q361=3,#REF!*4*2*0.8,
IF(Q361=4,0,
IF(Q361=5,0,
IF(Q361=6,0,
IF(Q361=7,0))))))))))</f>
        <v>#REF!</v>
      </c>
      <c r="AR361" s="2" t="e">
        <f>IF(AZ361="s",
IF(Q361=0,0,
IF(Q361=1,0,
IF(Q361=2,#REF!*4*2,
IF(Q361=3,#REF!*4,
IF(Q361=4,#REF!*4,
IF(Q361=5,0,
IF(Q361=6,0,
IF(Q361=7,#REF!*4)))))))),
IF(AZ361="t",
IF(Q361=0,0,
IF(Q361=1,0,
IF(Q361=2,#REF!*4*2*0.8,
IF(Q361=3,#REF!*4*0.8,
IF(Q361=4,#REF!*4*0.8,
IF(Q361=5,0,
IF(Q361=6,0,
IF(Q361=7,#REF!*4))))))))))</f>
        <v>#REF!</v>
      </c>
      <c r="AS361" s="2" t="e">
        <f>IF(AZ361="s",
IF(Q361=0,0,
IF(Q361=1,#REF!*2,
IF(Q361=2,#REF!*2,
IF(Q361=3,#REF!*2,
IF(Q361=4,#REF!*2,
IF(Q361=5,#REF!*2,
IF(Q361=6,#REF!*2,
IF(Q361=7,#REF!*2)))))))),
IF(AZ361="t",
IF(Q361=0,#REF!*2*0.8,
IF(Q361=1,#REF!*2*0.8,
IF(Q361=2,#REF!*2*0.8,
IF(Q361=3,#REF!*2*0.8,
IF(Q361=4,#REF!*2*0.8,
IF(Q361=5,#REF!*2*0.8,
IF(Q361=6,#REF!*1*0.8,
IF(Q361=7,#REF!*2))))))))))</f>
        <v>#REF!</v>
      </c>
      <c r="AT361" s="2" t="e">
        <f t="shared" si="119"/>
        <v>#REF!</v>
      </c>
      <c r="AU361" s="2" t="e">
        <f>IF(AZ361="s",
IF(Q361=0,0,
IF(Q361=1,(14-2)*(#REF!+#REF!)/4*4,
IF(Q361=2,(14-2)*(#REF!+#REF!)/4*2,
IF(Q361=3,(14-2)*(#REF!+#REF!)/4*3,
IF(Q361=4,(14-2)*(#REF!+#REF!)/4,
IF(Q361=5,(14-2)*#REF!/4,
IF(Q361=6,0,
IF(Q361=7,(14)*#REF!)))))))),
IF(AZ361="t",
IF(Q361=0,0,
IF(Q361=1,(11-2)*(#REF!+#REF!)/4*4,
IF(Q361=2,(11-2)*(#REF!+#REF!)/4*2,
IF(Q361=3,(11-2)*(#REF!+#REF!)/4*3,
IF(Q361=4,(11-2)*(#REF!+#REF!)/4,
IF(Q361=5,(11-2)*#REF!/4,
IF(Q361=6,0,
IF(Q361=7,(11)*#REF!))))))))))</f>
        <v>#REF!</v>
      </c>
      <c r="AV361" s="2" t="e">
        <f t="shared" si="120"/>
        <v>#REF!</v>
      </c>
      <c r="AW361" s="2">
        <f t="shared" si="121"/>
        <v>16</v>
      </c>
      <c r="AX361" s="2">
        <f t="shared" si="122"/>
        <v>8</v>
      </c>
      <c r="AY361" s="2" t="e">
        <f t="shared" si="123"/>
        <v>#REF!</v>
      </c>
      <c r="AZ361" s="2" t="s">
        <v>63</v>
      </c>
      <c r="BA361" s="2" t="e">
        <f>IF(BG361="A",0,IF(AZ361="s",14*#REF!,IF(AZ361="T",11*#REF!,"HATA")))</f>
        <v>#REF!</v>
      </c>
      <c r="BB361" s="2" t="e">
        <f t="shared" si="124"/>
        <v>#REF!</v>
      </c>
      <c r="BC361" s="2" t="e">
        <f t="shared" si="125"/>
        <v>#REF!</v>
      </c>
      <c r="BD361" s="2" t="e">
        <f>IF(BC361-#REF!=0,"DOĞRU","YANLIŞ")</f>
        <v>#REF!</v>
      </c>
      <c r="BE361" s="2" t="e">
        <f>#REF!-BC361</f>
        <v>#REF!</v>
      </c>
      <c r="BF361" s="2">
        <v>0</v>
      </c>
      <c r="BH361" s="2">
        <v>0</v>
      </c>
      <c r="BJ361" s="2">
        <v>3</v>
      </c>
      <c r="BL361" s="7" t="e">
        <f>#REF!*14</f>
        <v>#REF!</v>
      </c>
      <c r="BM361" s="9"/>
      <c r="BN361" s="8"/>
      <c r="BO361" s="13"/>
      <c r="BP361" s="13"/>
      <c r="BQ361" s="13"/>
      <c r="BR361" s="13"/>
      <c r="BS361" s="13"/>
      <c r="BT361" s="10"/>
      <c r="BU361" s="11"/>
      <c r="BV361" s="12"/>
      <c r="CC361" s="41"/>
      <c r="CD361" s="41"/>
      <c r="CE361" s="41"/>
      <c r="CF361" s="42"/>
      <c r="CG361" s="42"/>
      <c r="CH361" s="42"/>
      <c r="CI361" s="42"/>
      <c r="CJ361" s="42"/>
      <c r="CK361" s="42"/>
    </row>
    <row r="362" spans="1:89" hidden="1" x14ac:dyDescent="0.25">
      <c r="A362" s="2" t="s">
        <v>362</v>
      </c>
      <c r="B362" s="2" t="s">
        <v>363</v>
      </c>
      <c r="C362" s="2" t="s">
        <v>363</v>
      </c>
      <c r="D362" s="4" t="s">
        <v>60</v>
      </c>
      <c r="E362" s="4" t="s">
        <v>60</v>
      </c>
      <c r="F362" s="5" t="e">
        <f>IF(AZ362="S",
IF(#REF!+BH362=2012,
IF(#REF!=1,"12-13/1",
IF(#REF!=2,"12-13/2",
IF(#REF!=3,"13-14/1",
IF(#REF!=4,"13-14/2","Hata1")))),
IF(#REF!+BH362=2013,
IF(#REF!=1,"13-14/1",
IF(#REF!=2,"13-14/2",
IF(#REF!=3,"14-15/1",
IF(#REF!=4,"14-15/2","Hata2")))),
IF(#REF!+BH362=2014,
IF(#REF!=1,"14-15/1",
IF(#REF!=2,"14-15/2",
IF(#REF!=3,"15-16/1",
IF(#REF!=4,"15-16/2","Hata3")))),
IF(#REF!+BH362=2015,
IF(#REF!=1,"15-16/1",
IF(#REF!=2,"15-16/2",
IF(#REF!=3,"16-17/1",
IF(#REF!=4,"16-17/2","Hata4")))),
IF(#REF!+BH362=2016,
IF(#REF!=1,"16-17/1",
IF(#REF!=2,"16-17/2",
IF(#REF!=3,"17-18/1",
IF(#REF!=4,"17-18/2","Hata5")))),
IF(#REF!+BH362=2017,
IF(#REF!=1,"17-18/1",
IF(#REF!=2,"17-18/2",
IF(#REF!=3,"18-19/1",
IF(#REF!=4,"18-19/2","Hata6")))),
IF(#REF!+BH362=2018,
IF(#REF!=1,"18-19/1",
IF(#REF!=2,"18-19/2",
IF(#REF!=3,"19-20/1",
IF(#REF!=4,"19-20/2","Hata7")))),
IF(#REF!+BH362=2019,
IF(#REF!=1,"19-20/1",
IF(#REF!=2,"19-20/2",
IF(#REF!=3,"20-21/1",
IF(#REF!=4,"20-21/2","Hata8")))),
IF(#REF!+BH362=2020,
IF(#REF!=1,"20-21/1",
IF(#REF!=2,"20-21/2",
IF(#REF!=3,"21-22/1",
IF(#REF!=4,"21-22/2","Hata9")))),
IF(#REF!+BH362=2021,
IF(#REF!=1,"21-22/1",
IF(#REF!=2,"21-22/2",
IF(#REF!=3,"22-23/1",
IF(#REF!=4,"22-23/2","Hata10")))),
IF(#REF!+BH362=2022,
IF(#REF!=1,"22-23/1",
IF(#REF!=2,"22-23/2",
IF(#REF!=3,"23-24/1",
IF(#REF!=4,"23-24/2","Hata11")))),
IF(#REF!+BH362=2023,
IF(#REF!=1,"23-24/1",
IF(#REF!=2,"23-24/2",
IF(#REF!=3,"24-25/1",
IF(#REF!=4,"24-25/2","Hata12")))),
)))))))))))),
IF(AZ362="T",
IF(#REF!+BH362=2012,
IF(#REF!=1,"12-13/1",
IF(#REF!=2,"12-13/2",
IF(#REF!=3,"12-13/3",
IF(#REF!=4,"13-14/1",
IF(#REF!=5,"13-14/2",
IF(#REF!=6,"13-14/3","Hata1")))))),
IF(#REF!+BH362=2013,
IF(#REF!=1,"13-14/1",
IF(#REF!=2,"13-14/2",
IF(#REF!=3,"13-14/3",
IF(#REF!=4,"14-15/1",
IF(#REF!=5,"14-15/2",
IF(#REF!=6,"14-15/3","Hata2")))))),
IF(#REF!+BH362=2014,
IF(#REF!=1,"14-15/1",
IF(#REF!=2,"14-15/2",
IF(#REF!=3,"14-15/3",
IF(#REF!=4,"15-16/1",
IF(#REF!=5,"15-16/2",
IF(#REF!=6,"15-16/3","Hata3")))))),
IF(AND(#REF!+#REF!&gt;2014,#REF!+#REF!&lt;2015,BH362=1),
IF(#REF!=0.1,"14-15/0.1",
IF(#REF!=0.2,"14-15/0.2",
IF(#REF!=0.3,"14-15/0.3","Hata4"))),
IF(#REF!+BH362=2015,
IF(#REF!=1,"15-16/1",
IF(#REF!=2,"15-16/2",
IF(#REF!=3,"15-16/3",
IF(#REF!=4,"16-17/1",
IF(#REF!=5,"16-17/2",
IF(#REF!=6,"16-17/3","Hata5")))))),
IF(#REF!+BH362=2016,
IF(#REF!=1,"16-17/1",
IF(#REF!=2,"16-17/2",
IF(#REF!=3,"16-17/3",
IF(#REF!=4,"17-18/1",
IF(#REF!=5,"17-18/2",
IF(#REF!=6,"17-18/3","Hata6")))))),
IF(#REF!+BH362=2017,
IF(#REF!=1,"17-18/1",
IF(#REF!=2,"17-18/2",
IF(#REF!=3,"17-18/3",
IF(#REF!=4,"18-19/1",
IF(#REF!=5,"18-19/2",
IF(#REF!=6,"18-19/3","Hata7")))))),
IF(#REF!+BH362=2018,
IF(#REF!=1,"18-19/1",
IF(#REF!=2,"18-19/2",
IF(#REF!=3,"18-19/3",
IF(#REF!=4,"19-20/1",
IF(#REF!=5," 19-20/2",
IF(#REF!=6,"19-20/3","Hata8")))))),
IF(#REF!+BH362=2019,
IF(#REF!=1,"19-20/1",
IF(#REF!=2,"19-20/2",
IF(#REF!=3,"19-20/3",
IF(#REF!=4,"20-21/1",
IF(#REF!=5,"20-21/2",
IF(#REF!=6,"20-21/3","Hata9")))))),
IF(#REF!+BH362=2020,
IF(#REF!=1,"20-21/1",
IF(#REF!=2,"20-21/2",
IF(#REF!=3,"20-21/3",
IF(#REF!=4,"21-22/1",
IF(#REF!=5,"21-22/2",
IF(#REF!=6,"21-22/3","Hata10")))))),
IF(#REF!+BH362=2021,
IF(#REF!=1,"21-22/1",
IF(#REF!=2,"21-22/2",
IF(#REF!=3,"21-22/3",
IF(#REF!=4,"22-23/1",
IF(#REF!=5,"22-23/2",
IF(#REF!=6,"22-23/3","Hata11")))))),
IF(#REF!+BH362=2022,
IF(#REF!=1,"22-23/1",
IF(#REF!=2,"22-23/2",
IF(#REF!=3,"22-23/3",
IF(#REF!=4,"23-24/1",
IF(#REF!=5,"23-24/2",
IF(#REF!=6,"23-24/3","Hata12")))))),
IF(#REF!+BH362=2023,
IF(#REF!=1,"23-24/1",
IF(#REF!=2,"23-24/2",
IF(#REF!=3,"23-24/3",
IF(#REF!=4,"24-25/1",
IF(#REF!=5,"24-25/2",
IF(#REF!=6,"24-25/3","Hata13")))))),
))))))))))))))
)</f>
        <v>#REF!</v>
      </c>
      <c r="G362" s="4"/>
      <c r="H362" s="2" t="s">
        <v>157</v>
      </c>
      <c r="I362" s="2">
        <v>54712</v>
      </c>
      <c r="J362" s="2" t="s">
        <v>107</v>
      </c>
      <c r="Q362" s="5">
        <v>3</v>
      </c>
      <c r="R362" s="2">
        <f>VLOOKUP($Q362,[1]sistem!$I$3:$L$10,2,FALSE)</f>
        <v>2</v>
      </c>
      <c r="S362" s="2">
        <f>VLOOKUP($Q362,[1]sistem!$I$3:$L$10,3,FALSE)</f>
        <v>1</v>
      </c>
      <c r="T362" s="2">
        <f>VLOOKUP($Q362,[1]sistem!$I$3:$L$10,4,FALSE)</f>
        <v>1</v>
      </c>
      <c r="U362" s="2" t="e">
        <f>VLOOKUP($AZ362,[1]sistem!$I$13:$L$14,2,FALSE)*#REF!</f>
        <v>#REF!</v>
      </c>
      <c r="V362" s="2" t="e">
        <f>VLOOKUP($AZ362,[1]sistem!$I$13:$L$14,3,FALSE)*#REF!</f>
        <v>#REF!</v>
      </c>
      <c r="W362" s="2" t="e">
        <f>VLOOKUP($AZ362,[1]sistem!$I$13:$L$14,4,FALSE)*#REF!</f>
        <v>#REF!</v>
      </c>
      <c r="X362" s="2" t="e">
        <f t="shared" si="112"/>
        <v>#REF!</v>
      </c>
      <c r="Y362" s="2" t="e">
        <f t="shared" si="113"/>
        <v>#REF!</v>
      </c>
      <c r="Z362" s="2" t="e">
        <f t="shared" si="114"/>
        <v>#REF!</v>
      </c>
      <c r="AA362" s="2" t="e">
        <f t="shared" si="115"/>
        <v>#REF!</v>
      </c>
      <c r="AB362" s="2">
        <f>VLOOKUP(AZ362,[1]sistem!$I$18:$J$19,2,FALSE)</f>
        <v>14</v>
      </c>
      <c r="AC362" s="2">
        <v>0.25</v>
      </c>
      <c r="AD362" s="2">
        <f>VLOOKUP($Q362,[1]sistem!$I$3:$M$10,5,FALSE)</f>
        <v>3</v>
      </c>
      <c r="AG362" s="2" t="e">
        <f>(#REF!+#REF!)*AB362</f>
        <v>#REF!</v>
      </c>
      <c r="AH362" s="2">
        <f>VLOOKUP($Q362,[1]sistem!$I$3:$N$10,6,FALSE)</f>
        <v>4</v>
      </c>
      <c r="AI362" s="2">
        <v>2</v>
      </c>
      <c r="AJ362" s="2">
        <f t="shared" si="116"/>
        <v>8</v>
      </c>
      <c r="AK362" s="2">
        <f>VLOOKUP($AZ362,[1]sistem!$I$18:$K$19,3,FALSE)</f>
        <v>14</v>
      </c>
      <c r="AL362" s="2" t="e">
        <f>AK362*#REF!</f>
        <v>#REF!</v>
      </c>
      <c r="AM362" s="2" t="e">
        <f t="shared" si="117"/>
        <v>#REF!</v>
      </c>
      <c r="AN362" s="2">
        <f t="shared" si="127"/>
        <v>25</v>
      </c>
      <c r="AO362" s="2" t="e">
        <f t="shared" si="118"/>
        <v>#REF!</v>
      </c>
      <c r="AP362" s="2" t="e">
        <f>ROUND(AO362-#REF!,0)</f>
        <v>#REF!</v>
      </c>
      <c r="AQ362" s="2" t="e">
        <f>IF(AZ362="s",IF(Q362=0,0,
IF(Q362=1,#REF!*4*4,
IF(Q362=2,0,
IF(Q362=3,#REF!*4*2,
IF(Q362=4,0,
IF(Q362=5,0,
IF(Q362=6,0,
IF(Q362=7,0)))))))),
IF(AZ362="t",
IF(Q362=0,0,
IF(Q362=1,#REF!*4*4*0.8,
IF(Q362=2,0,
IF(Q362=3,#REF!*4*2*0.8,
IF(Q362=4,0,
IF(Q362=5,0,
IF(Q362=6,0,
IF(Q362=7,0))))))))))</f>
        <v>#REF!</v>
      </c>
      <c r="AR362" s="2" t="e">
        <f>IF(AZ362="s",
IF(Q362=0,0,
IF(Q362=1,0,
IF(Q362=2,#REF!*4*2,
IF(Q362=3,#REF!*4,
IF(Q362=4,#REF!*4,
IF(Q362=5,0,
IF(Q362=6,0,
IF(Q362=7,#REF!*4)))))))),
IF(AZ362="t",
IF(Q362=0,0,
IF(Q362=1,0,
IF(Q362=2,#REF!*4*2*0.8,
IF(Q362=3,#REF!*4*0.8,
IF(Q362=4,#REF!*4*0.8,
IF(Q362=5,0,
IF(Q362=6,0,
IF(Q362=7,#REF!*4))))))))))</f>
        <v>#REF!</v>
      </c>
      <c r="AS362" s="2" t="e">
        <f>IF(AZ362="s",
IF(Q362=0,0,
IF(Q362=1,#REF!*2,
IF(Q362=2,#REF!*2,
IF(Q362=3,#REF!*2,
IF(Q362=4,#REF!*2,
IF(Q362=5,#REF!*2,
IF(Q362=6,#REF!*2,
IF(Q362=7,#REF!*2)))))))),
IF(AZ362="t",
IF(Q362=0,#REF!*2*0.8,
IF(Q362=1,#REF!*2*0.8,
IF(Q362=2,#REF!*2*0.8,
IF(Q362=3,#REF!*2*0.8,
IF(Q362=4,#REF!*2*0.8,
IF(Q362=5,#REF!*2*0.8,
IF(Q362=6,#REF!*1*0.8,
IF(Q362=7,#REF!*2))))))))))</f>
        <v>#REF!</v>
      </c>
      <c r="AT362" s="2" t="e">
        <f t="shared" si="119"/>
        <v>#REF!</v>
      </c>
      <c r="AU362" s="2" t="e">
        <f>IF(AZ362="s",
IF(Q362=0,0,
IF(Q362=1,(14-2)*(#REF!+#REF!)/4*4,
IF(Q362=2,(14-2)*(#REF!+#REF!)/4*2,
IF(Q362=3,(14-2)*(#REF!+#REF!)/4*3,
IF(Q362=4,(14-2)*(#REF!+#REF!)/4,
IF(Q362=5,(14-2)*#REF!/4,
IF(Q362=6,0,
IF(Q362=7,(14)*#REF!)))))))),
IF(AZ362="t",
IF(Q362=0,0,
IF(Q362=1,(11-2)*(#REF!+#REF!)/4*4,
IF(Q362=2,(11-2)*(#REF!+#REF!)/4*2,
IF(Q362=3,(11-2)*(#REF!+#REF!)/4*3,
IF(Q362=4,(11-2)*(#REF!+#REF!)/4,
IF(Q362=5,(11-2)*#REF!/4,
IF(Q362=6,0,
IF(Q362=7,(11)*#REF!))))))))))</f>
        <v>#REF!</v>
      </c>
      <c r="AV362" s="2" t="e">
        <f t="shared" si="120"/>
        <v>#REF!</v>
      </c>
      <c r="AW362" s="2">
        <f t="shared" si="121"/>
        <v>16</v>
      </c>
      <c r="AX362" s="2">
        <f t="shared" si="122"/>
        <v>8</v>
      </c>
      <c r="AY362" s="2" t="e">
        <f t="shared" si="123"/>
        <v>#REF!</v>
      </c>
      <c r="AZ362" s="2" t="s">
        <v>63</v>
      </c>
      <c r="BA362" s="2" t="e">
        <f>IF(BG362="A",0,IF(AZ362="s",14*#REF!,IF(AZ362="T",11*#REF!,"HATA")))</f>
        <v>#REF!</v>
      </c>
      <c r="BB362" s="2" t="e">
        <f t="shared" si="124"/>
        <v>#REF!</v>
      </c>
      <c r="BC362" s="2" t="e">
        <f t="shared" si="125"/>
        <v>#REF!</v>
      </c>
      <c r="BD362" s="2" t="e">
        <f>IF(BC362-#REF!=0,"DOĞRU","YANLIŞ")</f>
        <v>#REF!</v>
      </c>
      <c r="BE362" s="2" t="e">
        <f>#REF!-BC362</f>
        <v>#REF!</v>
      </c>
      <c r="BF362" s="2">
        <v>0</v>
      </c>
      <c r="BH362" s="2">
        <v>0</v>
      </c>
      <c r="BJ362" s="2">
        <v>3</v>
      </c>
      <c r="BL362" s="7" t="e">
        <f>#REF!*14</f>
        <v>#REF!</v>
      </c>
      <c r="BM362" s="9"/>
      <c r="BN362" s="8"/>
      <c r="BO362" s="13"/>
      <c r="BP362" s="13"/>
      <c r="BQ362" s="13"/>
      <c r="BR362" s="13"/>
      <c r="BS362" s="13"/>
      <c r="BT362" s="10"/>
      <c r="BU362" s="11"/>
      <c r="BV362" s="12"/>
      <c r="CC362" s="41"/>
      <c r="CD362" s="41"/>
      <c r="CE362" s="41"/>
      <c r="CF362" s="42"/>
      <c r="CG362" s="42"/>
      <c r="CH362" s="42"/>
      <c r="CI362" s="42"/>
      <c r="CJ362" s="42"/>
      <c r="CK362" s="42"/>
    </row>
    <row r="363" spans="1:89" hidden="1" x14ac:dyDescent="0.25">
      <c r="A363" s="2" t="s">
        <v>364</v>
      </c>
      <c r="B363" s="2" t="s">
        <v>365</v>
      </c>
      <c r="C363" s="2" t="s">
        <v>365</v>
      </c>
      <c r="D363" s="4" t="s">
        <v>60</v>
      </c>
      <c r="E363" s="4" t="s">
        <v>60</v>
      </c>
      <c r="F363" s="5" t="e">
        <f>IF(AZ363="S",
IF(#REF!+BH363=2012,
IF(#REF!=1,"12-13/1",
IF(#REF!=2,"12-13/2",
IF(#REF!=3,"13-14/1",
IF(#REF!=4,"13-14/2","Hata1")))),
IF(#REF!+BH363=2013,
IF(#REF!=1,"13-14/1",
IF(#REF!=2,"13-14/2",
IF(#REF!=3,"14-15/1",
IF(#REF!=4,"14-15/2","Hata2")))),
IF(#REF!+BH363=2014,
IF(#REF!=1,"14-15/1",
IF(#REF!=2,"14-15/2",
IF(#REF!=3,"15-16/1",
IF(#REF!=4,"15-16/2","Hata3")))),
IF(#REF!+BH363=2015,
IF(#REF!=1,"15-16/1",
IF(#REF!=2,"15-16/2",
IF(#REF!=3,"16-17/1",
IF(#REF!=4,"16-17/2","Hata4")))),
IF(#REF!+BH363=2016,
IF(#REF!=1,"16-17/1",
IF(#REF!=2,"16-17/2",
IF(#REF!=3,"17-18/1",
IF(#REF!=4,"17-18/2","Hata5")))),
IF(#REF!+BH363=2017,
IF(#REF!=1,"17-18/1",
IF(#REF!=2,"17-18/2",
IF(#REF!=3,"18-19/1",
IF(#REF!=4,"18-19/2","Hata6")))),
IF(#REF!+BH363=2018,
IF(#REF!=1,"18-19/1",
IF(#REF!=2,"18-19/2",
IF(#REF!=3,"19-20/1",
IF(#REF!=4,"19-20/2","Hata7")))),
IF(#REF!+BH363=2019,
IF(#REF!=1,"19-20/1",
IF(#REF!=2,"19-20/2",
IF(#REF!=3,"20-21/1",
IF(#REF!=4,"20-21/2","Hata8")))),
IF(#REF!+BH363=2020,
IF(#REF!=1,"20-21/1",
IF(#REF!=2,"20-21/2",
IF(#REF!=3,"21-22/1",
IF(#REF!=4,"21-22/2","Hata9")))),
IF(#REF!+BH363=2021,
IF(#REF!=1,"21-22/1",
IF(#REF!=2,"21-22/2",
IF(#REF!=3,"22-23/1",
IF(#REF!=4,"22-23/2","Hata10")))),
IF(#REF!+BH363=2022,
IF(#REF!=1,"22-23/1",
IF(#REF!=2,"22-23/2",
IF(#REF!=3,"23-24/1",
IF(#REF!=4,"23-24/2","Hata11")))),
IF(#REF!+BH363=2023,
IF(#REF!=1,"23-24/1",
IF(#REF!=2,"23-24/2",
IF(#REF!=3,"24-25/1",
IF(#REF!=4,"24-25/2","Hata12")))),
)))))))))))),
IF(AZ363="T",
IF(#REF!+BH363=2012,
IF(#REF!=1,"12-13/1",
IF(#REF!=2,"12-13/2",
IF(#REF!=3,"12-13/3",
IF(#REF!=4,"13-14/1",
IF(#REF!=5,"13-14/2",
IF(#REF!=6,"13-14/3","Hata1")))))),
IF(#REF!+BH363=2013,
IF(#REF!=1,"13-14/1",
IF(#REF!=2,"13-14/2",
IF(#REF!=3,"13-14/3",
IF(#REF!=4,"14-15/1",
IF(#REF!=5,"14-15/2",
IF(#REF!=6,"14-15/3","Hata2")))))),
IF(#REF!+BH363=2014,
IF(#REF!=1,"14-15/1",
IF(#REF!=2,"14-15/2",
IF(#REF!=3,"14-15/3",
IF(#REF!=4,"15-16/1",
IF(#REF!=5,"15-16/2",
IF(#REF!=6,"15-16/3","Hata3")))))),
IF(AND(#REF!+#REF!&gt;2014,#REF!+#REF!&lt;2015,BH363=1),
IF(#REF!=0.1,"14-15/0.1",
IF(#REF!=0.2,"14-15/0.2",
IF(#REF!=0.3,"14-15/0.3","Hata4"))),
IF(#REF!+BH363=2015,
IF(#REF!=1,"15-16/1",
IF(#REF!=2,"15-16/2",
IF(#REF!=3,"15-16/3",
IF(#REF!=4,"16-17/1",
IF(#REF!=5,"16-17/2",
IF(#REF!=6,"16-17/3","Hata5")))))),
IF(#REF!+BH363=2016,
IF(#REF!=1,"16-17/1",
IF(#REF!=2,"16-17/2",
IF(#REF!=3,"16-17/3",
IF(#REF!=4,"17-18/1",
IF(#REF!=5,"17-18/2",
IF(#REF!=6,"17-18/3","Hata6")))))),
IF(#REF!+BH363=2017,
IF(#REF!=1,"17-18/1",
IF(#REF!=2,"17-18/2",
IF(#REF!=3,"17-18/3",
IF(#REF!=4,"18-19/1",
IF(#REF!=5,"18-19/2",
IF(#REF!=6,"18-19/3","Hata7")))))),
IF(#REF!+BH363=2018,
IF(#REF!=1,"18-19/1",
IF(#REF!=2,"18-19/2",
IF(#REF!=3,"18-19/3",
IF(#REF!=4,"19-20/1",
IF(#REF!=5," 19-20/2",
IF(#REF!=6,"19-20/3","Hata8")))))),
IF(#REF!+BH363=2019,
IF(#REF!=1,"19-20/1",
IF(#REF!=2,"19-20/2",
IF(#REF!=3,"19-20/3",
IF(#REF!=4,"20-21/1",
IF(#REF!=5,"20-21/2",
IF(#REF!=6,"20-21/3","Hata9")))))),
IF(#REF!+BH363=2020,
IF(#REF!=1,"20-21/1",
IF(#REF!=2,"20-21/2",
IF(#REF!=3,"20-21/3",
IF(#REF!=4,"21-22/1",
IF(#REF!=5,"21-22/2",
IF(#REF!=6,"21-22/3","Hata10")))))),
IF(#REF!+BH363=2021,
IF(#REF!=1,"21-22/1",
IF(#REF!=2,"21-22/2",
IF(#REF!=3,"21-22/3",
IF(#REF!=4,"22-23/1",
IF(#REF!=5,"22-23/2",
IF(#REF!=6,"22-23/3","Hata11")))))),
IF(#REF!+BH363=2022,
IF(#REF!=1,"22-23/1",
IF(#REF!=2,"22-23/2",
IF(#REF!=3,"22-23/3",
IF(#REF!=4,"23-24/1",
IF(#REF!=5,"23-24/2",
IF(#REF!=6,"23-24/3","Hata12")))))),
IF(#REF!+BH363=2023,
IF(#REF!=1,"23-24/1",
IF(#REF!=2,"23-24/2",
IF(#REF!=3,"23-24/3",
IF(#REF!=4,"24-25/1",
IF(#REF!=5,"24-25/2",
IF(#REF!=6,"24-25/3","Hata13")))))),
))))))))))))))
)</f>
        <v>#REF!</v>
      </c>
      <c r="G363" s="4"/>
      <c r="H363" s="2" t="s">
        <v>157</v>
      </c>
      <c r="I363" s="2">
        <v>54712</v>
      </c>
      <c r="J363" s="2" t="s">
        <v>107</v>
      </c>
      <c r="Q363" s="5">
        <v>2</v>
      </c>
      <c r="R363" s="2">
        <f>VLOOKUP($Q363,[1]sistem!$I$3:$L$10,2,FALSE)</f>
        <v>0</v>
      </c>
      <c r="S363" s="2">
        <f>VLOOKUP($Q363,[1]sistem!$I$3:$L$10,3,FALSE)</f>
        <v>2</v>
      </c>
      <c r="T363" s="2">
        <f>VLOOKUP($Q363,[1]sistem!$I$3:$L$10,4,FALSE)</f>
        <v>1</v>
      </c>
      <c r="U363" s="2" t="e">
        <f>VLOOKUP($AZ363,[1]sistem!$I$13:$L$14,2,FALSE)*#REF!</f>
        <v>#REF!</v>
      </c>
      <c r="V363" s="2" t="e">
        <f>VLOOKUP($AZ363,[1]sistem!$I$13:$L$14,3,FALSE)*#REF!</f>
        <v>#REF!</v>
      </c>
      <c r="W363" s="2" t="e">
        <f>VLOOKUP($AZ363,[1]sistem!$I$13:$L$14,4,FALSE)*#REF!</f>
        <v>#REF!</v>
      </c>
      <c r="X363" s="2" t="e">
        <f t="shared" si="112"/>
        <v>#REF!</v>
      </c>
      <c r="Y363" s="2" t="e">
        <f t="shared" si="113"/>
        <v>#REF!</v>
      </c>
      <c r="Z363" s="2" t="e">
        <f t="shared" si="114"/>
        <v>#REF!</v>
      </c>
      <c r="AA363" s="2" t="e">
        <f t="shared" si="115"/>
        <v>#REF!</v>
      </c>
      <c r="AB363" s="2">
        <f>VLOOKUP(AZ363,[1]sistem!$I$18:$J$19,2,FALSE)</f>
        <v>14</v>
      </c>
      <c r="AC363" s="2">
        <v>0.25</v>
      </c>
      <c r="AD363" s="2">
        <f>VLOOKUP($Q363,[1]sistem!$I$3:$M$10,5,FALSE)</f>
        <v>2</v>
      </c>
      <c r="AG363" s="2" t="e">
        <f>(#REF!+#REF!)*AB363</f>
        <v>#REF!</v>
      </c>
      <c r="AH363" s="2">
        <f>VLOOKUP($Q363,[1]sistem!$I$3:$N$10,6,FALSE)</f>
        <v>3</v>
      </c>
      <c r="AI363" s="2">
        <v>2</v>
      </c>
      <c r="AJ363" s="2">
        <f t="shared" si="116"/>
        <v>6</v>
      </c>
      <c r="AK363" s="2">
        <f>VLOOKUP($AZ363,[1]sistem!$I$18:$K$19,3,FALSE)</f>
        <v>14</v>
      </c>
      <c r="AL363" s="2" t="e">
        <f>AK363*#REF!</f>
        <v>#REF!</v>
      </c>
      <c r="AM363" s="2" t="e">
        <f t="shared" si="117"/>
        <v>#REF!</v>
      </c>
      <c r="AN363" s="2">
        <f t="shared" si="127"/>
        <v>25</v>
      </c>
      <c r="AO363" s="2" t="e">
        <f t="shared" si="118"/>
        <v>#REF!</v>
      </c>
      <c r="AP363" s="2" t="e">
        <f>ROUND(AO363-#REF!,0)</f>
        <v>#REF!</v>
      </c>
      <c r="AQ363" s="2">
        <f>IF(AZ363="s",IF(Q363=0,0,
IF(Q363=1,#REF!*4*4,
IF(Q363=2,0,
IF(Q363=3,#REF!*4*2,
IF(Q363=4,0,
IF(Q363=5,0,
IF(Q363=6,0,
IF(Q363=7,0)))))))),
IF(AZ363="t",
IF(Q363=0,0,
IF(Q363=1,#REF!*4*4*0.8,
IF(Q363=2,0,
IF(Q363=3,#REF!*4*2*0.8,
IF(Q363=4,0,
IF(Q363=5,0,
IF(Q363=6,0,
IF(Q363=7,0))))))))))</f>
        <v>0</v>
      </c>
      <c r="AR363" s="2" t="e">
        <f>IF(AZ363="s",
IF(Q363=0,0,
IF(Q363=1,0,
IF(Q363=2,#REF!*4*2,
IF(Q363=3,#REF!*4,
IF(Q363=4,#REF!*4,
IF(Q363=5,0,
IF(Q363=6,0,
IF(Q363=7,#REF!*4)))))))),
IF(AZ363="t",
IF(Q363=0,0,
IF(Q363=1,0,
IF(Q363=2,#REF!*4*2*0.8,
IF(Q363=3,#REF!*4*0.8,
IF(Q363=4,#REF!*4*0.8,
IF(Q363=5,0,
IF(Q363=6,0,
IF(Q363=7,#REF!*4))))))))))</f>
        <v>#REF!</v>
      </c>
      <c r="AS363" s="2" t="e">
        <f>IF(AZ363="s",
IF(Q363=0,0,
IF(Q363=1,#REF!*2,
IF(Q363=2,#REF!*2,
IF(Q363=3,#REF!*2,
IF(Q363=4,#REF!*2,
IF(Q363=5,#REF!*2,
IF(Q363=6,#REF!*2,
IF(Q363=7,#REF!*2)))))))),
IF(AZ363="t",
IF(Q363=0,#REF!*2*0.8,
IF(Q363=1,#REF!*2*0.8,
IF(Q363=2,#REF!*2*0.8,
IF(Q363=3,#REF!*2*0.8,
IF(Q363=4,#REF!*2*0.8,
IF(Q363=5,#REF!*2*0.8,
IF(Q363=6,#REF!*1*0.8,
IF(Q363=7,#REF!*2))))))))))</f>
        <v>#REF!</v>
      </c>
      <c r="AT363" s="2" t="e">
        <f t="shared" si="119"/>
        <v>#REF!</v>
      </c>
      <c r="AU363" s="2" t="e">
        <f>IF(AZ363="s",
IF(Q363=0,0,
IF(Q363=1,(14-2)*(#REF!+#REF!)/4*4,
IF(Q363=2,(14-2)*(#REF!+#REF!)/4*2,
IF(Q363=3,(14-2)*(#REF!+#REF!)/4*3,
IF(Q363=4,(14-2)*(#REF!+#REF!)/4,
IF(Q363=5,(14-2)*#REF!/4,
IF(Q363=6,0,
IF(Q363=7,(14)*#REF!)))))))),
IF(AZ363="t",
IF(Q363=0,0,
IF(Q363=1,(11-2)*(#REF!+#REF!)/4*4,
IF(Q363=2,(11-2)*(#REF!+#REF!)/4*2,
IF(Q363=3,(11-2)*(#REF!+#REF!)/4*3,
IF(Q363=4,(11-2)*(#REF!+#REF!)/4,
IF(Q363=5,(11-2)*#REF!/4,
IF(Q363=6,0,
IF(Q363=7,(11)*#REF!))))))))))</f>
        <v>#REF!</v>
      </c>
      <c r="AV363" s="2" t="e">
        <f t="shared" si="120"/>
        <v>#REF!</v>
      </c>
      <c r="AW363" s="2">
        <f t="shared" si="121"/>
        <v>12</v>
      </c>
      <c r="AX363" s="2">
        <f t="shared" si="122"/>
        <v>6</v>
      </c>
      <c r="AY363" s="2" t="e">
        <f t="shared" si="123"/>
        <v>#REF!</v>
      </c>
      <c r="AZ363" s="2" t="s">
        <v>63</v>
      </c>
      <c r="BA363" s="2" t="e">
        <f>IF(BG363="A",0,IF(AZ363="s",14*#REF!,IF(AZ363="T",11*#REF!,"HATA")))</f>
        <v>#REF!</v>
      </c>
      <c r="BB363" s="2" t="e">
        <f t="shared" si="124"/>
        <v>#REF!</v>
      </c>
      <c r="BC363" s="2" t="e">
        <f t="shared" si="125"/>
        <v>#REF!</v>
      </c>
      <c r="BD363" s="2" t="e">
        <f>IF(BC363-#REF!=0,"DOĞRU","YANLIŞ")</f>
        <v>#REF!</v>
      </c>
      <c r="BE363" s="2" t="e">
        <f>#REF!-BC363</f>
        <v>#REF!</v>
      </c>
      <c r="BF363" s="2">
        <v>0</v>
      </c>
      <c r="BH363" s="2">
        <v>0</v>
      </c>
      <c r="BJ363" s="2">
        <v>2</v>
      </c>
      <c r="BL363" s="7" t="e">
        <f>#REF!*14</f>
        <v>#REF!</v>
      </c>
      <c r="BM363" s="9"/>
      <c r="BN363" s="8"/>
      <c r="BO363" s="13"/>
      <c r="BP363" s="13"/>
      <c r="BQ363" s="13"/>
      <c r="BR363" s="13"/>
      <c r="BS363" s="13"/>
      <c r="BT363" s="10"/>
      <c r="BU363" s="11"/>
      <c r="BV363" s="12"/>
      <c r="CC363" s="41"/>
      <c r="CD363" s="41"/>
      <c r="CE363" s="41"/>
      <c r="CF363" s="42"/>
      <c r="CG363" s="42"/>
      <c r="CH363" s="42"/>
      <c r="CI363" s="42"/>
      <c r="CJ363" s="42"/>
      <c r="CK363" s="42"/>
    </row>
    <row r="364" spans="1:89" hidden="1" x14ac:dyDescent="0.25">
      <c r="A364" s="2" t="s">
        <v>139</v>
      </c>
      <c r="B364" s="2" t="s">
        <v>132</v>
      </c>
      <c r="C364" s="2" t="s">
        <v>132</v>
      </c>
      <c r="D364" s="4" t="s">
        <v>60</v>
      </c>
      <c r="E364" s="4" t="s">
        <v>60</v>
      </c>
      <c r="F364" s="5" t="e">
        <f>IF(AZ364="S",
IF(#REF!+BH364=2012,
IF(#REF!=1,"12-13/1",
IF(#REF!=2,"12-13/2",
IF(#REF!=3,"13-14/1",
IF(#REF!=4,"13-14/2","Hata1")))),
IF(#REF!+BH364=2013,
IF(#REF!=1,"13-14/1",
IF(#REF!=2,"13-14/2",
IF(#REF!=3,"14-15/1",
IF(#REF!=4,"14-15/2","Hata2")))),
IF(#REF!+BH364=2014,
IF(#REF!=1,"14-15/1",
IF(#REF!=2,"14-15/2",
IF(#REF!=3,"15-16/1",
IF(#REF!=4,"15-16/2","Hata3")))),
IF(#REF!+BH364=2015,
IF(#REF!=1,"15-16/1",
IF(#REF!=2,"15-16/2",
IF(#REF!=3,"16-17/1",
IF(#REF!=4,"16-17/2","Hata4")))),
IF(#REF!+BH364=2016,
IF(#REF!=1,"16-17/1",
IF(#REF!=2,"16-17/2",
IF(#REF!=3,"17-18/1",
IF(#REF!=4,"17-18/2","Hata5")))),
IF(#REF!+BH364=2017,
IF(#REF!=1,"17-18/1",
IF(#REF!=2,"17-18/2",
IF(#REF!=3,"18-19/1",
IF(#REF!=4,"18-19/2","Hata6")))),
IF(#REF!+BH364=2018,
IF(#REF!=1,"18-19/1",
IF(#REF!=2,"18-19/2",
IF(#REF!=3,"19-20/1",
IF(#REF!=4,"19-20/2","Hata7")))),
IF(#REF!+BH364=2019,
IF(#REF!=1,"19-20/1",
IF(#REF!=2,"19-20/2",
IF(#REF!=3,"20-21/1",
IF(#REF!=4,"20-21/2","Hata8")))),
IF(#REF!+BH364=2020,
IF(#REF!=1,"20-21/1",
IF(#REF!=2,"20-21/2",
IF(#REF!=3,"21-22/1",
IF(#REF!=4,"21-22/2","Hata9")))),
IF(#REF!+BH364=2021,
IF(#REF!=1,"21-22/1",
IF(#REF!=2,"21-22/2",
IF(#REF!=3,"22-23/1",
IF(#REF!=4,"22-23/2","Hata10")))),
IF(#REF!+BH364=2022,
IF(#REF!=1,"22-23/1",
IF(#REF!=2,"22-23/2",
IF(#REF!=3,"23-24/1",
IF(#REF!=4,"23-24/2","Hata11")))),
IF(#REF!+BH364=2023,
IF(#REF!=1,"23-24/1",
IF(#REF!=2,"23-24/2",
IF(#REF!=3,"24-25/1",
IF(#REF!=4,"24-25/2","Hata12")))),
)))))))))))),
IF(AZ364="T",
IF(#REF!+BH364=2012,
IF(#REF!=1,"12-13/1",
IF(#REF!=2,"12-13/2",
IF(#REF!=3,"12-13/3",
IF(#REF!=4,"13-14/1",
IF(#REF!=5,"13-14/2",
IF(#REF!=6,"13-14/3","Hata1")))))),
IF(#REF!+BH364=2013,
IF(#REF!=1,"13-14/1",
IF(#REF!=2,"13-14/2",
IF(#REF!=3,"13-14/3",
IF(#REF!=4,"14-15/1",
IF(#REF!=5,"14-15/2",
IF(#REF!=6,"14-15/3","Hata2")))))),
IF(#REF!+BH364=2014,
IF(#REF!=1,"14-15/1",
IF(#REF!=2,"14-15/2",
IF(#REF!=3,"14-15/3",
IF(#REF!=4,"15-16/1",
IF(#REF!=5,"15-16/2",
IF(#REF!=6,"15-16/3","Hata3")))))),
IF(AND(#REF!+#REF!&gt;2014,#REF!+#REF!&lt;2015,BH364=1),
IF(#REF!=0.1,"14-15/0.1",
IF(#REF!=0.2,"14-15/0.2",
IF(#REF!=0.3,"14-15/0.3","Hata4"))),
IF(#REF!+BH364=2015,
IF(#REF!=1,"15-16/1",
IF(#REF!=2,"15-16/2",
IF(#REF!=3,"15-16/3",
IF(#REF!=4,"16-17/1",
IF(#REF!=5,"16-17/2",
IF(#REF!=6,"16-17/3","Hata5")))))),
IF(#REF!+BH364=2016,
IF(#REF!=1,"16-17/1",
IF(#REF!=2,"16-17/2",
IF(#REF!=3,"16-17/3",
IF(#REF!=4,"17-18/1",
IF(#REF!=5,"17-18/2",
IF(#REF!=6,"17-18/3","Hata6")))))),
IF(#REF!+BH364=2017,
IF(#REF!=1,"17-18/1",
IF(#REF!=2,"17-18/2",
IF(#REF!=3,"17-18/3",
IF(#REF!=4,"18-19/1",
IF(#REF!=5,"18-19/2",
IF(#REF!=6,"18-19/3","Hata7")))))),
IF(#REF!+BH364=2018,
IF(#REF!=1,"18-19/1",
IF(#REF!=2,"18-19/2",
IF(#REF!=3,"18-19/3",
IF(#REF!=4,"19-20/1",
IF(#REF!=5," 19-20/2",
IF(#REF!=6,"19-20/3","Hata8")))))),
IF(#REF!+BH364=2019,
IF(#REF!=1,"19-20/1",
IF(#REF!=2,"19-20/2",
IF(#REF!=3,"19-20/3",
IF(#REF!=4,"20-21/1",
IF(#REF!=5,"20-21/2",
IF(#REF!=6,"20-21/3","Hata9")))))),
IF(#REF!+BH364=2020,
IF(#REF!=1,"20-21/1",
IF(#REF!=2,"20-21/2",
IF(#REF!=3,"20-21/3",
IF(#REF!=4,"21-22/1",
IF(#REF!=5,"21-22/2",
IF(#REF!=6,"21-22/3","Hata10")))))),
IF(#REF!+BH364=2021,
IF(#REF!=1,"21-22/1",
IF(#REF!=2,"21-22/2",
IF(#REF!=3,"21-22/3",
IF(#REF!=4,"22-23/1",
IF(#REF!=5,"22-23/2",
IF(#REF!=6,"22-23/3","Hata11")))))),
IF(#REF!+BH364=2022,
IF(#REF!=1,"22-23/1",
IF(#REF!=2,"22-23/2",
IF(#REF!=3,"22-23/3",
IF(#REF!=4,"23-24/1",
IF(#REF!=5,"23-24/2",
IF(#REF!=6,"23-24/3","Hata12")))))),
IF(#REF!+BH364=2023,
IF(#REF!=1,"23-24/1",
IF(#REF!=2,"23-24/2",
IF(#REF!=3,"23-24/3",
IF(#REF!=4,"24-25/1",
IF(#REF!=5,"24-25/2",
IF(#REF!=6,"24-25/3","Hata13")))))),
))))))))))))))
)</f>
        <v>#REF!</v>
      </c>
      <c r="G364" s="4"/>
      <c r="H364" s="2" t="s">
        <v>157</v>
      </c>
      <c r="I364" s="2">
        <v>54712</v>
      </c>
      <c r="J364" s="2" t="s">
        <v>107</v>
      </c>
      <c r="O364" s="2" t="s">
        <v>135</v>
      </c>
      <c r="P364" s="2" t="s">
        <v>135</v>
      </c>
      <c r="Q364" s="5">
        <v>7</v>
      </c>
      <c r="R364" s="2">
        <f>VLOOKUP($Q364,[1]sistem!$I$3:$L$10,2,FALSE)</f>
        <v>0</v>
      </c>
      <c r="S364" s="2">
        <f>VLOOKUP($Q364,[1]sistem!$I$3:$L$10,3,FALSE)</f>
        <v>1</v>
      </c>
      <c r="T364" s="2">
        <f>VLOOKUP($Q364,[1]sistem!$I$3:$L$10,4,FALSE)</f>
        <v>1</v>
      </c>
      <c r="U364" s="2" t="e">
        <f>VLOOKUP($AZ364,[1]sistem!$I$13:$L$14,2,FALSE)*#REF!</f>
        <v>#REF!</v>
      </c>
      <c r="V364" s="2" t="e">
        <f>VLOOKUP($AZ364,[1]sistem!$I$13:$L$14,3,FALSE)*#REF!</f>
        <v>#REF!</v>
      </c>
      <c r="W364" s="2" t="e">
        <f>VLOOKUP($AZ364,[1]sistem!$I$13:$L$14,4,FALSE)*#REF!</f>
        <v>#REF!</v>
      </c>
      <c r="X364" s="2" t="e">
        <f t="shared" si="112"/>
        <v>#REF!</v>
      </c>
      <c r="Y364" s="2" t="e">
        <f t="shared" si="113"/>
        <v>#REF!</v>
      </c>
      <c r="Z364" s="2" t="e">
        <f t="shared" si="114"/>
        <v>#REF!</v>
      </c>
      <c r="AA364" s="2" t="e">
        <f t="shared" si="115"/>
        <v>#REF!</v>
      </c>
      <c r="AB364" s="2">
        <f>VLOOKUP(AZ364,[1]sistem!$I$18:$J$19,2,FALSE)</f>
        <v>14</v>
      </c>
      <c r="AC364" s="2">
        <v>0.25</v>
      </c>
      <c r="AD364" s="2">
        <f>VLOOKUP($Q364,[1]sistem!$I$3:$M$10,5,FALSE)</f>
        <v>1</v>
      </c>
      <c r="AG364" s="2" t="e">
        <f>(#REF!+#REF!)*AB364</f>
        <v>#REF!</v>
      </c>
      <c r="AH364" s="2">
        <f>VLOOKUP($Q364,[1]sistem!$I$3:$N$10,6,FALSE)</f>
        <v>2</v>
      </c>
      <c r="AI364" s="2">
        <v>2</v>
      </c>
      <c r="AJ364" s="2">
        <f t="shared" si="116"/>
        <v>4</v>
      </c>
      <c r="AK364" s="2">
        <f>VLOOKUP($AZ364,[1]sistem!$I$18:$K$19,3,FALSE)</f>
        <v>14</v>
      </c>
      <c r="AL364" s="2" t="e">
        <f>AK364*#REF!</f>
        <v>#REF!</v>
      </c>
      <c r="AM364" s="2" t="e">
        <f t="shared" si="117"/>
        <v>#REF!</v>
      </c>
      <c r="AN364" s="2">
        <f t="shared" si="127"/>
        <v>25</v>
      </c>
      <c r="AO364" s="2" t="e">
        <f t="shared" si="118"/>
        <v>#REF!</v>
      </c>
      <c r="AP364" s="2" t="e">
        <f>ROUND(AO364-#REF!,0)</f>
        <v>#REF!</v>
      </c>
      <c r="AQ364" s="2">
        <f>IF(AZ364="s",IF(Q364=0,0,
IF(Q364=1,#REF!*4*4,
IF(Q364=2,0,
IF(Q364=3,#REF!*4*2,
IF(Q364=4,0,
IF(Q364=5,0,
IF(Q364=6,0,
IF(Q364=7,0)))))))),
IF(AZ364="t",
IF(Q364=0,0,
IF(Q364=1,#REF!*4*4*0.8,
IF(Q364=2,0,
IF(Q364=3,#REF!*4*2*0.8,
IF(Q364=4,0,
IF(Q364=5,0,
IF(Q364=6,0,
IF(Q364=7,0))))))))))</f>
        <v>0</v>
      </c>
      <c r="AR364" s="2" t="e">
        <f>IF(AZ364="s",
IF(Q364=0,0,
IF(Q364=1,0,
IF(Q364=2,#REF!*4*2,
IF(Q364=3,#REF!*4,
IF(Q364=4,#REF!*4,
IF(Q364=5,0,
IF(Q364=6,0,
IF(Q364=7,#REF!*4)))))))),
IF(AZ364="t",
IF(Q364=0,0,
IF(Q364=1,0,
IF(Q364=2,#REF!*4*2*0.8,
IF(Q364=3,#REF!*4*0.8,
IF(Q364=4,#REF!*4*0.8,
IF(Q364=5,0,
IF(Q364=6,0,
IF(Q364=7,#REF!*4))))))))))</f>
        <v>#REF!</v>
      </c>
      <c r="AS364" s="2" t="e">
        <f>IF(AZ364="s",
IF(Q364=0,0,
IF(Q364=1,#REF!*2,
IF(Q364=2,#REF!*2,
IF(Q364=3,#REF!*2,
IF(Q364=4,#REF!*2,
IF(Q364=5,#REF!*2,
IF(Q364=6,#REF!*2,
IF(Q364=7,#REF!*2)))))))),
IF(AZ364="t",
IF(Q364=0,#REF!*2*0.8,
IF(Q364=1,#REF!*2*0.8,
IF(Q364=2,#REF!*2*0.8,
IF(Q364=3,#REF!*2*0.8,
IF(Q364=4,#REF!*2*0.8,
IF(Q364=5,#REF!*2*0.8,
IF(Q364=6,#REF!*1*0.8,
IF(Q364=7,#REF!*2))))))))))</f>
        <v>#REF!</v>
      </c>
      <c r="AT364" s="2" t="e">
        <f t="shared" si="119"/>
        <v>#REF!</v>
      </c>
      <c r="AU364" s="2" t="e">
        <f>IF(AZ364="s",
IF(Q364=0,0,
IF(Q364=1,(14-2)*(#REF!+#REF!)/4*4,
IF(Q364=2,(14-2)*(#REF!+#REF!)/4*2,
IF(Q364=3,(14-2)*(#REF!+#REF!)/4*3,
IF(Q364=4,(14-2)*(#REF!+#REF!)/4,
IF(Q364=5,(14-2)*#REF!/4,
IF(Q364=6,0,
IF(Q364=7,(14)*#REF!)))))))),
IF(AZ364="t",
IF(Q364=0,0,
IF(Q364=1,(11-2)*(#REF!+#REF!)/4*4,
IF(Q364=2,(11-2)*(#REF!+#REF!)/4*2,
IF(Q364=3,(11-2)*(#REF!+#REF!)/4*3,
IF(Q364=4,(11-2)*(#REF!+#REF!)/4,
IF(Q364=5,(11-2)*#REF!/4,
IF(Q364=6,0,
IF(Q364=7,(11)*#REF!))))))))))</f>
        <v>#REF!</v>
      </c>
      <c r="AV364" s="2" t="e">
        <f t="shared" si="120"/>
        <v>#REF!</v>
      </c>
      <c r="AW364" s="2">
        <f t="shared" si="121"/>
        <v>8</v>
      </c>
      <c r="AX364" s="2">
        <f t="shared" si="122"/>
        <v>4</v>
      </c>
      <c r="AY364" s="2" t="e">
        <f t="shared" si="123"/>
        <v>#REF!</v>
      </c>
      <c r="AZ364" s="2" t="s">
        <v>63</v>
      </c>
      <c r="BA364" s="2">
        <f>IF(BG364="A",0,IF(AZ364="s",14*#REF!,IF(AZ364="T",11*#REF!,"HATA")))</f>
        <v>0</v>
      </c>
      <c r="BB364" s="2" t="e">
        <f t="shared" si="124"/>
        <v>#REF!</v>
      </c>
      <c r="BC364" s="2" t="e">
        <f t="shared" si="125"/>
        <v>#REF!</v>
      </c>
      <c r="BD364" s="2" t="e">
        <f>IF(BC364-#REF!=0,"DOĞRU","YANLIŞ")</f>
        <v>#REF!</v>
      </c>
      <c r="BE364" s="2" t="e">
        <f>#REF!-BC364</f>
        <v>#REF!</v>
      </c>
      <c r="BF364" s="2">
        <v>0</v>
      </c>
      <c r="BG364" s="2" t="s">
        <v>110</v>
      </c>
      <c r="BH364" s="2">
        <v>0</v>
      </c>
      <c r="BJ364" s="2">
        <v>7</v>
      </c>
      <c r="BL364" s="7" t="e">
        <f>#REF!*14</f>
        <v>#REF!</v>
      </c>
      <c r="BM364" s="9"/>
      <c r="BN364" s="8"/>
      <c r="BO364" s="13"/>
      <c r="BP364" s="13"/>
      <c r="BQ364" s="13"/>
      <c r="BR364" s="13"/>
      <c r="BS364" s="13"/>
      <c r="BT364" s="10"/>
      <c r="BU364" s="11"/>
      <c r="BV364" s="12"/>
      <c r="CC364" s="41"/>
      <c r="CD364" s="41"/>
      <c r="CE364" s="41"/>
      <c r="CF364" s="42"/>
      <c r="CG364" s="42"/>
      <c r="CH364" s="42"/>
      <c r="CI364" s="42"/>
      <c r="CJ364" s="42"/>
      <c r="CK364" s="42"/>
    </row>
    <row r="365" spans="1:89" hidden="1" x14ac:dyDescent="0.25">
      <c r="A365" s="2" t="s">
        <v>576</v>
      </c>
      <c r="B365" s="2" t="s">
        <v>577</v>
      </c>
      <c r="C365" s="2" t="s">
        <v>577</v>
      </c>
      <c r="D365" s="4" t="s">
        <v>171</v>
      </c>
      <c r="E365" s="4" t="s">
        <v>171</v>
      </c>
      <c r="F365" s="5" t="e">
        <f>IF(AZ365="S",
IF(#REF!+BH365=2012,
IF(#REF!=1,"12-13/1",
IF(#REF!=2,"12-13/2",
IF(#REF!=3,"13-14/1",
IF(#REF!=4,"13-14/2","Hata1")))),
IF(#REF!+BH365=2013,
IF(#REF!=1,"13-14/1",
IF(#REF!=2,"13-14/2",
IF(#REF!=3,"14-15/1",
IF(#REF!=4,"14-15/2","Hata2")))),
IF(#REF!+BH365=2014,
IF(#REF!=1,"14-15/1",
IF(#REF!=2,"14-15/2",
IF(#REF!=3,"15-16/1",
IF(#REF!=4,"15-16/2","Hata3")))),
IF(#REF!+BH365=2015,
IF(#REF!=1,"15-16/1",
IF(#REF!=2,"15-16/2",
IF(#REF!=3,"16-17/1",
IF(#REF!=4,"16-17/2","Hata4")))),
IF(#REF!+BH365=2016,
IF(#REF!=1,"16-17/1",
IF(#REF!=2,"16-17/2",
IF(#REF!=3,"17-18/1",
IF(#REF!=4,"17-18/2","Hata5")))),
IF(#REF!+BH365=2017,
IF(#REF!=1,"17-18/1",
IF(#REF!=2,"17-18/2",
IF(#REF!=3,"18-19/1",
IF(#REF!=4,"18-19/2","Hata6")))),
IF(#REF!+BH365=2018,
IF(#REF!=1,"18-19/1",
IF(#REF!=2,"18-19/2",
IF(#REF!=3,"19-20/1",
IF(#REF!=4,"19-20/2","Hata7")))),
IF(#REF!+BH365=2019,
IF(#REF!=1,"19-20/1",
IF(#REF!=2,"19-20/2",
IF(#REF!=3,"20-21/1",
IF(#REF!=4,"20-21/2","Hata8")))),
IF(#REF!+BH365=2020,
IF(#REF!=1,"20-21/1",
IF(#REF!=2,"20-21/2",
IF(#REF!=3,"21-22/1",
IF(#REF!=4,"21-22/2","Hata9")))),
IF(#REF!+BH365=2021,
IF(#REF!=1,"21-22/1",
IF(#REF!=2,"21-22/2",
IF(#REF!=3,"22-23/1",
IF(#REF!=4,"22-23/2","Hata10")))),
IF(#REF!+BH365=2022,
IF(#REF!=1,"22-23/1",
IF(#REF!=2,"22-23/2",
IF(#REF!=3,"23-24/1",
IF(#REF!=4,"23-24/2","Hata11")))),
IF(#REF!+BH365=2023,
IF(#REF!=1,"23-24/1",
IF(#REF!=2,"23-24/2",
IF(#REF!=3,"24-25/1",
IF(#REF!=4,"24-25/2","Hata12")))),
)))))))))))),
IF(AZ365="T",
IF(#REF!+BH365=2012,
IF(#REF!=1,"12-13/1",
IF(#REF!=2,"12-13/2",
IF(#REF!=3,"12-13/3",
IF(#REF!=4,"13-14/1",
IF(#REF!=5,"13-14/2",
IF(#REF!=6,"13-14/3","Hata1")))))),
IF(#REF!+BH365=2013,
IF(#REF!=1,"13-14/1",
IF(#REF!=2,"13-14/2",
IF(#REF!=3,"13-14/3",
IF(#REF!=4,"14-15/1",
IF(#REF!=5,"14-15/2",
IF(#REF!=6,"14-15/3","Hata2")))))),
IF(#REF!+BH365=2014,
IF(#REF!=1,"14-15/1",
IF(#REF!=2,"14-15/2",
IF(#REF!=3,"14-15/3",
IF(#REF!=4,"15-16/1",
IF(#REF!=5,"15-16/2",
IF(#REF!=6,"15-16/3","Hata3")))))),
IF(AND(#REF!+#REF!&gt;2014,#REF!+#REF!&lt;2015,BH365=1),
IF(#REF!=0.1,"14-15/0.1",
IF(#REF!=0.2,"14-15/0.2",
IF(#REF!=0.3,"14-15/0.3","Hata4"))),
IF(#REF!+BH365=2015,
IF(#REF!=1,"15-16/1",
IF(#REF!=2,"15-16/2",
IF(#REF!=3,"15-16/3",
IF(#REF!=4,"16-17/1",
IF(#REF!=5,"16-17/2",
IF(#REF!=6,"16-17/3","Hata5")))))),
IF(#REF!+BH365=2016,
IF(#REF!=1,"16-17/1",
IF(#REF!=2,"16-17/2",
IF(#REF!=3,"16-17/3",
IF(#REF!=4,"17-18/1",
IF(#REF!=5,"17-18/2",
IF(#REF!=6,"17-18/3","Hata6")))))),
IF(#REF!+BH365=2017,
IF(#REF!=1,"17-18/1",
IF(#REF!=2,"17-18/2",
IF(#REF!=3,"17-18/3",
IF(#REF!=4,"18-19/1",
IF(#REF!=5,"18-19/2",
IF(#REF!=6,"18-19/3","Hata7")))))),
IF(#REF!+BH365=2018,
IF(#REF!=1,"18-19/1",
IF(#REF!=2,"18-19/2",
IF(#REF!=3,"18-19/3",
IF(#REF!=4,"19-20/1",
IF(#REF!=5," 19-20/2",
IF(#REF!=6,"19-20/3","Hata8")))))),
IF(#REF!+BH365=2019,
IF(#REF!=1,"19-20/1",
IF(#REF!=2,"19-20/2",
IF(#REF!=3,"19-20/3",
IF(#REF!=4,"20-21/1",
IF(#REF!=5,"20-21/2",
IF(#REF!=6,"20-21/3","Hata9")))))),
IF(#REF!+BH365=2020,
IF(#REF!=1,"20-21/1",
IF(#REF!=2,"20-21/2",
IF(#REF!=3,"20-21/3",
IF(#REF!=4,"21-22/1",
IF(#REF!=5,"21-22/2",
IF(#REF!=6,"21-22/3","Hata10")))))),
IF(#REF!+BH365=2021,
IF(#REF!=1,"21-22/1",
IF(#REF!=2,"21-22/2",
IF(#REF!=3,"21-22/3",
IF(#REF!=4,"22-23/1",
IF(#REF!=5,"22-23/2",
IF(#REF!=6,"22-23/3","Hata11")))))),
IF(#REF!+BH365=2022,
IF(#REF!=1,"22-23/1",
IF(#REF!=2,"22-23/2",
IF(#REF!=3,"22-23/3",
IF(#REF!=4,"23-24/1",
IF(#REF!=5,"23-24/2",
IF(#REF!=6,"23-24/3","Hata12")))))),
IF(#REF!+BH365=2023,
IF(#REF!=1,"23-24/1",
IF(#REF!=2,"23-24/2",
IF(#REF!=3,"23-24/3",
IF(#REF!=4,"24-25/1",
IF(#REF!=5,"24-25/2",
IF(#REF!=6,"24-25/3","Hata13")))))),
))))))))))))))
)</f>
        <v>#REF!</v>
      </c>
      <c r="G365" s="4">
        <v>0</v>
      </c>
      <c r="H365" s="2" t="s">
        <v>157</v>
      </c>
      <c r="I365" s="2">
        <v>54712</v>
      </c>
      <c r="J365" s="2" t="s">
        <v>107</v>
      </c>
      <c r="Q365" s="5">
        <v>4</v>
      </c>
      <c r="R365" s="2">
        <f>VLOOKUP($Q365,[1]sistem!$I$3:$L$10,2,FALSE)</f>
        <v>0</v>
      </c>
      <c r="S365" s="2">
        <f>VLOOKUP($Q365,[1]sistem!$I$3:$L$10,3,FALSE)</f>
        <v>1</v>
      </c>
      <c r="T365" s="2">
        <f>VLOOKUP($Q365,[1]sistem!$I$3:$L$10,4,FALSE)</f>
        <v>1</v>
      </c>
      <c r="U365" s="2" t="e">
        <f>VLOOKUP($AZ365,[1]sistem!$I$13:$L$14,2,FALSE)*#REF!</f>
        <v>#REF!</v>
      </c>
      <c r="V365" s="2" t="e">
        <f>VLOOKUP($AZ365,[1]sistem!$I$13:$L$14,3,FALSE)*#REF!</f>
        <v>#REF!</v>
      </c>
      <c r="W365" s="2" t="e">
        <f>VLOOKUP($AZ365,[1]sistem!$I$13:$L$14,4,FALSE)*#REF!</f>
        <v>#REF!</v>
      </c>
      <c r="X365" s="2" t="e">
        <f t="shared" si="112"/>
        <v>#REF!</v>
      </c>
      <c r="Y365" s="2" t="e">
        <f t="shared" si="113"/>
        <v>#REF!</v>
      </c>
      <c r="Z365" s="2" t="e">
        <f t="shared" si="114"/>
        <v>#REF!</v>
      </c>
      <c r="AA365" s="2" t="e">
        <f t="shared" si="115"/>
        <v>#REF!</v>
      </c>
      <c r="AB365" s="2">
        <f>VLOOKUP(AZ365,[1]sistem!$I$18:$J$19,2,FALSE)</f>
        <v>14</v>
      </c>
      <c r="AC365" s="2">
        <v>0.25</v>
      </c>
      <c r="AD365" s="2">
        <f>VLOOKUP($Q365,[1]sistem!$I$3:$M$10,5,FALSE)</f>
        <v>1</v>
      </c>
      <c r="AE365" s="2">
        <v>4</v>
      </c>
      <c r="AG365" s="2">
        <f>AE365*AK365</f>
        <v>56</v>
      </c>
      <c r="AH365" s="2">
        <f>VLOOKUP($Q365,[1]sistem!$I$3:$N$10,6,FALSE)</f>
        <v>2</v>
      </c>
      <c r="AI365" s="2">
        <v>2</v>
      </c>
      <c r="AJ365" s="2">
        <f t="shared" si="116"/>
        <v>4</v>
      </c>
      <c r="AK365" s="2">
        <f>VLOOKUP($AZ365,[1]sistem!$I$18:$K$19,3,FALSE)</f>
        <v>14</v>
      </c>
      <c r="AL365" s="2" t="e">
        <f>AK365*#REF!</f>
        <v>#REF!</v>
      </c>
      <c r="AM365" s="2" t="e">
        <f t="shared" si="117"/>
        <v>#REF!</v>
      </c>
      <c r="AN365" s="2">
        <f t="shared" si="127"/>
        <v>25</v>
      </c>
      <c r="AO365" s="2" t="e">
        <f t="shared" si="118"/>
        <v>#REF!</v>
      </c>
      <c r="AP365" s="2" t="e">
        <f>ROUND(AO365-#REF!,0)</f>
        <v>#REF!</v>
      </c>
      <c r="AQ365" s="2">
        <f>IF(AZ365="s",IF(Q365=0,0,
IF(Q365=1,#REF!*4*4,
IF(Q365=2,0,
IF(Q365=3,#REF!*4*2,
IF(Q365=4,0,
IF(Q365=5,0,
IF(Q365=6,0,
IF(Q365=7,0)))))))),
IF(AZ365="t",
IF(Q365=0,0,
IF(Q365=1,#REF!*4*4*0.8,
IF(Q365=2,0,
IF(Q365=3,#REF!*4*2*0.8,
IF(Q365=4,0,
IF(Q365=5,0,
IF(Q365=6,0,
IF(Q365=7,0))))))))))</f>
        <v>0</v>
      </c>
      <c r="AR365" s="2" t="e">
        <f>IF(AZ365="s",
IF(Q365=0,0,
IF(Q365=1,0,
IF(Q365=2,#REF!*4*2,
IF(Q365=3,#REF!*4,
IF(Q365=4,#REF!*4,
IF(Q365=5,0,
IF(Q365=6,0,
IF(Q365=7,#REF!*4)))))))),
IF(AZ365="t",
IF(Q365=0,0,
IF(Q365=1,0,
IF(Q365=2,#REF!*4*2*0.8,
IF(Q365=3,#REF!*4*0.8,
IF(Q365=4,#REF!*4*0.8,
IF(Q365=5,0,
IF(Q365=6,0,
IF(Q365=7,#REF!*4))))))))))</f>
        <v>#REF!</v>
      </c>
      <c r="AS365" s="2" t="e">
        <f>IF(AZ365="s",
IF(Q365=0,0,
IF(Q365=1,#REF!*2,
IF(Q365=2,#REF!*2,
IF(Q365=3,#REF!*2,
IF(Q365=4,#REF!*2,
IF(Q365=5,#REF!*2,
IF(Q365=6,#REF!*2,
IF(Q365=7,#REF!*2)))))))),
IF(AZ365="t",
IF(Q365=0,#REF!*2*0.8,
IF(Q365=1,#REF!*2*0.8,
IF(Q365=2,#REF!*2*0.8,
IF(Q365=3,#REF!*2*0.8,
IF(Q365=4,#REF!*2*0.8,
IF(Q365=5,#REF!*2*0.8,
IF(Q365=6,#REF!*1*0.8,
IF(Q365=7,#REF!*2))))))))))</f>
        <v>#REF!</v>
      </c>
      <c r="AT365" s="2" t="e">
        <f t="shared" si="119"/>
        <v>#REF!</v>
      </c>
      <c r="AU365" s="2" t="e">
        <f>IF(AZ365="s",
IF(Q365=0,0,
IF(Q365=1,(14-2)*(#REF!+#REF!)/4*4,
IF(Q365=2,(14-2)*(#REF!+#REF!)/4*2,
IF(Q365=3,(14-2)*(#REF!+#REF!)/4*3,
IF(Q365=4,(14-2)*(#REF!+#REF!)/4,
IF(Q365=5,(14-2)*#REF!/4,
IF(Q365=6,0,
IF(Q365=7,(14)*#REF!)))))))),
IF(AZ365="t",
IF(Q365=0,0,
IF(Q365=1,(11-2)*(#REF!+#REF!)/4*4,
IF(Q365=2,(11-2)*(#REF!+#REF!)/4*2,
IF(Q365=3,(11-2)*(#REF!+#REF!)/4*3,
IF(Q365=4,(11-2)*(#REF!+#REF!)/4,
IF(Q365=5,(11-2)*#REF!/4,
IF(Q365=6,0,
IF(Q365=7,(11)*#REF!))))))))))</f>
        <v>#REF!</v>
      </c>
      <c r="AV365" s="2" t="e">
        <f t="shared" si="120"/>
        <v>#REF!</v>
      </c>
      <c r="AW365" s="2">
        <f t="shared" si="121"/>
        <v>8</v>
      </c>
      <c r="AX365" s="2">
        <f t="shared" si="122"/>
        <v>4</v>
      </c>
      <c r="AY365" s="2" t="e">
        <f t="shared" si="123"/>
        <v>#REF!</v>
      </c>
      <c r="AZ365" s="2" t="s">
        <v>63</v>
      </c>
      <c r="BA365" s="2" t="e">
        <f>IF(BG365="A",0,IF(AZ365="s",14*#REF!,IF(AZ365="T",11*#REF!,"HATA")))</f>
        <v>#REF!</v>
      </c>
      <c r="BB365" s="2" t="e">
        <f t="shared" si="124"/>
        <v>#REF!</v>
      </c>
      <c r="BC365" s="2" t="e">
        <f t="shared" si="125"/>
        <v>#REF!</v>
      </c>
      <c r="BD365" s="2" t="e">
        <f>IF(BC365-#REF!=0,"DOĞRU","YANLIŞ")</f>
        <v>#REF!</v>
      </c>
      <c r="BE365" s="2" t="e">
        <f>#REF!-BC365</f>
        <v>#REF!</v>
      </c>
      <c r="BF365" s="2">
        <v>0</v>
      </c>
      <c r="BH365" s="2">
        <v>0</v>
      </c>
      <c r="BJ365" s="2">
        <v>4</v>
      </c>
      <c r="BL365" s="7" t="e">
        <f>#REF!*14</f>
        <v>#REF!</v>
      </c>
      <c r="BM365" s="9"/>
      <c r="BN365" s="8"/>
      <c r="BO365" s="13"/>
      <c r="BP365" s="13"/>
      <c r="BQ365" s="13"/>
      <c r="BR365" s="13"/>
      <c r="BS365" s="13"/>
      <c r="BT365" s="10"/>
      <c r="BU365" s="11"/>
      <c r="BV365" s="12"/>
      <c r="CC365" s="41"/>
      <c r="CD365" s="41"/>
      <c r="CE365" s="41"/>
      <c r="CF365" s="42"/>
      <c r="CG365" s="42"/>
      <c r="CH365" s="42"/>
      <c r="CI365" s="42"/>
      <c r="CJ365" s="42"/>
      <c r="CK365" s="42"/>
    </row>
    <row r="366" spans="1:89" hidden="1" x14ac:dyDescent="0.25">
      <c r="A366" s="2" t="s">
        <v>245</v>
      </c>
      <c r="B366" s="2" t="s">
        <v>246</v>
      </c>
      <c r="C366" s="2" t="s">
        <v>246</v>
      </c>
      <c r="D366" s="4" t="s">
        <v>60</v>
      </c>
      <c r="E366" s="4" t="s">
        <v>60</v>
      </c>
      <c r="F366" s="5" t="e">
        <f>IF(AZ366="S",
IF(#REF!+BH366=2012,
IF(#REF!=1,"12-13/1",
IF(#REF!=2,"12-13/2",
IF(#REF!=3,"13-14/1",
IF(#REF!=4,"13-14/2","Hata1")))),
IF(#REF!+BH366=2013,
IF(#REF!=1,"13-14/1",
IF(#REF!=2,"13-14/2",
IF(#REF!=3,"14-15/1",
IF(#REF!=4,"14-15/2","Hata2")))),
IF(#REF!+BH366=2014,
IF(#REF!=1,"14-15/1",
IF(#REF!=2,"14-15/2",
IF(#REF!=3,"15-16/1",
IF(#REF!=4,"15-16/2","Hata3")))),
IF(#REF!+BH366=2015,
IF(#REF!=1,"15-16/1",
IF(#REF!=2,"15-16/2",
IF(#REF!=3,"16-17/1",
IF(#REF!=4,"16-17/2","Hata4")))),
IF(#REF!+BH366=2016,
IF(#REF!=1,"16-17/1",
IF(#REF!=2,"16-17/2",
IF(#REF!=3,"17-18/1",
IF(#REF!=4,"17-18/2","Hata5")))),
IF(#REF!+BH366=2017,
IF(#REF!=1,"17-18/1",
IF(#REF!=2,"17-18/2",
IF(#REF!=3,"18-19/1",
IF(#REF!=4,"18-19/2","Hata6")))),
IF(#REF!+BH366=2018,
IF(#REF!=1,"18-19/1",
IF(#REF!=2,"18-19/2",
IF(#REF!=3,"19-20/1",
IF(#REF!=4,"19-20/2","Hata7")))),
IF(#REF!+BH366=2019,
IF(#REF!=1,"19-20/1",
IF(#REF!=2,"19-20/2",
IF(#REF!=3,"20-21/1",
IF(#REF!=4,"20-21/2","Hata8")))),
IF(#REF!+BH366=2020,
IF(#REF!=1,"20-21/1",
IF(#REF!=2,"20-21/2",
IF(#REF!=3,"21-22/1",
IF(#REF!=4,"21-22/2","Hata9")))),
IF(#REF!+BH366=2021,
IF(#REF!=1,"21-22/1",
IF(#REF!=2,"21-22/2",
IF(#REF!=3,"22-23/1",
IF(#REF!=4,"22-23/2","Hata10")))),
IF(#REF!+BH366=2022,
IF(#REF!=1,"22-23/1",
IF(#REF!=2,"22-23/2",
IF(#REF!=3,"23-24/1",
IF(#REF!=4,"23-24/2","Hata11")))),
IF(#REF!+BH366=2023,
IF(#REF!=1,"23-24/1",
IF(#REF!=2,"23-24/2",
IF(#REF!=3,"24-25/1",
IF(#REF!=4,"24-25/2","Hata12")))),
)))))))))))),
IF(AZ366="T",
IF(#REF!+BH366=2012,
IF(#REF!=1,"12-13/1",
IF(#REF!=2,"12-13/2",
IF(#REF!=3,"12-13/3",
IF(#REF!=4,"13-14/1",
IF(#REF!=5,"13-14/2",
IF(#REF!=6,"13-14/3","Hata1")))))),
IF(#REF!+BH366=2013,
IF(#REF!=1,"13-14/1",
IF(#REF!=2,"13-14/2",
IF(#REF!=3,"13-14/3",
IF(#REF!=4,"14-15/1",
IF(#REF!=5,"14-15/2",
IF(#REF!=6,"14-15/3","Hata2")))))),
IF(#REF!+BH366=2014,
IF(#REF!=1,"14-15/1",
IF(#REF!=2,"14-15/2",
IF(#REF!=3,"14-15/3",
IF(#REF!=4,"15-16/1",
IF(#REF!=5,"15-16/2",
IF(#REF!=6,"15-16/3","Hata3")))))),
IF(AND(#REF!+#REF!&gt;2014,#REF!+#REF!&lt;2015,BH366=1),
IF(#REF!=0.1,"14-15/0.1",
IF(#REF!=0.2,"14-15/0.2",
IF(#REF!=0.3,"14-15/0.3","Hata4"))),
IF(#REF!+BH366=2015,
IF(#REF!=1,"15-16/1",
IF(#REF!=2,"15-16/2",
IF(#REF!=3,"15-16/3",
IF(#REF!=4,"16-17/1",
IF(#REF!=5,"16-17/2",
IF(#REF!=6,"16-17/3","Hata5")))))),
IF(#REF!+BH366=2016,
IF(#REF!=1,"16-17/1",
IF(#REF!=2,"16-17/2",
IF(#REF!=3,"16-17/3",
IF(#REF!=4,"17-18/1",
IF(#REF!=5,"17-18/2",
IF(#REF!=6,"17-18/3","Hata6")))))),
IF(#REF!+BH366=2017,
IF(#REF!=1,"17-18/1",
IF(#REF!=2,"17-18/2",
IF(#REF!=3,"17-18/3",
IF(#REF!=4,"18-19/1",
IF(#REF!=5,"18-19/2",
IF(#REF!=6,"18-19/3","Hata7")))))),
IF(#REF!+BH366=2018,
IF(#REF!=1,"18-19/1",
IF(#REF!=2,"18-19/2",
IF(#REF!=3,"18-19/3",
IF(#REF!=4,"19-20/1",
IF(#REF!=5," 19-20/2",
IF(#REF!=6,"19-20/3","Hata8")))))),
IF(#REF!+BH366=2019,
IF(#REF!=1,"19-20/1",
IF(#REF!=2,"19-20/2",
IF(#REF!=3,"19-20/3",
IF(#REF!=4,"20-21/1",
IF(#REF!=5,"20-21/2",
IF(#REF!=6,"20-21/3","Hata9")))))),
IF(#REF!+BH366=2020,
IF(#REF!=1,"20-21/1",
IF(#REF!=2,"20-21/2",
IF(#REF!=3,"20-21/3",
IF(#REF!=4,"21-22/1",
IF(#REF!=5,"21-22/2",
IF(#REF!=6,"21-22/3","Hata10")))))),
IF(#REF!+BH366=2021,
IF(#REF!=1,"21-22/1",
IF(#REF!=2,"21-22/2",
IF(#REF!=3,"21-22/3",
IF(#REF!=4,"22-23/1",
IF(#REF!=5,"22-23/2",
IF(#REF!=6,"22-23/3","Hata11")))))),
IF(#REF!+BH366=2022,
IF(#REF!=1,"22-23/1",
IF(#REF!=2,"22-23/2",
IF(#REF!=3,"22-23/3",
IF(#REF!=4,"23-24/1",
IF(#REF!=5,"23-24/2",
IF(#REF!=6,"23-24/3","Hata12")))))),
IF(#REF!+BH366=2023,
IF(#REF!=1,"23-24/1",
IF(#REF!=2,"23-24/2",
IF(#REF!=3,"23-24/3",
IF(#REF!=4,"24-25/1",
IF(#REF!=5,"24-25/2",
IF(#REF!=6,"24-25/3","Hata13")))))),
))))))))))))))
)</f>
        <v>#REF!</v>
      </c>
      <c r="G366" s="4"/>
      <c r="H366" s="2" t="s">
        <v>157</v>
      </c>
      <c r="I366" s="2">
        <v>54712</v>
      </c>
      <c r="J366" s="2" t="s">
        <v>107</v>
      </c>
      <c r="L366" s="2">
        <v>4358</v>
      </c>
      <c r="Q366" s="5">
        <v>0</v>
      </c>
      <c r="R366" s="2">
        <f>VLOOKUP($Q366,[1]sistem!$I$3:$L$10,2,FALSE)</f>
        <v>0</v>
      </c>
      <c r="S366" s="2">
        <f>VLOOKUP($Q366,[1]sistem!$I$3:$L$10,3,FALSE)</f>
        <v>0</v>
      </c>
      <c r="T366" s="2">
        <f>VLOOKUP($Q366,[1]sistem!$I$3:$L$10,4,FALSE)</f>
        <v>0</v>
      </c>
      <c r="U366" s="2" t="e">
        <f>VLOOKUP($AZ366,[1]sistem!$I$13:$L$14,2,FALSE)*#REF!</f>
        <v>#REF!</v>
      </c>
      <c r="V366" s="2" t="e">
        <f>VLOOKUP($AZ366,[1]sistem!$I$13:$L$14,3,FALSE)*#REF!</f>
        <v>#REF!</v>
      </c>
      <c r="W366" s="2" t="e">
        <f>VLOOKUP($AZ366,[1]sistem!$I$13:$L$14,4,FALSE)*#REF!</f>
        <v>#REF!</v>
      </c>
      <c r="X366" s="2" t="e">
        <f t="shared" si="112"/>
        <v>#REF!</v>
      </c>
      <c r="Y366" s="2" t="e">
        <f t="shared" si="113"/>
        <v>#REF!</v>
      </c>
      <c r="Z366" s="2" t="e">
        <f t="shared" si="114"/>
        <v>#REF!</v>
      </c>
      <c r="AA366" s="2" t="e">
        <f t="shared" si="115"/>
        <v>#REF!</v>
      </c>
      <c r="AB366" s="2">
        <f>VLOOKUP(AZ366,[1]sistem!$I$18:$J$19,2,FALSE)</f>
        <v>11</v>
      </c>
      <c r="AC366" s="2">
        <v>0.25</v>
      </c>
      <c r="AD366" s="2">
        <f>VLOOKUP($Q366,[1]sistem!$I$3:$M$10,5,FALSE)</f>
        <v>0</v>
      </c>
      <c r="AG366" s="2" t="e">
        <f>(#REF!+#REF!)*AB366</f>
        <v>#REF!</v>
      </c>
      <c r="AH366" s="2">
        <f>VLOOKUP($Q366,[1]sistem!$I$3:$N$10,6,FALSE)</f>
        <v>0</v>
      </c>
      <c r="AI366" s="2">
        <v>2</v>
      </c>
      <c r="AJ366" s="2">
        <f t="shared" si="116"/>
        <v>0</v>
      </c>
      <c r="AK366" s="2">
        <f>VLOOKUP($AZ366,[1]sistem!$I$18:$K$19,3,FALSE)</f>
        <v>11</v>
      </c>
      <c r="AL366" s="2" t="e">
        <f>AK366*#REF!</f>
        <v>#REF!</v>
      </c>
      <c r="AM366" s="2" t="e">
        <f t="shared" si="117"/>
        <v>#REF!</v>
      </c>
      <c r="AN366" s="2">
        <f t="shared" si="127"/>
        <v>25</v>
      </c>
      <c r="AO366" s="2" t="e">
        <f t="shared" si="118"/>
        <v>#REF!</v>
      </c>
      <c r="AP366" s="2" t="e">
        <f>ROUND(AO366-#REF!,0)</f>
        <v>#REF!</v>
      </c>
      <c r="AQ366" s="2">
        <f>IF(AZ366="s",IF(Q366=0,0,
IF(Q366=1,#REF!*4*4,
IF(Q366=2,0,
IF(Q366=3,#REF!*4*2,
IF(Q366=4,0,
IF(Q366=5,0,
IF(Q366=6,0,
IF(Q366=7,0)))))))),
IF(AZ366="t",
IF(Q366=0,0,
IF(Q366=1,#REF!*4*4*0.8,
IF(Q366=2,0,
IF(Q366=3,#REF!*4*2*0.8,
IF(Q366=4,0,
IF(Q366=5,0,
IF(Q366=6,0,
IF(Q366=7,0))))))))))</f>
        <v>0</v>
      </c>
      <c r="AR366" s="2">
        <f>IF(AZ366="s",
IF(Q366=0,0,
IF(Q366=1,0,
IF(Q366=2,#REF!*4*2,
IF(Q366=3,#REF!*4,
IF(Q366=4,#REF!*4,
IF(Q366=5,0,
IF(Q366=6,0,
IF(Q366=7,#REF!*4)))))))),
IF(AZ366="t",
IF(Q366=0,0,
IF(Q366=1,0,
IF(Q366=2,#REF!*4*2*0.8,
IF(Q366=3,#REF!*4*0.8,
IF(Q366=4,#REF!*4*0.8,
IF(Q366=5,0,
IF(Q366=6,0,
IF(Q366=7,#REF!*4))))))))))</f>
        <v>0</v>
      </c>
      <c r="AS366" s="2" t="e">
        <f>IF(AZ366="s",
IF(Q366=0,0,
IF(Q366=1,#REF!*2,
IF(Q366=2,#REF!*2,
IF(Q366=3,#REF!*2,
IF(Q366=4,#REF!*2,
IF(Q366=5,#REF!*2,
IF(Q366=6,#REF!*2,
IF(Q366=7,#REF!*2)))))))),
IF(AZ366="t",
IF(Q366=0,#REF!*2*0.8,
IF(Q366=1,#REF!*2*0.8,
IF(Q366=2,#REF!*2*0.8,
IF(Q366=3,#REF!*2*0.8,
IF(Q366=4,#REF!*2*0.8,
IF(Q366=5,#REF!*2*0.8,
IF(Q366=6,#REF!*1*0.8,
IF(Q366=7,#REF!*2))))))))))</f>
        <v>#REF!</v>
      </c>
      <c r="AT366" s="2" t="e">
        <f t="shared" si="119"/>
        <v>#REF!</v>
      </c>
      <c r="AU366" s="2">
        <f>IF(AZ366="s",
IF(Q366=0,0,
IF(Q366=1,(14-2)*(#REF!+#REF!)/4*4,
IF(Q366=2,(14-2)*(#REF!+#REF!)/4*2,
IF(Q366=3,(14-2)*(#REF!+#REF!)/4*3,
IF(Q366=4,(14-2)*(#REF!+#REF!)/4,
IF(Q366=5,(14-2)*#REF!/4,
IF(Q366=6,0,
IF(Q366=7,(14)*#REF!)))))))),
IF(AZ366="t",
IF(Q366=0,0,
IF(Q366=1,(11-2)*(#REF!+#REF!)/4*4,
IF(Q366=2,(11-2)*(#REF!+#REF!)/4*2,
IF(Q366=3,(11-2)*(#REF!+#REF!)/4*3,
IF(Q366=4,(11-2)*(#REF!+#REF!)/4,
IF(Q366=5,(11-2)*#REF!/4,
IF(Q366=6,0,
IF(Q366=7,(11)*#REF!))))))))))</f>
        <v>0</v>
      </c>
      <c r="AV366" s="2" t="e">
        <f t="shared" si="120"/>
        <v>#REF!</v>
      </c>
      <c r="AW366" s="2">
        <f t="shared" si="121"/>
        <v>0</v>
      </c>
      <c r="AX366" s="2">
        <f t="shared" si="122"/>
        <v>0</v>
      </c>
      <c r="AY366" s="2" t="e">
        <f t="shared" si="123"/>
        <v>#REF!</v>
      </c>
      <c r="AZ366" s="2" t="s">
        <v>81</v>
      </c>
      <c r="BA366" s="2" t="e">
        <f>IF(BG366="A",0,IF(AZ366="s",14*#REF!,IF(AZ366="T",11*#REF!,"HATA")))</f>
        <v>#REF!</v>
      </c>
      <c r="BB366" s="2" t="e">
        <f t="shared" si="124"/>
        <v>#REF!</v>
      </c>
      <c r="BC366" s="2" t="e">
        <f t="shared" si="125"/>
        <v>#REF!</v>
      </c>
      <c r="BD366" s="2" t="e">
        <f>IF(BC366-#REF!=0,"DOĞRU","YANLIŞ")</f>
        <v>#REF!</v>
      </c>
      <c r="BE366" s="2" t="e">
        <f>#REF!-BC366</f>
        <v>#REF!</v>
      </c>
      <c r="BF366" s="2">
        <v>0</v>
      </c>
      <c r="BH366" s="2">
        <v>0</v>
      </c>
      <c r="BJ366" s="2">
        <v>0</v>
      </c>
      <c r="BL366" s="7" t="e">
        <f>#REF!*14</f>
        <v>#REF!</v>
      </c>
      <c r="BM366" s="9"/>
      <c r="BN366" s="8"/>
      <c r="BO366" s="13"/>
      <c r="BP366" s="13"/>
      <c r="BQ366" s="13"/>
      <c r="BR366" s="13"/>
      <c r="BS366" s="13"/>
      <c r="BT366" s="10"/>
      <c r="BU366" s="11"/>
      <c r="BV366" s="12"/>
      <c r="CC366" s="41"/>
      <c r="CD366" s="41"/>
      <c r="CE366" s="41"/>
      <c r="CF366" s="42"/>
      <c r="CG366" s="42"/>
      <c r="CH366" s="42"/>
      <c r="CI366" s="42"/>
      <c r="CJ366" s="42"/>
      <c r="CK366" s="42"/>
    </row>
    <row r="367" spans="1:89" hidden="1" x14ac:dyDescent="0.25">
      <c r="A367" s="2" t="s">
        <v>256</v>
      </c>
      <c r="B367" s="2" t="s">
        <v>257</v>
      </c>
      <c r="C367" s="2" t="s">
        <v>257</v>
      </c>
      <c r="D367" s="4" t="s">
        <v>60</v>
      </c>
      <c r="E367" s="4" t="s">
        <v>60</v>
      </c>
      <c r="F367" s="5" t="e">
        <f>IF(AZ367="S",
IF(#REF!+BH367=2012,
IF(#REF!=1,"12-13/1",
IF(#REF!=2,"12-13/2",
IF(#REF!=3,"13-14/1",
IF(#REF!=4,"13-14/2","Hata1")))),
IF(#REF!+BH367=2013,
IF(#REF!=1,"13-14/1",
IF(#REF!=2,"13-14/2",
IF(#REF!=3,"14-15/1",
IF(#REF!=4,"14-15/2","Hata2")))),
IF(#REF!+BH367=2014,
IF(#REF!=1,"14-15/1",
IF(#REF!=2,"14-15/2",
IF(#REF!=3,"15-16/1",
IF(#REF!=4,"15-16/2","Hata3")))),
IF(#REF!+BH367=2015,
IF(#REF!=1,"15-16/1",
IF(#REF!=2,"15-16/2",
IF(#REF!=3,"16-17/1",
IF(#REF!=4,"16-17/2","Hata4")))),
IF(#REF!+BH367=2016,
IF(#REF!=1,"16-17/1",
IF(#REF!=2,"16-17/2",
IF(#REF!=3,"17-18/1",
IF(#REF!=4,"17-18/2","Hata5")))),
IF(#REF!+BH367=2017,
IF(#REF!=1,"17-18/1",
IF(#REF!=2,"17-18/2",
IF(#REF!=3,"18-19/1",
IF(#REF!=4,"18-19/2","Hata6")))),
IF(#REF!+BH367=2018,
IF(#REF!=1,"18-19/1",
IF(#REF!=2,"18-19/2",
IF(#REF!=3,"19-20/1",
IF(#REF!=4,"19-20/2","Hata7")))),
IF(#REF!+BH367=2019,
IF(#REF!=1,"19-20/1",
IF(#REF!=2,"19-20/2",
IF(#REF!=3,"20-21/1",
IF(#REF!=4,"20-21/2","Hata8")))),
IF(#REF!+BH367=2020,
IF(#REF!=1,"20-21/1",
IF(#REF!=2,"20-21/2",
IF(#REF!=3,"21-22/1",
IF(#REF!=4,"21-22/2","Hata9")))),
IF(#REF!+BH367=2021,
IF(#REF!=1,"21-22/1",
IF(#REF!=2,"21-22/2",
IF(#REF!=3,"22-23/1",
IF(#REF!=4,"22-23/2","Hata10")))),
IF(#REF!+BH367=2022,
IF(#REF!=1,"22-23/1",
IF(#REF!=2,"22-23/2",
IF(#REF!=3,"23-24/1",
IF(#REF!=4,"23-24/2","Hata11")))),
IF(#REF!+BH367=2023,
IF(#REF!=1,"23-24/1",
IF(#REF!=2,"23-24/2",
IF(#REF!=3,"24-25/1",
IF(#REF!=4,"24-25/2","Hata12")))),
)))))))))))),
IF(AZ367="T",
IF(#REF!+BH367=2012,
IF(#REF!=1,"12-13/1",
IF(#REF!=2,"12-13/2",
IF(#REF!=3,"12-13/3",
IF(#REF!=4,"13-14/1",
IF(#REF!=5,"13-14/2",
IF(#REF!=6,"13-14/3","Hata1")))))),
IF(#REF!+BH367=2013,
IF(#REF!=1,"13-14/1",
IF(#REF!=2,"13-14/2",
IF(#REF!=3,"13-14/3",
IF(#REF!=4,"14-15/1",
IF(#REF!=5,"14-15/2",
IF(#REF!=6,"14-15/3","Hata2")))))),
IF(#REF!+BH367=2014,
IF(#REF!=1,"14-15/1",
IF(#REF!=2,"14-15/2",
IF(#REF!=3,"14-15/3",
IF(#REF!=4,"15-16/1",
IF(#REF!=5,"15-16/2",
IF(#REF!=6,"15-16/3","Hata3")))))),
IF(AND(#REF!+#REF!&gt;2014,#REF!+#REF!&lt;2015,BH367=1),
IF(#REF!=0.1,"14-15/0.1",
IF(#REF!=0.2,"14-15/0.2",
IF(#REF!=0.3,"14-15/0.3","Hata4"))),
IF(#REF!+BH367=2015,
IF(#REF!=1,"15-16/1",
IF(#REF!=2,"15-16/2",
IF(#REF!=3,"15-16/3",
IF(#REF!=4,"16-17/1",
IF(#REF!=5,"16-17/2",
IF(#REF!=6,"16-17/3","Hata5")))))),
IF(#REF!+BH367=2016,
IF(#REF!=1,"16-17/1",
IF(#REF!=2,"16-17/2",
IF(#REF!=3,"16-17/3",
IF(#REF!=4,"17-18/1",
IF(#REF!=5,"17-18/2",
IF(#REF!=6,"17-18/3","Hata6")))))),
IF(#REF!+BH367=2017,
IF(#REF!=1,"17-18/1",
IF(#REF!=2,"17-18/2",
IF(#REF!=3,"17-18/3",
IF(#REF!=4,"18-19/1",
IF(#REF!=5,"18-19/2",
IF(#REF!=6,"18-19/3","Hata7")))))),
IF(#REF!+BH367=2018,
IF(#REF!=1,"18-19/1",
IF(#REF!=2,"18-19/2",
IF(#REF!=3,"18-19/3",
IF(#REF!=4,"19-20/1",
IF(#REF!=5," 19-20/2",
IF(#REF!=6,"19-20/3","Hata8")))))),
IF(#REF!+BH367=2019,
IF(#REF!=1,"19-20/1",
IF(#REF!=2,"19-20/2",
IF(#REF!=3,"19-20/3",
IF(#REF!=4,"20-21/1",
IF(#REF!=5,"20-21/2",
IF(#REF!=6,"20-21/3","Hata9")))))),
IF(#REF!+BH367=2020,
IF(#REF!=1,"20-21/1",
IF(#REF!=2,"20-21/2",
IF(#REF!=3,"20-21/3",
IF(#REF!=4,"21-22/1",
IF(#REF!=5,"21-22/2",
IF(#REF!=6,"21-22/3","Hata10")))))),
IF(#REF!+BH367=2021,
IF(#REF!=1,"21-22/1",
IF(#REF!=2,"21-22/2",
IF(#REF!=3,"21-22/3",
IF(#REF!=4,"22-23/1",
IF(#REF!=5,"22-23/2",
IF(#REF!=6,"22-23/3","Hata11")))))),
IF(#REF!+BH367=2022,
IF(#REF!=1,"22-23/1",
IF(#REF!=2,"22-23/2",
IF(#REF!=3,"22-23/3",
IF(#REF!=4,"23-24/1",
IF(#REF!=5,"23-24/2",
IF(#REF!=6,"23-24/3","Hata12")))))),
IF(#REF!+BH367=2023,
IF(#REF!=1,"23-24/1",
IF(#REF!=2,"23-24/2",
IF(#REF!=3,"23-24/3",
IF(#REF!=4,"24-25/1",
IF(#REF!=5,"24-25/2",
IF(#REF!=6,"24-25/3","Hata13")))))),
))))))))))))))
)</f>
        <v>#REF!</v>
      </c>
      <c r="G367" s="4"/>
      <c r="H367" s="2" t="s">
        <v>157</v>
      </c>
      <c r="I367" s="2">
        <v>54712</v>
      </c>
      <c r="J367" s="2" t="s">
        <v>107</v>
      </c>
      <c r="O367" s="2" t="s">
        <v>469</v>
      </c>
      <c r="P367" s="2" t="s">
        <v>469</v>
      </c>
      <c r="Q367" s="5">
        <v>0</v>
      </c>
      <c r="R367" s="2">
        <f>VLOOKUP($Q367,[1]sistem!$I$3:$L$10,2,FALSE)</f>
        <v>0</v>
      </c>
      <c r="S367" s="2">
        <f>VLOOKUP($Q367,[1]sistem!$I$3:$L$10,3,FALSE)</f>
        <v>0</v>
      </c>
      <c r="T367" s="2">
        <f>VLOOKUP($Q367,[1]sistem!$I$3:$L$10,4,FALSE)</f>
        <v>0</v>
      </c>
      <c r="U367" s="2" t="e">
        <f>VLOOKUP($AZ367,[1]sistem!$I$13:$L$14,2,FALSE)*#REF!</f>
        <v>#REF!</v>
      </c>
      <c r="V367" s="2" t="e">
        <f>VLOOKUP($AZ367,[1]sistem!$I$13:$L$14,3,FALSE)*#REF!</f>
        <v>#REF!</v>
      </c>
      <c r="W367" s="2" t="e">
        <f>VLOOKUP($AZ367,[1]sistem!$I$13:$L$14,4,FALSE)*#REF!</f>
        <v>#REF!</v>
      </c>
      <c r="X367" s="2" t="e">
        <f t="shared" si="112"/>
        <v>#REF!</v>
      </c>
      <c r="Y367" s="2" t="e">
        <f t="shared" si="113"/>
        <v>#REF!</v>
      </c>
      <c r="Z367" s="2" t="e">
        <f t="shared" si="114"/>
        <v>#REF!</v>
      </c>
      <c r="AA367" s="2" t="e">
        <f t="shared" si="115"/>
        <v>#REF!</v>
      </c>
      <c r="AB367" s="2">
        <f>VLOOKUP(AZ367,[1]sistem!$I$18:$J$19,2,FALSE)</f>
        <v>14</v>
      </c>
      <c r="AC367" s="2">
        <v>0.25</v>
      </c>
      <c r="AD367" s="2">
        <f>VLOOKUP($Q367,[1]sistem!$I$3:$M$10,5,FALSE)</f>
        <v>0</v>
      </c>
      <c r="AG367" s="2" t="e">
        <f>(#REF!+#REF!)*AB367</f>
        <v>#REF!</v>
      </c>
      <c r="AH367" s="2">
        <f>VLOOKUP($Q367,[1]sistem!$I$3:$N$10,6,FALSE)</f>
        <v>0</v>
      </c>
      <c r="AI367" s="2">
        <v>2</v>
      </c>
      <c r="AJ367" s="2">
        <f t="shared" si="116"/>
        <v>0</v>
      </c>
      <c r="AK367" s="2">
        <f>VLOOKUP($AZ367,[1]sistem!$I$18:$K$19,3,FALSE)</f>
        <v>14</v>
      </c>
      <c r="AL367" s="2" t="e">
        <f>AK367*#REF!</f>
        <v>#REF!</v>
      </c>
      <c r="AM367" s="2" t="e">
        <f t="shared" si="117"/>
        <v>#REF!</v>
      </c>
      <c r="AN367" s="2">
        <f t="shared" si="127"/>
        <v>25</v>
      </c>
      <c r="AO367" s="2" t="e">
        <f t="shared" si="118"/>
        <v>#REF!</v>
      </c>
      <c r="AP367" s="2" t="e">
        <f>ROUND(AO367-#REF!,0)</f>
        <v>#REF!</v>
      </c>
      <c r="AQ367" s="2">
        <f>IF(AZ367="s",IF(Q367=0,0,
IF(Q367=1,#REF!*4*4,
IF(Q367=2,0,
IF(Q367=3,#REF!*4*2,
IF(Q367=4,0,
IF(Q367=5,0,
IF(Q367=6,0,
IF(Q367=7,0)))))))),
IF(AZ367="t",
IF(Q367=0,0,
IF(Q367=1,#REF!*4*4*0.8,
IF(Q367=2,0,
IF(Q367=3,#REF!*4*2*0.8,
IF(Q367=4,0,
IF(Q367=5,0,
IF(Q367=6,0,
IF(Q367=7,0))))))))))</f>
        <v>0</v>
      </c>
      <c r="AR367" s="2">
        <f>IF(AZ367="s",
IF(Q367=0,0,
IF(Q367=1,0,
IF(Q367=2,#REF!*4*2,
IF(Q367=3,#REF!*4,
IF(Q367=4,#REF!*4,
IF(Q367=5,0,
IF(Q367=6,0,
IF(Q367=7,#REF!*4)))))))),
IF(AZ367="t",
IF(Q367=0,0,
IF(Q367=1,0,
IF(Q367=2,#REF!*4*2*0.8,
IF(Q367=3,#REF!*4*0.8,
IF(Q367=4,#REF!*4*0.8,
IF(Q367=5,0,
IF(Q367=6,0,
IF(Q367=7,#REF!*4))))))))))</f>
        <v>0</v>
      </c>
      <c r="AS367" s="2">
        <f>IF(AZ367="s",
IF(Q367=0,0,
IF(Q367=1,#REF!*2,
IF(Q367=2,#REF!*2,
IF(Q367=3,#REF!*2,
IF(Q367=4,#REF!*2,
IF(Q367=5,#REF!*2,
IF(Q367=6,#REF!*2,
IF(Q367=7,#REF!*2)))))))),
IF(AZ367="t",
IF(Q367=0,#REF!*2*0.8,
IF(Q367=1,#REF!*2*0.8,
IF(Q367=2,#REF!*2*0.8,
IF(Q367=3,#REF!*2*0.8,
IF(Q367=4,#REF!*2*0.8,
IF(Q367=5,#REF!*2*0.8,
IF(Q367=6,#REF!*1*0.8,
IF(Q367=7,#REF!*2))))))))))</f>
        <v>0</v>
      </c>
      <c r="AT367" s="2" t="e">
        <f t="shared" si="119"/>
        <v>#REF!</v>
      </c>
      <c r="AU367" s="2">
        <f>IF(AZ367="s",
IF(Q367=0,0,
IF(Q367=1,(14-2)*(#REF!+#REF!)/4*4,
IF(Q367=2,(14-2)*(#REF!+#REF!)/4*2,
IF(Q367=3,(14-2)*(#REF!+#REF!)/4*3,
IF(Q367=4,(14-2)*(#REF!+#REF!)/4,
IF(Q367=5,(14-2)*#REF!/4,
IF(Q367=6,0,
IF(Q367=7,(14)*#REF!)))))))),
IF(AZ367="t",
IF(Q367=0,0,
IF(Q367=1,(11-2)*(#REF!+#REF!)/4*4,
IF(Q367=2,(11-2)*(#REF!+#REF!)/4*2,
IF(Q367=3,(11-2)*(#REF!+#REF!)/4*3,
IF(Q367=4,(11-2)*(#REF!+#REF!)/4,
IF(Q367=5,(11-2)*#REF!/4,
IF(Q367=6,0,
IF(Q367=7,(11)*#REF!))))))))))</f>
        <v>0</v>
      </c>
      <c r="AV367" s="2" t="e">
        <f t="shared" si="120"/>
        <v>#REF!</v>
      </c>
      <c r="AW367" s="2">
        <f t="shared" si="121"/>
        <v>0</v>
      </c>
      <c r="AX367" s="2">
        <f t="shared" si="122"/>
        <v>0</v>
      </c>
      <c r="AY367" s="2">
        <f t="shared" si="123"/>
        <v>0</v>
      </c>
      <c r="AZ367" s="2" t="s">
        <v>63</v>
      </c>
      <c r="BA367" s="2" t="e">
        <f>IF(BG367="A",0,IF(AZ367="s",14*#REF!,IF(AZ367="T",11*#REF!,"HATA")))</f>
        <v>#REF!</v>
      </c>
      <c r="BB367" s="2" t="e">
        <f t="shared" si="124"/>
        <v>#REF!</v>
      </c>
      <c r="BC367" s="2" t="e">
        <f t="shared" si="125"/>
        <v>#REF!</v>
      </c>
      <c r="BD367" s="2" t="e">
        <f>IF(BC367-#REF!=0,"DOĞRU","YANLIŞ")</f>
        <v>#REF!</v>
      </c>
      <c r="BE367" s="2" t="e">
        <f>#REF!-BC367</f>
        <v>#REF!</v>
      </c>
      <c r="BF367" s="2">
        <v>0</v>
      </c>
      <c r="BH367" s="2">
        <v>0</v>
      </c>
      <c r="BJ367" s="2">
        <v>0</v>
      </c>
      <c r="BL367" s="7" t="e">
        <f>#REF!*14</f>
        <v>#REF!</v>
      </c>
      <c r="BM367" s="9"/>
      <c r="BN367" s="8"/>
      <c r="BO367" s="13"/>
      <c r="BP367" s="13"/>
      <c r="BQ367" s="13"/>
      <c r="BR367" s="13"/>
      <c r="BS367" s="13"/>
      <c r="BT367" s="10"/>
      <c r="BU367" s="11"/>
      <c r="BV367" s="12"/>
      <c r="CC367" s="41"/>
      <c r="CD367" s="41"/>
      <c r="CE367" s="41"/>
      <c r="CF367" s="42"/>
      <c r="CG367" s="42"/>
      <c r="CH367" s="42"/>
      <c r="CI367" s="42"/>
      <c r="CJ367" s="42"/>
      <c r="CK367" s="42"/>
    </row>
    <row r="368" spans="1:89" hidden="1" x14ac:dyDescent="0.25">
      <c r="A368" s="54" t="s">
        <v>444</v>
      </c>
      <c r="B368" s="54" t="s">
        <v>445</v>
      </c>
      <c r="C368" s="2" t="s">
        <v>445</v>
      </c>
      <c r="D368" s="4" t="s">
        <v>171</v>
      </c>
      <c r="E368" s="4">
        <v>1</v>
      </c>
      <c r="F368" s="5" t="e">
        <f>IF(AZ368="S",
IF(#REF!+BH368=2012,
IF(#REF!=1,"12-13/1",
IF(#REF!=2,"12-13/2",
IF(#REF!=3,"13-14/1",
IF(#REF!=4,"13-14/2","Hata1")))),
IF(#REF!+BH368=2013,
IF(#REF!=1,"13-14/1",
IF(#REF!=2,"13-14/2",
IF(#REF!=3,"14-15/1",
IF(#REF!=4,"14-15/2","Hata2")))),
IF(#REF!+BH368=2014,
IF(#REF!=1,"14-15/1",
IF(#REF!=2,"14-15/2",
IF(#REF!=3,"15-16/1",
IF(#REF!=4,"15-16/2","Hata3")))),
IF(#REF!+BH368=2015,
IF(#REF!=1,"15-16/1",
IF(#REF!=2,"15-16/2",
IF(#REF!=3,"16-17/1",
IF(#REF!=4,"16-17/2","Hata4")))),
IF(#REF!+BH368=2016,
IF(#REF!=1,"16-17/1",
IF(#REF!=2,"16-17/2",
IF(#REF!=3,"17-18/1",
IF(#REF!=4,"17-18/2","Hata5")))),
IF(#REF!+BH368=2017,
IF(#REF!=1,"17-18/1",
IF(#REF!=2,"17-18/2",
IF(#REF!=3,"18-19/1",
IF(#REF!=4,"18-19/2","Hata6")))),
IF(#REF!+BH368=2018,
IF(#REF!=1,"18-19/1",
IF(#REF!=2,"18-19/2",
IF(#REF!=3,"19-20/1",
IF(#REF!=4,"19-20/2","Hata7")))),
IF(#REF!+BH368=2019,
IF(#REF!=1,"19-20/1",
IF(#REF!=2,"19-20/2",
IF(#REF!=3,"20-21/1",
IF(#REF!=4,"20-21/2","Hata8")))),
IF(#REF!+BH368=2020,
IF(#REF!=1,"20-21/1",
IF(#REF!=2,"20-21/2",
IF(#REF!=3,"21-22/1",
IF(#REF!=4,"21-22/2","Hata9")))),
IF(#REF!+BH368=2021,
IF(#REF!=1,"21-22/1",
IF(#REF!=2,"21-22/2",
IF(#REF!=3,"22-23/1",
IF(#REF!=4,"22-23/2","Hata10")))),
IF(#REF!+BH368=2022,
IF(#REF!=1,"22-23/1",
IF(#REF!=2,"22-23/2",
IF(#REF!=3,"23-24/1",
IF(#REF!=4,"23-24/2","Hata11")))),
IF(#REF!+BH368=2023,
IF(#REF!=1,"23-24/1",
IF(#REF!=2,"23-24/2",
IF(#REF!=3,"24-25/1",
IF(#REF!=4,"24-25/2","Hata12")))),
)))))))))))),
IF(AZ368="T",
IF(#REF!+BH368=2012,
IF(#REF!=1,"12-13/1",
IF(#REF!=2,"12-13/2",
IF(#REF!=3,"12-13/3",
IF(#REF!=4,"13-14/1",
IF(#REF!=5,"13-14/2",
IF(#REF!=6,"13-14/3","Hata1")))))),
IF(#REF!+BH368=2013,
IF(#REF!=1,"13-14/1",
IF(#REF!=2,"13-14/2",
IF(#REF!=3,"13-14/3",
IF(#REF!=4,"14-15/1",
IF(#REF!=5,"14-15/2",
IF(#REF!=6,"14-15/3","Hata2")))))),
IF(#REF!+BH368=2014,
IF(#REF!=1,"14-15/1",
IF(#REF!=2,"14-15/2",
IF(#REF!=3,"14-15/3",
IF(#REF!=4,"15-16/1",
IF(#REF!=5,"15-16/2",
IF(#REF!=6,"15-16/3","Hata3")))))),
IF(AND(#REF!+#REF!&gt;2014,#REF!+#REF!&lt;2015,BH368=1),
IF(#REF!=0.1,"14-15/0.1",
IF(#REF!=0.2,"14-15/0.2",
IF(#REF!=0.3,"14-15/0.3","Hata4"))),
IF(#REF!+BH368=2015,
IF(#REF!=1,"15-16/1",
IF(#REF!=2,"15-16/2",
IF(#REF!=3,"15-16/3",
IF(#REF!=4,"16-17/1",
IF(#REF!=5,"16-17/2",
IF(#REF!=6,"16-17/3","Hata5")))))),
IF(#REF!+BH368=2016,
IF(#REF!=1,"16-17/1",
IF(#REF!=2,"16-17/2",
IF(#REF!=3,"16-17/3",
IF(#REF!=4,"17-18/1",
IF(#REF!=5,"17-18/2",
IF(#REF!=6,"17-18/3","Hata6")))))),
IF(#REF!+BH368=2017,
IF(#REF!=1,"17-18/1",
IF(#REF!=2,"17-18/2",
IF(#REF!=3,"17-18/3",
IF(#REF!=4,"18-19/1",
IF(#REF!=5,"18-19/2",
IF(#REF!=6,"18-19/3","Hata7")))))),
IF(#REF!+BH368=2018,
IF(#REF!=1,"18-19/1",
IF(#REF!=2,"18-19/2",
IF(#REF!=3,"18-19/3",
IF(#REF!=4,"19-20/1",
IF(#REF!=5," 19-20/2",
IF(#REF!=6,"19-20/3","Hata8")))))),
IF(#REF!+BH368=2019,
IF(#REF!=1,"19-20/1",
IF(#REF!=2,"19-20/2",
IF(#REF!=3,"19-20/3",
IF(#REF!=4,"20-21/1",
IF(#REF!=5,"20-21/2",
IF(#REF!=6,"20-21/3","Hata9")))))),
IF(#REF!+BH368=2020,
IF(#REF!=1,"20-21/1",
IF(#REF!=2,"20-21/2",
IF(#REF!=3,"20-21/3",
IF(#REF!=4,"21-22/1",
IF(#REF!=5,"21-22/2",
IF(#REF!=6,"21-22/3","Hata10")))))),
IF(#REF!+BH368=2021,
IF(#REF!=1,"21-22/1",
IF(#REF!=2,"21-22/2",
IF(#REF!=3,"21-22/3",
IF(#REF!=4,"22-23/1",
IF(#REF!=5,"22-23/2",
IF(#REF!=6,"22-23/3","Hata11")))))),
IF(#REF!+BH368=2022,
IF(#REF!=1,"22-23/1",
IF(#REF!=2,"22-23/2",
IF(#REF!=3,"22-23/3",
IF(#REF!=4,"23-24/1",
IF(#REF!=5,"23-24/2",
IF(#REF!=6,"23-24/3","Hata12")))))),
IF(#REF!+BH368=2023,
IF(#REF!=1,"23-24/1",
IF(#REF!=2,"23-24/2",
IF(#REF!=3,"23-24/3",
IF(#REF!=4,"24-25/1",
IF(#REF!=5,"24-25/2",
IF(#REF!=6,"24-25/3","Hata13")))))),
))))))))))))))
)</f>
        <v>#REF!</v>
      </c>
      <c r="G368" s="4"/>
      <c r="H368" s="54" t="s">
        <v>157</v>
      </c>
      <c r="I368" s="2">
        <v>54712</v>
      </c>
      <c r="J368" s="2" t="s">
        <v>107</v>
      </c>
      <c r="O368" s="2" t="s">
        <v>446</v>
      </c>
      <c r="P368" s="2" t="s">
        <v>447</v>
      </c>
      <c r="Q368" s="55">
        <v>4</v>
      </c>
      <c r="R368" s="2">
        <f>VLOOKUP($Q368,[1]sistem!$I$3:$L$10,2,FALSE)</f>
        <v>0</v>
      </c>
      <c r="S368" s="2">
        <f>VLOOKUP($Q368,[1]sistem!$I$3:$L$10,3,FALSE)</f>
        <v>1</v>
      </c>
      <c r="T368" s="2">
        <f>VLOOKUP($Q368,[1]sistem!$I$3:$L$10,4,FALSE)</f>
        <v>1</v>
      </c>
      <c r="U368" s="2" t="e">
        <f>VLOOKUP($AZ368,[1]sistem!$I$13:$L$14,2,FALSE)*#REF!</f>
        <v>#REF!</v>
      </c>
      <c r="V368" s="2" t="e">
        <f>VLOOKUP($AZ368,[1]sistem!$I$13:$L$14,3,FALSE)*#REF!</f>
        <v>#REF!</v>
      </c>
      <c r="W368" s="2" t="e">
        <f>VLOOKUP($AZ368,[1]sistem!$I$13:$L$14,4,FALSE)*#REF!</f>
        <v>#REF!</v>
      </c>
      <c r="X368" s="2" t="e">
        <f t="shared" si="112"/>
        <v>#REF!</v>
      </c>
      <c r="Y368" s="2" t="e">
        <f t="shared" si="113"/>
        <v>#REF!</v>
      </c>
      <c r="Z368" s="2" t="e">
        <f t="shared" si="114"/>
        <v>#REF!</v>
      </c>
      <c r="AA368" s="2" t="e">
        <f t="shared" si="115"/>
        <v>#REF!</v>
      </c>
      <c r="AB368" s="2">
        <f>VLOOKUP(AZ368,[1]sistem!$I$18:$J$19,2,FALSE)</f>
        <v>14</v>
      </c>
      <c r="AC368" s="2">
        <v>0.25</v>
      </c>
      <c r="AD368" s="2">
        <f>VLOOKUP($Q368,[1]sistem!$I$3:$M$10,5,FALSE)</f>
        <v>1</v>
      </c>
      <c r="AE368" s="2">
        <v>4</v>
      </c>
      <c r="AG368" s="2">
        <f t="shared" ref="AG368:AG373" si="128">AE368*AK368</f>
        <v>56</v>
      </c>
      <c r="AH368" s="2">
        <f>VLOOKUP($Q368,[1]sistem!$I$3:$N$10,6,FALSE)</f>
        <v>2</v>
      </c>
      <c r="AI368" s="2">
        <v>2</v>
      </c>
      <c r="AJ368" s="2">
        <f t="shared" si="116"/>
        <v>4</v>
      </c>
      <c r="AK368" s="2">
        <f>VLOOKUP($AZ368,[1]sistem!$I$18:$K$19,3,FALSE)</f>
        <v>14</v>
      </c>
      <c r="AL368" s="2" t="e">
        <f>AK368*#REF!</f>
        <v>#REF!</v>
      </c>
      <c r="AM368" s="2" t="e">
        <f t="shared" si="117"/>
        <v>#REF!</v>
      </c>
      <c r="AN368" s="2">
        <f t="shared" si="127"/>
        <v>25</v>
      </c>
      <c r="AO368" s="2" t="e">
        <f t="shared" si="118"/>
        <v>#REF!</v>
      </c>
      <c r="AP368" s="2" t="e">
        <f>ROUND(AO368-#REF!,0)</f>
        <v>#REF!</v>
      </c>
      <c r="AQ368" s="2">
        <f>IF(AZ368="s",IF(Q368=0,0,
IF(Q368=1,#REF!*4*4,
IF(Q368=2,0,
IF(Q368=3,#REF!*4*2,
IF(Q368=4,0,
IF(Q368=5,0,
IF(Q368=6,0,
IF(Q368=7,0)))))))),
IF(AZ368="t",
IF(Q368=0,0,
IF(Q368=1,#REF!*4*4*0.8,
IF(Q368=2,0,
IF(Q368=3,#REF!*4*2*0.8,
IF(Q368=4,0,
IF(Q368=5,0,
IF(Q368=6,0,
IF(Q368=7,0))))))))))</f>
        <v>0</v>
      </c>
      <c r="AR368" s="2" t="e">
        <f>IF(AZ368="s",
IF(Q368=0,0,
IF(Q368=1,0,
IF(Q368=2,#REF!*4*2,
IF(Q368=3,#REF!*4,
IF(Q368=4,#REF!*4,
IF(Q368=5,0,
IF(Q368=6,0,
IF(Q368=7,#REF!*4)))))))),
IF(AZ368="t",
IF(Q368=0,0,
IF(Q368=1,0,
IF(Q368=2,#REF!*4*2*0.8,
IF(Q368=3,#REF!*4*0.8,
IF(Q368=4,#REF!*4*0.8,
IF(Q368=5,0,
IF(Q368=6,0,
IF(Q368=7,#REF!*4))))))))))</f>
        <v>#REF!</v>
      </c>
      <c r="AS368" s="2" t="e">
        <f>IF(AZ368="s",
IF(Q368=0,0,
IF(Q368=1,#REF!*2,
IF(Q368=2,#REF!*2,
IF(Q368=3,#REF!*2,
IF(Q368=4,#REF!*2,
IF(Q368=5,#REF!*2,
IF(Q368=6,#REF!*2,
IF(Q368=7,#REF!*2)))))))),
IF(AZ368="t",
IF(Q368=0,#REF!*2*0.8,
IF(Q368=1,#REF!*2*0.8,
IF(Q368=2,#REF!*2*0.8,
IF(Q368=3,#REF!*2*0.8,
IF(Q368=4,#REF!*2*0.8,
IF(Q368=5,#REF!*2*0.8,
IF(Q368=6,#REF!*1*0.8,
IF(Q368=7,#REF!*2))))))))))</f>
        <v>#REF!</v>
      </c>
      <c r="AT368" s="2" t="e">
        <f t="shared" si="119"/>
        <v>#REF!</v>
      </c>
      <c r="AU368" s="2" t="e">
        <f>IF(AZ368="s",
IF(Q368=0,0,
IF(Q368=1,(14-2)*(#REF!+#REF!)/4*4,
IF(Q368=2,(14-2)*(#REF!+#REF!)/4*2,
IF(Q368=3,(14-2)*(#REF!+#REF!)/4*3,
IF(Q368=4,(14-2)*(#REF!+#REF!)/4,
IF(Q368=5,(14-2)*#REF!/4,
IF(Q368=6,0,
IF(Q368=7,(14)*#REF!)))))))),
IF(AZ368="t",
IF(Q368=0,0,
IF(Q368=1,(11-2)*(#REF!+#REF!)/4*4,
IF(Q368=2,(11-2)*(#REF!+#REF!)/4*2,
IF(Q368=3,(11-2)*(#REF!+#REF!)/4*3,
IF(Q368=4,(11-2)*(#REF!+#REF!)/4,
IF(Q368=5,(11-2)*#REF!/4,
IF(Q368=6,0,
IF(Q368=7,(11)*#REF!))))))))))</f>
        <v>#REF!</v>
      </c>
      <c r="AV368" s="2" t="e">
        <f t="shared" si="120"/>
        <v>#REF!</v>
      </c>
      <c r="AW368" s="2">
        <f t="shared" si="121"/>
        <v>8</v>
      </c>
      <c r="AX368" s="2">
        <f t="shared" si="122"/>
        <v>4</v>
      </c>
      <c r="AY368" s="2" t="e">
        <f t="shared" si="123"/>
        <v>#REF!</v>
      </c>
      <c r="AZ368" s="2" t="s">
        <v>63</v>
      </c>
      <c r="BA368" s="2" t="e">
        <f>IF(BG368="A",0,IF(AZ368="s",14*#REF!,IF(AZ368="T",11*#REF!,"HATA")))</f>
        <v>#REF!</v>
      </c>
      <c r="BB368" s="2" t="e">
        <f t="shared" si="124"/>
        <v>#REF!</v>
      </c>
      <c r="BC368" s="2" t="e">
        <f t="shared" si="125"/>
        <v>#REF!</v>
      </c>
      <c r="BD368" s="2" t="e">
        <f>IF(BC368-#REF!=0,"DOĞRU","YANLIŞ")</f>
        <v>#REF!</v>
      </c>
      <c r="BE368" s="2" t="e">
        <f>#REF!-BC368</f>
        <v>#REF!</v>
      </c>
      <c r="BF368" s="2">
        <v>0</v>
      </c>
      <c r="BH368" s="2">
        <v>0</v>
      </c>
      <c r="BJ368" s="2">
        <v>4</v>
      </c>
      <c r="BL368" s="7" t="e">
        <f>#REF!*14</f>
        <v>#REF!</v>
      </c>
      <c r="BM368" s="9"/>
      <c r="BN368" s="8"/>
      <c r="BO368" s="13"/>
      <c r="BP368" s="13"/>
      <c r="BQ368" s="13"/>
      <c r="BR368" s="13"/>
      <c r="BS368" s="13"/>
      <c r="BT368" s="10"/>
      <c r="BU368" s="11"/>
      <c r="BV368" s="12"/>
      <c r="CC368" s="51"/>
      <c r="CD368" s="51"/>
      <c r="CE368" s="51"/>
      <c r="CF368" s="52"/>
      <c r="CG368" s="52"/>
      <c r="CH368" s="52"/>
      <c r="CI368" s="52"/>
      <c r="CJ368" s="42"/>
      <c r="CK368" s="42"/>
    </row>
    <row r="369" spans="1:89" hidden="1" x14ac:dyDescent="0.25">
      <c r="A369" s="2" t="s">
        <v>440</v>
      </c>
      <c r="B369" s="2" t="s">
        <v>438</v>
      </c>
      <c r="C369" s="2" t="s">
        <v>438</v>
      </c>
      <c r="D369" s="4" t="s">
        <v>171</v>
      </c>
      <c r="E369" s="4">
        <v>3</v>
      </c>
      <c r="F369" s="5" t="e">
        <f>IF(AZ369="S",
IF(#REF!+BH369=2012,
IF(#REF!=1,"12-13/1",
IF(#REF!=2,"12-13/2",
IF(#REF!=3,"13-14/1",
IF(#REF!=4,"13-14/2","Hata1")))),
IF(#REF!+BH369=2013,
IF(#REF!=1,"13-14/1",
IF(#REF!=2,"13-14/2",
IF(#REF!=3,"14-15/1",
IF(#REF!=4,"14-15/2","Hata2")))),
IF(#REF!+BH369=2014,
IF(#REF!=1,"14-15/1",
IF(#REF!=2,"14-15/2",
IF(#REF!=3,"15-16/1",
IF(#REF!=4,"15-16/2","Hata3")))),
IF(#REF!+BH369=2015,
IF(#REF!=1,"15-16/1",
IF(#REF!=2,"15-16/2",
IF(#REF!=3,"16-17/1",
IF(#REF!=4,"16-17/2","Hata4")))),
IF(#REF!+BH369=2016,
IF(#REF!=1,"16-17/1",
IF(#REF!=2,"16-17/2",
IF(#REF!=3,"17-18/1",
IF(#REF!=4,"17-18/2","Hata5")))),
IF(#REF!+BH369=2017,
IF(#REF!=1,"17-18/1",
IF(#REF!=2,"17-18/2",
IF(#REF!=3,"18-19/1",
IF(#REF!=4,"18-19/2","Hata6")))),
IF(#REF!+BH369=2018,
IF(#REF!=1,"18-19/1",
IF(#REF!=2,"18-19/2",
IF(#REF!=3,"19-20/1",
IF(#REF!=4,"19-20/2","Hata7")))),
IF(#REF!+BH369=2019,
IF(#REF!=1,"19-20/1",
IF(#REF!=2,"19-20/2",
IF(#REF!=3,"20-21/1",
IF(#REF!=4,"20-21/2","Hata8")))),
IF(#REF!+BH369=2020,
IF(#REF!=1,"20-21/1",
IF(#REF!=2,"20-21/2",
IF(#REF!=3,"21-22/1",
IF(#REF!=4,"21-22/2","Hata9")))),
IF(#REF!+BH369=2021,
IF(#REF!=1,"21-22/1",
IF(#REF!=2,"21-22/2",
IF(#REF!=3,"22-23/1",
IF(#REF!=4,"22-23/2","Hata10")))),
IF(#REF!+BH369=2022,
IF(#REF!=1,"22-23/1",
IF(#REF!=2,"22-23/2",
IF(#REF!=3,"23-24/1",
IF(#REF!=4,"23-24/2","Hata11")))),
IF(#REF!+BH369=2023,
IF(#REF!=1,"23-24/1",
IF(#REF!=2,"23-24/2",
IF(#REF!=3,"24-25/1",
IF(#REF!=4,"24-25/2","Hata12")))),
)))))))))))),
IF(AZ369="T",
IF(#REF!+BH369=2012,
IF(#REF!=1,"12-13/1",
IF(#REF!=2,"12-13/2",
IF(#REF!=3,"12-13/3",
IF(#REF!=4,"13-14/1",
IF(#REF!=5,"13-14/2",
IF(#REF!=6,"13-14/3","Hata1")))))),
IF(#REF!+BH369=2013,
IF(#REF!=1,"13-14/1",
IF(#REF!=2,"13-14/2",
IF(#REF!=3,"13-14/3",
IF(#REF!=4,"14-15/1",
IF(#REF!=5,"14-15/2",
IF(#REF!=6,"14-15/3","Hata2")))))),
IF(#REF!+BH369=2014,
IF(#REF!=1,"14-15/1",
IF(#REF!=2,"14-15/2",
IF(#REF!=3,"14-15/3",
IF(#REF!=4,"15-16/1",
IF(#REF!=5,"15-16/2",
IF(#REF!=6,"15-16/3","Hata3")))))),
IF(AND(#REF!+#REF!&gt;2014,#REF!+#REF!&lt;2015,BH369=1),
IF(#REF!=0.1,"14-15/0.1",
IF(#REF!=0.2,"14-15/0.2",
IF(#REF!=0.3,"14-15/0.3","Hata4"))),
IF(#REF!+BH369=2015,
IF(#REF!=1,"15-16/1",
IF(#REF!=2,"15-16/2",
IF(#REF!=3,"15-16/3",
IF(#REF!=4,"16-17/1",
IF(#REF!=5,"16-17/2",
IF(#REF!=6,"16-17/3","Hata5")))))),
IF(#REF!+BH369=2016,
IF(#REF!=1,"16-17/1",
IF(#REF!=2,"16-17/2",
IF(#REF!=3,"16-17/3",
IF(#REF!=4,"17-18/1",
IF(#REF!=5,"17-18/2",
IF(#REF!=6,"17-18/3","Hata6")))))),
IF(#REF!+BH369=2017,
IF(#REF!=1,"17-18/1",
IF(#REF!=2,"17-18/2",
IF(#REF!=3,"17-18/3",
IF(#REF!=4,"18-19/1",
IF(#REF!=5,"18-19/2",
IF(#REF!=6,"18-19/3","Hata7")))))),
IF(#REF!+BH369=2018,
IF(#REF!=1,"18-19/1",
IF(#REF!=2,"18-19/2",
IF(#REF!=3,"18-19/3",
IF(#REF!=4,"19-20/1",
IF(#REF!=5," 19-20/2",
IF(#REF!=6,"19-20/3","Hata8")))))),
IF(#REF!+BH369=2019,
IF(#REF!=1,"19-20/1",
IF(#REF!=2,"19-20/2",
IF(#REF!=3,"19-20/3",
IF(#REF!=4,"20-21/1",
IF(#REF!=5,"20-21/2",
IF(#REF!=6,"20-21/3","Hata9")))))),
IF(#REF!+BH369=2020,
IF(#REF!=1,"20-21/1",
IF(#REF!=2,"20-21/2",
IF(#REF!=3,"20-21/3",
IF(#REF!=4,"21-22/1",
IF(#REF!=5,"21-22/2",
IF(#REF!=6,"21-22/3","Hata10")))))),
IF(#REF!+BH369=2021,
IF(#REF!=1,"21-22/1",
IF(#REF!=2,"21-22/2",
IF(#REF!=3,"21-22/3",
IF(#REF!=4,"22-23/1",
IF(#REF!=5,"22-23/2",
IF(#REF!=6,"22-23/3","Hata11")))))),
IF(#REF!+BH369=2022,
IF(#REF!=1,"22-23/1",
IF(#REF!=2,"22-23/2",
IF(#REF!=3,"22-23/3",
IF(#REF!=4,"23-24/1",
IF(#REF!=5,"23-24/2",
IF(#REF!=6,"23-24/3","Hata12")))))),
IF(#REF!+BH369=2023,
IF(#REF!=1,"23-24/1",
IF(#REF!=2,"23-24/2",
IF(#REF!=3,"23-24/3",
IF(#REF!=4,"24-25/1",
IF(#REF!=5,"24-25/2",
IF(#REF!=6,"24-25/3","Hata13")))))),
))))))))))))))
)</f>
        <v>#REF!</v>
      </c>
      <c r="G369" s="4"/>
      <c r="H369" s="2" t="s">
        <v>157</v>
      </c>
      <c r="I369" s="2">
        <v>54712</v>
      </c>
      <c r="J369" s="2" t="s">
        <v>107</v>
      </c>
      <c r="O369" s="2" t="s">
        <v>332</v>
      </c>
      <c r="P369" s="2" t="s">
        <v>332</v>
      </c>
      <c r="Q369" s="5">
        <v>7</v>
      </c>
      <c r="R369" s="2">
        <f>VLOOKUP($Q369,[1]sistem!$I$3:$L$10,2,FALSE)</f>
        <v>0</v>
      </c>
      <c r="S369" s="2">
        <f>VLOOKUP($Q369,[1]sistem!$I$3:$L$10,3,FALSE)</f>
        <v>1</v>
      </c>
      <c r="T369" s="2">
        <f>VLOOKUP($Q369,[1]sistem!$I$3:$L$10,4,FALSE)</f>
        <v>1</v>
      </c>
      <c r="U369" s="2" t="e">
        <f>VLOOKUP($AZ369,[1]sistem!$I$13:$L$14,2,FALSE)*#REF!</f>
        <v>#REF!</v>
      </c>
      <c r="V369" s="2" t="e">
        <f>VLOOKUP($AZ369,[1]sistem!$I$13:$L$14,3,FALSE)*#REF!</f>
        <v>#REF!</v>
      </c>
      <c r="W369" s="2" t="e">
        <f>VLOOKUP($AZ369,[1]sistem!$I$13:$L$14,4,FALSE)*#REF!</f>
        <v>#REF!</v>
      </c>
      <c r="X369" s="2" t="e">
        <f t="shared" si="112"/>
        <v>#REF!</v>
      </c>
      <c r="Y369" s="2" t="e">
        <f t="shared" si="113"/>
        <v>#REF!</v>
      </c>
      <c r="Z369" s="2" t="e">
        <f t="shared" si="114"/>
        <v>#REF!</v>
      </c>
      <c r="AA369" s="2" t="e">
        <f t="shared" si="115"/>
        <v>#REF!</v>
      </c>
      <c r="AB369" s="2">
        <f>VLOOKUP(AZ369,[1]sistem!$I$18:$J$19,2,FALSE)</f>
        <v>14</v>
      </c>
      <c r="AC369" s="2">
        <v>0.25</v>
      </c>
      <c r="AD369" s="2">
        <f>VLOOKUP($Q369,[1]sistem!$I$3:$M$10,5,FALSE)</f>
        <v>1</v>
      </c>
      <c r="AE369" s="2">
        <v>4</v>
      </c>
      <c r="AG369" s="2">
        <f t="shared" si="128"/>
        <v>56</v>
      </c>
      <c r="AH369" s="2">
        <f>VLOOKUP($Q369,[1]sistem!$I$3:$N$10,6,FALSE)</f>
        <v>2</v>
      </c>
      <c r="AI369" s="2">
        <v>2</v>
      </c>
      <c r="AJ369" s="2">
        <f t="shared" si="116"/>
        <v>4</v>
      </c>
      <c r="AK369" s="2">
        <f>VLOOKUP($AZ369,[1]sistem!$I$18:$K$19,3,FALSE)</f>
        <v>14</v>
      </c>
      <c r="AL369" s="2" t="e">
        <f>AK369*#REF!</f>
        <v>#REF!</v>
      </c>
      <c r="AM369" s="2" t="e">
        <f t="shared" si="117"/>
        <v>#REF!</v>
      </c>
      <c r="AN369" s="2">
        <f t="shared" si="127"/>
        <v>25</v>
      </c>
      <c r="AO369" s="2" t="e">
        <f t="shared" si="118"/>
        <v>#REF!</v>
      </c>
      <c r="AP369" s="2" t="e">
        <f>ROUND(AO369-#REF!,0)</f>
        <v>#REF!</v>
      </c>
      <c r="AQ369" s="2">
        <f>IF(AZ369="s",IF(Q369=0,0,
IF(Q369=1,#REF!*4*4,
IF(Q369=2,0,
IF(Q369=3,#REF!*4*2,
IF(Q369=4,0,
IF(Q369=5,0,
IF(Q369=6,0,
IF(Q369=7,0)))))))),
IF(AZ369="t",
IF(Q369=0,0,
IF(Q369=1,#REF!*4*4*0.8,
IF(Q369=2,0,
IF(Q369=3,#REF!*4*2*0.8,
IF(Q369=4,0,
IF(Q369=5,0,
IF(Q369=6,0,
IF(Q369=7,0))))))))))</f>
        <v>0</v>
      </c>
      <c r="AR369" s="2" t="e">
        <f>IF(AZ369="s",
IF(Q369=0,0,
IF(Q369=1,0,
IF(Q369=2,#REF!*4*2,
IF(Q369=3,#REF!*4,
IF(Q369=4,#REF!*4,
IF(Q369=5,0,
IF(Q369=6,0,
IF(Q369=7,#REF!*4)))))))),
IF(AZ369="t",
IF(Q369=0,0,
IF(Q369=1,0,
IF(Q369=2,#REF!*4*2*0.8,
IF(Q369=3,#REF!*4*0.8,
IF(Q369=4,#REF!*4*0.8,
IF(Q369=5,0,
IF(Q369=6,0,
IF(Q369=7,#REF!*4))))))))))</f>
        <v>#REF!</v>
      </c>
      <c r="AS369" s="2" t="e">
        <f>IF(AZ369="s",
IF(Q369=0,0,
IF(Q369=1,#REF!*2,
IF(Q369=2,#REF!*2,
IF(Q369=3,#REF!*2,
IF(Q369=4,#REF!*2,
IF(Q369=5,#REF!*2,
IF(Q369=6,#REF!*2,
IF(Q369=7,#REF!*2)))))))),
IF(AZ369="t",
IF(Q369=0,#REF!*2*0.8,
IF(Q369=1,#REF!*2*0.8,
IF(Q369=2,#REF!*2*0.8,
IF(Q369=3,#REF!*2*0.8,
IF(Q369=4,#REF!*2*0.8,
IF(Q369=5,#REF!*2*0.8,
IF(Q369=6,#REF!*1*0.8,
IF(Q369=7,#REF!*2))))))))))</f>
        <v>#REF!</v>
      </c>
      <c r="AT369" s="2" t="e">
        <f t="shared" si="119"/>
        <v>#REF!</v>
      </c>
      <c r="AU369" s="2" t="e">
        <f>IF(AZ369="s",
IF(Q369=0,0,
IF(Q369=1,(14-2)*(#REF!+#REF!)/4*4,
IF(Q369=2,(14-2)*(#REF!+#REF!)/4*2,
IF(Q369=3,(14-2)*(#REF!+#REF!)/4*3,
IF(Q369=4,(14-2)*(#REF!+#REF!)/4,
IF(Q369=5,(14-2)*#REF!/4,
IF(Q369=6,0,
IF(Q369=7,(14)*#REF!)))))))),
IF(AZ369="t",
IF(Q369=0,0,
IF(Q369=1,(11-2)*(#REF!+#REF!)/4*4,
IF(Q369=2,(11-2)*(#REF!+#REF!)/4*2,
IF(Q369=3,(11-2)*(#REF!+#REF!)/4*3,
IF(Q369=4,(11-2)*(#REF!+#REF!)/4,
IF(Q369=5,(11-2)*#REF!/4,
IF(Q369=6,0,
IF(Q369=7,(11)*#REF!))))))))))</f>
        <v>#REF!</v>
      </c>
      <c r="AV369" s="2" t="e">
        <f t="shared" si="120"/>
        <v>#REF!</v>
      </c>
      <c r="AW369" s="2">
        <f t="shared" si="121"/>
        <v>8</v>
      </c>
      <c r="AX369" s="2">
        <f t="shared" si="122"/>
        <v>4</v>
      </c>
      <c r="AY369" s="2" t="e">
        <f t="shared" si="123"/>
        <v>#REF!</v>
      </c>
      <c r="AZ369" s="2" t="s">
        <v>63</v>
      </c>
      <c r="BA369" s="2" t="e">
        <f>IF(BG369="A",0,IF(AZ369="s",14*#REF!,IF(AZ369="T",11*#REF!,"HATA")))</f>
        <v>#REF!</v>
      </c>
      <c r="BB369" s="2" t="e">
        <f t="shared" si="124"/>
        <v>#REF!</v>
      </c>
      <c r="BC369" s="2" t="e">
        <f t="shared" si="125"/>
        <v>#REF!</v>
      </c>
      <c r="BD369" s="2" t="e">
        <f>IF(BC369-#REF!=0,"DOĞRU","YANLIŞ")</f>
        <v>#REF!</v>
      </c>
      <c r="BE369" s="2" t="e">
        <f>#REF!-BC369</f>
        <v>#REF!</v>
      </c>
      <c r="BF369" s="2">
        <v>0</v>
      </c>
      <c r="BH369" s="2">
        <v>0</v>
      </c>
      <c r="BJ369" s="2">
        <v>7</v>
      </c>
      <c r="BL369" s="7" t="e">
        <f>#REF!*14</f>
        <v>#REF!</v>
      </c>
      <c r="BM369" s="9"/>
      <c r="BN369" s="8"/>
      <c r="BO369" s="13"/>
      <c r="BP369" s="13"/>
      <c r="BQ369" s="13"/>
      <c r="BR369" s="13"/>
      <c r="BS369" s="13"/>
      <c r="BT369" s="10"/>
      <c r="BU369" s="11"/>
      <c r="BV369" s="12"/>
      <c r="CC369" s="41"/>
      <c r="CD369" s="41"/>
      <c r="CE369" s="41"/>
      <c r="CF369" s="42"/>
      <c r="CG369" s="42"/>
      <c r="CH369" s="42"/>
      <c r="CI369" s="42"/>
      <c r="CJ369" s="42"/>
      <c r="CK369" s="42"/>
    </row>
    <row r="370" spans="1:89" hidden="1" x14ac:dyDescent="0.25">
      <c r="A370" s="2" t="s">
        <v>419</v>
      </c>
      <c r="B370" s="2" t="s">
        <v>420</v>
      </c>
      <c r="C370" s="2" t="s">
        <v>420</v>
      </c>
      <c r="D370" s="4" t="s">
        <v>171</v>
      </c>
      <c r="E370" s="4">
        <v>1</v>
      </c>
      <c r="F370" s="5" t="e">
        <f>IF(AZ370="S",
IF(#REF!+BH370=2012,
IF(#REF!=1,"12-13/1",
IF(#REF!=2,"12-13/2",
IF(#REF!=3,"13-14/1",
IF(#REF!=4,"13-14/2","Hata1")))),
IF(#REF!+BH370=2013,
IF(#REF!=1,"13-14/1",
IF(#REF!=2,"13-14/2",
IF(#REF!=3,"14-15/1",
IF(#REF!=4,"14-15/2","Hata2")))),
IF(#REF!+BH370=2014,
IF(#REF!=1,"14-15/1",
IF(#REF!=2,"14-15/2",
IF(#REF!=3,"15-16/1",
IF(#REF!=4,"15-16/2","Hata3")))),
IF(#REF!+BH370=2015,
IF(#REF!=1,"15-16/1",
IF(#REF!=2,"15-16/2",
IF(#REF!=3,"16-17/1",
IF(#REF!=4,"16-17/2","Hata4")))),
IF(#REF!+BH370=2016,
IF(#REF!=1,"16-17/1",
IF(#REF!=2,"16-17/2",
IF(#REF!=3,"17-18/1",
IF(#REF!=4,"17-18/2","Hata5")))),
IF(#REF!+BH370=2017,
IF(#REF!=1,"17-18/1",
IF(#REF!=2,"17-18/2",
IF(#REF!=3,"18-19/1",
IF(#REF!=4,"18-19/2","Hata6")))),
IF(#REF!+BH370=2018,
IF(#REF!=1,"18-19/1",
IF(#REF!=2,"18-19/2",
IF(#REF!=3,"19-20/1",
IF(#REF!=4,"19-20/2","Hata7")))),
IF(#REF!+BH370=2019,
IF(#REF!=1,"19-20/1",
IF(#REF!=2,"19-20/2",
IF(#REF!=3,"20-21/1",
IF(#REF!=4,"20-21/2","Hata8")))),
IF(#REF!+BH370=2020,
IF(#REF!=1,"20-21/1",
IF(#REF!=2,"20-21/2",
IF(#REF!=3,"21-22/1",
IF(#REF!=4,"21-22/2","Hata9")))),
IF(#REF!+BH370=2021,
IF(#REF!=1,"21-22/1",
IF(#REF!=2,"21-22/2",
IF(#REF!=3,"22-23/1",
IF(#REF!=4,"22-23/2","Hata10")))),
IF(#REF!+BH370=2022,
IF(#REF!=1,"22-23/1",
IF(#REF!=2,"22-23/2",
IF(#REF!=3,"23-24/1",
IF(#REF!=4,"23-24/2","Hata11")))),
IF(#REF!+BH370=2023,
IF(#REF!=1,"23-24/1",
IF(#REF!=2,"23-24/2",
IF(#REF!=3,"24-25/1",
IF(#REF!=4,"24-25/2","Hata12")))),
)))))))))))),
IF(AZ370="T",
IF(#REF!+BH370=2012,
IF(#REF!=1,"12-13/1",
IF(#REF!=2,"12-13/2",
IF(#REF!=3,"12-13/3",
IF(#REF!=4,"13-14/1",
IF(#REF!=5,"13-14/2",
IF(#REF!=6,"13-14/3","Hata1")))))),
IF(#REF!+BH370=2013,
IF(#REF!=1,"13-14/1",
IF(#REF!=2,"13-14/2",
IF(#REF!=3,"13-14/3",
IF(#REF!=4,"14-15/1",
IF(#REF!=5,"14-15/2",
IF(#REF!=6,"14-15/3","Hata2")))))),
IF(#REF!+BH370=2014,
IF(#REF!=1,"14-15/1",
IF(#REF!=2,"14-15/2",
IF(#REF!=3,"14-15/3",
IF(#REF!=4,"15-16/1",
IF(#REF!=5,"15-16/2",
IF(#REF!=6,"15-16/3","Hata3")))))),
IF(AND(#REF!+#REF!&gt;2014,#REF!+#REF!&lt;2015,BH370=1),
IF(#REF!=0.1,"14-15/0.1",
IF(#REF!=0.2,"14-15/0.2",
IF(#REF!=0.3,"14-15/0.3","Hata4"))),
IF(#REF!+BH370=2015,
IF(#REF!=1,"15-16/1",
IF(#REF!=2,"15-16/2",
IF(#REF!=3,"15-16/3",
IF(#REF!=4,"16-17/1",
IF(#REF!=5,"16-17/2",
IF(#REF!=6,"16-17/3","Hata5")))))),
IF(#REF!+BH370=2016,
IF(#REF!=1,"16-17/1",
IF(#REF!=2,"16-17/2",
IF(#REF!=3,"16-17/3",
IF(#REF!=4,"17-18/1",
IF(#REF!=5,"17-18/2",
IF(#REF!=6,"17-18/3","Hata6")))))),
IF(#REF!+BH370=2017,
IF(#REF!=1,"17-18/1",
IF(#REF!=2,"17-18/2",
IF(#REF!=3,"17-18/3",
IF(#REF!=4,"18-19/1",
IF(#REF!=5,"18-19/2",
IF(#REF!=6,"18-19/3","Hata7")))))),
IF(#REF!+BH370=2018,
IF(#REF!=1,"18-19/1",
IF(#REF!=2,"18-19/2",
IF(#REF!=3,"18-19/3",
IF(#REF!=4,"19-20/1",
IF(#REF!=5," 19-20/2",
IF(#REF!=6,"19-20/3","Hata8")))))),
IF(#REF!+BH370=2019,
IF(#REF!=1,"19-20/1",
IF(#REF!=2,"19-20/2",
IF(#REF!=3,"19-20/3",
IF(#REF!=4,"20-21/1",
IF(#REF!=5,"20-21/2",
IF(#REF!=6,"20-21/3","Hata9")))))),
IF(#REF!+BH370=2020,
IF(#REF!=1,"20-21/1",
IF(#REF!=2,"20-21/2",
IF(#REF!=3,"20-21/3",
IF(#REF!=4,"21-22/1",
IF(#REF!=5,"21-22/2",
IF(#REF!=6,"21-22/3","Hata10")))))),
IF(#REF!+BH370=2021,
IF(#REF!=1,"21-22/1",
IF(#REF!=2,"21-22/2",
IF(#REF!=3,"21-22/3",
IF(#REF!=4,"22-23/1",
IF(#REF!=5,"22-23/2",
IF(#REF!=6,"22-23/3","Hata11")))))),
IF(#REF!+BH370=2022,
IF(#REF!=1,"22-23/1",
IF(#REF!=2,"22-23/2",
IF(#REF!=3,"22-23/3",
IF(#REF!=4,"23-24/1",
IF(#REF!=5,"23-24/2",
IF(#REF!=6,"23-24/3","Hata12")))))),
IF(#REF!+BH370=2023,
IF(#REF!=1,"23-24/1",
IF(#REF!=2,"23-24/2",
IF(#REF!=3,"23-24/3",
IF(#REF!=4,"24-25/1",
IF(#REF!=5,"24-25/2",
IF(#REF!=6,"24-25/3","Hata13")))))),
))))))))))))))
)</f>
        <v>#REF!</v>
      </c>
      <c r="G370" s="4">
        <v>0</v>
      </c>
      <c r="H370" s="2" t="s">
        <v>157</v>
      </c>
      <c r="I370" s="2">
        <v>54712</v>
      </c>
      <c r="J370" s="2" t="s">
        <v>107</v>
      </c>
      <c r="Q370" s="5">
        <v>4</v>
      </c>
      <c r="R370" s="2">
        <f>VLOOKUP($Q370,[1]sistem!$I$3:$L$10,2,FALSE)</f>
        <v>0</v>
      </c>
      <c r="S370" s="2">
        <f>VLOOKUP($Q370,[1]sistem!$I$3:$L$10,3,FALSE)</f>
        <v>1</v>
      </c>
      <c r="T370" s="2">
        <f>VLOOKUP($Q370,[1]sistem!$I$3:$L$10,4,FALSE)</f>
        <v>1</v>
      </c>
      <c r="U370" s="2" t="e">
        <f>VLOOKUP($AZ370,[1]sistem!$I$13:$L$14,2,FALSE)*#REF!</f>
        <v>#REF!</v>
      </c>
      <c r="V370" s="2" t="e">
        <f>VLOOKUP($AZ370,[1]sistem!$I$13:$L$14,3,FALSE)*#REF!</f>
        <v>#REF!</v>
      </c>
      <c r="W370" s="2" t="e">
        <f>VLOOKUP($AZ370,[1]sistem!$I$13:$L$14,4,FALSE)*#REF!</f>
        <v>#REF!</v>
      </c>
      <c r="X370" s="2" t="e">
        <f t="shared" si="112"/>
        <v>#REF!</v>
      </c>
      <c r="Y370" s="2" t="e">
        <f t="shared" si="113"/>
        <v>#REF!</v>
      </c>
      <c r="Z370" s="2" t="e">
        <f t="shared" si="114"/>
        <v>#REF!</v>
      </c>
      <c r="AA370" s="2" t="e">
        <f t="shared" si="115"/>
        <v>#REF!</v>
      </c>
      <c r="AB370" s="2">
        <f>VLOOKUP(AZ370,[1]sistem!$I$18:$J$19,2,FALSE)</f>
        <v>14</v>
      </c>
      <c r="AC370" s="2">
        <v>0.25</v>
      </c>
      <c r="AD370" s="2">
        <f>VLOOKUP($Q370,[1]sistem!$I$3:$M$10,5,FALSE)</f>
        <v>1</v>
      </c>
      <c r="AE370" s="2">
        <v>4</v>
      </c>
      <c r="AG370" s="2">
        <f t="shared" si="128"/>
        <v>56</v>
      </c>
      <c r="AH370" s="2">
        <f>VLOOKUP($Q370,[1]sistem!$I$3:$N$10,6,FALSE)</f>
        <v>2</v>
      </c>
      <c r="AI370" s="2">
        <v>2</v>
      </c>
      <c r="AJ370" s="2">
        <f t="shared" si="116"/>
        <v>4</v>
      </c>
      <c r="AK370" s="2">
        <f>VLOOKUP($AZ370,[1]sistem!$I$18:$K$19,3,FALSE)</f>
        <v>14</v>
      </c>
      <c r="AL370" s="2" t="e">
        <f>AK370*#REF!</f>
        <v>#REF!</v>
      </c>
      <c r="AM370" s="2" t="e">
        <f t="shared" si="117"/>
        <v>#REF!</v>
      </c>
      <c r="AN370" s="2">
        <f t="shared" si="127"/>
        <v>25</v>
      </c>
      <c r="AO370" s="2" t="e">
        <f t="shared" si="118"/>
        <v>#REF!</v>
      </c>
      <c r="AP370" s="2" t="e">
        <f>ROUND(AO370-#REF!,0)</f>
        <v>#REF!</v>
      </c>
      <c r="AQ370" s="2">
        <f>IF(AZ370="s",IF(Q370=0,0,
IF(Q370=1,#REF!*4*4,
IF(Q370=2,0,
IF(Q370=3,#REF!*4*2,
IF(Q370=4,0,
IF(Q370=5,0,
IF(Q370=6,0,
IF(Q370=7,0)))))))),
IF(AZ370="t",
IF(Q370=0,0,
IF(Q370=1,#REF!*4*4*0.8,
IF(Q370=2,0,
IF(Q370=3,#REF!*4*2*0.8,
IF(Q370=4,0,
IF(Q370=5,0,
IF(Q370=6,0,
IF(Q370=7,0))))))))))</f>
        <v>0</v>
      </c>
      <c r="AR370" s="2" t="e">
        <f>IF(AZ370="s",
IF(Q370=0,0,
IF(Q370=1,0,
IF(Q370=2,#REF!*4*2,
IF(Q370=3,#REF!*4,
IF(Q370=4,#REF!*4,
IF(Q370=5,0,
IF(Q370=6,0,
IF(Q370=7,#REF!*4)))))))),
IF(AZ370="t",
IF(Q370=0,0,
IF(Q370=1,0,
IF(Q370=2,#REF!*4*2*0.8,
IF(Q370=3,#REF!*4*0.8,
IF(Q370=4,#REF!*4*0.8,
IF(Q370=5,0,
IF(Q370=6,0,
IF(Q370=7,#REF!*4))))))))))</f>
        <v>#REF!</v>
      </c>
      <c r="AS370" s="2" t="e">
        <f>IF(AZ370="s",
IF(Q370=0,0,
IF(Q370=1,#REF!*2,
IF(Q370=2,#REF!*2,
IF(Q370=3,#REF!*2,
IF(Q370=4,#REF!*2,
IF(Q370=5,#REF!*2,
IF(Q370=6,#REF!*2,
IF(Q370=7,#REF!*2)))))))),
IF(AZ370="t",
IF(Q370=0,#REF!*2*0.8,
IF(Q370=1,#REF!*2*0.8,
IF(Q370=2,#REF!*2*0.8,
IF(Q370=3,#REF!*2*0.8,
IF(Q370=4,#REF!*2*0.8,
IF(Q370=5,#REF!*2*0.8,
IF(Q370=6,#REF!*1*0.8,
IF(Q370=7,#REF!*2))))))))))</f>
        <v>#REF!</v>
      </c>
      <c r="AT370" s="2" t="e">
        <f t="shared" si="119"/>
        <v>#REF!</v>
      </c>
      <c r="AU370" s="2" t="e">
        <f>IF(AZ370="s",
IF(Q370=0,0,
IF(Q370=1,(14-2)*(#REF!+#REF!)/4*4,
IF(Q370=2,(14-2)*(#REF!+#REF!)/4*2,
IF(Q370=3,(14-2)*(#REF!+#REF!)/4*3,
IF(Q370=4,(14-2)*(#REF!+#REF!)/4,
IF(Q370=5,(14-2)*#REF!/4,
IF(Q370=6,0,
IF(Q370=7,(14)*#REF!)))))))),
IF(AZ370="t",
IF(Q370=0,0,
IF(Q370=1,(11-2)*(#REF!+#REF!)/4*4,
IF(Q370=2,(11-2)*(#REF!+#REF!)/4*2,
IF(Q370=3,(11-2)*(#REF!+#REF!)/4*3,
IF(Q370=4,(11-2)*(#REF!+#REF!)/4,
IF(Q370=5,(11-2)*#REF!/4,
IF(Q370=6,0,
IF(Q370=7,(11)*#REF!))))))))))</f>
        <v>#REF!</v>
      </c>
      <c r="AV370" s="2" t="e">
        <f t="shared" si="120"/>
        <v>#REF!</v>
      </c>
      <c r="AW370" s="2">
        <f t="shared" si="121"/>
        <v>8</v>
      </c>
      <c r="AX370" s="2">
        <f t="shared" si="122"/>
        <v>4</v>
      </c>
      <c r="AY370" s="2" t="e">
        <f t="shared" si="123"/>
        <v>#REF!</v>
      </c>
      <c r="AZ370" s="2" t="s">
        <v>63</v>
      </c>
      <c r="BA370" s="2" t="e">
        <f>IF(BG370="A",0,IF(AZ370="s",14*#REF!,IF(AZ370="T",11*#REF!,"HATA")))</f>
        <v>#REF!</v>
      </c>
      <c r="BB370" s="2" t="e">
        <f t="shared" si="124"/>
        <v>#REF!</v>
      </c>
      <c r="BC370" s="2" t="e">
        <f t="shared" si="125"/>
        <v>#REF!</v>
      </c>
      <c r="BD370" s="2" t="e">
        <f>IF(BC370-#REF!=0,"DOĞRU","YANLIŞ")</f>
        <v>#REF!</v>
      </c>
      <c r="BE370" s="2" t="e">
        <f>#REF!-BC370</f>
        <v>#REF!</v>
      </c>
      <c r="BF370" s="2">
        <v>0</v>
      </c>
      <c r="BH370" s="2">
        <v>0</v>
      </c>
      <c r="BJ370" s="2">
        <v>4</v>
      </c>
      <c r="BL370" s="7" t="e">
        <f>#REF!*14</f>
        <v>#REF!</v>
      </c>
      <c r="BM370" s="9"/>
      <c r="BN370" s="8"/>
      <c r="BO370" s="13"/>
      <c r="BP370" s="13"/>
      <c r="BQ370" s="13"/>
      <c r="BR370" s="13"/>
      <c r="BS370" s="13"/>
      <c r="BT370" s="10"/>
      <c r="BU370" s="11"/>
      <c r="BV370" s="12"/>
      <c r="CC370" s="41"/>
      <c r="CD370" s="41"/>
      <c r="CE370" s="41"/>
      <c r="CF370" s="42"/>
      <c r="CG370" s="42"/>
      <c r="CH370" s="42"/>
      <c r="CI370" s="42"/>
      <c r="CJ370" s="42"/>
      <c r="CK370" s="42"/>
    </row>
    <row r="371" spans="1:89" hidden="1" x14ac:dyDescent="0.25">
      <c r="A371" s="54" t="s">
        <v>357</v>
      </c>
      <c r="B371" s="54" t="s">
        <v>358</v>
      </c>
      <c r="C371" s="2" t="s">
        <v>358</v>
      </c>
      <c r="D371" s="4" t="s">
        <v>60</v>
      </c>
      <c r="E371" s="4" t="s">
        <v>60</v>
      </c>
      <c r="F371" s="5" t="e">
        <f>IF(AZ371="S",
IF(#REF!+BH371=2012,
IF(#REF!=1,"12-13/1",
IF(#REF!=2,"12-13/2",
IF(#REF!=3,"13-14/1",
IF(#REF!=4,"13-14/2","Hata1")))),
IF(#REF!+BH371=2013,
IF(#REF!=1,"13-14/1",
IF(#REF!=2,"13-14/2",
IF(#REF!=3,"14-15/1",
IF(#REF!=4,"14-15/2","Hata2")))),
IF(#REF!+BH371=2014,
IF(#REF!=1,"14-15/1",
IF(#REF!=2,"14-15/2",
IF(#REF!=3,"15-16/1",
IF(#REF!=4,"15-16/2","Hata3")))),
IF(#REF!+BH371=2015,
IF(#REF!=1,"15-16/1",
IF(#REF!=2,"15-16/2",
IF(#REF!=3,"16-17/1",
IF(#REF!=4,"16-17/2","Hata4")))),
IF(#REF!+BH371=2016,
IF(#REF!=1,"16-17/1",
IF(#REF!=2,"16-17/2",
IF(#REF!=3,"17-18/1",
IF(#REF!=4,"17-18/2","Hata5")))),
IF(#REF!+BH371=2017,
IF(#REF!=1,"17-18/1",
IF(#REF!=2,"17-18/2",
IF(#REF!=3,"18-19/1",
IF(#REF!=4,"18-19/2","Hata6")))),
IF(#REF!+BH371=2018,
IF(#REF!=1,"18-19/1",
IF(#REF!=2,"18-19/2",
IF(#REF!=3,"19-20/1",
IF(#REF!=4,"19-20/2","Hata7")))),
IF(#REF!+BH371=2019,
IF(#REF!=1,"19-20/1",
IF(#REF!=2,"19-20/2",
IF(#REF!=3,"20-21/1",
IF(#REF!=4,"20-21/2","Hata8")))),
IF(#REF!+BH371=2020,
IF(#REF!=1,"20-21/1",
IF(#REF!=2,"20-21/2",
IF(#REF!=3,"21-22/1",
IF(#REF!=4,"21-22/2","Hata9")))),
IF(#REF!+BH371=2021,
IF(#REF!=1,"21-22/1",
IF(#REF!=2,"21-22/2",
IF(#REF!=3,"22-23/1",
IF(#REF!=4,"22-23/2","Hata10")))),
IF(#REF!+BH371=2022,
IF(#REF!=1,"22-23/1",
IF(#REF!=2,"22-23/2",
IF(#REF!=3,"23-24/1",
IF(#REF!=4,"23-24/2","Hata11")))),
IF(#REF!+BH371=2023,
IF(#REF!=1,"23-24/1",
IF(#REF!=2,"23-24/2",
IF(#REF!=3,"24-25/1",
IF(#REF!=4,"24-25/2","Hata12")))),
)))))))))))),
IF(AZ371="T",
IF(#REF!+BH371=2012,
IF(#REF!=1,"12-13/1",
IF(#REF!=2,"12-13/2",
IF(#REF!=3,"12-13/3",
IF(#REF!=4,"13-14/1",
IF(#REF!=5,"13-14/2",
IF(#REF!=6,"13-14/3","Hata1")))))),
IF(#REF!+BH371=2013,
IF(#REF!=1,"13-14/1",
IF(#REF!=2,"13-14/2",
IF(#REF!=3,"13-14/3",
IF(#REF!=4,"14-15/1",
IF(#REF!=5,"14-15/2",
IF(#REF!=6,"14-15/3","Hata2")))))),
IF(#REF!+BH371=2014,
IF(#REF!=1,"14-15/1",
IF(#REF!=2,"14-15/2",
IF(#REF!=3,"14-15/3",
IF(#REF!=4,"15-16/1",
IF(#REF!=5,"15-16/2",
IF(#REF!=6,"15-16/3","Hata3")))))),
IF(AND(#REF!+#REF!&gt;2014,#REF!+#REF!&lt;2015,BH371=1),
IF(#REF!=0.1,"14-15/0.1",
IF(#REF!=0.2,"14-15/0.2",
IF(#REF!=0.3,"14-15/0.3","Hata4"))),
IF(#REF!+BH371=2015,
IF(#REF!=1,"15-16/1",
IF(#REF!=2,"15-16/2",
IF(#REF!=3,"15-16/3",
IF(#REF!=4,"16-17/1",
IF(#REF!=5,"16-17/2",
IF(#REF!=6,"16-17/3","Hata5")))))),
IF(#REF!+BH371=2016,
IF(#REF!=1,"16-17/1",
IF(#REF!=2,"16-17/2",
IF(#REF!=3,"16-17/3",
IF(#REF!=4,"17-18/1",
IF(#REF!=5,"17-18/2",
IF(#REF!=6,"17-18/3","Hata6")))))),
IF(#REF!+BH371=2017,
IF(#REF!=1,"17-18/1",
IF(#REF!=2,"17-18/2",
IF(#REF!=3,"17-18/3",
IF(#REF!=4,"18-19/1",
IF(#REF!=5,"18-19/2",
IF(#REF!=6,"18-19/3","Hata7")))))),
IF(#REF!+BH371=2018,
IF(#REF!=1,"18-19/1",
IF(#REF!=2,"18-19/2",
IF(#REF!=3,"18-19/3",
IF(#REF!=4,"19-20/1",
IF(#REF!=5," 19-20/2",
IF(#REF!=6,"19-20/3","Hata8")))))),
IF(#REF!+BH371=2019,
IF(#REF!=1,"19-20/1",
IF(#REF!=2,"19-20/2",
IF(#REF!=3,"19-20/3",
IF(#REF!=4,"20-21/1",
IF(#REF!=5,"20-21/2",
IF(#REF!=6,"20-21/3","Hata9")))))),
IF(#REF!+BH371=2020,
IF(#REF!=1,"20-21/1",
IF(#REF!=2,"20-21/2",
IF(#REF!=3,"20-21/3",
IF(#REF!=4,"21-22/1",
IF(#REF!=5,"21-22/2",
IF(#REF!=6,"21-22/3","Hata10")))))),
IF(#REF!+BH371=2021,
IF(#REF!=1,"21-22/1",
IF(#REF!=2,"21-22/2",
IF(#REF!=3,"21-22/3",
IF(#REF!=4,"22-23/1",
IF(#REF!=5,"22-23/2",
IF(#REF!=6,"22-23/3","Hata11")))))),
IF(#REF!+BH371=2022,
IF(#REF!=1,"22-23/1",
IF(#REF!=2,"22-23/2",
IF(#REF!=3,"22-23/3",
IF(#REF!=4,"23-24/1",
IF(#REF!=5,"23-24/2",
IF(#REF!=6,"23-24/3","Hata12")))))),
IF(#REF!+BH371=2023,
IF(#REF!=1,"23-24/1",
IF(#REF!=2,"23-24/2",
IF(#REF!=3,"23-24/3",
IF(#REF!=4,"24-25/1",
IF(#REF!=5,"24-25/2",
IF(#REF!=6,"24-25/3","Hata13")))))),
))))))))))))))
)</f>
        <v>#REF!</v>
      </c>
      <c r="G371" s="4"/>
      <c r="H371" s="54" t="s">
        <v>157</v>
      </c>
      <c r="I371" s="2">
        <v>54712</v>
      </c>
      <c r="J371" s="2" t="s">
        <v>107</v>
      </c>
      <c r="Q371" s="55">
        <v>6</v>
      </c>
      <c r="R371" s="2">
        <f>VLOOKUP($Q371,[1]sistem!$I$3:$L$10,2,FALSE)</f>
        <v>0</v>
      </c>
      <c r="S371" s="2">
        <f>VLOOKUP($Q371,[1]sistem!$I$3:$L$10,3,FALSE)</f>
        <v>0</v>
      </c>
      <c r="T371" s="2">
        <f>VLOOKUP($Q371,[1]sistem!$I$3:$L$10,4,FALSE)</f>
        <v>1</v>
      </c>
      <c r="U371" s="2" t="e">
        <f>VLOOKUP($AZ371,[1]sistem!$I$13:$L$14,2,FALSE)*#REF!</f>
        <v>#REF!</v>
      </c>
      <c r="V371" s="2" t="e">
        <f>VLOOKUP($AZ371,[1]sistem!$I$13:$L$14,3,FALSE)*#REF!</f>
        <v>#REF!</v>
      </c>
      <c r="W371" s="2" t="e">
        <f>VLOOKUP($AZ371,[1]sistem!$I$13:$L$14,4,FALSE)*#REF!</f>
        <v>#REF!</v>
      </c>
      <c r="X371" s="2" t="e">
        <f t="shared" si="112"/>
        <v>#REF!</v>
      </c>
      <c r="Y371" s="2" t="e">
        <f t="shared" si="113"/>
        <v>#REF!</v>
      </c>
      <c r="Z371" s="2" t="e">
        <f t="shared" si="114"/>
        <v>#REF!</v>
      </c>
      <c r="AA371" s="2" t="e">
        <f t="shared" si="115"/>
        <v>#REF!</v>
      </c>
      <c r="AB371" s="2">
        <f>VLOOKUP(AZ371,[1]sistem!$I$18:$J$19,2,FALSE)</f>
        <v>14</v>
      </c>
      <c r="AC371" s="2">
        <v>0.25</v>
      </c>
      <c r="AD371" s="2">
        <f>VLOOKUP($Q371,[1]sistem!$I$3:$M$10,5,FALSE)</f>
        <v>0</v>
      </c>
      <c r="AE371" s="2">
        <v>5</v>
      </c>
      <c r="AG371" s="2">
        <f t="shared" si="128"/>
        <v>70</v>
      </c>
      <c r="AH371" s="2">
        <f>VLOOKUP($Q371,[1]sistem!$I$3:$N$10,6,FALSE)</f>
        <v>1</v>
      </c>
      <c r="AI371" s="2">
        <v>2</v>
      </c>
      <c r="AJ371" s="2">
        <f t="shared" si="116"/>
        <v>2</v>
      </c>
      <c r="AK371" s="2">
        <f>VLOOKUP($AZ371,[1]sistem!$I$18:$K$19,3,FALSE)</f>
        <v>14</v>
      </c>
      <c r="AL371" s="2" t="e">
        <f>AK371*#REF!</f>
        <v>#REF!</v>
      </c>
      <c r="AM371" s="2" t="e">
        <f t="shared" si="117"/>
        <v>#REF!</v>
      </c>
      <c r="AN371" s="2">
        <f t="shared" si="127"/>
        <v>25</v>
      </c>
      <c r="AO371" s="2" t="e">
        <f t="shared" si="118"/>
        <v>#REF!</v>
      </c>
      <c r="AP371" s="2" t="e">
        <f>ROUND(AO371-#REF!,0)</f>
        <v>#REF!</v>
      </c>
      <c r="AQ371" s="2">
        <f>IF(AZ371="s",IF(Q371=0,0,
IF(Q371=1,#REF!*4*4,
IF(Q371=2,0,
IF(Q371=3,#REF!*4*2,
IF(Q371=4,0,
IF(Q371=5,0,
IF(Q371=6,0,
IF(Q371=7,0)))))))),
IF(AZ371="t",
IF(Q371=0,0,
IF(Q371=1,#REF!*4*4*0.8,
IF(Q371=2,0,
IF(Q371=3,#REF!*4*2*0.8,
IF(Q371=4,0,
IF(Q371=5,0,
IF(Q371=6,0,
IF(Q371=7,0))))))))))</f>
        <v>0</v>
      </c>
      <c r="AR371" s="2">
        <f>IF(AZ371="s",
IF(Q371=0,0,
IF(Q371=1,0,
IF(Q371=2,#REF!*4*2,
IF(Q371=3,#REF!*4,
IF(Q371=4,#REF!*4,
IF(Q371=5,0,
IF(Q371=6,0,
IF(Q371=7,#REF!*4)))))))),
IF(AZ371="t",
IF(Q371=0,0,
IF(Q371=1,0,
IF(Q371=2,#REF!*4*2*0.8,
IF(Q371=3,#REF!*4*0.8,
IF(Q371=4,#REF!*4*0.8,
IF(Q371=5,0,
IF(Q371=6,0,
IF(Q371=7,#REF!*4))))))))))</f>
        <v>0</v>
      </c>
      <c r="AS371" s="2" t="e">
        <f>IF(AZ371="s",
IF(Q371=0,0,
IF(Q371=1,#REF!*2,
IF(Q371=2,#REF!*2,
IF(Q371=3,#REF!*2,
IF(Q371=4,#REF!*2,
IF(Q371=5,#REF!*2,
IF(Q371=6,#REF!*2,
IF(Q371=7,#REF!*2)))))))),
IF(AZ371="t",
IF(Q371=0,#REF!*2*0.8,
IF(Q371=1,#REF!*2*0.8,
IF(Q371=2,#REF!*2*0.8,
IF(Q371=3,#REF!*2*0.8,
IF(Q371=4,#REF!*2*0.8,
IF(Q371=5,#REF!*2*0.8,
IF(Q371=6,#REF!*1*0.8,
IF(Q371=7,#REF!*2))))))))))</f>
        <v>#REF!</v>
      </c>
      <c r="AT371" s="2" t="e">
        <f t="shared" si="119"/>
        <v>#REF!</v>
      </c>
      <c r="AU371" s="2">
        <f>IF(AZ371="s",
IF(Q371=0,0,
IF(Q371=1,(14-2)*(#REF!+#REF!)/4*4,
IF(Q371=2,(14-2)*(#REF!+#REF!)/4*2,
IF(Q371=3,(14-2)*(#REF!+#REF!)/4*3,
IF(Q371=4,(14-2)*(#REF!+#REF!)/4,
IF(Q371=5,(14-2)*#REF!/4,
IF(Q371=6,0,
IF(Q371=7,(14)*#REF!)))))))),
IF(AZ371="t",
IF(Q371=0,0,
IF(Q371=1,(11-2)*(#REF!+#REF!)/4*4,
IF(Q371=2,(11-2)*(#REF!+#REF!)/4*2,
IF(Q371=3,(11-2)*(#REF!+#REF!)/4*3,
IF(Q371=4,(11-2)*(#REF!+#REF!)/4,
IF(Q371=5,(11-2)*#REF!/4,
IF(Q371=6,0,
IF(Q371=7,(11)*#REF!))))))))))</f>
        <v>0</v>
      </c>
      <c r="AV371" s="2">
        <f t="shared" si="120"/>
        <v>-70</v>
      </c>
      <c r="AW371" s="2">
        <f t="shared" si="121"/>
        <v>2</v>
      </c>
      <c r="AX371" s="2">
        <f t="shared" si="122"/>
        <v>0</v>
      </c>
      <c r="AY371" s="2" t="e">
        <f t="shared" si="123"/>
        <v>#REF!</v>
      </c>
      <c r="AZ371" s="2" t="s">
        <v>63</v>
      </c>
      <c r="BA371" s="2" t="e">
        <f>IF(BG371="A",0,IF(AZ371="s",14*#REF!,IF(AZ371="T",11*#REF!,"HATA")))</f>
        <v>#REF!</v>
      </c>
      <c r="BB371" s="2" t="e">
        <f t="shared" si="124"/>
        <v>#REF!</v>
      </c>
      <c r="BC371" s="2" t="e">
        <f t="shared" si="125"/>
        <v>#REF!</v>
      </c>
      <c r="BD371" s="2" t="e">
        <f>IF(BC371-#REF!=0,"DOĞRU","YANLIŞ")</f>
        <v>#REF!</v>
      </c>
      <c r="BE371" s="2" t="e">
        <f>#REF!-BC371</f>
        <v>#REF!</v>
      </c>
      <c r="BF371" s="2">
        <v>0</v>
      </c>
      <c r="BH371" s="2">
        <v>0</v>
      </c>
      <c r="BJ371" s="2">
        <v>6</v>
      </c>
      <c r="BL371" s="7" t="e">
        <f>#REF!*14</f>
        <v>#REF!</v>
      </c>
      <c r="BM371" s="9"/>
      <c r="BN371" s="8"/>
      <c r="BO371" s="13"/>
      <c r="BP371" s="13"/>
      <c r="BQ371" s="13"/>
      <c r="BR371" s="13"/>
      <c r="BS371" s="13"/>
      <c r="BT371" s="10"/>
      <c r="BU371" s="11"/>
      <c r="BV371" s="12"/>
      <c r="CC371" s="51"/>
      <c r="CD371" s="51"/>
      <c r="CE371" s="51"/>
      <c r="CF371" s="52"/>
      <c r="CG371" s="52"/>
      <c r="CH371" s="52"/>
      <c r="CI371" s="52"/>
      <c r="CJ371" s="42"/>
      <c r="CK371" s="42"/>
    </row>
    <row r="372" spans="1:89" hidden="1" x14ac:dyDescent="0.25">
      <c r="A372" s="2" t="s">
        <v>359</v>
      </c>
      <c r="B372" s="2" t="s">
        <v>360</v>
      </c>
      <c r="C372" s="2" t="s">
        <v>360</v>
      </c>
      <c r="D372" s="4" t="s">
        <v>60</v>
      </c>
      <c r="E372" s="4" t="s">
        <v>60</v>
      </c>
      <c r="F372" s="5" t="e">
        <f>IF(AZ372="S",
IF(#REF!+BH372=2012,
IF(#REF!=1,"12-13/1",
IF(#REF!=2,"12-13/2",
IF(#REF!=3,"13-14/1",
IF(#REF!=4,"13-14/2","Hata1")))),
IF(#REF!+BH372=2013,
IF(#REF!=1,"13-14/1",
IF(#REF!=2,"13-14/2",
IF(#REF!=3,"14-15/1",
IF(#REF!=4,"14-15/2","Hata2")))),
IF(#REF!+BH372=2014,
IF(#REF!=1,"14-15/1",
IF(#REF!=2,"14-15/2",
IF(#REF!=3,"15-16/1",
IF(#REF!=4,"15-16/2","Hata3")))),
IF(#REF!+BH372=2015,
IF(#REF!=1,"15-16/1",
IF(#REF!=2,"15-16/2",
IF(#REF!=3,"16-17/1",
IF(#REF!=4,"16-17/2","Hata4")))),
IF(#REF!+BH372=2016,
IF(#REF!=1,"16-17/1",
IF(#REF!=2,"16-17/2",
IF(#REF!=3,"17-18/1",
IF(#REF!=4,"17-18/2","Hata5")))),
IF(#REF!+BH372=2017,
IF(#REF!=1,"17-18/1",
IF(#REF!=2,"17-18/2",
IF(#REF!=3,"18-19/1",
IF(#REF!=4,"18-19/2","Hata6")))),
IF(#REF!+BH372=2018,
IF(#REF!=1,"18-19/1",
IF(#REF!=2,"18-19/2",
IF(#REF!=3,"19-20/1",
IF(#REF!=4,"19-20/2","Hata7")))),
IF(#REF!+BH372=2019,
IF(#REF!=1,"19-20/1",
IF(#REF!=2,"19-20/2",
IF(#REF!=3,"20-21/1",
IF(#REF!=4,"20-21/2","Hata8")))),
IF(#REF!+BH372=2020,
IF(#REF!=1,"20-21/1",
IF(#REF!=2,"20-21/2",
IF(#REF!=3,"21-22/1",
IF(#REF!=4,"21-22/2","Hata9")))),
IF(#REF!+BH372=2021,
IF(#REF!=1,"21-22/1",
IF(#REF!=2,"21-22/2",
IF(#REF!=3,"22-23/1",
IF(#REF!=4,"22-23/2","Hata10")))),
IF(#REF!+BH372=2022,
IF(#REF!=1,"22-23/1",
IF(#REF!=2,"22-23/2",
IF(#REF!=3,"23-24/1",
IF(#REF!=4,"23-24/2","Hata11")))),
IF(#REF!+BH372=2023,
IF(#REF!=1,"23-24/1",
IF(#REF!=2,"23-24/2",
IF(#REF!=3,"24-25/1",
IF(#REF!=4,"24-25/2","Hata12")))),
)))))))))))),
IF(AZ372="T",
IF(#REF!+BH372=2012,
IF(#REF!=1,"12-13/1",
IF(#REF!=2,"12-13/2",
IF(#REF!=3,"12-13/3",
IF(#REF!=4,"13-14/1",
IF(#REF!=5,"13-14/2",
IF(#REF!=6,"13-14/3","Hata1")))))),
IF(#REF!+BH372=2013,
IF(#REF!=1,"13-14/1",
IF(#REF!=2,"13-14/2",
IF(#REF!=3,"13-14/3",
IF(#REF!=4,"14-15/1",
IF(#REF!=5,"14-15/2",
IF(#REF!=6,"14-15/3","Hata2")))))),
IF(#REF!+BH372=2014,
IF(#REF!=1,"14-15/1",
IF(#REF!=2,"14-15/2",
IF(#REF!=3,"14-15/3",
IF(#REF!=4,"15-16/1",
IF(#REF!=5,"15-16/2",
IF(#REF!=6,"15-16/3","Hata3")))))),
IF(AND(#REF!+#REF!&gt;2014,#REF!+#REF!&lt;2015,BH372=1),
IF(#REF!=0.1,"14-15/0.1",
IF(#REF!=0.2,"14-15/0.2",
IF(#REF!=0.3,"14-15/0.3","Hata4"))),
IF(#REF!+BH372=2015,
IF(#REF!=1,"15-16/1",
IF(#REF!=2,"15-16/2",
IF(#REF!=3,"15-16/3",
IF(#REF!=4,"16-17/1",
IF(#REF!=5,"16-17/2",
IF(#REF!=6,"16-17/3","Hata5")))))),
IF(#REF!+BH372=2016,
IF(#REF!=1,"16-17/1",
IF(#REF!=2,"16-17/2",
IF(#REF!=3,"16-17/3",
IF(#REF!=4,"17-18/1",
IF(#REF!=5,"17-18/2",
IF(#REF!=6,"17-18/3","Hata6")))))),
IF(#REF!+BH372=2017,
IF(#REF!=1,"17-18/1",
IF(#REF!=2,"17-18/2",
IF(#REF!=3,"17-18/3",
IF(#REF!=4,"18-19/1",
IF(#REF!=5,"18-19/2",
IF(#REF!=6,"18-19/3","Hata7")))))),
IF(#REF!+BH372=2018,
IF(#REF!=1,"18-19/1",
IF(#REF!=2,"18-19/2",
IF(#REF!=3,"18-19/3",
IF(#REF!=4,"19-20/1",
IF(#REF!=5," 19-20/2",
IF(#REF!=6,"19-20/3","Hata8")))))),
IF(#REF!+BH372=2019,
IF(#REF!=1,"19-20/1",
IF(#REF!=2,"19-20/2",
IF(#REF!=3,"19-20/3",
IF(#REF!=4,"20-21/1",
IF(#REF!=5,"20-21/2",
IF(#REF!=6,"20-21/3","Hata9")))))),
IF(#REF!+BH372=2020,
IF(#REF!=1,"20-21/1",
IF(#REF!=2,"20-21/2",
IF(#REF!=3,"20-21/3",
IF(#REF!=4,"21-22/1",
IF(#REF!=5,"21-22/2",
IF(#REF!=6,"21-22/3","Hata10")))))),
IF(#REF!+BH372=2021,
IF(#REF!=1,"21-22/1",
IF(#REF!=2,"21-22/2",
IF(#REF!=3,"21-22/3",
IF(#REF!=4,"22-23/1",
IF(#REF!=5,"22-23/2",
IF(#REF!=6,"22-23/3","Hata11")))))),
IF(#REF!+BH372=2022,
IF(#REF!=1,"22-23/1",
IF(#REF!=2,"22-23/2",
IF(#REF!=3,"22-23/3",
IF(#REF!=4,"23-24/1",
IF(#REF!=5,"23-24/2",
IF(#REF!=6,"23-24/3","Hata12")))))),
IF(#REF!+BH372=2023,
IF(#REF!=1,"23-24/1",
IF(#REF!=2,"23-24/2",
IF(#REF!=3,"23-24/3",
IF(#REF!=4,"24-25/1",
IF(#REF!=5,"24-25/2",
IF(#REF!=6,"24-25/3","Hata13")))))),
))))))))))))))
)</f>
        <v>#REF!</v>
      </c>
      <c r="G372" s="4"/>
      <c r="H372" s="2" t="s">
        <v>157</v>
      </c>
      <c r="I372" s="2">
        <v>54712</v>
      </c>
      <c r="J372" s="2" t="s">
        <v>107</v>
      </c>
      <c r="Q372" s="5">
        <v>4</v>
      </c>
      <c r="R372" s="2">
        <f>VLOOKUP($Q372,[1]sistem!$I$3:$L$10,2,FALSE)</f>
        <v>0</v>
      </c>
      <c r="S372" s="2">
        <f>VLOOKUP($Q372,[1]sistem!$I$3:$L$10,3,FALSE)</f>
        <v>1</v>
      </c>
      <c r="T372" s="2">
        <f>VLOOKUP($Q372,[1]sistem!$I$3:$L$10,4,FALSE)</f>
        <v>1</v>
      </c>
      <c r="U372" s="2" t="e">
        <f>VLOOKUP($AZ372,[1]sistem!$I$13:$L$14,2,FALSE)*#REF!</f>
        <v>#REF!</v>
      </c>
      <c r="V372" s="2" t="e">
        <f>VLOOKUP($AZ372,[1]sistem!$I$13:$L$14,3,FALSE)*#REF!</f>
        <v>#REF!</v>
      </c>
      <c r="W372" s="2" t="e">
        <f>VLOOKUP($AZ372,[1]sistem!$I$13:$L$14,4,FALSE)*#REF!</f>
        <v>#REF!</v>
      </c>
      <c r="X372" s="2" t="e">
        <f t="shared" si="112"/>
        <v>#REF!</v>
      </c>
      <c r="Y372" s="2" t="e">
        <f t="shared" si="113"/>
        <v>#REF!</v>
      </c>
      <c r="Z372" s="2" t="e">
        <f t="shared" si="114"/>
        <v>#REF!</v>
      </c>
      <c r="AA372" s="2" t="e">
        <f t="shared" si="115"/>
        <v>#REF!</v>
      </c>
      <c r="AB372" s="2">
        <f>VLOOKUP(AZ372,[1]sistem!$I$18:$J$19,2,FALSE)</f>
        <v>14</v>
      </c>
      <c r="AC372" s="2">
        <v>0.25</v>
      </c>
      <c r="AD372" s="2">
        <f>VLOOKUP($Q372,[1]sistem!$I$3:$M$10,5,FALSE)</f>
        <v>1</v>
      </c>
      <c r="AE372" s="2">
        <v>4</v>
      </c>
      <c r="AG372" s="2">
        <f t="shared" si="128"/>
        <v>56</v>
      </c>
      <c r="AH372" s="2">
        <f>VLOOKUP($Q372,[1]sistem!$I$3:$N$10,6,FALSE)</f>
        <v>2</v>
      </c>
      <c r="AI372" s="2">
        <v>2</v>
      </c>
      <c r="AJ372" s="2">
        <f t="shared" si="116"/>
        <v>4</v>
      </c>
      <c r="AK372" s="2">
        <f>VLOOKUP($AZ372,[1]sistem!$I$18:$K$19,3,FALSE)</f>
        <v>14</v>
      </c>
      <c r="AL372" s="2" t="e">
        <f>AK372*#REF!</f>
        <v>#REF!</v>
      </c>
      <c r="AM372" s="2" t="e">
        <f t="shared" si="117"/>
        <v>#REF!</v>
      </c>
      <c r="AN372" s="2">
        <f t="shared" si="127"/>
        <v>25</v>
      </c>
      <c r="AO372" s="2" t="e">
        <f t="shared" si="118"/>
        <v>#REF!</v>
      </c>
      <c r="AP372" s="2" t="e">
        <f>ROUND(AO372-#REF!,0)</f>
        <v>#REF!</v>
      </c>
      <c r="AQ372" s="2">
        <f>IF(AZ372="s",IF(Q372=0,0,
IF(Q372=1,#REF!*4*4,
IF(Q372=2,0,
IF(Q372=3,#REF!*4*2,
IF(Q372=4,0,
IF(Q372=5,0,
IF(Q372=6,0,
IF(Q372=7,0)))))))),
IF(AZ372="t",
IF(Q372=0,0,
IF(Q372=1,#REF!*4*4*0.8,
IF(Q372=2,0,
IF(Q372=3,#REF!*4*2*0.8,
IF(Q372=4,0,
IF(Q372=5,0,
IF(Q372=6,0,
IF(Q372=7,0))))))))))</f>
        <v>0</v>
      </c>
      <c r="AR372" s="2" t="e">
        <f>IF(AZ372="s",
IF(Q372=0,0,
IF(Q372=1,0,
IF(Q372=2,#REF!*4*2,
IF(Q372=3,#REF!*4,
IF(Q372=4,#REF!*4,
IF(Q372=5,0,
IF(Q372=6,0,
IF(Q372=7,#REF!*4)))))))),
IF(AZ372="t",
IF(Q372=0,0,
IF(Q372=1,0,
IF(Q372=2,#REF!*4*2*0.8,
IF(Q372=3,#REF!*4*0.8,
IF(Q372=4,#REF!*4*0.8,
IF(Q372=5,0,
IF(Q372=6,0,
IF(Q372=7,#REF!*4))))))))))</f>
        <v>#REF!</v>
      </c>
      <c r="AS372" s="2" t="e">
        <f>IF(AZ372="s",
IF(Q372=0,0,
IF(Q372=1,#REF!*2,
IF(Q372=2,#REF!*2,
IF(Q372=3,#REF!*2,
IF(Q372=4,#REF!*2,
IF(Q372=5,#REF!*2,
IF(Q372=6,#REF!*2,
IF(Q372=7,#REF!*2)))))))),
IF(AZ372="t",
IF(Q372=0,#REF!*2*0.8,
IF(Q372=1,#REF!*2*0.8,
IF(Q372=2,#REF!*2*0.8,
IF(Q372=3,#REF!*2*0.8,
IF(Q372=4,#REF!*2*0.8,
IF(Q372=5,#REF!*2*0.8,
IF(Q372=6,#REF!*1*0.8,
IF(Q372=7,#REF!*2))))))))))</f>
        <v>#REF!</v>
      </c>
      <c r="AT372" s="2" t="e">
        <f t="shared" si="119"/>
        <v>#REF!</v>
      </c>
      <c r="AU372" s="2" t="e">
        <f>IF(AZ372="s",
IF(Q372=0,0,
IF(Q372=1,(14-2)*(#REF!+#REF!)/4*4,
IF(Q372=2,(14-2)*(#REF!+#REF!)/4*2,
IF(Q372=3,(14-2)*(#REF!+#REF!)/4*3,
IF(Q372=4,(14-2)*(#REF!+#REF!)/4,
IF(Q372=5,(14-2)*#REF!/4,
IF(Q372=6,0,
IF(Q372=7,(14)*#REF!)))))))),
IF(AZ372="t",
IF(Q372=0,0,
IF(Q372=1,(11-2)*(#REF!+#REF!)/4*4,
IF(Q372=2,(11-2)*(#REF!+#REF!)/4*2,
IF(Q372=3,(11-2)*(#REF!+#REF!)/4*3,
IF(Q372=4,(11-2)*(#REF!+#REF!)/4,
IF(Q372=5,(11-2)*#REF!/4,
IF(Q372=6,0,
IF(Q372=7,(11)*#REF!))))))))))</f>
        <v>#REF!</v>
      </c>
      <c r="AV372" s="2" t="e">
        <f t="shared" si="120"/>
        <v>#REF!</v>
      </c>
      <c r="AW372" s="2">
        <f t="shared" si="121"/>
        <v>8</v>
      </c>
      <c r="AX372" s="2">
        <f t="shared" si="122"/>
        <v>4</v>
      </c>
      <c r="AY372" s="2" t="e">
        <f t="shared" si="123"/>
        <v>#REF!</v>
      </c>
      <c r="AZ372" s="2" t="s">
        <v>63</v>
      </c>
      <c r="BA372" s="2" t="e">
        <f>IF(BG372="A",0,IF(AZ372="s",14*#REF!,IF(AZ372="T",11*#REF!,"HATA")))</f>
        <v>#REF!</v>
      </c>
      <c r="BB372" s="2" t="e">
        <f t="shared" si="124"/>
        <v>#REF!</v>
      </c>
      <c r="BC372" s="2" t="e">
        <f t="shared" si="125"/>
        <v>#REF!</v>
      </c>
      <c r="BD372" s="2" t="e">
        <f>IF(BC372-#REF!=0,"DOĞRU","YANLIŞ")</f>
        <v>#REF!</v>
      </c>
      <c r="BE372" s="2" t="e">
        <f>#REF!-BC372</f>
        <v>#REF!</v>
      </c>
      <c r="BF372" s="2">
        <v>0</v>
      </c>
      <c r="BH372" s="2">
        <v>0</v>
      </c>
      <c r="BJ372" s="2">
        <v>4</v>
      </c>
      <c r="BL372" s="7" t="e">
        <f>#REF!*14</f>
        <v>#REF!</v>
      </c>
      <c r="BM372" s="9"/>
      <c r="BN372" s="8"/>
      <c r="BO372" s="13"/>
      <c r="BP372" s="13"/>
      <c r="BQ372" s="13"/>
      <c r="BR372" s="13"/>
      <c r="BS372" s="13"/>
      <c r="BT372" s="10"/>
      <c r="BU372" s="11"/>
      <c r="BV372" s="12"/>
      <c r="CC372" s="41"/>
      <c r="CD372" s="41"/>
      <c r="CE372" s="41"/>
      <c r="CF372" s="42"/>
      <c r="CG372" s="42"/>
      <c r="CH372" s="42"/>
      <c r="CI372" s="42"/>
      <c r="CJ372" s="42"/>
      <c r="CK372" s="42"/>
    </row>
    <row r="373" spans="1:89" hidden="1" x14ac:dyDescent="0.25">
      <c r="A373" s="54" t="s">
        <v>333</v>
      </c>
      <c r="B373" s="54" t="s">
        <v>330</v>
      </c>
      <c r="C373" s="2" t="s">
        <v>334</v>
      </c>
      <c r="D373" s="4" t="s">
        <v>171</v>
      </c>
      <c r="E373" s="4">
        <v>3</v>
      </c>
      <c r="F373" s="5" t="e">
        <f>IF(AZ373="S",
IF(#REF!+BH373=2012,
IF(#REF!=1,"12-13/1",
IF(#REF!=2,"12-13/2",
IF(#REF!=3,"13-14/1",
IF(#REF!=4,"13-14/2","Hata1")))),
IF(#REF!+BH373=2013,
IF(#REF!=1,"13-14/1",
IF(#REF!=2,"13-14/2",
IF(#REF!=3,"14-15/1",
IF(#REF!=4,"14-15/2","Hata2")))),
IF(#REF!+BH373=2014,
IF(#REF!=1,"14-15/1",
IF(#REF!=2,"14-15/2",
IF(#REF!=3,"15-16/1",
IF(#REF!=4,"15-16/2","Hata3")))),
IF(#REF!+BH373=2015,
IF(#REF!=1,"15-16/1",
IF(#REF!=2,"15-16/2",
IF(#REF!=3,"16-17/1",
IF(#REF!=4,"16-17/2","Hata4")))),
IF(#REF!+BH373=2016,
IF(#REF!=1,"16-17/1",
IF(#REF!=2,"16-17/2",
IF(#REF!=3,"17-18/1",
IF(#REF!=4,"17-18/2","Hata5")))),
IF(#REF!+BH373=2017,
IF(#REF!=1,"17-18/1",
IF(#REF!=2,"17-18/2",
IF(#REF!=3,"18-19/1",
IF(#REF!=4,"18-19/2","Hata6")))),
IF(#REF!+BH373=2018,
IF(#REF!=1,"18-19/1",
IF(#REF!=2,"18-19/2",
IF(#REF!=3,"19-20/1",
IF(#REF!=4,"19-20/2","Hata7")))),
IF(#REF!+BH373=2019,
IF(#REF!=1,"19-20/1",
IF(#REF!=2,"19-20/2",
IF(#REF!=3,"20-21/1",
IF(#REF!=4,"20-21/2","Hata8")))),
IF(#REF!+BH373=2020,
IF(#REF!=1,"20-21/1",
IF(#REF!=2,"20-21/2",
IF(#REF!=3,"21-22/1",
IF(#REF!=4,"21-22/2","Hata9")))),
IF(#REF!+BH373=2021,
IF(#REF!=1,"21-22/1",
IF(#REF!=2,"21-22/2",
IF(#REF!=3,"22-23/1",
IF(#REF!=4,"22-23/2","Hata10")))),
IF(#REF!+BH373=2022,
IF(#REF!=1,"22-23/1",
IF(#REF!=2,"22-23/2",
IF(#REF!=3,"23-24/1",
IF(#REF!=4,"23-24/2","Hata11")))),
IF(#REF!+BH373=2023,
IF(#REF!=1,"23-24/1",
IF(#REF!=2,"23-24/2",
IF(#REF!=3,"24-25/1",
IF(#REF!=4,"24-25/2","Hata12")))),
)))))))))))),
IF(AZ373="T",
IF(#REF!+BH373=2012,
IF(#REF!=1,"12-13/1",
IF(#REF!=2,"12-13/2",
IF(#REF!=3,"12-13/3",
IF(#REF!=4,"13-14/1",
IF(#REF!=5,"13-14/2",
IF(#REF!=6,"13-14/3","Hata1")))))),
IF(#REF!+BH373=2013,
IF(#REF!=1,"13-14/1",
IF(#REF!=2,"13-14/2",
IF(#REF!=3,"13-14/3",
IF(#REF!=4,"14-15/1",
IF(#REF!=5,"14-15/2",
IF(#REF!=6,"14-15/3","Hata2")))))),
IF(#REF!+BH373=2014,
IF(#REF!=1,"14-15/1",
IF(#REF!=2,"14-15/2",
IF(#REF!=3,"14-15/3",
IF(#REF!=4,"15-16/1",
IF(#REF!=5,"15-16/2",
IF(#REF!=6,"15-16/3","Hata3")))))),
IF(AND(#REF!+#REF!&gt;2014,#REF!+#REF!&lt;2015,BH373=1),
IF(#REF!=0.1,"14-15/0.1",
IF(#REF!=0.2,"14-15/0.2",
IF(#REF!=0.3,"14-15/0.3","Hata4"))),
IF(#REF!+BH373=2015,
IF(#REF!=1,"15-16/1",
IF(#REF!=2,"15-16/2",
IF(#REF!=3,"15-16/3",
IF(#REF!=4,"16-17/1",
IF(#REF!=5,"16-17/2",
IF(#REF!=6,"16-17/3","Hata5")))))),
IF(#REF!+BH373=2016,
IF(#REF!=1,"16-17/1",
IF(#REF!=2,"16-17/2",
IF(#REF!=3,"16-17/3",
IF(#REF!=4,"17-18/1",
IF(#REF!=5,"17-18/2",
IF(#REF!=6,"17-18/3","Hata6")))))),
IF(#REF!+BH373=2017,
IF(#REF!=1,"17-18/1",
IF(#REF!=2,"17-18/2",
IF(#REF!=3,"17-18/3",
IF(#REF!=4,"18-19/1",
IF(#REF!=5,"18-19/2",
IF(#REF!=6,"18-19/3","Hata7")))))),
IF(#REF!+BH373=2018,
IF(#REF!=1,"18-19/1",
IF(#REF!=2,"18-19/2",
IF(#REF!=3,"18-19/3",
IF(#REF!=4,"19-20/1",
IF(#REF!=5," 19-20/2",
IF(#REF!=6,"19-20/3","Hata8")))))),
IF(#REF!+BH373=2019,
IF(#REF!=1,"19-20/1",
IF(#REF!=2,"19-20/2",
IF(#REF!=3,"19-20/3",
IF(#REF!=4,"20-21/1",
IF(#REF!=5,"20-21/2",
IF(#REF!=6,"20-21/3","Hata9")))))),
IF(#REF!+BH373=2020,
IF(#REF!=1,"20-21/1",
IF(#REF!=2,"20-21/2",
IF(#REF!=3,"20-21/3",
IF(#REF!=4,"21-22/1",
IF(#REF!=5,"21-22/2",
IF(#REF!=6,"21-22/3","Hata10")))))),
IF(#REF!+BH373=2021,
IF(#REF!=1,"21-22/1",
IF(#REF!=2,"21-22/2",
IF(#REF!=3,"21-22/3",
IF(#REF!=4,"22-23/1",
IF(#REF!=5,"22-23/2",
IF(#REF!=6,"22-23/3","Hata11")))))),
IF(#REF!+BH373=2022,
IF(#REF!=1,"22-23/1",
IF(#REF!=2,"22-23/2",
IF(#REF!=3,"22-23/3",
IF(#REF!=4,"23-24/1",
IF(#REF!=5,"23-24/2",
IF(#REF!=6,"23-24/3","Hata12")))))),
IF(#REF!+BH373=2023,
IF(#REF!=1,"23-24/1",
IF(#REF!=2,"23-24/2",
IF(#REF!=3,"23-24/3",
IF(#REF!=4,"24-25/1",
IF(#REF!=5,"24-25/2",
IF(#REF!=6,"24-25/3","Hata13")))))),
))))))))))))))
)</f>
        <v>#REF!</v>
      </c>
      <c r="G373" s="4">
        <v>0</v>
      </c>
      <c r="H373" s="54" t="s">
        <v>157</v>
      </c>
      <c r="I373" s="2">
        <v>54712</v>
      </c>
      <c r="J373" s="2" t="s">
        <v>107</v>
      </c>
      <c r="O373" s="2" t="s">
        <v>332</v>
      </c>
      <c r="P373" s="2" t="s">
        <v>332</v>
      </c>
      <c r="Q373" s="55">
        <v>7</v>
      </c>
      <c r="R373" s="2">
        <f>VLOOKUP($Q373,[1]sistem!$I$3:$L$10,2,FALSE)</f>
        <v>0</v>
      </c>
      <c r="S373" s="2">
        <f>VLOOKUP($Q373,[1]sistem!$I$3:$L$10,3,FALSE)</f>
        <v>1</v>
      </c>
      <c r="T373" s="2">
        <f>VLOOKUP($Q373,[1]sistem!$I$3:$L$10,4,FALSE)</f>
        <v>1</v>
      </c>
      <c r="U373" s="2" t="e">
        <f>VLOOKUP($AZ373,[1]sistem!$I$13:$L$14,2,FALSE)*#REF!</f>
        <v>#REF!</v>
      </c>
      <c r="V373" s="2" t="e">
        <f>VLOOKUP($AZ373,[1]sistem!$I$13:$L$14,3,FALSE)*#REF!</f>
        <v>#REF!</v>
      </c>
      <c r="W373" s="2" t="e">
        <f>VLOOKUP($AZ373,[1]sistem!$I$13:$L$14,4,FALSE)*#REF!</f>
        <v>#REF!</v>
      </c>
      <c r="X373" s="2" t="e">
        <f t="shared" ref="X373:X434" si="129">R373*U373</f>
        <v>#REF!</v>
      </c>
      <c r="Y373" s="2" t="e">
        <f t="shared" ref="Y373:Y434" si="130">S373*V373</f>
        <v>#REF!</v>
      </c>
      <c r="Z373" s="2" t="e">
        <f t="shared" ref="Z373:Z434" si="131">T373*W373</f>
        <v>#REF!</v>
      </c>
      <c r="AA373" s="2" t="e">
        <f t="shared" ref="AA373:AA434" si="132">SUM(X373:Z373)</f>
        <v>#REF!</v>
      </c>
      <c r="AB373" s="2">
        <f>VLOOKUP(AZ373,[1]sistem!$I$18:$J$19,2,FALSE)</f>
        <v>14</v>
      </c>
      <c r="AC373" s="2">
        <v>0.25</v>
      </c>
      <c r="AD373" s="2">
        <f>VLOOKUP($Q373,[1]sistem!$I$3:$M$10,5,FALSE)</f>
        <v>1</v>
      </c>
      <c r="AE373" s="2">
        <v>4</v>
      </c>
      <c r="AG373" s="2">
        <f t="shared" si="128"/>
        <v>56</v>
      </c>
      <c r="AH373" s="2">
        <f>VLOOKUP($Q373,[1]sistem!$I$3:$N$10,6,FALSE)</f>
        <v>2</v>
      </c>
      <c r="AI373" s="2">
        <v>2</v>
      </c>
      <c r="AJ373" s="2">
        <f t="shared" ref="AJ373:AJ434" si="133">AH373*AI373</f>
        <v>4</v>
      </c>
      <c r="AK373" s="2">
        <f>VLOOKUP($AZ373,[1]sistem!$I$18:$K$19,3,FALSE)</f>
        <v>14</v>
      </c>
      <c r="AL373" s="2" t="e">
        <f>AK373*#REF!</f>
        <v>#REF!</v>
      </c>
      <c r="AM373" s="2" t="e">
        <f t="shared" ref="AM373:AM434" si="134">AL373+AJ373+AG373+X373+Y373+Z373</f>
        <v>#REF!</v>
      </c>
      <c r="AN373" s="2">
        <f t="shared" si="127"/>
        <v>25</v>
      </c>
      <c r="AO373" s="2" t="e">
        <f t="shared" ref="AO373:AO434" si="135">ROUND(AM373/AN373,0)</f>
        <v>#REF!</v>
      </c>
      <c r="AP373" s="2" t="e">
        <f>ROUND(AO373-#REF!,0)</f>
        <v>#REF!</v>
      </c>
      <c r="AQ373" s="2">
        <f>IF(AZ373="s",IF(Q373=0,0,
IF(Q373=1,#REF!*4*4,
IF(Q373=2,0,
IF(Q373=3,#REF!*4*2,
IF(Q373=4,0,
IF(Q373=5,0,
IF(Q373=6,0,
IF(Q373=7,0)))))))),
IF(AZ373="t",
IF(Q373=0,0,
IF(Q373=1,#REF!*4*4*0.8,
IF(Q373=2,0,
IF(Q373=3,#REF!*4*2*0.8,
IF(Q373=4,0,
IF(Q373=5,0,
IF(Q373=6,0,
IF(Q373=7,0))))))))))</f>
        <v>0</v>
      </c>
      <c r="AR373" s="2" t="e">
        <f>IF(AZ373="s",
IF(Q373=0,0,
IF(Q373=1,0,
IF(Q373=2,#REF!*4*2,
IF(Q373=3,#REF!*4,
IF(Q373=4,#REF!*4,
IF(Q373=5,0,
IF(Q373=6,0,
IF(Q373=7,#REF!*4)))))))),
IF(AZ373="t",
IF(Q373=0,0,
IF(Q373=1,0,
IF(Q373=2,#REF!*4*2*0.8,
IF(Q373=3,#REF!*4*0.8,
IF(Q373=4,#REF!*4*0.8,
IF(Q373=5,0,
IF(Q373=6,0,
IF(Q373=7,#REF!*4))))))))))</f>
        <v>#REF!</v>
      </c>
      <c r="AS373" s="2" t="e">
        <f>IF(AZ373="s",
IF(Q373=0,0,
IF(Q373=1,#REF!*2,
IF(Q373=2,#REF!*2,
IF(Q373=3,#REF!*2,
IF(Q373=4,#REF!*2,
IF(Q373=5,#REF!*2,
IF(Q373=6,#REF!*2,
IF(Q373=7,#REF!*2)))))))),
IF(AZ373="t",
IF(Q373=0,#REF!*2*0.8,
IF(Q373=1,#REF!*2*0.8,
IF(Q373=2,#REF!*2*0.8,
IF(Q373=3,#REF!*2*0.8,
IF(Q373=4,#REF!*2*0.8,
IF(Q373=5,#REF!*2*0.8,
IF(Q373=6,#REF!*1*0.8,
IF(Q373=7,#REF!*2))))))))))</f>
        <v>#REF!</v>
      </c>
      <c r="AT373" s="2" t="e">
        <f t="shared" ref="AT373:AT434" si="136">SUM(AQ373:AS373)-SUM(X373:Z373)</f>
        <v>#REF!</v>
      </c>
      <c r="AU373" s="2" t="e">
        <f>IF(AZ373="s",
IF(Q373=0,0,
IF(Q373=1,(14-2)*(#REF!+#REF!)/4*4,
IF(Q373=2,(14-2)*(#REF!+#REF!)/4*2,
IF(Q373=3,(14-2)*(#REF!+#REF!)/4*3,
IF(Q373=4,(14-2)*(#REF!+#REF!)/4,
IF(Q373=5,(14-2)*#REF!/4,
IF(Q373=6,0,
IF(Q373=7,(14)*#REF!)))))))),
IF(AZ373="t",
IF(Q373=0,0,
IF(Q373=1,(11-2)*(#REF!+#REF!)/4*4,
IF(Q373=2,(11-2)*(#REF!+#REF!)/4*2,
IF(Q373=3,(11-2)*(#REF!+#REF!)/4*3,
IF(Q373=4,(11-2)*(#REF!+#REF!)/4,
IF(Q373=5,(11-2)*#REF!/4,
IF(Q373=6,0,
IF(Q373=7,(11)*#REF!))))))))))</f>
        <v>#REF!</v>
      </c>
      <c r="AV373" s="2" t="e">
        <f t="shared" ref="AV373:AV434" si="137">AU373-AG373</f>
        <v>#REF!</v>
      </c>
      <c r="AW373" s="2">
        <f t="shared" ref="AW373:AW434" si="138">IF(AZ373="s",
IF(Q373=0,0,
IF(Q373=1,4*5,
IF(Q373=2,4*3,
IF(Q373=3,4*4,
IF(Q373=4,4*2,
IF(Q373=5,4,
IF(Q373=6,4/2,
IF(Q373=7,4*2,)))))))),
IF(AZ373="t",
IF(Q373=0,0,
IF(Q373=1,4*5,
IF(Q373=2,4*3,
IF(Q373=3,4*4,
IF(Q373=4,4*2,
IF(Q373=5,4,
IF(Q373=6,4/2,
IF(Q373=7,4*2))))))))))</f>
        <v>8</v>
      </c>
      <c r="AX373" s="2">
        <f t="shared" ref="AX373:AX434" si="139">AW373-AJ373</f>
        <v>4</v>
      </c>
      <c r="AY373" s="2" t="e">
        <f t="shared" ref="AY373:AY434" si="140">AQ373+AR373+AS373+(IF(BF373=1,(AU373)*2,AU373))+AW373</f>
        <v>#REF!</v>
      </c>
      <c r="AZ373" s="2" t="s">
        <v>63</v>
      </c>
      <c r="BA373" s="2" t="e">
        <f>IF(BG373="A",0,IF(AZ373="s",14*#REF!,IF(AZ373="T",11*#REF!,"HATA")))</f>
        <v>#REF!</v>
      </c>
      <c r="BB373" s="2" t="e">
        <f t="shared" ref="BB373:BB434" si="141">IF(BG373="Z",(BA373+AY373)*1.15,(BA373+AY373))</f>
        <v>#REF!</v>
      </c>
      <c r="BC373" s="2" t="e">
        <f t="shared" ref="BC373:BC434" si="142">IF(AZ373="s",ROUND(BB373/30,0),IF(AZ373="T",ROUND(BB373/25,0),"HATA"))</f>
        <v>#REF!</v>
      </c>
      <c r="BD373" s="2" t="e">
        <f>IF(BC373-#REF!=0,"DOĞRU","YANLIŞ")</f>
        <v>#REF!</v>
      </c>
      <c r="BE373" s="2" t="e">
        <f>#REF!-BC373</f>
        <v>#REF!</v>
      </c>
      <c r="BF373" s="2">
        <v>0</v>
      </c>
      <c r="BH373" s="2">
        <v>0</v>
      </c>
      <c r="BJ373" s="2">
        <v>7</v>
      </c>
      <c r="BL373" s="7" t="e">
        <f>#REF!*14</f>
        <v>#REF!</v>
      </c>
      <c r="BM373" s="9"/>
      <c r="BN373" s="8"/>
      <c r="BO373" s="13"/>
      <c r="BP373" s="13"/>
      <c r="BQ373" s="13"/>
      <c r="BR373" s="13"/>
      <c r="BS373" s="13"/>
      <c r="BT373" s="10"/>
      <c r="BU373" s="11"/>
      <c r="BV373" s="12"/>
      <c r="CC373" s="51"/>
      <c r="CD373" s="51"/>
      <c r="CE373" s="51"/>
      <c r="CF373" s="52"/>
      <c r="CG373" s="52"/>
      <c r="CH373" s="52"/>
      <c r="CI373" s="52"/>
      <c r="CJ373" s="42"/>
      <c r="CK373" s="42"/>
    </row>
    <row r="374" spans="1:89" hidden="1" x14ac:dyDescent="0.25">
      <c r="A374" s="54" t="s">
        <v>250</v>
      </c>
      <c r="B374" s="54" t="s">
        <v>251</v>
      </c>
      <c r="C374" s="2" t="s">
        <v>251</v>
      </c>
      <c r="D374" s="4" t="s">
        <v>60</v>
      </c>
      <c r="E374" s="4" t="s">
        <v>60</v>
      </c>
      <c r="F374" s="5" t="e">
        <f>IF(AZ374="S",
IF(#REF!+BH374=2012,
IF(#REF!=1,"12-13/1",
IF(#REF!=2,"12-13/2",
IF(#REF!=3,"13-14/1",
IF(#REF!=4,"13-14/2","Hata1")))),
IF(#REF!+BH374=2013,
IF(#REF!=1,"13-14/1",
IF(#REF!=2,"13-14/2",
IF(#REF!=3,"14-15/1",
IF(#REF!=4,"14-15/2","Hata2")))),
IF(#REF!+BH374=2014,
IF(#REF!=1,"14-15/1",
IF(#REF!=2,"14-15/2",
IF(#REF!=3,"15-16/1",
IF(#REF!=4,"15-16/2","Hata3")))),
IF(#REF!+BH374=2015,
IF(#REF!=1,"15-16/1",
IF(#REF!=2,"15-16/2",
IF(#REF!=3,"16-17/1",
IF(#REF!=4,"16-17/2","Hata4")))),
IF(#REF!+BH374=2016,
IF(#REF!=1,"16-17/1",
IF(#REF!=2,"16-17/2",
IF(#REF!=3,"17-18/1",
IF(#REF!=4,"17-18/2","Hata5")))),
IF(#REF!+BH374=2017,
IF(#REF!=1,"17-18/1",
IF(#REF!=2,"17-18/2",
IF(#REF!=3,"18-19/1",
IF(#REF!=4,"18-19/2","Hata6")))),
IF(#REF!+BH374=2018,
IF(#REF!=1,"18-19/1",
IF(#REF!=2,"18-19/2",
IF(#REF!=3,"19-20/1",
IF(#REF!=4,"19-20/2","Hata7")))),
IF(#REF!+BH374=2019,
IF(#REF!=1,"19-20/1",
IF(#REF!=2,"19-20/2",
IF(#REF!=3,"20-21/1",
IF(#REF!=4,"20-21/2","Hata8")))),
IF(#REF!+BH374=2020,
IF(#REF!=1,"20-21/1",
IF(#REF!=2,"20-21/2",
IF(#REF!=3,"21-22/1",
IF(#REF!=4,"21-22/2","Hata9")))),
IF(#REF!+BH374=2021,
IF(#REF!=1,"21-22/1",
IF(#REF!=2,"21-22/2",
IF(#REF!=3,"22-23/1",
IF(#REF!=4,"22-23/2","Hata10")))),
IF(#REF!+BH374=2022,
IF(#REF!=1,"22-23/1",
IF(#REF!=2,"22-23/2",
IF(#REF!=3,"23-24/1",
IF(#REF!=4,"23-24/2","Hata11")))),
IF(#REF!+BH374=2023,
IF(#REF!=1,"23-24/1",
IF(#REF!=2,"23-24/2",
IF(#REF!=3,"24-25/1",
IF(#REF!=4,"24-25/2","Hata12")))),
)))))))))))),
IF(AZ374="T",
IF(#REF!+BH374=2012,
IF(#REF!=1,"12-13/1",
IF(#REF!=2,"12-13/2",
IF(#REF!=3,"12-13/3",
IF(#REF!=4,"13-14/1",
IF(#REF!=5,"13-14/2",
IF(#REF!=6,"13-14/3","Hata1")))))),
IF(#REF!+BH374=2013,
IF(#REF!=1,"13-14/1",
IF(#REF!=2,"13-14/2",
IF(#REF!=3,"13-14/3",
IF(#REF!=4,"14-15/1",
IF(#REF!=5,"14-15/2",
IF(#REF!=6,"14-15/3","Hata2")))))),
IF(#REF!+BH374=2014,
IF(#REF!=1,"14-15/1",
IF(#REF!=2,"14-15/2",
IF(#REF!=3,"14-15/3",
IF(#REF!=4,"15-16/1",
IF(#REF!=5,"15-16/2",
IF(#REF!=6,"15-16/3","Hata3")))))),
IF(AND(#REF!+#REF!&gt;2014,#REF!+#REF!&lt;2015,BH374=1),
IF(#REF!=0.1,"14-15/0.1",
IF(#REF!=0.2,"14-15/0.2",
IF(#REF!=0.3,"14-15/0.3","Hata4"))),
IF(#REF!+BH374=2015,
IF(#REF!=1,"15-16/1",
IF(#REF!=2,"15-16/2",
IF(#REF!=3,"15-16/3",
IF(#REF!=4,"16-17/1",
IF(#REF!=5,"16-17/2",
IF(#REF!=6,"16-17/3","Hata5")))))),
IF(#REF!+BH374=2016,
IF(#REF!=1,"16-17/1",
IF(#REF!=2,"16-17/2",
IF(#REF!=3,"16-17/3",
IF(#REF!=4,"17-18/1",
IF(#REF!=5,"17-18/2",
IF(#REF!=6,"17-18/3","Hata6")))))),
IF(#REF!+BH374=2017,
IF(#REF!=1,"17-18/1",
IF(#REF!=2,"17-18/2",
IF(#REF!=3,"17-18/3",
IF(#REF!=4,"18-19/1",
IF(#REF!=5,"18-19/2",
IF(#REF!=6,"18-19/3","Hata7")))))),
IF(#REF!+BH374=2018,
IF(#REF!=1,"18-19/1",
IF(#REF!=2,"18-19/2",
IF(#REF!=3,"18-19/3",
IF(#REF!=4,"19-20/1",
IF(#REF!=5," 19-20/2",
IF(#REF!=6,"19-20/3","Hata8")))))),
IF(#REF!+BH374=2019,
IF(#REF!=1,"19-20/1",
IF(#REF!=2,"19-20/2",
IF(#REF!=3,"19-20/3",
IF(#REF!=4,"20-21/1",
IF(#REF!=5,"20-21/2",
IF(#REF!=6,"20-21/3","Hata9")))))),
IF(#REF!+BH374=2020,
IF(#REF!=1,"20-21/1",
IF(#REF!=2,"20-21/2",
IF(#REF!=3,"20-21/3",
IF(#REF!=4,"21-22/1",
IF(#REF!=5,"21-22/2",
IF(#REF!=6,"21-22/3","Hata10")))))),
IF(#REF!+BH374=2021,
IF(#REF!=1,"21-22/1",
IF(#REF!=2,"21-22/2",
IF(#REF!=3,"21-22/3",
IF(#REF!=4,"22-23/1",
IF(#REF!=5,"22-23/2",
IF(#REF!=6,"22-23/3","Hata11")))))),
IF(#REF!+BH374=2022,
IF(#REF!=1,"22-23/1",
IF(#REF!=2,"22-23/2",
IF(#REF!=3,"22-23/3",
IF(#REF!=4,"23-24/1",
IF(#REF!=5,"23-24/2",
IF(#REF!=6,"23-24/3","Hata12")))))),
IF(#REF!+BH374=2023,
IF(#REF!=1,"23-24/1",
IF(#REF!=2,"23-24/2",
IF(#REF!=3,"23-24/3",
IF(#REF!=4,"24-25/1",
IF(#REF!=5,"24-25/2",
IF(#REF!=6,"24-25/3","Hata13")))))),
))))))))))))))
)</f>
        <v>#REF!</v>
      </c>
      <c r="G374" s="4"/>
      <c r="H374" s="54" t="s">
        <v>157</v>
      </c>
      <c r="I374" s="2">
        <v>54712</v>
      </c>
      <c r="J374" s="2" t="s">
        <v>107</v>
      </c>
      <c r="O374" s="2" t="s">
        <v>253</v>
      </c>
      <c r="P374" s="2" t="s">
        <v>253</v>
      </c>
      <c r="Q374" s="55">
        <v>0</v>
      </c>
      <c r="R374" s="2">
        <f>VLOOKUP($Q374,[1]sistem!$I$3:$L$10,2,FALSE)</f>
        <v>0</v>
      </c>
      <c r="S374" s="2">
        <f>VLOOKUP($Q374,[1]sistem!$I$3:$L$10,3,FALSE)</f>
        <v>0</v>
      </c>
      <c r="T374" s="2">
        <f>VLOOKUP($Q374,[1]sistem!$I$3:$L$10,4,FALSE)</f>
        <v>0</v>
      </c>
      <c r="U374" s="2" t="e">
        <f>VLOOKUP($AZ374,[1]sistem!$I$13:$L$14,2,FALSE)*#REF!</f>
        <v>#REF!</v>
      </c>
      <c r="V374" s="2" t="e">
        <f>VLOOKUP($AZ374,[1]sistem!$I$13:$L$14,3,FALSE)*#REF!</f>
        <v>#REF!</v>
      </c>
      <c r="W374" s="2" t="e">
        <f>VLOOKUP($AZ374,[1]sistem!$I$13:$L$14,4,FALSE)*#REF!</f>
        <v>#REF!</v>
      </c>
      <c r="X374" s="2" t="e">
        <f t="shared" si="129"/>
        <v>#REF!</v>
      </c>
      <c r="Y374" s="2" t="e">
        <f t="shared" si="130"/>
        <v>#REF!</v>
      </c>
      <c r="Z374" s="2" t="e">
        <f t="shared" si="131"/>
        <v>#REF!</v>
      </c>
      <c r="AA374" s="2" t="e">
        <f t="shared" si="132"/>
        <v>#REF!</v>
      </c>
      <c r="AB374" s="2">
        <f>VLOOKUP(AZ374,[1]sistem!$I$18:$J$19,2,FALSE)</f>
        <v>14</v>
      </c>
      <c r="AC374" s="2">
        <v>0.25</v>
      </c>
      <c r="AD374" s="2">
        <f>VLOOKUP($Q374,[1]sistem!$I$3:$M$10,5,FALSE)</f>
        <v>0</v>
      </c>
      <c r="AG374" s="2" t="e">
        <f>(#REF!+#REF!)*AB374</f>
        <v>#REF!</v>
      </c>
      <c r="AH374" s="2">
        <f>VLOOKUP($Q374,[1]sistem!$I$3:$N$10,6,FALSE)</f>
        <v>0</v>
      </c>
      <c r="AI374" s="2">
        <v>2</v>
      </c>
      <c r="AJ374" s="2">
        <f t="shared" si="133"/>
        <v>0</v>
      </c>
      <c r="AK374" s="2">
        <f>VLOOKUP($AZ374,[1]sistem!$I$18:$K$19,3,FALSE)</f>
        <v>14</v>
      </c>
      <c r="AL374" s="2" t="e">
        <f>AK374*#REF!</f>
        <v>#REF!</v>
      </c>
      <c r="AM374" s="2" t="e">
        <f t="shared" si="134"/>
        <v>#REF!</v>
      </c>
      <c r="AN374" s="2">
        <f t="shared" si="127"/>
        <v>25</v>
      </c>
      <c r="AO374" s="2" t="e">
        <f t="shared" si="135"/>
        <v>#REF!</v>
      </c>
      <c r="AP374" s="2" t="e">
        <f>ROUND(AO374-#REF!,0)</f>
        <v>#REF!</v>
      </c>
      <c r="AQ374" s="2">
        <f>IF(AZ374="s",IF(Q374=0,0,
IF(Q374=1,#REF!*4*4,
IF(Q374=2,0,
IF(Q374=3,#REF!*4*2,
IF(Q374=4,0,
IF(Q374=5,0,
IF(Q374=6,0,
IF(Q374=7,0)))))))),
IF(AZ374="t",
IF(Q374=0,0,
IF(Q374=1,#REF!*4*4*0.8,
IF(Q374=2,0,
IF(Q374=3,#REF!*4*2*0.8,
IF(Q374=4,0,
IF(Q374=5,0,
IF(Q374=6,0,
IF(Q374=7,0))))))))))</f>
        <v>0</v>
      </c>
      <c r="AR374" s="2">
        <f>IF(AZ374="s",
IF(Q374=0,0,
IF(Q374=1,0,
IF(Q374=2,#REF!*4*2,
IF(Q374=3,#REF!*4,
IF(Q374=4,#REF!*4,
IF(Q374=5,0,
IF(Q374=6,0,
IF(Q374=7,#REF!*4)))))))),
IF(AZ374="t",
IF(Q374=0,0,
IF(Q374=1,0,
IF(Q374=2,#REF!*4*2*0.8,
IF(Q374=3,#REF!*4*0.8,
IF(Q374=4,#REF!*4*0.8,
IF(Q374=5,0,
IF(Q374=6,0,
IF(Q374=7,#REF!*4))))))))))</f>
        <v>0</v>
      </c>
      <c r="AS374" s="2">
        <f>IF(AZ374="s",
IF(Q374=0,0,
IF(Q374=1,#REF!*2,
IF(Q374=2,#REF!*2,
IF(Q374=3,#REF!*2,
IF(Q374=4,#REF!*2,
IF(Q374=5,#REF!*2,
IF(Q374=6,#REF!*2,
IF(Q374=7,#REF!*2)))))))),
IF(AZ374="t",
IF(Q374=0,#REF!*2*0.8,
IF(Q374=1,#REF!*2*0.8,
IF(Q374=2,#REF!*2*0.8,
IF(Q374=3,#REF!*2*0.8,
IF(Q374=4,#REF!*2*0.8,
IF(Q374=5,#REF!*2*0.8,
IF(Q374=6,#REF!*1*0.8,
IF(Q374=7,#REF!*2))))))))))</f>
        <v>0</v>
      </c>
      <c r="AT374" s="2" t="e">
        <f t="shared" si="136"/>
        <v>#REF!</v>
      </c>
      <c r="AU374" s="2">
        <f>IF(AZ374="s",
IF(Q374=0,0,
IF(Q374=1,(14-2)*(#REF!+#REF!)/4*4,
IF(Q374=2,(14-2)*(#REF!+#REF!)/4*2,
IF(Q374=3,(14-2)*(#REF!+#REF!)/4*3,
IF(Q374=4,(14-2)*(#REF!+#REF!)/4,
IF(Q374=5,(14-2)*#REF!/4,
IF(Q374=6,0,
IF(Q374=7,(14)*#REF!)))))))),
IF(AZ374="t",
IF(Q374=0,0,
IF(Q374=1,(11-2)*(#REF!+#REF!)/4*4,
IF(Q374=2,(11-2)*(#REF!+#REF!)/4*2,
IF(Q374=3,(11-2)*(#REF!+#REF!)/4*3,
IF(Q374=4,(11-2)*(#REF!+#REF!)/4,
IF(Q374=5,(11-2)*#REF!/4,
IF(Q374=6,0,
IF(Q374=7,(11)*#REF!))))))))))</f>
        <v>0</v>
      </c>
      <c r="AV374" s="2" t="e">
        <f t="shared" si="137"/>
        <v>#REF!</v>
      </c>
      <c r="AW374" s="2">
        <f t="shared" si="138"/>
        <v>0</v>
      </c>
      <c r="AX374" s="2">
        <f t="shared" si="139"/>
        <v>0</v>
      </c>
      <c r="AY374" s="2">
        <f t="shared" si="140"/>
        <v>0</v>
      </c>
      <c r="AZ374" s="2" t="s">
        <v>63</v>
      </c>
      <c r="BA374" s="2" t="e">
        <f>IF(BG374="A",0,IF(AZ374="s",14*#REF!,IF(AZ374="T",11*#REF!,"HATA")))</f>
        <v>#REF!</v>
      </c>
      <c r="BB374" s="2" t="e">
        <f t="shared" si="141"/>
        <v>#REF!</v>
      </c>
      <c r="BC374" s="2" t="e">
        <f t="shared" si="142"/>
        <v>#REF!</v>
      </c>
      <c r="BD374" s="2" t="e">
        <f>IF(BC374-#REF!=0,"DOĞRU","YANLIŞ")</f>
        <v>#REF!</v>
      </c>
      <c r="BE374" s="2" t="e">
        <f>#REF!-BC374</f>
        <v>#REF!</v>
      </c>
      <c r="BF374" s="2">
        <v>0</v>
      </c>
      <c r="BH374" s="2">
        <v>0</v>
      </c>
      <c r="BJ374" s="2">
        <v>0</v>
      </c>
      <c r="BL374" s="7" t="e">
        <f>#REF!*14</f>
        <v>#REF!</v>
      </c>
      <c r="BM374" s="9"/>
      <c r="BN374" s="8"/>
      <c r="BO374" s="13"/>
      <c r="BP374" s="13"/>
      <c r="BQ374" s="13"/>
      <c r="BR374" s="13"/>
      <c r="BS374" s="13"/>
      <c r="BT374" s="10"/>
      <c r="BU374" s="11"/>
      <c r="BV374" s="12"/>
      <c r="CC374" s="51"/>
      <c r="CD374" s="51"/>
      <c r="CE374" s="51"/>
      <c r="CF374" s="52"/>
      <c r="CG374" s="52"/>
      <c r="CH374" s="52"/>
      <c r="CI374" s="52"/>
      <c r="CJ374" s="42"/>
      <c r="CK374" s="42"/>
    </row>
    <row r="375" spans="1:89" hidden="1" x14ac:dyDescent="0.25">
      <c r="A375" s="2" t="s">
        <v>104</v>
      </c>
      <c r="B375" s="2" t="s">
        <v>105</v>
      </c>
      <c r="C375" s="2" t="s">
        <v>105</v>
      </c>
      <c r="D375" s="4" t="s">
        <v>60</v>
      </c>
      <c r="E375" s="4" t="s">
        <v>60</v>
      </c>
      <c r="F375" s="5" t="e">
        <f>IF(AZ375="S",
IF(#REF!+BH375=2012,
IF(#REF!=1,"12-13/1",
IF(#REF!=2,"12-13/2",
IF(#REF!=3,"13-14/1",
IF(#REF!=4,"13-14/2","Hata1")))),
IF(#REF!+BH375=2013,
IF(#REF!=1,"13-14/1",
IF(#REF!=2,"13-14/2",
IF(#REF!=3,"14-15/1",
IF(#REF!=4,"14-15/2","Hata2")))),
IF(#REF!+BH375=2014,
IF(#REF!=1,"14-15/1",
IF(#REF!=2,"14-15/2",
IF(#REF!=3,"15-16/1",
IF(#REF!=4,"15-16/2","Hata3")))),
IF(#REF!+BH375=2015,
IF(#REF!=1,"15-16/1",
IF(#REF!=2,"15-16/2",
IF(#REF!=3,"16-17/1",
IF(#REF!=4,"16-17/2","Hata4")))),
IF(#REF!+BH375=2016,
IF(#REF!=1,"16-17/1",
IF(#REF!=2,"16-17/2",
IF(#REF!=3,"17-18/1",
IF(#REF!=4,"17-18/2","Hata5")))),
IF(#REF!+BH375=2017,
IF(#REF!=1,"17-18/1",
IF(#REF!=2,"17-18/2",
IF(#REF!=3,"18-19/1",
IF(#REF!=4,"18-19/2","Hata6")))),
IF(#REF!+BH375=2018,
IF(#REF!=1,"18-19/1",
IF(#REF!=2,"18-19/2",
IF(#REF!=3,"19-20/1",
IF(#REF!=4,"19-20/2","Hata7")))),
IF(#REF!+BH375=2019,
IF(#REF!=1,"19-20/1",
IF(#REF!=2,"19-20/2",
IF(#REF!=3,"20-21/1",
IF(#REF!=4,"20-21/2","Hata8")))),
IF(#REF!+BH375=2020,
IF(#REF!=1,"20-21/1",
IF(#REF!=2,"20-21/2",
IF(#REF!=3,"21-22/1",
IF(#REF!=4,"21-22/2","Hata9")))),
IF(#REF!+BH375=2021,
IF(#REF!=1,"21-22/1",
IF(#REF!=2,"21-22/2",
IF(#REF!=3,"22-23/1",
IF(#REF!=4,"22-23/2","Hata10")))),
IF(#REF!+BH375=2022,
IF(#REF!=1,"22-23/1",
IF(#REF!=2,"22-23/2",
IF(#REF!=3,"23-24/1",
IF(#REF!=4,"23-24/2","Hata11")))),
IF(#REF!+BH375=2023,
IF(#REF!=1,"23-24/1",
IF(#REF!=2,"23-24/2",
IF(#REF!=3,"24-25/1",
IF(#REF!=4,"24-25/2","Hata12")))),
)))))))))))),
IF(AZ375="T",
IF(#REF!+BH375=2012,
IF(#REF!=1,"12-13/1",
IF(#REF!=2,"12-13/2",
IF(#REF!=3,"12-13/3",
IF(#REF!=4,"13-14/1",
IF(#REF!=5,"13-14/2",
IF(#REF!=6,"13-14/3","Hata1")))))),
IF(#REF!+BH375=2013,
IF(#REF!=1,"13-14/1",
IF(#REF!=2,"13-14/2",
IF(#REF!=3,"13-14/3",
IF(#REF!=4,"14-15/1",
IF(#REF!=5,"14-15/2",
IF(#REF!=6,"14-15/3","Hata2")))))),
IF(#REF!+BH375=2014,
IF(#REF!=1,"14-15/1",
IF(#REF!=2,"14-15/2",
IF(#REF!=3,"14-15/3",
IF(#REF!=4,"15-16/1",
IF(#REF!=5,"15-16/2",
IF(#REF!=6,"15-16/3","Hata3")))))),
IF(AND(#REF!+#REF!&gt;2014,#REF!+#REF!&lt;2015,BH375=1),
IF(#REF!=0.1,"14-15/0.1",
IF(#REF!=0.2,"14-15/0.2",
IF(#REF!=0.3,"14-15/0.3","Hata4"))),
IF(#REF!+BH375=2015,
IF(#REF!=1,"15-16/1",
IF(#REF!=2,"15-16/2",
IF(#REF!=3,"15-16/3",
IF(#REF!=4,"16-17/1",
IF(#REF!=5,"16-17/2",
IF(#REF!=6,"16-17/3","Hata5")))))),
IF(#REF!+BH375=2016,
IF(#REF!=1,"16-17/1",
IF(#REF!=2,"16-17/2",
IF(#REF!=3,"16-17/3",
IF(#REF!=4,"17-18/1",
IF(#REF!=5,"17-18/2",
IF(#REF!=6,"17-18/3","Hata6")))))),
IF(#REF!+BH375=2017,
IF(#REF!=1,"17-18/1",
IF(#REF!=2,"17-18/2",
IF(#REF!=3,"17-18/3",
IF(#REF!=4,"18-19/1",
IF(#REF!=5,"18-19/2",
IF(#REF!=6,"18-19/3","Hata7")))))),
IF(#REF!+BH375=2018,
IF(#REF!=1,"18-19/1",
IF(#REF!=2,"18-19/2",
IF(#REF!=3,"18-19/3",
IF(#REF!=4,"19-20/1",
IF(#REF!=5," 19-20/2",
IF(#REF!=6,"19-20/3","Hata8")))))),
IF(#REF!+BH375=2019,
IF(#REF!=1,"19-20/1",
IF(#REF!=2,"19-20/2",
IF(#REF!=3,"19-20/3",
IF(#REF!=4,"20-21/1",
IF(#REF!=5,"20-21/2",
IF(#REF!=6,"20-21/3","Hata9")))))),
IF(#REF!+BH375=2020,
IF(#REF!=1,"20-21/1",
IF(#REF!=2,"20-21/2",
IF(#REF!=3,"20-21/3",
IF(#REF!=4,"21-22/1",
IF(#REF!=5,"21-22/2",
IF(#REF!=6,"21-22/3","Hata10")))))),
IF(#REF!+BH375=2021,
IF(#REF!=1,"21-22/1",
IF(#REF!=2,"21-22/2",
IF(#REF!=3,"21-22/3",
IF(#REF!=4,"22-23/1",
IF(#REF!=5,"22-23/2",
IF(#REF!=6,"22-23/3","Hata11")))))),
IF(#REF!+BH375=2022,
IF(#REF!=1,"22-23/1",
IF(#REF!=2,"22-23/2",
IF(#REF!=3,"22-23/3",
IF(#REF!=4,"23-24/1",
IF(#REF!=5,"23-24/2",
IF(#REF!=6,"23-24/3","Hata12")))))),
IF(#REF!+BH375=2023,
IF(#REF!=1,"23-24/1",
IF(#REF!=2,"23-24/2",
IF(#REF!=3,"23-24/3",
IF(#REF!=4,"24-25/1",
IF(#REF!=5,"24-25/2",
IF(#REF!=6,"24-25/3","Hata13")))))),
))))))))))))))
)</f>
        <v>#REF!</v>
      </c>
      <c r="G375" s="4"/>
      <c r="H375" s="2" t="s">
        <v>158</v>
      </c>
      <c r="I375" s="2">
        <v>206099</v>
      </c>
      <c r="J375" s="2" t="s">
        <v>107</v>
      </c>
      <c r="O375" s="2" t="s">
        <v>108</v>
      </c>
      <c r="P375" s="2" t="s">
        <v>109</v>
      </c>
      <c r="Q375" s="5">
        <v>7</v>
      </c>
      <c r="R375" s="2">
        <f>VLOOKUP($Q375,[1]sistem!$I$3:$L$10,2,FALSE)</f>
        <v>0</v>
      </c>
      <c r="S375" s="2">
        <f>VLOOKUP($Q375,[1]sistem!$I$3:$L$10,3,FALSE)</f>
        <v>1</v>
      </c>
      <c r="T375" s="2">
        <f>VLOOKUP($Q375,[1]sistem!$I$3:$L$10,4,FALSE)</f>
        <v>1</v>
      </c>
      <c r="U375" s="2" t="e">
        <f>VLOOKUP($AZ375,[1]sistem!$I$13:$L$14,2,FALSE)*#REF!</f>
        <v>#REF!</v>
      </c>
      <c r="V375" s="2" t="e">
        <f>VLOOKUP($AZ375,[1]sistem!$I$13:$L$14,3,FALSE)*#REF!</f>
        <v>#REF!</v>
      </c>
      <c r="W375" s="2" t="e">
        <f>VLOOKUP($AZ375,[1]sistem!$I$13:$L$14,4,FALSE)*#REF!</f>
        <v>#REF!</v>
      </c>
      <c r="X375" s="2" t="e">
        <f t="shared" si="129"/>
        <v>#REF!</v>
      </c>
      <c r="Y375" s="2" t="e">
        <f t="shared" si="130"/>
        <v>#REF!</v>
      </c>
      <c r="Z375" s="2" t="e">
        <f t="shared" si="131"/>
        <v>#REF!</v>
      </c>
      <c r="AA375" s="2" t="e">
        <f t="shared" si="132"/>
        <v>#REF!</v>
      </c>
      <c r="AB375" s="2">
        <f>VLOOKUP(AZ375,[1]sistem!$I$18:$J$19,2,FALSE)</f>
        <v>14</v>
      </c>
      <c r="AC375" s="2">
        <v>0.25</v>
      </c>
      <c r="AD375" s="2">
        <f>VLOOKUP($Q375,[1]sistem!$I$3:$M$10,5,FALSE)</f>
        <v>1</v>
      </c>
      <c r="AG375" s="2" t="e">
        <f>(#REF!+#REF!)*AB375</f>
        <v>#REF!</v>
      </c>
      <c r="AH375" s="2">
        <f>VLOOKUP($Q375,[1]sistem!$I$3:$N$10,6,FALSE)</f>
        <v>2</v>
      </c>
      <c r="AI375" s="2">
        <v>2</v>
      </c>
      <c r="AJ375" s="2">
        <f t="shared" si="133"/>
        <v>4</v>
      </c>
      <c r="AK375" s="2">
        <f>VLOOKUP($AZ375,[1]sistem!$I$18:$K$19,3,FALSE)</f>
        <v>14</v>
      </c>
      <c r="AL375" s="2" t="e">
        <f>AK375*#REF!</f>
        <v>#REF!</v>
      </c>
      <c r="AM375" s="2" t="e">
        <f t="shared" si="134"/>
        <v>#REF!</v>
      </c>
      <c r="AN375" s="2">
        <f t="shared" si="127"/>
        <v>25</v>
      </c>
      <c r="AO375" s="2" t="e">
        <f t="shared" si="135"/>
        <v>#REF!</v>
      </c>
      <c r="AP375" s="2" t="e">
        <f>ROUND(AO375-#REF!,0)</f>
        <v>#REF!</v>
      </c>
      <c r="AQ375" s="2">
        <f>IF(AZ375="s",IF(Q375=0,0,
IF(Q375=1,#REF!*4*4,
IF(Q375=2,0,
IF(Q375=3,#REF!*4*2,
IF(Q375=4,0,
IF(Q375=5,0,
IF(Q375=6,0,
IF(Q375=7,0)))))))),
IF(AZ375="t",
IF(Q375=0,0,
IF(Q375=1,#REF!*4*4*0.8,
IF(Q375=2,0,
IF(Q375=3,#REF!*4*2*0.8,
IF(Q375=4,0,
IF(Q375=5,0,
IF(Q375=6,0,
IF(Q375=7,0))))))))))</f>
        <v>0</v>
      </c>
      <c r="AR375" s="2" t="e">
        <f>IF(AZ375="s",
IF(Q375=0,0,
IF(Q375=1,0,
IF(Q375=2,#REF!*4*2,
IF(Q375=3,#REF!*4,
IF(Q375=4,#REF!*4,
IF(Q375=5,0,
IF(Q375=6,0,
IF(Q375=7,#REF!*4)))))))),
IF(AZ375="t",
IF(Q375=0,0,
IF(Q375=1,0,
IF(Q375=2,#REF!*4*2*0.8,
IF(Q375=3,#REF!*4*0.8,
IF(Q375=4,#REF!*4*0.8,
IF(Q375=5,0,
IF(Q375=6,0,
IF(Q375=7,#REF!*4))))))))))</f>
        <v>#REF!</v>
      </c>
      <c r="AS375" s="2" t="e">
        <f>IF(AZ375="s",
IF(Q375=0,0,
IF(Q375=1,#REF!*2,
IF(Q375=2,#REF!*2,
IF(Q375=3,#REF!*2,
IF(Q375=4,#REF!*2,
IF(Q375=5,#REF!*2,
IF(Q375=6,#REF!*2,
IF(Q375=7,#REF!*2)))))))),
IF(AZ375="t",
IF(Q375=0,#REF!*2*0.8,
IF(Q375=1,#REF!*2*0.8,
IF(Q375=2,#REF!*2*0.8,
IF(Q375=3,#REF!*2*0.8,
IF(Q375=4,#REF!*2*0.8,
IF(Q375=5,#REF!*2*0.8,
IF(Q375=6,#REF!*1*0.8,
IF(Q375=7,#REF!*2))))))))))</f>
        <v>#REF!</v>
      </c>
      <c r="AT375" s="2" t="e">
        <f t="shared" si="136"/>
        <v>#REF!</v>
      </c>
      <c r="AU375" s="2" t="e">
        <f>IF(AZ375="s",
IF(Q375=0,0,
IF(Q375=1,(14-2)*(#REF!+#REF!)/4*4,
IF(Q375=2,(14-2)*(#REF!+#REF!)/4*2,
IF(Q375=3,(14-2)*(#REF!+#REF!)/4*3,
IF(Q375=4,(14-2)*(#REF!+#REF!)/4,
IF(Q375=5,(14-2)*#REF!/4,
IF(Q375=6,0,
IF(Q375=7,(14)*#REF!)))))))),
IF(AZ375="t",
IF(Q375=0,0,
IF(Q375=1,(11-2)*(#REF!+#REF!)/4*4,
IF(Q375=2,(11-2)*(#REF!+#REF!)/4*2,
IF(Q375=3,(11-2)*(#REF!+#REF!)/4*3,
IF(Q375=4,(11-2)*(#REF!+#REF!)/4,
IF(Q375=5,(11-2)*#REF!/4,
IF(Q375=6,0,
IF(Q375=7,(11)*#REF!))))))))))</f>
        <v>#REF!</v>
      </c>
      <c r="AV375" s="2" t="e">
        <f t="shared" si="137"/>
        <v>#REF!</v>
      </c>
      <c r="AW375" s="2">
        <f t="shared" si="138"/>
        <v>8</v>
      </c>
      <c r="AX375" s="2">
        <f t="shared" si="139"/>
        <v>4</v>
      </c>
      <c r="AY375" s="2" t="e">
        <f t="shared" si="140"/>
        <v>#REF!</v>
      </c>
      <c r="AZ375" s="2" t="s">
        <v>63</v>
      </c>
      <c r="BA375" s="2">
        <f>IF(BG375="A",0,IF(AZ375="s",14*#REF!,IF(AZ375="T",11*#REF!,"HATA")))</f>
        <v>0</v>
      </c>
      <c r="BB375" s="2" t="e">
        <f t="shared" si="141"/>
        <v>#REF!</v>
      </c>
      <c r="BC375" s="2" t="e">
        <f t="shared" si="142"/>
        <v>#REF!</v>
      </c>
      <c r="BD375" s="2" t="e">
        <f>IF(BC375-#REF!=0,"DOĞRU","YANLIŞ")</f>
        <v>#REF!</v>
      </c>
      <c r="BE375" s="2" t="e">
        <f>#REF!-BC375</f>
        <v>#REF!</v>
      </c>
      <c r="BF375" s="2">
        <v>0</v>
      </c>
      <c r="BG375" s="2" t="s">
        <v>110</v>
      </c>
      <c r="BH375" s="2">
        <v>0</v>
      </c>
      <c r="BJ375" s="2">
        <v>7</v>
      </c>
      <c r="BL375" s="7" t="e">
        <f>#REF!*14</f>
        <v>#REF!</v>
      </c>
      <c r="BM375" s="9"/>
      <c r="BN375" s="8"/>
      <c r="BO375" s="13"/>
      <c r="BP375" s="13"/>
      <c r="BQ375" s="13"/>
      <c r="BR375" s="13"/>
      <c r="BS375" s="13"/>
      <c r="BT375" s="10"/>
      <c r="BU375" s="11"/>
      <c r="BV375" s="12"/>
      <c r="CC375" s="41"/>
      <c r="CD375" s="41"/>
      <c r="CE375" s="41"/>
      <c r="CF375" s="42"/>
      <c r="CG375" s="42"/>
      <c r="CH375" s="42"/>
      <c r="CI375" s="42"/>
      <c r="CJ375" s="42"/>
      <c r="CK375" s="42"/>
    </row>
    <row r="376" spans="1:89" hidden="1" x14ac:dyDescent="0.25">
      <c r="A376" s="2" t="s">
        <v>578</v>
      </c>
      <c r="B376" s="2" t="s">
        <v>579</v>
      </c>
      <c r="C376" s="2" t="s">
        <v>579</v>
      </c>
      <c r="D376" s="4" t="s">
        <v>60</v>
      </c>
      <c r="E376" s="4" t="s">
        <v>60</v>
      </c>
      <c r="F376" s="5" t="e">
        <f>IF(AZ376="S",
IF(#REF!+BH376=2012,
IF(#REF!=1,"12-13/1",
IF(#REF!=2,"12-13/2",
IF(#REF!=3,"13-14/1",
IF(#REF!=4,"13-14/2","Hata1")))),
IF(#REF!+BH376=2013,
IF(#REF!=1,"13-14/1",
IF(#REF!=2,"13-14/2",
IF(#REF!=3,"14-15/1",
IF(#REF!=4,"14-15/2","Hata2")))),
IF(#REF!+BH376=2014,
IF(#REF!=1,"14-15/1",
IF(#REF!=2,"14-15/2",
IF(#REF!=3,"15-16/1",
IF(#REF!=4,"15-16/2","Hata3")))),
IF(#REF!+BH376=2015,
IF(#REF!=1,"15-16/1",
IF(#REF!=2,"15-16/2",
IF(#REF!=3,"16-17/1",
IF(#REF!=4,"16-17/2","Hata4")))),
IF(#REF!+BH376=2016,
IF(#REF!=1,"16-17/1",
IF(#REF!=2,"16-17/2",
IF(#REF!=3,"17-18/1",
IF(#REF!=4,"17-18/2","Hata5")))),
IF(#REF!+BH376=2017,
IF(#REF!=1,"17-18/1",
IF(#REF!=2,"17-18/2",
IF(#REF!=3,"18-19/1",
IF(#REF!=4,"18-19/2","Hata6")))),
IF(#REF!+BH376=2018,
IF(#REF!=1,"18-19/1",
IF(#REF!=2,"18-19/2",
IF(#REF!=3,"19-20/1",
IF(#REF!=4,"19-20/2","Hata7")))),
IF(#REF!+BH376=2019,
IF(#REF!=1,"19-20/1",
IF(#REF!=2,"19-20/2",
IF(#REF!=3,"20-21/1",
IF(#REF!=4,"20-21/2","Hata8")))),
IF(#REF!+BH376=2020,
IF(#REF!=1,"20-21/1",
IF(#REF!=2,"20-21/2",
IF(#REF!=3,"21-22/1",
IF(#REF!=4,"21-22/2","Hata9")))),
IF(#REF!+BH376=2021,
IF(#REF!=1,"21-22/1",
IF(#REF!=2,"21-22/2",
IF(#REF!=3,"22-23/1",
IF(#REF!=4,"22-23/2","Hata10")))),
IF(#REF!+BH376=2022,
IF(#REF!=1,"22-23/1",
IF(#REF!=2,"22-23/2",
IF(#REF!=3,"23-24/1",
IF(#REF!=4,"23-24/2","Hata11")))),
IF(#REF!+BH376=2023,
IF(#REF!=1,"23-24/1",
IF(#REF!=2,"23-24/2",
IF(#REF!=3,"24-25/1",
IF(#REF!=4,"24-25/2","Hata12")))),
)))))))))))),
IF(AZ376="T",
IF(#REF!+BH376=2012,
IF(#REF!=1,"12-13/1",
IF(#REF!=2,"12-13/2",
IF(#REF!=3,"12-13/3",
IF(#REF!=4,"13-14/1",
IF(#REF!=5,"13-14/2",
IF(#REF!=6,"13-14/3","Hata1")))))),
IF(#REF!+BH376=2013,
IF(#REF!=1,"13-14/1",
IF(#REF!=2,"13-14/2",
IF(#REF!=3,"13-14/3",
IF(#REF!=4,"14-15/1",
IF(#REF!=5,"14-15/2",
IF(#REF!=6,"14-15/3","Hata2")))))),
IF(#REF!+BH376=2014,
IF(#REF!=1,"14-15/1",
IF(#REF!=2,"14-15/2",
IF(#REF!=3,"14-15/3",
IF(#REF!=4,"15-16/1",
IF(#REF!=5,"15-16/2",
IF(#REF!=6,"15-16/3","Hata3")))))),
IF(AND(#REF!+#REF!&gt;2014,#REF!+#REF!&lt;2015,BH376=1),
IF(#REF!=0.1,"14-15/0.1",
IF(#REF!=0.2,"14-15/0.2",
IF(#REF!=0.3,"14-15/0.3","Hata4"))),
IF(#REF!+BH376=2015,
IF(#REF!=1,"15-16/1",
IF(#REF!=2,"15-16/2",
IF(#REF!=3,"15-16/3",
IF(#REF!=4,"16-17/1",
IF(#REF!=5,"16-17/2",
IF(#REF!=6,"16-17/3","Hata5")))))),
IF(#REF!+BH376=2016,
IF(#REF!=1,"16-17/1",
IF(#REF!=2,"16-17/2",
IF(#REF!=3,"16-17/3",
IF(#REF!=4,"17-18/1",
IF(#REF!=5,"17-18/2",
IF(#REF!=6,"17-18/3","Hata6")))))),
IF(#REF!+BH376=2017,
IF(#REF!=1,"17-18/1",
IF(#REF!=2,"17-18/2",
IF(#REF!=3,"17-18/3",
IF(#REF!=4,"18-19/1",
IF(#REF!=5,"18-19/2",
IF(#REF!=6,"18-19/3","Hata7")))))),
IF(#REF!+BH376=2018,
IF(#REF!=1,"18-19/1",
IF(#REF!=2,"18-19/2",
IF(#REF!=3,"18-19/3",
IF(#REF!=4,"19-20/1",
IF(#REF!=5," 19-20/2",
IF(#REF!=6,"19-20/3","Hata8")))))),
IF(#REF!+BH376=2019,
IF(#REF!=1,"19-20/1",
IF(#REF!=2,"19-20/2",
IF(#REF!=3,"19-20/3",
IF(#REF!=4,"20-21/1",
IF(#REF!=5,"20-21/2",
IF(#REF!=6,"20-21/3","Hata9")))))),
IF(#REF!+BH376=2020,
IF(#REF!=1,"20-21/1",
IF(#REF!=2,"20-21/2",
IF(#REF!=3,"20-21/3",
IF(#REF!=4,"21-22/1",
IF(#REF!=5,"21-22/2",
IF(#REF!=6,"21-22/3","Hata10")))))),
IF(#REF!+BH376=2021,
IF(#REF!=1,"21-22/1",
IF(#REF!=2,"21-22/2",
IF(#REF!=3,"21-22/3",
IF(#REF!=4,"22-23/1",
IF(#REF!=5,"22-23/2",
IF(#REF!=6,"22-23/3","Hata11")))))),
IF(#REF!+BH376=2022,
IF(#REF!=1,"22-23/1",
IF(#REF!=2,"22-23/2",
IF(#REF!=3,"22-23/3",
IF(#REF!=4,"23-24/1",
IF(#REF!=5,"23-24/2",
IF(#REF!=6,"23-24/3","Hata12")))))),
IF(#REF!+BH376=2023,
IF(#REF!=1,"23-24/1",
IF(#REF!=2,"23-24/2",
IF(#REF!=3,"23-24/3",
IF(#REF!=4,"24-25/1",
IF(#REF!=5,"24-25/2",
IF(#REF!=6,"24-25/3","Hata13")))))),
))))))))))))))
)</f>
        <v>#REF!</v>
      </c>
      <c r="G376" s="4"/>
      <c r="H376" s="2" t="s">
        <v>158</v>
      </c>
      <c r="I376" s="2">
        <v>206099</v>
      </c>
      <c r="J376" s="2" t="s">
        <v>107</v>
      </c>
      <c r="Q376" s="5">
        <v>4</v>
      </c>
      <c r="R376" s="2">
        <f>VLOOKUP($Q376,[1]sistem!$I$3:$L$10,2,FALSE)</f>
        <v>0</v>
      </c>
      <c r="S376" s="2">
        <f>VLOOKUP($Q376,[1]sistem!$I$3:$L$10,3,FALSE)</f>
        <v>1</v>
      </c>
      <c r="T376" s="2">
        <f>VLOOKUP($Q376,[1]sistem!$I$3:$L$10,4,FALSE)</f>
        <v>1</v>
      </c>
      <c r="U376" s="2" t="e">
        <f>VLOOKUP($AZ376,[1]sistem!$I$13:$L$14,2,FALSE)*#REF!</f>
        <v>#REF!</v>
      </c>
      <c r="V376" s="2" t="e">
        <f>VLOOKUP($AZ376,[1]sistem!$I$13:$L$14,3,FALSE)*#REF!</f>
        <v>#REF!</v>
      </c>
      <c r="W376" s="2" t="e">
        <f>VLOOKUP($AZ376,[1]sistem!$I$13:$L$14,4,FALSE)*#REF!</f>
        <v>#REF!</v>
      </c>
      <c r="X376" s="2" t="e">
        <f t="shared" si="129"/>
        <v>#REF!</v>
      </c>
      <c r="Y376" s="2" t="e">
        <f t="shared" si="130"/>
        <v>#REF!</v>
      </c>
      <c r="Z376" s="2" t="e">
        <f t="shared" si="131"/>
        <v>#REF!</v>
      </c>
      <c r="AA376" s="2" t="e">
        <f t="shared" si="132"/>
        <v>#REF!</v>
      </c>
      <c r="AB376" s="2">
        <f>VLOOKUP(AZ376,[1]sistem!$I$18:$J$19,2,FALSE)</f>
        <v>14</v>
      </c>
      <c r="AC376" s="2">
        <v>0.25</v>
      </c>
      <c r="AD376" s="2">
        <f>VLOOKUP($Q376,[1]sistem!$I$3:$M$10,5,FALSE)</f>
        <v>1</v>
      </c>
      <c r="AE376" s="2">
        <v>4</v>
      </c>
      <c r="AG376" s="2">
        <f>AE376*AK376</f>
        <v>56</v>
      </c>
      <c r="AH376" s="2">
        <f>VLOOKUP($Q376,[1]sistem!$I$3:$N$10,6,FALSE)</f>
        <v>2</v>
      </c>
      <c r="AI376" s="2">
        <v>2</v>
      </c>
      <c r="AJ376" s="2">
        <f t="shared" si="133"/>
        <v>4</v>
      </c>
      <c r="AK376" s="2">
        <f>VLOOKUP($AZ376,[1]sistem!$I$18:$K$19,3,FALSE)</f>
        <v>14</v>
      </c>
      <c r="AL376" s="2" t="e">
        <f>AK376*#REF!</f>
        <v>#REF!</v>
      </c>
      <c r="AM376" s="2" t="e">
        <f t="shared" si="134"/>
        <v>#REF!</v>
      </c>
      <c r="AN376" s="2">
        <f t="shared" si="127"/>
        <v>25</v>
      </c>
      <c r="AO376" s="2" t="e">
        <f t="shared" si="135"/>
        <v>#REF!</v>
      </c>
      <c r="AP376" s="2" t="e">
        <f>ROUND(AO376-#REF!,0)</f>
        <v>#REF!</v>
      </c>
      <c r="AQ376" s="2">
        <f>IF(AZ376="s",IF(Q376=0,0,
IF(Q376=1,#REF!*4*4,
IF(Q376=2,0,
IF(Q376=3,#REF!*4*2,
IF(Q376=4,0,
IF(Q376=5,0,
IF(Q376=6,0,
IF(Q376=7,0)))))))),
IF(AZ376="t",
IF(Q376=0,0,
IF(Q376=1,#REF!*4*4*0.8,
IF(Q376=2,0,
IF(Q376=3,#REF!*4*2*0.8,
IF(Q376=4,0,
IF(Q376=5,0,
IF(Q376=6,0,
IF(Q376=7,0))))))))))</f>
        <v>0</v>
      </c>
      <c r="AR376" s="2" t="e">
        <f>IF(AZ376="s",
IF(Q376=0,0,
IF(Q376=1,0,
IF(Q376=2,#REF!*4*2,
IF(Q376=3,#REF!*4,
IF(Q376=4,#REF!*4,
IF(Q376=5,0,
IF(Q376=6,0,
IF(Q376=7,#REF!*4)))))))),
IF(AZ376="t",
IF(Q376=0,0,
IF(Q376=1,0,
IF(Q376=2,#REF!*4*2*0.8,
IF(Q376=3,#REF!*4*0.8,
IF(Q376=4,#REF!*4*0.8,
IF(Q376=5,0,
IF(Q376=6,0,
IF(Q376=7,#REF!*4))))))))))</f>
        <v>#REF!</v>
      </c>
      <c r="AS376" s="2" t="e">
        <f>IF(AZ376="s",
IF(Q376=0,0,
IF(Q376=1,#REF!*2,
IF(Q376=2,#REF!*2,
IF(Q376=3,#REF!*2,
IF(Q376=4,#REF!*2,
IF(Q376=5,#REF!*2,
IF(Q376=6,#REF!*2,
IF(Q376=7,#REF!*2)))))))),
IF(AZ376="t",
IF(Q376=0,#REF!*2*0.8,
IF(Q376=1,#REF!*2*0.8,
IF(Q376=2,#REF!*2*0.8,
IF(Q376=3,#REF!*2*0.8,
IF(Q376=4,#REF!*2*0.8,
IF(Q376=5,#REF!*2*0.8,
IF(Q376=6,#REF!*1*0.8,
IF(Q376=7,#REF!*2))))))))))</f>
        <v>#REF!</v>
      </c>
      <c r="AT376" s="2" t="e">
        <f t="shared" si="136"/>
        <v>#REF!</v>
      </c>
      <c r="AU376" s="2" t="e">
        <f>IF(AZ376="s",
IF(Q376=0,0,
IF(Q376=1,(14-2)*(#REF!+#REF!)/4*4,
IF(Q376=2,(14-2)*(#REF!+#REF!)/4*2,
IF(Q376=3,(14-2)*(#REF!+#REF!)/4*3,
IF(Q376=4,(14-2)*(#REF!+#REF!)/4,
IF(Q376=5,(14-2)*#REF!/4,
IF(Q376=6,0,
IF(Q376=7,(14)*#REF!)))))))),
IF(AZ376="t",
IF(Q376=0,0,
IF(Q376=1,(11-2)*(#REF!+#REF!)/4*4,
IF(Q376=2,(11-2)*(#REF!+#REF!)/4*2,
IF(Q376=3,(11-2)*(#REF!+#REF!)/4*3,
IF(Q376=4,(11-2)*(#REF!+#REF!)/4,
IF(Q376=5,(11-2)*#REF!/4,
IF(Q376=6,0,
IF(Q376=7,(11)*#REF!))))))))))</f>
        <v>#REF!</v>
      </c>
      <c r="AV376" s="2" t="e">
        <f t="shared" si="137"/>
        <v>#REF!</v>
      </c>
      <c r="AW376" s="2">
        <f t="shared" si="138"/>
        <v>8</v>
      </c>
      <c r="AX376" s="2">
        <f t="shared" si="139"/>
        <v>4</v>
      </c>
      <c r="AY376" s="2" t="e">
        <f t="shared" si="140"/>
        <v>#REF!</v>
      </c>
      <c r="AZ376" s="2" t="s">
        <v>63</v>
      </c>
      <c r="BA376" s="2" t="e">
        <f>IF(BG376="A",0,IF(AZ376="s",14*#REF!,IF(AZ376="T",11*#REF!,"HATA")))</f>
        <v>#REF!</v>
      </c>
      <c r="BB376" s="2" t="e">
        <f t="shared" si="141"/>
        <v>#REF!</v>
      </c>
      <c r="BC376" s="2" t="e">
        <f t="shared" si="142"/>
        <v>#REF!</v>
      </c>
      <c r="BD376" s="2" t="e">
        <f>IF(BC376-#REF!=0,"DOĞRU","YANLIŞ")</f>
        <v>#REF!</v>
      </c>
      <c r="BE376" s="2" t="e">
        <f>#REF!-BC376</f>
        <v>#REF!</v>
      </c>
      <c r="BF376" s="2">
        <v>0</v>
      </c>
      <c r="BH376" s="2">
        <v>0</v>
      </c>
      <c r="BJ376" s="2">
        <v>4</v>
      </c>
      <c r="BL376" s="7" t="e">
        <f>#REF!*14</f>
        <v>#REF!</v>
      </c>
      <c r="BM376" s="9"/>
      <c r="BN376" s="8"/>
      <c r="BO376" s="13"/>
      <c r="BP376" s="13"/>
      <c r="BQ376" s="13"/>
      <c r="BR376" s="13"/>
      <c r="BS376" s="13"/>
      <c r="BT376" s="10"/>
      <c r="BU376" s="11"/>
      <c r="BV376" s="12"/>
      <c r="CC376" s="41"/>
      <c r="CD376" s="41"/>
      <c r="CE376" s="41"/>
      <c r="CF376" s="42"/>
      <c r="CG376" s="42"/>
      <c r="CH376" s="42"/>
      <c r="CI376" s="42"/>
      <c r="CJ376" s="42"/>
      <c r="CK376" s="42"/>
    </row>
    <row r="377" spans="1:89" hidden="1" x14ac:dyDescent="0.25">
      <c r="A377" s="2" t="s">
        <v>245</v>
      </c>
      <c r="B377" s="2" t="s">
        <v>246</v>
      </c>
      <c r="C377" s="2" t="s">
        <v>246</v>
      </c>
      <c r="D377" s="4" t="s">
        <v>60</v>
      </c>
      <c r="E377" s="4" t="s">
        <v>60</v>
      </c>
      <c r="F377" s="5" t="e">
        <f>IF(AZ377="S",
IF(#REF!+BH377=2012,
IF(#REF!=1,"12-13/1",
IF(#REF!=2,"12-13/2",
IF(#REF!=3,"13-14/1",
IF(#REF!=4,"13-14/2","Hata1")))),
IF(#REF!+BH377=2013,
IF(#REF!=1,"13-14/1",
IF(#REF!=2,"13-14/2",
IF(#REF!=3,"14-15/1",
IF(#REF!=4,"14-15/2","Hata2")))),
IF(#REF!+BH377=2014,
IF(#REF!=1,"14-15/1",
IF(#REF!=2,"14-15/2",
IF(#REF!=3,"15-16/1",
IF(#REF!=4,"15-16/2","Hata3")))),
IF(#REF!+BH377=2015,
IF(#REF!=1,"15-16/1",
IF(#REF!=2,"15-16/2",
IF(#REF!=3,"16-17/1",
IF(#REF!=4,"16-17/2","Hata4")))),
IF(#REF!+BH377=2016,
IF(#REF!=1,"16-17/1",
IF(#REF!=2,"16-17/2",
IF(#REF!=3,"17-18/1",
IF(#REF!=4,"17-18/2","Hata5")))),
IF(#REF!+BH377=2017,
IF(#REF!=1,"17-18/1",
IF(#REF!=2,"17-18/2",
IF(#REF!=3,"18-19/1",
IF(#REF!=4,"18-19/2","Hata6")))),
IF(#REF!+BH377=2018,
IF(#REF!=1,"18-19/1",
IF(#REF!=2,"18-19/2",
IF(#REF!=3,"19-20/1",
IF(#REF!=4,"19-20/2","Hata7")))),
IF(#REF!+BH377=2019,
IF(#REF!=1,"19-20/1",
IF(#REF!=2,"19-20/2",
IF(#REF!=3,"20-21/1",
IF(#REF!=4,"20-21/2","Hata8")))),
IF(#REF!+BH377=2020,
IF(#REF!=1,"20-21/1",
IF(#REF!=2,"20-21/2",
IF(#REF!=3,"21-22/1",
IF(#REF!=4,"21-22/2","Hata9")))),
IF(#REF!+BH377=2021,
IF(#REF!=1,"21-22/1",
IF(#REF!=2,"21-22/2",
IF(#REF!=3,"22-23/1",
IF(#REF!=4,"22-23/2","Hata10")))),
IF(#REF!+BH377=2022,
IF(#REF!=1,"22-23/1",
IF(#REF!=2,"22-23/2",
IF(#REF!=3,"23-24/1",
IF(#REF!=4,"23-24/2","Hata11")))),
IF(#REF!+BH377=2023,
IF(#REF!=1,"23-24/1",
IF(#REF!=2,"23-24/2",
IF(#REF!=3,"24-25/1",
IF(#REF!=4,"24-25/2","Hata12")))),
)))))))))))),
IF(AZ377="T",
IF(#REF!+BH377=2012,
IF(#REF!=1,"12-13/1",
IF(#REF!=2,"12-13/2",
IF(#REF!=3,"12-13/3",
IF(#REF!=4,"13-14/1",
IF(#REF!=5,"13-14/2",
IF(#REF!=6,"13-14/3","Hata1")))))),
IF(#REF!+BH377=2013,
IF(#REF!=1,"13-14/1",
IF(#REF!=2,"13-14/2",
IF(#REF!=3,"13-14/3",
IF(#REF!=4,"14-15/1",
IF(#REF!=5,"14-15/2",
IF(#REF!=6,"14-15/3","Hata2")))))),
IF(#REF!+BH377=2014,
IF(#REF!=1,"14-15/1",
IF(#REF!=2,"14-15/2",
IF(#REF!=3,"14-15/3",
IF(#REF!=4,"15-16/1",
IF(#REF!=5,"15-16/2",
IF(#REF!=6,"15-16/3","Hata3")))))),
IF(AND(#REF!+#REF!&gt;2014,#REF!+#REF!&lt;2015,BH377=1),
IF(#REF!=0.1,"14-15/0.1",
IF(#REF!=0.2,"14-15/0.2",
IF(#REF!=0.3,"14-15/0.3","Hata4"))),
IF(#REF!+BH377=2015,
IF(#REF!=1,"15-16/1",
IF(#REF!=2,"15-16/2",
IF(#REF!=3,"15-16/3",
IF(#REF!=4,"16-17/1",
IF(#REF!=5,"16-17/2",
IF(#REF!=6,"16-17/3","Hata5")))))),
IF(#REF!+BH377=2016,
IF(#REF!=1,"16-17/1",
IF(#REF!=2,"16-17/2",
IF(#REF!=3,"16-17/3",
IF(#REF!=4,"17-18/1",
IF(#REF!=5,"17-18/2",
IF(#REF!=6,"17-18/3","Hata6")))))),
IF(#REF!+BH377=2017,
IF(#REF!=1,"17-18/1",
IF(#REF!=2,"17-18/2",
IF(#REF!=3,"17-18/3",
IF(#REF!=4,"18-19/1",
IF(#REF!=5,"18-19/2",
IF(#REF!=6,"18-19/3","Hata7")))))),
IF(#REF!+BH377=2018,
IF(#REF!=1,"18-19/1",
IF(#REF!=2,"18-19/2",
IF(#REF!=3,"18-19/3",
IF(#REF!=4,"19-20/1",
IF(#REF!=5," 19-20/2",
IF(#REF!=6,"19-20/3","Hata8")))))),
IF(#REF!+BH377=2019,
IF(#REF!=1,"19-20/1",
IF(#REF!=2,"19-20/2",
IF(#REF!=3,"19-20/3",
IF(#REF!=4,"20-21/1",
IF(#REF!=5,"20-21/2",
IF(#REF!=6,"20-21/3","Hata9")))))),
IF(#REF!+BH377=2020,
IF(#REF!=1,"20-21/1",
IF(#REF!=2,"20-21/2",
IF(#REF!=3,"20-21/3",
IF(#REF!=4,"21-22/1",
IF(#REF!=5,"21-22/2",
IF(#REF!=6,"21-22/3","Hata10")))))),
IF(#REF!+BH377=2021,
IF(#REF!=1,"21-22/1",
IF(#REF!=2,"21-22/2",
IF(#REF!=3,"21-22/3",
IF(#REF!=4,"22-23/1",
IF(#REF!=5,"22-23/2",
IF(#REF!=6,"22-23/3","Hata11")))))),
IF(#REF!+BH377=2022,
IF(#REF!=1,"22-23/1",
IF(#REF!=2,"22-23/2",
IF(#REF!=3,"22-23/3",
IF(#REF!=4,"23-24/1",
IF(#REF!=5,"23-24/2",
IF(#REF!=6,"23-24/3","Hata12")))))),
IF(#REF!+BH377=2023,
IF(#REF!=1,"23-24/1",
IF(#REF!=2,"23-24/2",
IF(#REF!=3,"23-24/3",
IF(#REF!=4,"24-25/1",
IF(#REF!=5,"24-25/2",
IF(#REF!=6,"24-25/3","Hata13")))))),
))))))))))))))
)</f>
        <v>#REF!</v>
      </c>
      <c r="G377" s="4"/>
      <c r="H377" s="2" t="s">
        <v>158</v>
      </c>
      <c r="I377" s="2">
        <v>206099</v>
      </c>
      <c r="J377" s="2" t="s">
        <v>107</v>
      </c>
      <c r="L377" s="2">
        <v>4358</v>
      </c>
      <c r="Q377" s="5">
        <v>0</v>
      </c>
      <c r="R377" s="2">
        <f>VLOOKUP($Q377,[1]sistem!$I$3:$L$10,2,FALSE)</f>
        <v>0</v>
      </c>
      <c r="S377" s="2">
        <f>VLOOKUP($Q377,[1]sistem!$I$3:$L$10,3,FALSE)</f>
        <v>0</v>
      </c>
      <c r="T377" s="2">
        <f>VLOOKUP($Q377,[1]sistem!$I$3:$L$10,4,FALSE)</f>
        <v>0</v>
      </c>
      <c r="U377" s="2" t="e">
        <f>VLOOKUP($AZ377,[1]sistem!$I$13:$L$14,2,FALSE)*#REF!</f>
        <v>#REF!</v>
      </c>
      <c r="V377" s="2" t="e">
        <f>VLOOKUP($AZ377,[1]sistem!$I$13:$L$14,3,FALSE)*#REF!</f>
        <v>#REF!</v>
      </c>
      <c r="W377" s="2" t="e">
        <f>VLOOKUP($AZ377,[1]sistem!$I$13:$L$14,4,FALSE)*#REF!</f>
        <v>#REF!</v>
      </c>
      <c r="X377" s="2" t="e">
        <f t="shared" si="129"/>
        <v>#REF!</v>
      </c>
      <c r="Y377" s="2" t="e">
        <f t="shared" si="130"/>
        <v>#REF!</v>
      </c>
      <c r="Z377" s="2" t="e">
        <f t="shared" si="131"/>
        <v>#REF!</v>
      </c>
      <c r="AA377" s="2" t="e">
        <f t="shared" si="132"/>
        <v>#REF!</v>
      </c>
      <c r="AB377" s="2">
        <f>VLOOKUP(AZ377,[1]sistem!$I$18:$J$19,2,FALSE)</f>
        <v>11</v>
      </c>
      <c r="AC377" s="2">
        <v>0.25</v>
      </c>
      <c r="AD377" s="2">
        <f>VLOOKUP($Q377,[1]sistem!$I$3:$M$10,5,FALSE)</f>
        <v>0</v>
      </c>
      <c r="AG377" s="2" t="e">
        <f>(#REF!+#REF!)*AB377</f>
        <v>#REF!</v>
      </c>
      <c r="AH377" s="2">
        <f>VLOOKUP($Q377,[1]sistem!$I$3:$N$10,6,FALSE)</f>
        <v>0</v>
      </c>
      <c r="AI377" s="2">
        <v>2</v>
      </c>
      <c r="AJ377" s="2">
        <f t="shared" si="133"/>
        <v>0</v>
      </c>
      <c r="AK377" s="2">
        <f>VLOOKUP($AZ377,[1]sistem!$I$18:$K$19,3,FALSE)</f>
        <v>11</v>
      </c>
      <c r="AL377" s="2" t="e">
        <f>AK377*#REF!</f>
        <v>#REF!</v>
      </c>
      <c r="AM377" s="2" t="e">
        <f t="shared" si="134"/>
        <v>#REF!</v>
      </c>
      <c r="AN377" s="2">
        <f t="shared" si="127"/>
        <v>25</v>
      </c>
      <c r="AO377" s="2" t="e">
        <f t="shared" si="135"/>
        <v>#REF!</v>
      </c>
      <c r="AP377" s="2" t="e">
        <f>ROUND(AO377-#REF!,0)</f>
        <v>#REF!</v>
      </c>
      <c r="AQ377" s="2">
        <f>IF(AZ377="s",IF(Q377=0,0,
IF(Q377=1,#REF!*4*4,
IF(Q377=2,0,
IF(Q377=3,#REF!*4*2,
IF(Q377=4,0,
IF(Q377=5,0,
IF(Q377=6,0,
IF(Q377=7,0)))))))),
IF(AZ377="t",
IF(Q377=0,0,
IF(Q377=1,#REF!*4*4*0.8,
IF(Q377=2,0,
IF(Q377=3,#REF!*4*2*0.8,
IF(Q377=4,0,
IF(Q377=5,0,
IF(Q377=6,0,
IF(Q377=7,0))))))))))</f>
        <v>0</v>
      </c>
      <c r="AR377" s="2">
        <f>IF(AZ377="s",
IF(Q377=0,0,
IF(Q377=1,0,
IF(Q377=2,#REF!*4*2,
IF(Q377=3,#REF!*4,
IF(Q377=4,#REF!*4,
IF(Q377=5,0,
IF(Q377=6,0,
IF(Q377=7,#REF!*4)))))))),
IF(AZ377="t",
IF(Q377=0,0,
IF(Q377=1,0,
IF(Q377=2,#REF!*4*2*0.8,
IF(Q377=3,#REF!*4*0.8,
IF(Q377=4,#REF!*4*0.8,
IF(Q377=5,0,
IF(Q377=6,0,
IF(Q377=7,#REF!*4))))))))))</f>
        <v>0</v>
      </c>
      <c r="AS377" s="2" t="e">
        <f>IF(AZ377="s",
IF(Q377=0,0,
IF(Q377=1,#REF!*2,
IF(Q377=2,#REF!*2,
IF(Q377=3,#REF!*2,
IF(Q377=4,#REF!*2,
IF(Q377=5,#REF!*2,
IF(Q377=6,#REF!*2,
IF(Q377=7,#REF!*2)))))))),
IF(AZ377="t",
IF(Q377=0,#REF!*2*0.8,
IF(Q377=1,#REF!*2*0.8,
IF(Q377=2,#REF!*2*0.8,
IF(Q377=3,#REF!*2*0.8,
IF(Q377=4,#REF!*2*0.8,
IF(Q377=5,#REF!*2*0.8,
IF(Q377=6,#REF!*1*0.8,
IF(Q377=7,#REF!*2))))))))))</f>
        <v>#REF!</v>
      </c>
      <c r="AT377" s="2" t="e">
        <f t="shared" si="136"/>
        <v>#REF!</v>
      </c>
      <c r="AU377" s="2">
        <f>IF(AZ377="s",
IF(Q377=0,0,
IF(Q377=1,(14-2)*(#REF!+#REF!)/4*4,
IF(Q377=2,(14-2)*(#REF!+#REF!)/4*2,
IF(Q377=3,(14-2)*(#REF!+#REF!)/4*3,
IF(Q377=4,(14-2)*(#REF!+#REF!)/4,
IF(Q377=5,(14-2)*#REF!/4,
IF(Q377=6,0,
IF(Q377=7,(14)*#REF!)))))))),
IF(AZ377="t",
IF(Q377=0,0,
IF(Q377=1,(11-2)*(#REF!+#REF!)/4*4,
IF(Q377=2,(11-2)*(#REF!+#REF!)/4*2,
IF(Q377=3,(11-2)*(#REF!+#REF!)/4*3,
IF(Q377=4,(11-2)*(#REF!+#REF!)/4,
IF(Q377=5,(11-2)*#REF!/4,
IF(Q377=6,0,
IF(Q377=7,(11)*#REF!))))))))))</f>
        <v>0</v>
      </c>
      <c r="AV377" s="2" t="e">
        <f t="shared" si="137"/>
        <v>#REF!</v>
      </c>
      <c r="AW377" s="2">
        <f t="shared" si="138"/>
        <v>0</v>
      </c>
      <c r="AX377" s="2">
        <f t="shared" si="139"/>
        <v>0</v>
      </c>
      <c r="AY377" s="2" t="e">
        <f t="shared" si="140"/>
        <v>#REF!</v>
      </c>
      <c r="AZ377" s="2" t="s">
        <v>81</v>
      </c>
      <c r="BA377" s="2" t="e">
        <f>IF(BG377="A",0,IF(AZ377="s",14*#REF!,IF(AZ377="T",11*#REF!,"HATA")))</f>
        <v>#REF!</v>
      </c>
      <c r="BB377" s="2" t="e">
        <f t="shared" si="141"/>
        <v>#REF!</v>
      </c>
      <c r="BC377" s="2" t="e">
        <f t="shared" si="142"/>
        <v>#REF!</v>
      </c>
      <c r="BD377" s="2" t="e">
        <f>IF(BC377-#REF!=0,"DOĞRU","YANLIŞ")</f>
        <v>#REF!</v>
      </c>
      <c r="BE377" s="2" t="e">
        <f>#REF!-BC377</f>
        <v>#REF!</v>
      </c>
      <c r="BF377" s="2">
        <v>0</v>
      </c>
      <c r="BH377" s="2">
        <v>0</v>
      </c>
      <c r="BJ377" s="2">
        <v>0</v>
      </c>
      <c r="BL377" s="7" t="e">
        <f>#REF!*14</f>
        <v>#REF!</v>
      </c>
      <c r="BM377" s="9"/>
      <c r="BN377" s="8"/>
      <c r="BO377" s="13"/>
      <c r="BP377" s="13"/>
      <c r="BQ377" s="13"/>
      <c r="BR377" s="13"/>
      <c r="BS377" s="13"/>
      <c r="BT377" s="10"/>
      <c r="BU377" s="11"/>
      <c r="BV377" s="12"/>
      <c r="CC377" s="41"/>
      <c r="CD377" s="41"/>
      <c r="CE377" s="41"/>
      <c r="CF377" s="42"/>
      <c r="CG377" s="42"/>
      <c r="CH377" s="42"/>
      <c r="CI377" s="42"/>
      <c r="CJ377" s="42"/>
      <c r="CK377" s="42"/>
    </row>
    <row r="378" spans="1:89" hidden="1" x14ac:dyDescent="0.25">
      <c r="A378" s="2" t="s">
        <v>355</v>
      </c>
      <c r="B378" s="2" t="s">
        <v>356</v>
      </c>
      <c r="C378" s="2" t="s">
        <v>356</v>
      </c>
      <c r="D378" s="4" t="s">
        <v>60</v>
      </c>
      <c r="E378" s="4" t="s">
        <v>60</v>
      </c>
      <c r="F378" s="5" t="e">
        <f>IF(AZ378="S",
IF(#REF!+BH378=2012,
IF(#REF!=1,"12-13/1",
IF(#REF!=2,"12-13/2",
IF(#REF!=3,"13-14/1",
IF(#REF!=4,"13-14/2","Hata1")))),
IF(#REF!+BH378=2013,
IF(#REF!=1,"13-14/1",
IF(#REF!=2,"13-14/2",
IF(#REF!=3,"14-15/1",
IF(#REF!=4,"14-15/2","Hata2")))),
IF(#REF!+BH378=2014,
IF(#REF!=1,"14-15/1",
IF(#REF!=2,"14-15/2",
IF(#REF!=3,"15-16/1",
IF(#REF!=4,"15-16/2","Hata3")))),
IF(#REF!+BH378=2015,
IF(#REF!=1,"15-16/1",
IF(#REF!=2,"15-16/2",
IF(#REF!=3,"16-17/1",
IF(#REF!=4,"16-17/2","Hata4")))),
IF(#REF!+BH378=2016,
IF(#REF!=1,"16-17/1",
IF(#REF!=2,"16-17/2",
IF(#REF!=3,"17-18/1",
IF(#REF!=4,"17-18/2","Hata5")))),
IF(#REF!+BH378=2017,
IF(#REF!=1,"17-18/1",
IF(#REF!=2,"17-18/2",
IF(#REF!=3,"18-19/1",
IF(#REF!=4,"18-19/2","Hata6")))),
IF(#REF!+BH378=2018,
IF(#REF!=1,"18-19/1",
IF(#REF!=2,"18-19/2",
IF(#REF!=3,"19-20/1",
IF(#REF!=4,"19-20/2","Hata7")))),
IF(#REF!+BH378=2019,
IF(#REF!=1,"19-20/1",
IF(#REF!=2,"19-20/2",
IF(#REF!=3,"20-21/1",
IF(#REF!=4,"20-21/2","Hata8")))),
IF(#REF!+BH378=2020,
IF(#REF!=1,"20-21/1",
IF(#REF!=2,"20-21/2",
IF(#REF!=3,"21-22/1",
IF(#REF!=4,"21-22/2","Hata9")))),
IF(#REF!+BH378=2021,
IF(#REF!=1,"21-22/1",
IF(#REF!=2,"21-22/2",
IF(#REF!=3,"22-23/1",
IF(#REF!=4,"22-23/2","Hata10")))),
IF(#REF!+BH378=2022,
IF(#REF!=1,"22-23/1",
IF(#REF!=2,"22-23/2",
IF(#REF!=3,"23-24/1",
IF(#REF!=4,"23-24/2","Hata11")))),
IF(#REF!+BH378=2023,
IF(#REF!=1,"23-24/1",
IF(#REF!=2,"23-24/2",
IF(#REF!=3,"24-25/1",
IF(#REF!=4,"24-25/2","Hata12")))),
)))))))))))),
IF(AZ378="T",
IF(#REF!+BH378=2012,
IF(#REF!=1,"12-13/1",
IF(#REF!=2,"12-13/2",
IF(#REF!=3,"12-13/3",
IF(#REF!=4,"13-14/1",
IF(#REF!=5,"13-14/2",
IF(#REF!=6,"13-14/3","Hata1")))))),
IF(#REF!+BH378=2013,
IF(#REF!=1,"13-14/1",
IF(#REF!=2,"13-14/2",
IF(#REF!=3,"13-14/3",
IF(#REF!=4,"14-15/1",
IF(#REF!=5,"14-15/2",
IF(#REF!=6,"14-15/3","Hata2")))))),
IF(#REF!+BH378=2014,
IF(#REF!=1,"14-15/1",
IF(#REF!=2,"14-15/2",
IF(#REF!=3,"14-15/3",
IF(#REF!=4,"15-16/1",
IF(#REF!=5,"15-16/2",
IF(#REF!=6,"15-16/3","Hata3")))))),
IF(AND(#REF!+#REF!&gt;2014,#REF!+#REF!&lt;2015,BH378=1),
IF(#REF!=0.1,"14-15/0.1",
IF(#REF!=0.2,"14-15/0.2",
IF(#REF!=0.3,"14-15/0.3","Hata4"))),
IF(#REF!+BH378=2015,
IF(#REF!=1,"15-16/1",
IF(#REF!=2,"15-16/2",
IF(#REF!=3,"15-16/3",
IF(#REF!=4,"16-17/1",
IF(#REF!=5,"16-17/2",
IF(#REF!=6,"16-17/3","Hata5")))))),
IF(#REF!+BH378=2016,
IF(#REF!=1,"16-17/1",
IF(#REF!=2,"16-17/2",
IF(#REF!=3,"16-17/3",
IF(#REF!=4,"17-18/1",
IF(#REF!=5,"17-18/2",
IF(#REF!=6,"17-18/3","Hata6")))))),
IF(#REF!+BH378=2017,
IF(#REF!=1,"17-18/1",
IF(#REF!=2,"17-18/2",
IF(#REF!=3,"17-18/3",
IF(#REF!=4,"18-19/1",
IF(#REF!=5,"18-19/2",
IF(#REF!=6,"18-19/3","Hata7")))))),
IF(#REF!+BH378=2018,
IF(#REF!=1,"18-19/1",
IF(#REF!=2,"18-19/2",
IF(#REF!=3,"18-19/3",
IF(#REF!=4,"19-20/1",
IF(#REF!=5," 19-20/2",
IF(#REF!=6,"19-20/3","Hata8")))))),
IF(#REF!+BH378=2019,
IF(#REF!=1,"19-20/1",
IF(#REF!=2,"19-20/2",
IF(#REF!=3,"19-20/3",
IF(#REF!=4,"20-21/1",
IF(#REF!=5,"20-21/2",
IF(#REF!=6,"20-21/3","Hata9")))))),
IF(#REF!+BH378=2020,
IF(#REF!=1,"20-21/1",
IF(#REF!=2,"20-21/2",
IF(#REF!=3,"20-21/3",
IF(#REF!=4,"21-22/1",
IF(#REF!=5,"21-22/2",
IF(#REF!=6,"21-22/3","Hata10")))))),
IF(#REF!+BH378=2021,
IF(#REF!=1,"21-22/1",
IF(#REF!=2,"21-22/2",
IF(#REF!=3,"21-22/3",
IF(#REF!=4,"22-23/1",
IF(#REF!=5,"22-23/2",
IF(#REF!=6,"22-23/3","Hata11")))))),
IF(#REF!+BH378=2022,
IF(#REF!=1,"22-23/1",
IF(#REF!=2,"22-23/2",
IF(#REF!=3,"22-23/3",
IF(#REF!=4,"23-24/1",
IF(#REF!=5,"23-24/2",
IF(#REF!=6,"23-24/3","Hata12")))))),
IF(#REF!+BH378=2023,
IF(#REF!=1,"23-24/1",
IF(#REF!=2,"23-24/2",
IF(#REF!=3,"23-24/3",
IF(#REF!=4,"24-25/1",
IF(#REF!=5,"24-25/2",
IF(#REF!=6,"24-25/3","Hata13")))))),
))))))))))))))
)</f>
        <v>#REF!</v>
      </c>
      <c r="G378" s="4"/>
      <c r="H378" s="2" t="s">
        <v>158</v>
      </c>
      <c r="I378" s="2">
        <v>206099</v>
      </c>
      <c r="J378" s="2" t="s">
        <v>107</v>
      </c>
      <c r="Q378" s="5">
        <v>3</v>
      </c>
      <c r="R378" s="2">
        <f>VLOOKUP($Q378,[1]sistem!$I$3:$L$10,2,FALSE)</f>
        <v>2</v>
      </c>
      <c r="S378" s="2">
        <f>VLOOKUP($Q378,[1]sistem!$I$3:$L$10,3,FALSE)</f>
        <v>1</v>
      </c>
      <c r="T378" s="2">
        <f>VLOOKUP($Q378,[1]sistem!$I$3:$L$10,4,FALSE)</f>
        <v>1</v>
      </c>
      <c r="U378" s="2" t="e">
        <f>VLOOKUP($AZ378,[1]sistem!$I$13:$L$14,2,FALSE)*#REF!</f>
        <v>#REF!</v>
      </c>
      <c r="V378" s="2" t="e">
        <f>VLOOKUP($AZ378,[1]sistem!$I$13:$L$14,3,FALSE)*#REF!</f>
        <v>#REF!</v>
      </c>
      <c r="W378" s="2" t="e">
        <f>VLOOKUP($AZ378,[1]sistem!$I$13:$L$14,4,FALSE)*#REF!</f>
        <v>#REF!</v>
      </c>
      <c r="X378" s="2" t="e">
        <f t="shared" si="129"/>
        <v>#REF!</v>
      </c>
      <c r="Y378" s="2" t="e">
        <f t="shared" si="130"/>
        <v>#REF!</v>
      </c>
      <c r="Z378" s="2" t="e">
        <f t="shared" si="131"/>
        <v>#REF!</v>
      </c>
      <c r="AA378" s="2" t="e">
        <f t="shared" si="132"/>
        <v>#REF!</v>
      </c>
      <c r="AB378" s="2">
        <f>VLOOKUP(AZ378,[1]sistem!$I$18:$J$19,2,FALSE)</f>
        <v>14</v>
      </c>
      <c r="AC378" s="2">
        <v>0.25</v>
      </c>
      <c r="AD378" s="2">
        <f>VLOOKUP($Q378,[1]sistem!$I$3:$M$10,5,FALSE)</f>
        <v>3</v>
      </c>
      <c r="AG378" s="2" t="e">
        <f>(#REF!+#REF!)*AB378</f>
        <v>#REF!</v>
      </c>
      <c r="AH378" s="2">
        <f>VLOOKUP($Q378,[1]sistem!$I$3:$N$10,6,FALSE)</f>
        <v>4</v>
      </c>
      <c r="AI378" s="2">
        <v>2</v>
      </c>
      <c r="AJ378" s="2">
        <f t="shared" si="133"/>
        <v>8</v>
      </c>
      <c r="AK378" s="2">
        <f>VLOOKUP($AZ378,[1]sistem!$I$18:$K$19,3,FALSE)</f>
        <v>14</v>
      </c>
      <c r="AL378" s="2" t="e">
        <f>AK378*#REF!</f>
        <v>#REF!</v>
      </c>
      <c r="AM378" s="2" t="e">
        <f t="shared" si="134"/>
        <v>#REF!</v>
      </c>
      <c r="AN378" s="2">
        <f t="shared" si="127"/>
        <v>25</v>
      </c>
      <c r="AO378" s="2" t="e">
        <f t="shared" si="135"/>
        <v>#REF!</v>
      </c>
      <c r="AP378" s="2" t="e">
        <f>ROUND(AO378-#REF!,0)</f>
        <v>#REF!</v>
      </c>
      <c r="AQ378" s="2" t="e">
        <f>IF(AZ378="s",IF(Q378=0,0,
IF(Q378=1,#REF!*4*4,
IF(Q378=2,0,
IF(Q378=3,#REF!*4*2,
IF(Q378=4,0,
IF(Q378=5,0,
IF(Q378=6,0,
IF(Q378=7,0)))))))),
IF(AZ378="t",
IF(Q378=0,0,
IF(Q378=1,#REF!*4*4*0.8,
IF(Q378=2,0,
IF(Q378=3,#REF!*4*2*0.8,
IF(Q378=4,0,
IF(Q378=5,0,
IF(Q378=6,0,
IF(Q378=7,0))))))))))</f>
        <v>#REF!</v>
      </c>
      <c r="AR378" s="2" t="e">
        <f>IF(AZ378="s",
IF(Q378=0,0,
IF(Q378=1,0,
IF(Q378=2,#REF!*4*2,
IF(Q378=3,#REF!*4,
IF(Q378=4,#REF!*4,
IF(Q378=5,0,
IF(Q378=6,0,
IF(Q378=7,#REF!*4)))))))),
IF(AZ378="t",
IF(Q378=0,0,
IF(Q378=1,0,
IF(Q378=2,#REF!*4*2*0.8,
IF(Q378=3,#REF!*4*0.8,
IF(Q378=4,#REF!*4*0.8,
IF(Q378=5,0,
IF(Q378=6,0,
IF(Q378=7,#REF!*4))))))))))</f>
        <v>#REF!</v>
      </c>
      <c r="AS378" s="2" t="e">
        <f>IF(AZ378="s",
IF(Q378=0,0,
IF(Q378=1,#REF!*2,
IF(Q378=2,#REF!*2,
IF(Q378=3,#REF!*2,
IF(Q378=4,#REF!*2,
IF(Q378=5,#REF!*2,
IF(Q378=6,#REF!*2,
IF(Q378=7,#REF!*2)))))))),
IF(AZ378="t",
IF(Q378=0,#REF!*2*0.8,
IF(Q378=1,#REF!*2*0.8,
IF(Q378=2,#REF!*2*0.8,
IF(Q378=3,#REF!*2*0.8,
IF(Q378=4,#REF!*2*0.8,
IF(Q378=5,#REF!*2*0.8,
IF(Q378=6,#REF!*1*0.8,
IF(Q378=7,#REF!*2))))))))))</f>
        <v>#REF!</v>
      </c>
      <c r="AT378" s="2" t="e">
        <f t="shared" si="136"/>
        <v>#REF!</v>
      </c>
      <c r="AU378" s="2" t="e">
        <f>IF(AZ378="s",
IF(Q378=0,0,
IF(Q378=1,(14-2)*(#REF!+#REF!)/4*4,
IF(Q378=2,(14-2)*(#REF!+#REF!)/4*2,
IF(Q378=3,(14-2)*(#REF!+#REF!)/4*3,
IF(Q378=4,(14-2)*(#REF!+#REF!)/4,
IF(Q378=5,(14-2)*#REF!/4,
IF(Q378=6,0,
IF(Q378=7,(14)*#REF!)))))))),
IF(AZ378="t",
IF(Q378=0,0,
IF(Q378=1,(11-2)*(#REF!+#REF!)/4*4,
IF(Q378=2,(11-2)*(#REF!+#REF!)/4*2,
IF(Q378=3,(11-2)*(#REF!+#REF!)/4*3,
IF(Q378=4,(11-2)*(#REF!+#REF!)/4,
IF(Q378=5,(11-2)*#REF!/4,
IF(Q378=6,0,
IF(Q378=7,(11)*#REF!))))))))))</f>
        <v>#REF!</v>
      </c>
      <c r="AV378" s="2" t="e">
        <f t="shared" si="137"/>
        <v>#REF!</v>
      </c>
      <c r="AW378" s="2">
        <f t="shared" si="138"/>
        <v>16</v>
      </c>
      <c r="AX378" s="2">
        <f t="shared" si="139"/>
        <v>8</v>
      </c>
      <c r="AY378" s="2" t="e">
        <f t="shared" si="140"/>
        <v>#REF!</v>
      </c>
      <c r="AZ378" s="2" t="s">
        <v>63</v>
      </c>
      <c r="BA378" s="2" t="e">
        <f>IF(BG378="A",0,IF(AZ378="s",14*#REF!,IF(AZ378="T",11*#REF!,"HATA")))</f>
        <v>#REF!</v>
      </c>
      <c r="BB378" s="2" t="e">
        <f t="shared" si="141"/>
        <v>#REF!</v>
      </c>
      <c r="BC378" s="2" t="e">
        <f t="shared" si="142"/>
        <v>#REF!</v>
      </c>
      <c r="BD378" s="2" t="e">
        <f>IF(BC378-#REF!=0,"DOĞRU","YANLIŞ")</f>
        <v>#REF!</v>
      </c>
      <c r="BE378" s="2" t="e">
        <f>#REF!-BC378</f>
        <v>#REF!</v>
      </c>
      <c r="BF378" s="2">
        <v>0</v>
      </c>
      <c r="BH378" s="2">
        <v>0</v>
      </c>
      <c r="BJ378" s="2">
        <v>3</v>
      </c>
      <c r="BL378" s="7" t="e">
        <f>#REF!*14</f>
        <v>#REF!</v>
      </c>
      <c r="BM378" s="9"/>
      <c r="BN378" s="8"/>
      <c r="BO378" s="13"/>
      <c r="BP378" s="13"/>
      <c r="BQ378" s="13"/>
      <c r="BR378" s="13"/>
      <c r="BS378" s="13"/>
      <c r="BT378" s="10"/>
      <c r="BU378" s="11"/>
      <c r="BV378" s="12"/>
      <c r="CC378" s="41"/>
      <c r="CD378" s="41"/>
      <c r="CE378" s="41"/>
      <c r="CF378" s="42"/>
      <c r="CG378" s="42"/>
      <c r="CH378" s="42"/>
      <c r="CI378" s="42"/>
      <c r="CJ378" s="42"/>
      <c r="CK378" s="42"/>
    </row>
    <row r="379" spans="1:89" hidden="1" x14ac:dyDescent="0.25">
      <c r="A379" s="2" t="s">
        <v>353</v>
      </c>
      <c r="B379" s="2" t="s">
        <v>354</v>
      </c>
      <c r="C379" s="2" t="s">
        <v>354</v>
      </c>
      <c r="D379" s="4" t="s">
        <v>60</v>
      </c>
      <c r="E379" s="4" t="s">
        <v>60</v>
      </c>
      <c r="F379" s="5" t="e">
        <f>IF(AZ379="S",
IF(#REF!+BH379=2012,
IF(#REF!=1,"12-13/1",
IF(#REF!=2,"12-13/2",
IF(#REF!=3,"13-14/1",
IF(#REF!=4,"13-14/2","Hata1")))),
IF(#REF!+BH379=2013,
IF(#REF!=1,"13-14/1",
IF(#REF!=2,"13-14/2",
IF(#REF!=3,"14-15/1",
IF(#REF!=4,"14-15/2","Hata2")))),
IF(#REF!+BH379=2014,
IF(#REF!=1,"14-15/1",
IF(#REF!=2,"14-15/2",
IF(#REF!=3,"15-16/1",
IF(#REF!=4,"15-16/2","Hata3")))),
IF(#REF!+BH379=2015,
IF(#REF!=1,"15-16/1",
IF(#REF!=2,"15-16/2",
IF(#REF!=3,"16-17/1",
IF(#REF!=4,"16-17/2","Hata4")))),
IF(#REF!+BH379=2016,
IF(#REF!=1,"16-17/1",
IF(#REF!=2,"16-17/2",
IF(#REF!=3,"17-18/1",
IF(#REF!=4,"17-18/2","Hata5")))),
IF(#REF!+BH379=2017,
IF(#REF!=1,"17-18/1",
IF(#REF!=2,"17-18/2",
IF(#REF!=3,"18-19/1",
IF(#REF!=4,"18-19/2","Hata6")))),
IF(#REF!+BH379=2018,
IF(#REF!=1,"18-19/1",
IF(#REF!=2,"18-19/2",
IF(#REF!=3,"19-20/1",
IF(#REF!=4,"19-20/2","Hata7")))),
IF(#REF!+BH379=2019,
IF(#REF!=1,"19-20/1",
IF(#REF!=2,"19-20/2",
IF(#REF!=3,"20-21/1",
IF(#REF!=4,"20-21/2","Hata8")))),
IF(#REF!+BH379=2020,
IF(#REF!=1,"20-21/1",
IF(#REF!=2,"20-21/2",
IF(#REF!=3,"21-22/1",
IF(#REF!=4,"21-22/2","Hata9")))),
IF(#REF!+BH379=2021,
IF(#REF!=1,"21-22/1",
IF(#REF!=2,"21-22/2",
IF(#REF!=3,"22-23/1",
IF(#REF!=4,"22-23/2","Hata10")))),
IF(#REF!+BH379=2022,
IF(#REF!=1,"22-23/1",
IF(#REF!=2,"22-23/2",
IF(#REF!=3,"23-24/1",
IF(#REF!=4,"23-24/2","Hata11")))),
IF(#REF!+BH379=2023,
IF(#REF!=1,"23-24/1",
IF(#REF!=2,"23-24/2",
IF(#REF!=3,"24-25/1",
IF(#REF!=4,"24-25/2","Hata12")))),
)))))))))))),
IF(AZ379="T",
IF(#REF!+BH379=2012,
IF(#REF!=1,"12-13/1",
IF(#REF!=2,"12-13/2",
IF(#REF!=3,"12-13/3",
IF(#REF!=4,"13-14/1",
IF(#REF!=5,"13-14/2",
IF(#REF!=6,"13-14/3","Hata1")))))),
IF(#REF!+BH379=2013,
IF(#REF!=1,"13-14/1",
IF(#REF!=2,"13-14/2",
IF(#REF!=3,"13-14/3",
IF(#REF!=4,"14-15/1",
IF(#REF!=5,"14-15/2",
IF(#REF!=6,"14-15/3","Hata2")))))),
IF(#REF!+BH379=2014,
IF(#REF!=1,"14-15/1",
IF(#REF!=2,"14-15/2",
IF(#REF!=3,"14-15/3",
IF(#REF!=4,"15-16/1",
IF(#REF!=5,"15-16/2",
IF(#REF!=6,"15-16/3","Hata3")))))),
IF(AND(#REF!+#REF!&gt;2014,#REF!+#REF!&lt;2015,BH379=1),
IF(#REF!=0.1,"14-15/0.1",
IF(#REF!=0.2,"14-15/0.2",
IF(#REF!=0.3,"14-15/0.3","Hata4"))),
IF(#REF!+BH379=2015,
IF(#REF!=1,"15-16/1",
IF(#REF!=2,"15-16/2",
IF(#REF!=3,"15-16/3",
IF(#REF!=4,"16-17/1",
IF(#REF!=5,"16-17/2",
IF(#REF!=6,"16-17/3","Hata5")))))),
IF(#REF!+BH379=2016,
IF(#REF!=1,"16-17/1",
IF(#REF!=2,"16-17/2",
IF(#REF!=3,"16-17/3",
IF(#REF!=4,"17-18/1",
IF(#REF!=5,"17-18/2",
IF(#REF!=6,"17-18/3","Hata6")))))),
IF(#REF!+BH379=2017,
IF(#REF!=1,"17-18/1",
IF(#REF!=2,"17-18/2",
IF(#REF!=3,"17-18/3",
IF(#REF!=4,"18-19/1",
IF(#REF!=5,"18-19/2",
IF(#REF!=6,"18-19/3","Hata7")))))),
IF(#REF!+BH379=2018,
IF(#REF!=1,"18-19/1",
IF(#REF!=2,"18-19/2",
IF(#REF!=3,"18-19/3",
IF(#REF!=4,"19-20/1",
IF(#REF!=5," 19-20/2",
IF(#REF!=6,"19-20/3","Hata8")))))),
IF(#REF!+BH379=2019,
IF(#REF!=1,"19-20/1",
IF(#REF!=2,"19-20/2",
IF(#REF!=3,"19-20/3",
IF(#REF!=4,"20-21/1",
IF(#REF!=5,"20-21/2",
IF(#REF!=6,"20-21/3","Hata9")))))),
IF(#REF!+BH379=2020,
IF(#REF!=1,"20-21/1",
IF(#REF!=2,"20-21/2",
IF(#REF!=3,"20-21/3",
IF(#REF!=4,"21-22/1",
IF(#REF!=5,"21-22/2",
IF(#REF!=6,"21-22/3","Hata10")))))),
IF(#REF!+BH379=2021,
IF(#REF!=1,"21-22/1",
IF(#REF!=2,"21-22/2",
IF(#REF!=3,"21-22/3",
IF(#REF!=4,"22-23/1",
IF(#REF!=5,"22-23/2",
IF(#REF!=6,"22-23/3","Hata11")))))),
IF(#REF!+BH379=2022,
IF(#REF!=1,"22-23/1",
IF(#REF!=2,"22-23/2",
IF(#REF!=3,"22-23/3",
IF(#REF!=4,"23-24/1",
IF(#REF!=5,"23-24/2",
IF(#REF!=6,"23-24/3","Hata12")))))),
IF(#REF!+BH379=2023,
IF(#REF!=1,"23-24/1",
IF(#REF!=2,"23-24/2",
IF(#REF!=3,"23-24/3",
IF(#REF!=4,"24-25/1",
IF(#REF!=5,"24-25/2",
IF(#REF!=6,"24-25/3","Hata13")))))),
))))))))))))))
)</f>
        <v>#REF!</v>
      </c>
      <c r="G379" s="4"/>
      <c r="H379" s="2" t="s">
        <v>158</v>
      </c>
      <c r="I379" s="2">
        <v>206099</v>
      </c>
      <c r="J379" s="2" t="s">
        <v>107</v>
      </c>
      <c r="Q379" s="5">
        <v>3</v>
      </c>
      <c r="R379" s="2">
        <f>VLOOKUP($Q379,[1]sistem!$I$3:$L$10,2,FALSE)</f>
        <v>2</v>
      </c>
      <c r="S379" s="2">
        <f>VLOOKUP($Q379,[1]sistem!$I$3:$L$10,3,FALSE)</f>
        <v>1</v>
      </c>
      <c r="T379" s="2">
        <f>VLOOKUP($Q379,[1]sistem!$I$3:$L$10,4,FALSE)</f>
        <v>1</v>
      </c>
      <c r="U379" s="2" t="e">
        <f>VLOOKUP($AZ379,[1]sistem!$I$13:$L$14,2,FALSE)*#REF!</f>
        <v>#REF!</v>
      </c>
      <c r="V379" s="2" t="e">
        <f>VLOOKUP($AZ379,[1]sistem!$I$13:$L$14,3,FALSE)*#REF!</f>
        <v>#REF!</v>
      </c>
      <c r="W379" s="2" t="e">
        <f>VLOOKUP($AZ379,[1]sistem!$I$13:$L$14,4,FALSE)*#REF!</f>
        <v>#REF!</v>
      </c>
      <c r="X379" s="2" t="e">
        <f t="shared" si="129"/>
        <v>#REF!</v>
      </c>
      <c r="Y379" s="2" t="e">
        <f t="shared" si="130"/>
        <v>#REF!</v>
      </c>
      <c r="Z379" s="2" t="e">
        <f t="shared" si="131"/>
        <v>#REF!</v>
      </c>
      <c r="AA379" s="2" t="e">
        <f t="shared" si="132"/>
        <v>#REF!</v>
      </c>
      <c r="AB379" s="2">
        <f>VLOOKUP(AZ379,[1]sistem!$I$18:$J$19,2,FALSE)</f>
        <v>14</v>
      </c>
      <c r="AC379" s="2">
        <v>0.25</v>
      </c>
      <c r="AD379" s="2">
        <f>VLOOKUP($Q379,[1]sistem!$I$3:$M$10,5,FALSE)</f>
        <v>3</v>
      </c>
      <c r="AG379" s="2" t="e">
        <f>(#REF!+#REF!)*AB379</f>
        <v>#REF!</v>
      </c>
      <c r="AH379" s="2">
        <f>VLOOKUP($Q379,[1]sistem!$I$3:$N$10,6,FALSE)</f>
        <v>4</v>
      </c>
      <c r="AI379" s="2">
        <v>2</v>
      </c>
      <c r="AJ379" s="2">
        <f t="shared" si="133"/>
        <v>8</v>
      </c>
      <c r="AK379" s="2">
        <f>VLOOKUP($AZ379,[1]sistem!$I$18:$K$19,3,FALSE)</f>
        <v>14</v>
      </c>
      <c r="AL379" s="2" t="e">
        <f>AK379*#REF!</f>
        <v>#REF!</v>
      </c>
      <c r="AM379" s="2" t="e">
        <f t="shared" si="134"/>
        <v>#REF!</v>
      </c>
      <c r="AN379" s="2">
        <f t="shared" si="127"/>
        <v>25</v>
      </c>
      <c r="AO379" s="2" t="e">
        <f t="shared" si="135"/>
        <v>#REF!</v>
      </c>
      <c r="AP379" s="2" t="e">
        <f>ROUND(AO379-#REF!,0)</f>
        <v>#REF!</v>
      </c>
      <c r="AQ379" s="2" t="e">
        <f>IF(AZ379="s",IF(Q379=0,0,
IF(Q379=1,#REF!*4*4,
IF(Q379=2,0,
IF(Q379=3,#REF!*4*2,
IF(Q379=4,0,
IF(Q379=5,0,
IF(Q379=6,0,
IF(Q379=7,0)))))))),
IF(AZ379="t",
IF(Q379=0,0,
IF(Q379=1,#REF!*4*4*0.8,
IF(Q379=2,0,
IF(Q379=3,#REF!*4*2*0.8,
IF(Q379=4,0,
IF(Q379=5,0,
IF(Q379=6,0,
IF(Q379=7,0))))))))))</f>
        <v>#REF!</v>
      </c>
      <c r="AR379" s="2" t="e">
        <f>IF(AZ379="s",
IF(Q379=0,0,
IF(Q379=1,0,
IF(Q379=2,#REF!*4*2,
IF(Q379=3,#REF!*4,
IF(Q379=4,#REF!*4,
IF(Q379=5,0,
IF(Q379=6,0,
IF(Q379=7,#REF!*4)))))))),
IF(AZ379="t",
IF(Q379=0,0,
IF(Q379=1,0,
IF(Q379=2,#REF!*4*2*0.8,
IF(Q379=3,#REF!*4*0.8,
IF(Q379=4,#REF!*4*0.8,
IF(Q379=5,0,
IF(Q379=6,0,
IF(Q379=7,#REF!*4))))))))))</f>
        <v>#REF!</v>
      </c>
      <c r="AS379" s="2" t="e">
        <f>IF(AZ379="s",
IF(Q379=0,0,
IF(Q379=1,#REF!*2,
IF(Q379=2,#REF!*2,
IF(Q379=3,#REF!*2,
IF(Q379=4,#REF!*2,
IF(Q379=5,#REF!*2,
IF(Q379=6,#REF!*2,
IF(Q379=7,#REF!*2)))))))),
IF(AZ379="t",
IF(Q379=0,#REF!*2*0.8,
IF(Q379=1,#REF!*2*0.8,
IF(Q379=2,#REF!*2*0.8,
IF(Q379=3,#REF!*2*0.8,
IF(Q379=4,#REF!*2*0.8,
IF(Q379=5,#REF!*2*0.8,
IF(Q379=6,#REF!*1*0.8,
IF(Q379=7,#REF!*2))))))))))</f>
        <v>#REF!</v>
      </c>
      <c r="AT379" s="2" t="e">
        <f t="shared" si="136"/>
        <v>#REF!</v>
      </c>
      <c r="AU379" s="2" t="e">
        <f>IF(AZ379="s",
IF(Q379=0,0,
IF(Q379=1,(14-2)*(#REF!+#REF!)/4*4,
IF(Q379=2,(14-2)*(#REF!+#REF!)/4*2,
IF(Q379=3,(14-2)*(#REF!+#REF!)/4*3,
IF(Q379=4,(14-2)*(#REF!+#REF!)/4,
IF(Q379=5,(14-2)*#REF!/4,
IF(Q379=6,0,
IF(Q379=7,(14)*#REF!)))))))),
IF(AZ379="t",
IF(Q379=0,0,
IF(Q379=1,(11-2)*(#REF!+#REF!)/4*4,
IF(Q379=2,(11-2)*(#REF!+#REF!)/4*2,
IF(Q379=3,(11-2)*(#REF!+#REF!)/4*3,
IF(Q379=4,(11-2)*(#REF!+#REF!)/4,
IF(Q379=5,(11-2)*#REF!/4,
IF(Q379=6,0,
IF(Q379=7,(11)*#REF!))))))))))</f>
        <v>#REF!</v>
      </c>
      <c r="AV379" s="2" t="e">
        <f t="shared" si="137"/>
        <v>#REF!</v>
      </c>
      <c r="AW379" s="2">
        <f t="shared" si="138"/>
        <v>16</v>
      </c>
      <c r="AX379" s="2">
        <f t="shared" si="139"/>
        <v>8</v>
      </c>
      <c r="AY379" s="2" t="e">
        <f t="shared" si="140"/>
        <v>#REF!</v>
      </c>
      <c r="AZ379" s="2" t="s">
        <v>63</v>
      </c>
      <c r="BA379" s="2" t="e">
        <f>IF(BG379="A",0,IF(AZ379="s",14*#REF!,IF(AZ379="T",11*#REF!,"HATA")))</f>
        <v>#REF!</v>
      </c>
      <c r="BB379" s="2" t="e">
        <f t="shared" si="141"/>
        <v>#REF!</v>
      </c>
      <c r="BC379" s="2" t="e">
        <f t="shared" si="142"/>
        <v>#REF!</v>
      </c>
      <c r="BD379" s="2" t="e">
        <f>IF(BC379-#REF!=0,"DOĞRU","YANLIŞ")</f>
        <v>#REF!</v>
      </c>
      <c r="BE379" s="2" t="e">
        <f>#REF!-BC379</f>
        <v>#REF!</v>
      </c>
      <c r="BF379" s="2">
        <v>0</v>
      </c>
      <c r="BH379" s="2">
        <v>0</v>
      </c>
      <c r="BJ379" s="2">
        <v>3</v>
      </c>
      <c r="BL379" s="7" t="e">
        <f>#REF!*14</f>
        <v>#REF!</v>
      </c>
      <c r="BM379" s="9"/>
      <c r="BN379" s="8"/>
      <c r="BO379" s="13"/>
      <c r="BP379" s="13"/>
      <c r="BQ379" s="13"/>
      <c r="BR379" s="13"/>
      <c r="BS379" s="13"/>
      <c r="BT379" s="10"/>
      <c r="BU379" s="11"/>
      <c r="BV379" s="12"/>
      <c r="CC379" s="41"/>
      <c r="CD379" s="41"/>
      <c r="CE379" s="41"/>
      <c r="CF379" s="42"/>
      <c r="CG379" s="42"/>
      <c r="CH379" s="42"/>
      <c r="CI379" s="42"/>
      <c r="CJ379" s="42"/>
      <c r="CK379" s="42"/>
    </row>
    <row r="380" spans="1:89" hidden="1" x14ac:dyDescent="0.25">
      <c r="A380" s="2" t="s">
        <v>351</v>
      </c>
      <c r="B380" s="2" t="s">
        <v>352</v>
      </c>
      <c r="C380" s="2" t="s">
        <v>352</v>
      </c>
      <c r="D380" s="4" t="s">
        <v>60</v>
      </c>
      <c r="E380" s="4" t="s">
        <v>60</v>
      </c>
      <c r="F380" s="5" t="e">
        <f>IF(AZ380="S",
IF(#REF!+BH380=2012,
IF(#REF!=1,"12-13/1",
IF(#REF!=2,"12-13/2",
IF(#REF!=3,"13-14/1",
IF(#REF!=4,"13-14/2","Hata1")))),
IF(#REF!+BH380=2013,
IF(#REF!=1,"13-14/1",
IF(#REF!=2,"13-14/2",
IF(#REF!=3,"14-15/1",
IF(#REF!=4,"14-15/2","Hata2")))),
IF(#REF!+BH380=2014,
IF(#REF!=1,"14-15/1",
IF(#REF!=2,"14-15/2",
IF(#REF!=3,"15-16/1",
IF(#REF!=4,"15-16/2","Hata3")))),
IF(#REF!+BH380=2015,
IF(#REF!=1,"15-16/1",
IF(#REF!=2,"15-16/2",
IF(#REF!=3,"16-17/1",
IF(#REF!=4,"16-17/2","Hata4")))),
IF(#REF!+BH380=2016,
IF(#REF!=1,"16-17/1",
IF(#REF!=2,"16-17/2",
IF(#REF!=3,"17-18/1",
IF(#REF!=4,"17-18/2","Hata5")))),
IF(#REF!+BH380=2017,
IF(#REF!=1,"17-18/1",
IF(#REF!=2,"17-18/2",
IF(#REF!=3,"18-19/1",
IF(#REF!=4,"18-19/2","Hata6")))),
IF(#REF!+BH380=2018,
IF(#REF!=1,"18-19/1",
IF(#REF!=2,"18-19/2",
IF(#REF!=3,"19-20/1",
IF(#REF!=4,"19-20/2","Hata7")))),
IF(#REF!+BH380=2019,
IF(#REF!=1,"19-20/1",
IF(#REF!=2,"19-20/2",
IF(#REF!=3,"20-21/1",
IF(#REF!=4,"20-21/2","Hata8")))),
IF(#REF!+BH380=2020,
IF(#REF!=1,"20-21/1",
IF(#REF!=2,"20-21/2",
IF(#REF!=3,"21-22/1",
IF(#REF!=4,"21-22/2","Hata9")))),
IF(#REF!+BH380=2021,
IF(#REF!=1,"21-22/1",
IF(#REF!=2,"21-22/2",
IF(#REF!=3,"22-23/1",
IF(#REF!=4,"22-23/2","Hata10")))),
IF(#REF!+BH380=2022,
IF(#REF!=1,"22-23/1",
IF(#REF!=2,"22-23/2",
IF(#REF!=3,"23-24/1",
IF(#REF!=4,"23-24/2","Hata11")))),
IF(#REF!+BH380=2023,
IF(#REF!=1,"23-24/1",
IF(#REF!=2,"23-24/2",
IF(#REF!=3,"24-25/1",
IF(#REF!=4,"24-25/2","Hata12")))),
)))))))))))),
IF(AZ380="T",
IF(#REF!+BH380=2012,
IF(#REF!=1,"12-13/1",
IF(#REF!=2,"12-13/2",
IF(#REF!=3,"12-13/3",
IF(#REF!=4,"13-14/1",
IF(#REF!=5,"13-14/2",
IF(#REF!=6,"13-14/3","Hata1")))))),
IF(#REF!+BH380=2013,
IF(#REF!=1,"13-14/1",
IF(#REF!=2,"13-14/2",
IF(#REF!=3,"13-14/3",
IF(#REF!=4,"14-15/1",
IF(#REF!=5,"14-15/2",
IF(#REF!=6,"14-15/3","Hata2")))))),
IF(#REF!+BH380=2014,
IF(#REF!=1,"14-15/1",
IF(#REF!=2,"14-15/2",
IF(#REF!=3,"14-15/3",
IF(#REF!=4,"15-16/1",
IF(#REF!=5,"15-16/2",
IF(#REF!=6,"15-16/3","Hata3")))))),
IF(AND(#REF!+#REF!&gt;2014,#REF!+#REF!&lt;2015,BH380=1),
IF(#REF!=0.1,"14-15/0.1",
IF(#REF!=0.2,"14-15/0.2",
IF(#REF!=0.3,"14-15/0.3","Hata4"))),
IF(#REF!+BH380=2015,
IF(#REF!=1,"15-16/1",
IF(#REF!=2,"15-16/2",
IF(#REF!=3,"15-16/3",
IF(#REF!=4,"16-17/1",
IF(#REF!=5,"16-17/2",
IF(#REF!=6,"16-17/3","Hata5")))))),
IF(#REF!+BH380=2016,
IF(#REF!=1,"16-17/1",
IF(#REF!=2,"16-17/2",
IF(#REF!=3,"16-17/3",
IF(#REF!=4,"17-18/1",
IF(#REF!=5,"17-18/2",
IF(#REF!=6,"17-18/3","Hata6")))))),
IF(#REF!+BH380=2017,
IF(#REF!=1,"17-18/1",
IF(#REF!=2,"17-18/2",
IF(#REF!=3,"17-18/3",
IF(#REF!=4,"18-19/1",
IF(#REF!=5,"18-19/2",
IF(#REF!=6,"18-19/3","Hata7")))))),
IF(#REF!+BH380=2018,
IF(#REF!=1,"18-19/1",
IF(#REF!=2,"18-19/2",
IF(#REF!=3,"18-19/3",
IF(#REF!=4,"19-20/1",
IF(#REF!=5," 19-20/2",
IF(#REF!=6,"19-20/3","Hata8")))))),
IF(#REF!+BH380=2019,
IF(#REF!=1,"19-20/1",
IF(#REF!=2,"19-20/2",
IF(#REF!=3,"19-20/3",
IF(#REF!=4,"20-21/1",
IF(#REF!=5,"20-21/2",
IF(#REF!=6,"20-21/3","Hata9")))))),
IF(#REF!+BH380=2020,
IF(#REF!=1,"20-21/1",
IF(#REF!=2,"20-21/2",
IF(#REF!=3,"20-21/3",
IF(#REF!=4,"21-22/1",
IF(#REF!=5,"21-22/2",
IF(#REF!=6,"21-22/3","Hata10")))))),
IF(#REF!+BH380=2021,
IF(#REF!=1,"21-22/1",
IF(#REF!=2,"21-22/2",
IF(#REF!=3,"21-22/3",
IF(#REF!=4,"22-23/1",
IF(#REF!=5,"22-23/2",
IF(#REF!=6,"22-23/3","Hata11")))))),
IF(#REF!+BH380=2022,
IF(#REF!=1,"22-23/1",
IF(#REF!=2,"22-23/2",
IF(#REF!=3,"22-23/3",
IF(#REF!=4,"23-24/1",
IF(#REF!=5,"23-24/2",
IF(#REF!=6,"23-24/3","Hata12")))))),
IF(#REF!+BH380=2023,
IF(#REF!=1,"23-24/1",
IF(#REF!=2,"23-24/2",
IF(#REF!=3,"23-24/3",
IF(#REF!=4,"24-25/1",
IF(#REF!=5,"24-25/2",
IF(#REF!=6,"24-25/3","Hata13")))))),
))))))))))))))
)</f>
        <v>#REF!</v>
      </c>
      <c r="G380" s="4"/>
      <c r="H380" s="2" t="s">
        <v>158</v>
      </c>
      <c r="I380" s="2">
        <v>206099</v>
      </c>
      <c r="J380" s="2" t="s">
        <v>107</v>
      </c>
      <c r="Q380" s="5">
        <v>2</v>
      </c>
      <c r="R380" s="2">
        <f>VLOOKUP($Q380,[1]sistem!$I$3:$L$10,2,FALSE)</f>
        <v>0</v>
      </c>
      <c r="S380" s="2">
        <f>VLOOKUP($Q380,[1]sistem!$I$3:$L$10,3,FALSE)</f>
        <v>2</v>
      </c>
      <c r="T380" s="2">
        <f>VLOOKUP($Q380,[1]sistem!$I$3:$L$10,4,FALSE)</f>
        <v>1</v>
      </c>
      <c r="U380" s="2" t="e">
        <f>VLOOKUP($AZ380,[1]sistem!$I$13:$L$14,2,FALSE)*#REF!</f>
        <v>#REF!</v>
      </c>
      <c r="V380" s="2" t="e">
        <f>VLOOKUP($AZ380,[1]sistem!$I$13:$L$14,3,FALSE)*#REF!</f>
        <v>#REF!</v>
      </c>
      <c r="W380" s="2" t="e">
        <f>VLOOKUP($AZ380,[1]sistem!$I$13:$L$14,4,FALSE)*#REF!</f>
        <v>#REF!</v>
      </c>
      <c r="X380" s="2" t="e">
        <f t="shared" si="129"/>
        <v>#REF!</v>
      </c>
      <c r="Y380" s="2" t="e">
        <f t="shared" si="130"/>
        <v>#REF!</v>
      </c>
      <c r="Z380" s="2" t="e">
        <f t="shared" si="131"/>
        <v>#REF!</v>
      </c>
      <c r="AA380" s="2" t="e">
        <f t="shared" si="132"/>
        <v>#REF!</v>
      </c>
      <c r="AB380" s="2">
        <f>VLOOKUP(AZ380,[1]sistem!$I$18:$J$19,2,FALSE)</f>
        <v>14</v>
      </c>
      <c r="AC380" s="2">
        <v>0.25</v>
      </c>
      <c r="AD380" s="2">
        <f>VLOOKUP($Q380,[1]sistem!$I$3:$M$10,5,FALSE)</f>
        <v>2</v>
      </c>
      <c r="AG380" s="2" t="e">
        <f>(#REF!+#REF!)*AB380</f>
        <v>#REF!</v>
      </c>
      <c r="AH380" s="2">
        <f>VLOOKUP($Q380,[1]sistem!$I$3:$N$10,6,FALSE)</f>
        <v>3</v>
      </c>
      <c r="AI380" s="2">
        <v>2</v>
      </c>
      <c r="AJ380" s="2">
        <f t="shared" si="133"/>
        <v>6</v>
      </c>
      <c r="AK380" s="2">
        <f>VLOOKUP($AZ380,[1]sistem!$I$18:$K$19,3,FALSE)</f>
        <v>14</v>
      </c>
      <c r="AL380" s="2" t="e">
        <f>AK380*#REF!</f>
        <v>#REF!</v>
      </c>
      <c r="AM380" s="2" t="e">
        <f t="shared" si="134"/>
        <v>#REF!</v>
      </c>
      <c r="AN380" s="2">
        <f t="shared" si="127"/>
        <v>25</v>
      </c>
      <c r="AO380" s="2" t="e">
        <f t="shared" si="135"/>
        <v>#REF!</v>
      </c>
      <c r="AP380" s="2" t="e">
        <f>ROUND(AO380-#REF!,0)</f>
        <v>#REF!</v>
      </c>
      <c r="AQ380" s="2">
        <f>IF(AZ380="s",IF(Q380=0,0,
IF(Q380=1,#REF!*4*4,
IF(Q380=2,0,
IF(Q380=3,#REF!*4*2,
IF(Q380=4,0,
IF(Q380=5,0,
IF(Q380=6,0,
IF(Q380=7,0)))))))),
IF(AZ380="t",
IF(Q380=0,0,
IF(Q380=1,#REF!*4*4*0.8,
IF(Q380=2,0,
IF(Q380=3,#REF!*4*2*0.8,
IF(Q380=4,0,
IF(Q380=5,0,
IF(Q380=6,0,
IF(Q380=7,0))))))))))</f>
        <v>0</v>
      </c>
      <c r="AR380" s="2" t="e">
        <f>IF(AZ380="s",
IF(Q380=0,0,
IF(Q380=1,0,
IF(Q380=2,#REF!*4*2,
IF(Q380=3,#REF!*4,
IF(Q380=4,#REF!*4,
IF(Q380=5,0,
IF(Q380=6,0,
IF(Q380=7,#REF!*4)))))))),
IF(AZ380="t",
IF(Q380=0,0,
IF(Q380=1,0,
IF(Q380=2,#REF!*4*2*0.8,
IF(Q380=3,#REF!*4*0.8,
IF(Q380=4,#REF!*4*0.8,
IF(Q380=5,0,
IF(Q380=6,0,
IF(Q380=7,#REF!*4))))))))))</f>
        <v>#REF!</v>
      </c>
      <c r="AS380" s="2" t="e">
        <f>IF(AZ380="s",
IF(Q380=0,0,
IF(Q380=1,#REF!*2,
IF(Q380=2,#REF!*2,
IF(Q380=3,#REF!*2,
IF(Q380=4,#REF!*2,
IF(Q380=5,#REF!*2,
IF(Q380=6,#REF!*2,
IF(Q380=7,#REF!*2)))))))),
IF(AZ380="t",
IF(Q380=0,#REF!*2*0.8,
IF(Q380=1,#REF!*2*0.8,
IF(Q380=2,#REF!*2*0.8,
IF(Q380=3,#REF!*2*0.8,
IF(Q380=4,#REF!*2*0.8,
IF(Q380=5,#REF!*2*0.8,
IF(Q380=6,#REF!*1*0.8,
IF(Q380=7,#REF!*2))))))))))</f>
        <v>#REF!</v>
      </c>
      <c r="AT380" s="2" t="e">
        <f t="shared" si="136"/>
        <v>#REF!</v>
      </c>
      <c r="AU380" s="2" t="e">
        <f>IF(AZ380="s",
IF(Q380=0,0,
IF(Q380=1,(14-2)*(#REF!+#REF!)/4*4,
IF(Q380=2,(14-2)*(#REF!+#REF!)/4*2,
IF(Q380=3,(14-2)*(#REF!+#REF!)/4*3,
IF(Q380=4,(14-2)*(#REF!+#REF!)/4,
IF(Q380=5,(14-2)*#REF!/4,
IF(Q380=6,0,
IF(Q380=7,(14)*#REF!)))))))),
IF(AZ380="t",
IF(Q380=0,0,
IF(Q380=1,(11-2)*(#REF!+#REF!)/4*4,
IF(Q380=2,(11-2)*(#REF!+#REF!)/4*2,
IF(Q380=3,(11-2)*(#REF!+#REF!)/4*3,
IF(Q380=4,(11-2)*(#REF!+#REF!)/4,
IF(Q380=5,(11-2)*#REF!/4,
IF(Q380=6,0,
IF(Q380=7,(11)*#REF!))))))))))</f>
        <v>#REF!</v>
      </c>
      <c r="AV380" s="2" t="e">
        <f t="shared" si="137"/>
        <v>#REF!</v>
      </c>
      <c r="AW380" s="2">
        <f t="shared" si="138"/>
        <v>12</v>
      </c>
      <c r="AX380" s="2">
        <f t="shared" si="139"/>
        <v>6</v>
      </c>
      <c r="AY380" s="2" t="e">
        <f t="shared" si="140"/>
        <v>#REF!</v>
      </c>
      <c r="AZ380" s="2" t="s">
        <v>63</v>
      </c>
      <c r="BA380" s="2" t="e">
        <f>IF(BG380="A",0,IF(AZ380="s",14*#REF!,IF(AZ380="T",11*#REF!,"HATA")))</f>
        <v>#REF!</v>
      </c>
      <c r="BB380" s="2" t="e">
        <f t="shared" si="141"/>
        <v>#REF!</v>
      </c>
      <c r="BC380" s="2" t="e">
        <f t="shared" si="142"/>
        <v>#REF!</v>
      </c>
      <c r="BD380" s="2" t="e">
        <f>IF(BC380-#REF!=0,"DOĞRU","YANLIŞ")</f>
        <v>#REF!</v>
      </c>
      <c r="BE380" s="2" t="e">
        <f>#REF!-BC380</f>
        <v>#REF!</v>
      </c>
      <c r="BF380" s="2">
        <v>0</v>
      </c>
      <c r="BH380" s="2">
        <v>0</v>
      </c>
      <c r="BJ380" s="2">
        <v>2</v>
      </c>
      <c r="BL380" s="7" t="e">
        <f>#REF!*14</f>
        <v>#REF!</v>
      </c>
      <c r="BM380" s="9"/>
      <c r="BN380" s="8"/>
      <c r="BO380" s="13"/>
      <c r="BP380" s="13"/>
      <c r="BQ380" s="13"/>
      <c r="BR380" s="13"/>
      <c r="BS380" s="13"/>
      <c r="BT380" s="10"/>
      <c r="BU380" s="11"/>
      <c r="BV380" s="12"/>
      <c r="CC380" s="41"/>
      <c r="CD380" s="41"/>
      <c r="CE380" s="41"/>
      <c r="CF380" s="42"/>
      <c r="CG380" s="42"/>
      <c r="CH380" s="42"/>
      <c r="CI380" s="42"/>
      <c r="CJ380" s="42"/>
      <c r="CK380" s="42"/>
    </row>
    <row r="381" spans="1:89" hidden="1" x14ac:dyDescent="0.25">
      <c r="A381" s="2" t="s">
        <v>139</v>
      </c>
      <c r="B381" s="2" t="s">
        <v>132</v>
      </c>
      <c r="C381" s="2" t="s">
        <v>132</v>
      </c>
      <c r="D381" s="4" t="s">
        <v>60</v>
      </c>
      <c r="E381" s="4" t="s">
        <v>60</v>
      </c>
      <c r="F381" s="5" t="e">
        <f>IF(AZ381="S",
IF(#REF!+BH381=2012,
IF(#REF!=1,"12-13/1",
IF(#REF!=2,"12-13/2",
IF(#REF!=3,"13-14/1",
IF(#REF!=4,"13-14/2","Hata1")))),
IF(#REF!+BH381=2013,
IF(#REF!=1,"13-14/1",
IF(#REF!=2,"13-14/2",
IF(#REF!=3,"14-15/1",
IF(#REF!=4,"14-15/2","Hata2")))),
IF(#REF!+BH381=2014,
IF(#REF!=1,"14-15/1",
IF(#REF!=2,"14-15/2",
IF(#REF!=3,"15-16/1",
IF(#REF!=4,"15-16/2","Hata3")))),
IF(#REF!+BH381=2015,
IF(#REF!=1,"15-16/1",
IF(#REF!=2,"15-16/2",
IF(#REF!=3,"16-17/1",
IF(#REF!=4,"16-17/2","Hata4")))),
IF(#REF!+BH381=2016,
IF(#REF!=1,"16-17/1",
IF(#REF!=2,"16-17/2",
IF(#REF!=3,"17-18/1",
IF(#REF!=4,"17-18/2","Hata5")))),
IF(#REF!+BH381=2017,
IF(#REF!=1,"17-18/1",
IF(#REF!=2,"17-18/2",
IF(#REF!=3,"18-19/1",
IF(#REF!=4,"18-19/2","Hata6")))),
IF(#REF!+BH381=2018,
IF(#REF!=1,"18-19/1",
IF(#REF!=2,"18-19/2",
IF(#REF!=3,"19-20/1",
IF(#REF!=4,"19-20/2","Hata7")))),
IF(#REF!+BH381=2019,
IF(#REF!=1,"19-20/1",
IF(#REF!=2,"19-20/2",
IF(#REF!=3,"20-21/1",
IF(#REF!=4,"20-21/2","Hata8")))),
IF(#REF!+BH381=2020,
IF(#REF!=1,"20-21/1",
IF(#REF!=2,"20-21/2",
IF(#REF!=3,"21-22/1",
IF(#REF!=4,"21-22/2","Hata9")))),
IF(#REF!+BH381=2021,
IF(#REF!=1,"21-22/1",
IF(#REF!=2,"21-22/2",
IF(#REF!=3,"22-23/1",
IF(#REF!=4,"22-23/2","Hata10")))),
IF(#REF!+BH381=2022,
IF(#REF!=1,"22-23/1",
IF(#REF!=2,"22-23/2",
IF(#REF!=3,"23-24/1",
IF(#REF!=4,"23-24/2","Hata11")))),
IF(#REF!+BH381=2023,
IF(#REF!=1,"23-24/1",
IF(#REF!=2,"23-24/2",
IF(#REF!=3,"24-25/1",
IF(#REF!=4,"24-25/2","Hata12")))),
)))))))))))),
IF(AZ381="T",
IF(#REF!+BH381=2012,
IF(#REF!=1,"12-13/1",
IF(#REF!=2,"12-13/2",
IF(#REF!=3,"12-13/3",
IF(#REF!=4,"13-14/1",
IF(#REF!=5,"13-14/2",
IF(#REF!=6,"13-14/3","Hata1")))))),
IF(#REF!+BH381=2013,
IF(#REF!=1,"13-14/1",
IF(#REF!=2,"13-14/2",
IF(#REF!=3,"13-14/3",
IF(#REF!=4,"14-15/1",
IF(#REF!=5,"14-15/2",
IF(#REF!=6,"14-15/3","Hata2")))))),
IF(#REF!+BH381=2014,
IF(#REF!=1,"14-15/1",
IF(#REF!=2,"14-15/2",
IF(#REF!=3,"14-15/3",
IF(#REF!=4,"15-16/1",
IF(#REF!=5,"15-16/2",
IF(#REF!=6,"15-16/3","Hata3")))))),
IF(AND(#REF!+#REF!&gt;2014,#REF!+#REF!&lt;2015,BH381=1),
IF(#REF!=0.1,"14-15/0.1",
IF(#REF!=0.2,"14-15/0.2",
IF(#REF!=0.3,"14-15/0.3","Hata4"))),
IF(#REF!+BH381=2015,
IF(#REF!=1,"15-16/1",
IF(#REF!=2,"15-16/2",
IF(#REF!=3,"15-16/3",
IF(#REF!=4,"16-17/1",
IF(#REF!=5,"16-17/2",
IF(#REF!=6,"16-17/3","Hata5")))))),
IF(#REF!+BH381=2016,
IF(#REF!=1,"16-17/1",
IF(#REF!=2,"16-17/2",
IF(#REF!=3,"16-17/3",
IF(#REF!=4,"17-18/1",
IF(#REF!=5,"17-18/2",
IF(#REF!=6,"17-18/3","Hata6")))))),
IF(#REF!+BH381=2017,
IF(#REF!=1,"17-18/1",
IF(#REF!=2,"17-18/2",
IF(#REF!=3,"17-18/3",
IF(#REF!=4,"18-19/1",
IF(#REF!=5,"18-19/2",
IF(#REF!=6,"18-19/3","Hata7")))))),
IF(#REF!+BH381=2018,
IF(#REF!=1,"18-19/1",
IF(#REF!=2,"18-19/2",
IF(#REF!=3,"18-19/3",
IF(#REF!=4,"19-20/1",
IF(#REF!=5," 19-20/2",
IF(#REF!=6,"19-20/3","Hata8")))))),
IF(#REF!+BH381=2019,
IF(#REF!=1,"19-20/1",
IF(#REF!=2,"19-20/2",
IF(#REF!=3,"19-20/3",
IF(#REF!=4,"20-21/1",
IF(#REF!=5,"20-21/2",
IF(#REF!=6,"20-21/3","Hata9")))))),
IF(#REF!+BH381=2020,
IF(#REF!=1,"20-21/1",
IF(#REF!=2,"20-21/2",
IF(#REF!=3,"20-21/3",
IF(#REF!=4,"21-22/1",
IF(#REF!=5,"21-22/2",
IF(#REF!=6,"21-22/3","Hata10")))))),
IF(#REF!+BH381=2021,
IF(#REF!=1,"21-22/1",
IF(#REF!=2,"21-22/2",
IF(#REF!=3,"21-22/3",
IF(#REF!=4,"22-23/1",
IF(#REF!=5,"22-23/2",
IF(#REF!=6,"22-23/3","Hata11")))))),
IF(#REF!+BH381=2022,
IF(#REF!=1,"22-23/1",
IF(#REF!=2,"22-23/2",
IF(#REF!=3,"22-23/3",
IF(#REF!=4,"23-24/1",
IF(#REF!=5,"23-24/2",
IF(#REF!=6,"23-24/3","Hata12")))))),
IF(#REF!+BH381=2023,
IF(#REF!=1,"23-24/1",
IF(#REF!=2,"23-24/2",
IF(#REF!=3,"23-24/3",
IF(#REF!=4,"24-25/1",
IF(#REF!=5,"24-25/2",
IF(#REF!=6,"24-25/3","Hata13")))))),
))))))))))))))
)</f>
        <v>#REF!</v>
      </c>
      <c r="G381" s="4"/>
      <c r="H381" s="2" t="s">
        <v>158</v>
      </c>
      <c r="I381" s="2">
        <v>206099</v>
      </c>
      <c r="J381" s="2" t="s">
        <v>107</v>
      </c>
      <c r="O381" s="2" t="s">
        <v>135</v>
      </c>
      <c r="P381" s="2" t="s">
        <v>135</v>
      </c>
      <c r="Q381" s="5">
        <v>7</v>
      </c>
      <c r="R381" s="2">
        <f>VLOOKUP($Q381,[1]sistem!$I$3:$L$10,2,FALSE)</f>
        <v>0</v>
      </c>
      <c r="S381" s="2">
        <f>VLOOKUP($Q381,[1]sistem!$I$3:$L$10,3,FALSE)</f>
        <v>1</v>
      </c>
      <c r="T381" s="2">
        <f>VLOOKUP($Q381,[1]sistem!$I$3:$L$10,4,FALSE)</f>
        <v>1</v>
      </c>
      <c r="U381" s="2" t="e">
        <f>VLOOKUP($AZ381,[1]sistem!$I$13:$L$14,2,FALSE)*#REF!</f>
        <v>#REF!</v>
      </c>
      <c r="V381" s="2" t="e">
        <f>VLOOKUP($AZ381,[1]sistem!$I$13:$L$14,3,FALSE)*#REF!</f>
        <v>#REF!</v>
      </c>
      <c r="W381" s="2" t="e">
        <f>VLOOKUP($AZ381,[1]sistem!$I$13:$L$14,4,FALSE)*#REF!</f>
        <v>#REF!</v>
      </c>
      <c r="X381" s="2" t="e">
        <f t="shared" si="129"/>
        <v>#REF!</v>
      </c>
      <c r="Y381" s="2" t="e">
        <f t="shared" si="130"/>
        <v>#REF!</v>
      </c>
      <c r="Z381" s="2" t="e">
        <f t="shared" si="131"/>
        <v>#REF!</v>
      </c>
      <c r="AA381" s="2" t="e">
        <f t="shared" si="132"/>
        <v>#REF!</v>
      </c>
      <c r="AB381" s="2">
        <f>VLOOKUP(AZ381,[1]sistem!$I$18:$J$19,2,FALSE)</f>
        <v>14</v>
      </c>
      <c r="AC381" s="2">
        <v>0.25</v>
      </c>
      <c r="AD381" s="2">
        <f>VLOOKUP($Q381,[1]sistem!$I$3:$M$10,5,FALSE)</f>
        <v>1</v>
      </c>
      <c r="AG381" s="2" t="e">
        <f>(#REF!+#REF!)*AB381</f>
        <v>#REF!</v>
      </c>
      <c r="AH381" s="2">
        <f>VLOOKUP($Q381,[1]sistem!$I$3:$N$10,6,FALSE)</f>
        <v>2</v>
      </c>
      <c r="AI381" s="2">
        <v>2</v>
      </c>
      <c r="AJ381" s="2">
        <f t="shared" si="133"/>
        <v>4</v>
      </c>
      <c r="AK381" s="2">
        <f>VLOOKUP($AZ381,[1]sistem!$I$18:$K$19,3,FALSE)</f>
        <v>14</v>
      </c>
      <c r="AL381" s="2" t="e">
        <f>AK381*#REF!</f>
        <v>#REF!</v>
      </c>
      <c r="AM381" s="2" t="e">
        <f t="shared" si="134"/>
        <v>#REF!</v>
      </c>
      <c r="AN381" s="2">
        <f t="shared" si="127"/>
        <v>25</v>
      </c>
      <c r="AO381" s="2" t="e">
        <f t="shared" si="135"/>
        <v>#REF!</v>
      </c>
      <c r="AP381" s="2" t="e">
        <f>ROUND(AO381-#REF!,0)</f>
        <v>#REF!</v>
      </c>
      <c r="AQ381" s="2">
        <f>IF(AZ381="s",IF(Q381=0,0,
IF(Q381=1,#REF!*4*4,
IF(Q381=2,0,
IF(Q381=3,#REF!*4*2,
IF(Q381=4,0,
IF(Q381=5,0,
IF(Q381=6,0,
IF(Q381=7,0)))))))),
IF(AZ381="t",
IF(Q381=0,0,
IF(Q381=1,#REF!*4*4*0.8,
IF(Q381=2,0,
IF(Q381=3,#REF!*4*2*0.8,
IF(Q381=4,0,
IF(Q381=5,0,
IF(Q381=6,0,
IF(Q381=7,0))))))))))</f>
        <v>0</v>
      </c>
      <c r="AR381" s="2" t="e">
        <f>IF(AZ381="s",
IF(Q381=0,0,
IF(Q381=1,0,
IF(Q381=2,#REF!*4*2,
IF(Q381=3,#REF!*4,
IF(Q381=4,#REF!*4,
IF(Q381=5,0,
IF(Q381=6,0,
IF(Q381=7,#REF!*4)))))))),
IF(AZ381="t",
IF(Q381=0,0,
IF(Q381=1,0,
IF(Q381=2,#REF!*4*2*0.8,
IF(Q381=3,#REF!*4*0.8,
IF(Q381=4,#REF!*4*0.8,
IF(Q381=5,0,
IF(Q381=6,0,
IF(Q381=7,#REF!*4))))))))))</f>
        <v>#REF!</v>
      </c>
      <c r="AS381" s="2" t="e">
        <f>IF(AZ381="s",
IF(Q381=0,0,
IF(Q381=1,#REF!*2,
IF(Q381=2,#REF!*2,
IF(Q381=3,#REF!*2,
IF(Q381=4,#REF!*2,
IF(Q381=5,#REF!*2,
IF(Q381=6,#REF!*2,
IF(Q381=7,#REF!*2)))))))),
IF(AZ381="t",
IF(Q381=0,#REF!*2*0.8,
IF(Q381=1,#REF!*2*0.8,
IF(Q381=2,#REF!*2*0.8,
IF(Q381=3,#REF!*2*0.8,
IF(Q381=4,#REF!*2*0.8,
IF(Q381=5,#REF!*2*0.8,
IF(Q381=6,#REF!*1*0.8,
IF(Q381=7,#REF!*2))))))))))</f>
        <v>#REF!</v>
      </c>
      <c r="AT381" s="2" t="e">
        <f t="shared" si="136"/>
        <v>#REF!</v>
      </c>
      <c r="AU381" s="2" t="e">
        <f>IF(AZ381="s",
IF(Q381=0,0,
IF(Q381=1,(14-2)*(#REF!+#REF!)/4*4,
IF(Q381=2,(14-2)*(#REF!+#REF!)/4*2,
IF(Q381=3,(14-2)*(#REF!+#REF!)/4*3,
IF(Q381=4,(14-2)*(#REF!+#REF!)/4,
IF(Q381=5,(14-2)*#REF!/4,
IF(Q381=6,0,
IF(Q381=7,(14)*#REF!)))))))),
IF(AZ381="t",
IF(Q381=0,0,
IF(Q381=1,(11-2)*(#REF!+#REF!)/4*4,
IF(Q381=2,(11-2)*(#REF!+#REF!)/4*2,
IF(Q381=3,(11-2)*(#REF!+#REF!)/4*3,
IF(Q381=4,(11-2)*(#REF!+#REF!)/4,
IF(Q381=5,(11-2)*#REF!/4,
IF(Q381=6,0,
IF(Q381=7,(11)*#REF!))))))))))</f>
        <v>#REF!</v>
      </c>
      <c r="AV381" s="2" t="e">
        <f t="shared" si="137"/>
        <v>#REF!</v>
      </c>
      <c r="AW381" s="2">
        <f t="shared" si="138"/>
        <v>8</v>
      </c>
      <c r="AX381" s="2">
        <f t="shared" si="139"/>
        <v>4</v>
      </c>
      <c r="AY381" s="2" t="e">
        <f t="shared" si="140"/>
        <v>#REF!</v>
      </c>
      <c r="AZ381" s="2" t="s">
        <v>63</v>
      </c>
      <c r="BA381" s="2">
        <f>IF(BG381="A",0,IF(AZ381="s",14*#REF!,IF(AZ381="T",11*#REF!,"HATA")))</f>
        <v>0</v>
      </c>
      <c r="BB381" s="2" t="e">
        <f t="shared" si="141"/>
        <v>#REF!</v>
      </c>
      <c r="BC381" s="2" t="e">
        <f t="shared" si="142"/>
        <v>#REF!</v>
      </c>
      <c r="BD381" s="2" t="e">
        <f>IF(BC381-#REF!=0,"DOĞRU","YANLIŞ")</f>
        <v>#REF!</v>
      </c>
      <c r="BE381" s="2" t="e">
        <f>#REF!-BC381</f>
        <v>#REF!</v>
      </c>
      <c r="BF381" s="2">
        <v>0</v>
      </c>
      <c r="BG381" s="2" t="s">
        <v>110</v>
      </c>
      <c r="BH381" s="2">
        <v>0</v>
      </c>
      <c r="BJ381" s="2">
        <v>7</v>
      </c>
      <c r="BL381" s="7" t="e">
        <f>#REF!*14</f>
        <v>#REF!</v>
      </c>
      <c r="BM381" s="9"/>
      <c r="BN381" s="8"/>
      <c r="BO381" s="13"/>
      <c r="BP381" s="13"/>
      <c r="BQ381" s="13"/>
      <c r="BR381" s="13"/>
      <c r="BS381" s="13"/>
      <c r="BT381" s="10"/>
      <c r="BU381" s="11"/>
      <c r="BV381" s="12"/>
      <c r="CC381" s="41"/>
      <c r="CD381" s="41"/>
      <c r="CE381" s="41"/>
      <c r="CF381" s="42"/>
      <c r="CG381" s="42"/>
      <c r="CH381" s="42"/>
      <c r="CI381" s="42"/>
      <c r="CJ381" s="42"/>
      <c r="CK381" s="42"/>
    </row>
    <row r="382" spans="1:89" hidden="1" x14ac:dyDescent="0.25">
      <c r="A382" s="2" t="s">
        <v>576</v>
      </c>
      <c r="B382" s="2" t="s">
        <v>577</v>
      </c>
      <c r="C382" s="2" t="s">
        <v>577</v>
      </c>
      <c r="D382" s="4" t="s">
        <v>171</v>
      </c>
      <c r="E382" s="4">
        <v>1</v>
      </c>
      <c r="F382" s="5" t="e">
        <f>IF(AZ382="S",
IF(#REF!+BH382=2012,
IF(#REF!=1,"12-13/1",
IF(#REF!=2,"12-13/2",
IF(#REF!=3,"13-14/1",
IF(#REF!=4,"13-14/2","Hata1")))),
IF(#REF!+BH382=2013,
IF(#REF!=1,"13-14/1",
IF(#REF!=2,"13-14/2",
IF(#REF!=3,"14-15/1",
IF(#REF!=4,"14-15/2","Hata2")))),
IF(#REF!+BH382=2014,
IF(#REF!=1,"14-15/1",
IF(#REF!=2,"14-15/2",
IF(#REF!=3,"15-16/1",
IF(#REF!=4,"15-16/2","Hata3")))),
IF(#REF!+BH382=2015,
IF(#REF!=1,"15-16/1",
IF(#REF!=2,"15-16/2",
IF(#REF!=3,"16-17/1",
IF(#REF!=4,"16-17/2","Hata4")))),
IF(#REF!+BH382=2016,
IF(#REF!=1,"16-17/1",
IF(#REF!=2,"16-17/2",
IF(#REF!=3,"17-18/1",
IF(#REF!=4,"17-18/2","Hata5")))),
IF(#REF!+BH382=2017,
IF(#REF!=1,"17-18/1",
IF(#REF!=2,"17-18/2",
IF(#REF!=3,"18-19/1",
IF(#REF!=4,"18-19/2","Hata6")))),
IF(#REF!+BH382=2018,
IF(#REF!=1,"18-19/1",
IF(#REF!=2,"18-19/2",
IF(#REF!=3,"19-20/1",
IF(#REF!=4,"19-20/2","Hata7")))),
IF(#REF!+BH382=2019,
IF(#REF!=1,"19-20/1",
IF(#REF!=2,"19-20/2",
IF(#REF!=3,"20-21/1",
IF(#REF!=4,"20-21/2","Hata8")))),
IF(#REF!+BH382=2020,
IF(#REF!=1,"20-21/1",
IF(#REF!=2,"20-21/2",
IF(#REF!=3,"21-22/1",
IF(#REF!=4,"21-22/2","Hata9")))),
IF(#REF!+BH382=2021,
IF(#REF!=1,"21-22/1",
IF(#REF!=2,"21-22/2",
IF(#REF!=3,"22-23/1",
IF(#REF!=4,"22-23/2","Hata10")))),
IF(#REF!+BH382=2022,
IF(#REF!=1,"22-23/1",
IF(#REF!=2,"22-23/2",
IF(#REF!=3,"23-24/1",
IF(#REF!=4,"23-24/2","Hata11")))),
IF(#REF!+BH382=2023,
IF(#REF!=1,"23-24/1",
IF(#REF!=2,"23-24/2",
IF(#REF!=3,"24-25/1",
IF(#REF!=4,"24-25/2","Hata12")))),
)))))))))))),
IF(AZ382="T",
IF(#REF!+BH382=2012,
IF(#REF!=1,"12-13/1",
IF(#REF!=2,"12-13/2",
IF(#REF!=3,"12-13/3",
IF(#REF!=4,"13-14/1",
IF(#REF!=5,"13-14/2",
IF(#REF!=6,"13-14/3","Hata1")))))),
IF(#REF!+BH382=2013,
IF(#REF!=1,"13-14/1",
IF(#REF!=2,"13-14/2",
IF(#REF!=3,"13-14/3",
IF(#REF!=4,"14-15/1",
IF(#REF!=5,"14-15/2",
IF(#REF!=6,"14-15/3","Hata2")))))),
IF(#REF!+BH382=2014,
IF(#REF!=1,"14-15/1",
IF(#REF!=2,"14-15/2",
IF(#REF!=3,"14-15/3",
IF(#REF!=4,"15-16/1",
IF(#REF!=5,"15-16/2",
IF(#REF!=6,"15-16/3","Hata3")))))),
IF(AND(#REF!+#REF!&gt;2014,#REF!+#REF!&lt;2015,BH382=1),
IF(#REF!=0.1,"14-15/0.1",
IF(#REF!=0.2,"14-15/0.2",
IF(#REF!=0.3,"14-15/0.3","Hata4"))),
IF(#REF!+BH382=2015,
IF(#REF!=1,"15-16/1",
IF(#REF!=2,"15-16/2",
IF(#REF!=3,"15-16/3",
IF(#REF!=4,"16-17/1",
IF(#REF!=5,"16-17/2",
IF(#REF!=6,"16-17/3","Hata5")))))),
IF(#REF!+BH382=2016,
IF(#REF!=1,"16-17/1",
IF(#REF!=2,"16-17/2",
IF(#REF!=3,"16-17/3",
IF(#REF!=4,"17-18/1",
IF(#REF!=5,"17-18/2",
IF(#REF!=6,"17-18/3","Hata6")))))),
IF(#REF!+BH382=2017,
IF(#REF!=1,"17-18/1",
IF(#REF!=2,"17-18/2",
IF(#REF!=3,"17-18/3",
IF(#REF!=4,"18-19/1",
IF(#REF!=5,"18-19/2",
IF(#REF!=6,"18-19/3","Hata7")))))),
IF(#REF!+BH382=2018,
IF(#REF!=1,"18-19/1",
IF(#REF!=2,"18-19/2",
IF(#REF!=3,"18-19/3",
IF(#REF!=4,"19-20/1",
IF(#REF!=5," 19-20/2",
IF(#REF!=6,"19-20/3","Hata8")))))),
IF(#REF!+BH382=2019,
IF(#REF!=1,"19-20/1",
IF(#REF!=2,"19-20/2",
IF(#REF!=3,"19-20/3",
IF(#REF!=4,"20-21/1",
IF(#REF!=5,"20-21/2",
IF(#REF!=6,"20-21/3","Hata9")))))),
IF(#REF!+BH382=2020,
IF(#REF!=1,"20-21/1",
IF(#REF!=2,"20-21/2",
IF(#REF!=3,"20-21/3",
IF(#REF!=4,"21-22/1",
IF(#REF!=5,"21-22/2",
IF(#REF!=6,"21-22/3","Hata10")))))),
IF(#REF!+BH382=2021,
IF(#REF!=1,"21-22/1",
IF(#REF!=2,"21-22/2",
IF(#REF!=3,"21-22/3",
IF(#REF!=4,"22-23/1",
IF(#REF!=5,"22-23/2",
IF(#REF!=6,"22-23/3","Hata11")))))),
IF(#REF!+BH382=2022,
IF(#REF!=1,"22-23/1",
IF(#REF!=2,"22-23/2",
IF(#REF!=3,"22-23/3",
IF(#REF!=4,"23-24/1",
IF(#REF!=5,"23-24/2",
IF(#REF!=6,"23-24/3","Hata12")))))),
IF(#REF!+BH382=2023,
IF(#REF!=1,"23-24/1",
IF(#REF!=2,"23-24/2",
IF(#REF!=3,"23-24/3",
IF(#REF!=4,"24-25/1",
IF(#REF!=5,"24-25/2",
IF(#REF!=6,"24-25/3","Hata13")))))),
))))))))))))))
)</f>
        <v>#REF!</v>
      </c>
      <c r="G382" s="4"/>
      <c r="H382" s="2" t="s">
        <v>158</v>
      </c>
      <c r="I382" s="2">
        <v>206099</v>
      </c>
      <c r="J382" s="2" t="s">
        <v>107</v>
      </c>
      <c r="Q382" s="5">
        <v>4</v>
      </c>
      <c r="R382" s="2">
        <f>VLOOKUP($Q382,[1]sistem!$I$3:$L$10,2,FALSE)</f>
        <v>0</v>
      </c>
      <c r="S382" s="2">
        <f>VLOOKUP($Q382,[1]sistem!$I$3:$L$10,3,FALSE)</f>
        <v>1</v>
      </c>
      <c r="T382" s="2">
        <f>VLOOKUP($Q382,[1]sistem!$I$3:$L$10,4,FALSE)</f>
        <v>1</v>
      </c>
      <c r="U382" s="2" t="e">
        <f>VLOOKUP($AZ382,[1]sistem!$I$13:$L$14,2,FALSE)*#REF!</f>
        <v>#REF!</v>
      </c>
      <c r="V382" s="2" t="e">
        <f>VLOOKUP($AZ382,[1]sistem!$I$13:$L$14,3,FALSE)*#REF!</f>
        <v>#REF!</v>
      </c>
      <c r="W382" s="2" t="e">
        <f>VLOOKUP($AZ382,[1]sistem!$I$13:$L$14,4,FALSE)*#REF!</f>
        <v>#REF!</v>
      </c>
      <c r="X382" s="2" t="e">
        <f t="shared" si="129"/>
        <v>#REF!</v>
      </c>
      <c r="Y382" s="2" t="e">
        <f t="shared" si="130"/>
        <v>#REF!</v>
      </c>
      <c r="Z382" s="2" t="e">
        <f t="shared" si="131"/>
        <v>#REF!</v>
      </c>
      <c r="AA382" s="2" t="e">
        <f t="shared" si="132"/>
        <v>#REF!</v>
      </c>
      <c r="AB382" s="2">
        <f>VLOOKUP(AZ382,[1]sistem!$I$18:$J$19,2,FALSE)</f>
        <v>14</v>
      </c>
      <c r="AC382" s="2">
        <v>0.25</v>
      </c>
      <c r="AD382" s="2">
        <f>VLOOKUP($Q382,[1]sistem!$I$3:$M$10,5,FALSE)</f>
        <v>1</v>
      </c>
      <c r="AE382" s="2">
        <v>4</v>
      </c>
      <c r="AG382" s="2">
        <f>AE382*AK382</f>
        <v>56</v>
      </c>
      <c r="AH382" s="2">
        <f>VLOOKUP($Q382,[1]sistem!$I$3:$N$10,6,FALSE)</f>
        <v>2</v>
      </c>
      <c r="AI382" s="2">
        <v>2</v>
      </c>
      <c r="AJ382" s="2">
        <f t="shared" si="133"/>
        <v>4</v>
      </c>
      <c r="AK382" s="2">
        <f>VLOOKUP($AZ382,[1]sistem!$I$18:$K$19,3,FALSE)</f>
        <v>14</v>
      </c>
      <c r="AL382" s="2" t="e">
        <f>AK382*#REF!</f>
        <v>#REF!</v>
      </c>
      <c r="AM382" s="2" t="e">
        <f t="shared" si="134"/>
        <v>#REF!</v>
      </c>
      <c r="AN382" s="2">
        <f t="shared" si="127"/>
        <v>25</v>
      </c>
      <c r="AO382" s="2" t="e">
        <f t="shared" si="135"/>
        <v>#REF!</v>
      </c>
      <c r="AP382" s="2" t="e">
        <f>ROUND(AO382-#REF!,0)</f>
        <v>#REF!</v>
      </c>
      <c r="AQ382" s="2">
        <f>IF(AZ382="s",IF(Q382=0,0,
IF(Q382=1,#REF!*4*4,
IF(Q382=2,0,
IF(Q382=3,#REF!*4*2,
IF(Q382=4,0,
IF(Q382=5,0,
IF(Q382=6,0,
IF(Q382=7,0)))))))),
IF(AZ382="t",
IF(Q382=0,0,
IF(Q382=1,#REF!*4*4*0.8,
IF(Q382=2,0,
IF(Q382=3,#REF!*4*2*0.8,
IF(Q382=4,0,
IF(Q382=5,0,
IF(Q382=6,0,
IF(Q382=7,0))))))))))</f>
        <v>0</v>
      </c>
      <c r="AR382" s="2" t="e">
        <f>IF(AZ382="s",
IF(Q382=0,0,
IF(Q382=1,0,
IF(Q382=2,#REF!*4*2,
IF(Q382=3,#REF!*4,
IF(Q382=4,#REF!*4,
IF(Q382=5,0,
IF(Q382=6,0,
IF(Q382=7,#REF!*4)))))))),
IF(AZ382="t",
IF(Q382=0,0,
IF(Q382=1,0,
IF(Q382=2,#REF!*4*2*0.8,
IF(Q382=3,#REF!*4*0.8,
IF(Q382=4,#REF!*4*0.8,
IF(Q382=5,0,
IF(Q382=6,0,
IF(Q382=7,#REF!*4))))))))))</f>
        <v>#REF!</v>
      </c>
      <c r="AS382" s="2" t="e">
        <f>IF(AZ382="s",
IF(Q382=0,0,
IF(Q382=1,#REF!*2,
IF(Q382=2,#REF!*2,
IF(Q382=3,#REF!*2,
IF(Q382=4,#REF!*2,
IF(Q382=5,#REF!*2,
IF(Q382=6,#REF!*2,
IF(Q382=7,#REF!*2)))))))),
IF(AZ382="t",
IF(Q382=0,#REF!*2*0.8,
IF(Q382=1,#REF!*2*0.8,
IF(Q382=2,#REF!*2*0.8,
IF(Q382=3,#REF!*2*0.8,
IF(Q382=4,#REF!*2*0.8,
IF(Q382=5,#REF!*2*0.8,
IF(Q382=6,#REF!*1*0.8,
IF(Q382=7,#REF!*2))))))))))</f>
        <v>#REF!</v>
      </c>
      <c r="AT382" s="2" t="e">
        <f t="shared" si="136"/>
        <v>#REF!</v>
      </c>
      <c r="AU382" s="2" t="e">
        <f>IF(AZ382="s",
IF(Q382=0,0,
IF(Q382=1,(14-2)*(#REF!+#REF!)/4*4,
IF(Q382=2,(14-2)*(#REF!+#REF!)/4*2,
IF(Q382=3,(14-2)*(#REF!+#REF!)/4*3,
IF(Q382=4,(14-2)*(#REF!+#REF!)/4,
IF(Q382=5,(14-2)*#REF!/4,
IF(Q382=6,0,
IF(Q382=7,(14)*#REF!)))))))),
IF(AZ382="t",
IF(Q382=0,0,
IF(Q382=1,(11-2)*(#REF!+#REF!)/4*4,
IF(Q382=2,(11-2)*(#REF!+#REF!)/4*2,
IF(Q382=3,(11-2)*(#REF!+#REF!)/4*3,
IF(Q382=4,(11-2)*(#REF!+#REF!)/4,
IF(Q382=5,(11-2)*#REF!/4,
IF(Q382=6,0,
IF(Q382=7,(11)*#REF!))))))))))</f>
        <v>#REF!</v>
      </c>
      <c r="AV382" s="2" t="e">
        <f t="shared" si="137"/>
        <v>#REF!</v>
      </c>
      <c r="AW382" s="2">
        <f t="shared" si="138"/>
        <v>8</v>
      </c>
      <c r="AX382" s="2">
        <f t="shared" si="139"/>
        <v>4</v>
      </c>
      <c r="AY382" s="2" t="e">
        <f t="shared" si="140"/>
        <v>#REF!</v>
      </c>
      <c r="AZ382" s="2" t="s">
        <v>63</v>
      </c>
      <c r="BA382" s="2" t="e">
        <f>IF(BG382="A",0,IF(AZ382="s",14*#REF!,IF(AZ382="T",11*#REF!,"HATA")))</f>
        <v>#REF!</v>
      </c>
      <c r="BB382" s="2" t="e">
        <f t="shared" si="141"/>
        <v>#REF!</v>
      </c>
      <c r="BC382" s="2" t="e">
        <f t="shared" si="142"/>
        <v>#REF!</v>
      </c>
      <c r="BD382" s="2" t="e">
        <f>IF(BC382-#REF!=0,"DOĞRU","YANLIŞ")</f>
        <v>#REF!</v>
      </c>
      <c r="BE382" s="2" t="e">
        <f>#REF!-BC382</f>
        <v>#REF!</v>
      </c>
      <c r="BF382" s="2">
        <v>0</v>
      </c>
      <c r="BH382" s="2">
        <v>0</v>
      </c>
      <c r="BJ382" s="2">
        <v>4</v>
      </c>
      <c r="BL382" s="7" t="e">
        <f>#REF!*14</f>
        <v>#REF!</v>
      </c>
      <c r="BM382" s="9"/>
      <c r="BN382" s="8"/>
      <c r="BO382" s="13"/>
      <c r="BP382" s="13"/>
      <c r="BQ382" s="13"/>
      <c r="BR382" s="13"/>
      <c r="BS382" s="13"/>
      <c r="BT382" s="10"/>
      <c r="BU382" s="11"/>
      <c r="BV382" s="12"/>
      <c r="CC382" s="41"/>
      <c r="CD382" s="41"/>
      <c r="CE382" s="41"/>
      <c r="CF382" s="42"/>
      <c r="CG382" s="42"/>
      <c r="CH382" s="42"/>
      <c r="CI382" s="42"/>
      <c r="CJ382" s="42"/>
      <c r="CK382" s="42"/>
    </row>
    <row r="383" spans="1:89" hidden="1" x14ac:dyDescent="0.25">
      <c r="A383" s="2" t="s">
        <v>245</v>
      </c>
      <c r="B383" s="2" t="s">
        <v>246</v>
      </c>
      <c r="C383" s="2" t="s">
        <v>246</v>
      </c>
      <c r="D383" s="4" t="s">
        <v>60</v>
      </c>
      <c r="E383" s="4" t="s">
        <v>60</v>
      </c>
      <c r="F383" s="5" t="e">
        <f>IF(AZ383="S",
IF(#REF!+BH383=2012,
IF(#REF!=1,"12-13/1",
IF(#REF!=2,"12-13/2",
IF(#REF!=3,"13-14/1",
IF(#REF!=4,"13-14/2","Hata1")))),
IF(#REF!+BH383=2013,
IF(#REF!=1,"13-14/1",
IF(#REF!=2,"13-14/2",
IF(#REF!=3,"14-15/1",
IF(#REF!=4,"14-15/2","Hata2")))),
IF(#REF!+BH383=2014,
IF(#REF!=1,"14-15/1",
IF(#REF!=2,"14-15/2",
IF(#REF!=3,"15-16/1",
IF(#REF!=4,"15-16/2","Hata3")))),
IF(#REF!+BH383=2015,
IF(#REF!=1,"15-16/1",
IF(#REF!=2,"15-16/2",
IF(#REF!=3,"16-17/1",
IF(#REF!=4,"16-17/2","Hata4")))),
IF(#REF!+BH383=2016,
IF(#REF!=1,"16-17/1",
IF(#REF!=2,"16-17/2",
IF(#REF!=3,"17-18/1",
IF(#REF!=4,"17-18/2","Hata5")))),
IF(#REF!+BH383=2017,
IF(#REF!=1,"17-18/1",
IF(#REF!=2,"17-18/2",
IF(#REF!=3,"18-19/1",
IF(#REF!=4,"18-19/2","Hata6")))),
IF(#REF!+BH383=2018,
IF(#REF!=1,"18-19/1",
IF(#REF!=2,"18-19/2",
IF(#REF!=3,"19-20/1",
IF(#REF!=4,"19-20/2","Hata7")))),
IF(#REF!+BH383=2019,
IF(#REF!=1,"19-20/1",
IF(#REF!=2,"19-20/2",
IF(#REF!=3,"20-21/1",
IF(#REF!=4,"20-21/2","Hata8")))),
IF(#REF!+BH383=2020,
IF(#REF!=1,"20-21/1",
IF(#REF!=2,"20-21/2",
IF(#REF!=3,"21-22/1",
IF(#REF!=4,"21-22/2","Hata9")))),
IF(#REF!+BH383=2021,
IF(#REF!=1,"21-22/1",
IF(#REF!=2,"21-22/2",
IF(#REF!=3,"22-23/1",
IF(#REF!=4,"22-23/2","Hata10")))),
IF(#REF!+BH383=2022,
IF(#REF!=1,"22-23/1",
IF(#REF!=2,"22-23/2",
IF(#REF!=3,"23-24/1",
IF(#REF!=4,"23-24/2","Hata11")))),
IF(#REF!+BH383=2023,
IF(#REF!=1,"23-24/1",
IF(#REF!=2,"23-24/2",
IF(#REF!=3,"24-25/1",
IF(#REF!=4,"24-25/2","Hata12")))),
)))))))))))),
IF(AZ383="T",
IF(#REF!+BH383=2012,
IF(#REF!=1,"12-13/1",
IF(#REF!=2,"12-13/2",
IF(#REF!=3,"12-13/3",
IF(#REF!=4,"13-14/1",
IF(#REF!=5,"13-14/2",
IF(#REF!=6,"13-14/3","Hata1")))))),
IF(#REF!+BH383=2013,
IF(#REF!=1,"13-14/1",
IF(#REF!=2,"13-14/2",
IF(#REF!=3,"13-14/3",
IF(#REF!=4,"14-15/1",
IF(#REF!=5,"14-15/2",
IF(#REF!=6,"14-15/3","Hata2")))))),
IF(#REF!+BH383=2014,
IF(#REF!=1,"14-15/1",
IF(#REF!=2,"14-15/2",
IF(#REF!=3,"14-15/3",
IF(#REF!=4,"15-16/1",
IF(#REF!=5,"15-16/2",
IF(#REF!=6,"15-16/3","Hata3")))))),
IF(AND(#REF!+#REF!&gt;2014,#REF!+#REF!&lt;2015,BH383=1),
IF(#REF!=0.1,"14-15/0.1",
IF(#REF!=0.2,"14-15/0.2",
IF(#REF!=0.3,"14-15/0.3","Hata4"))),
IF(#REF!+BH383=2015,
IF(#REF!=1,"15-16/1",
IF(#REF!=2,"15-16/2",
IF(#REF!=3,"15-16/3",
IF(#REF!=4,"16-17/1",
IF(#REF!=5,"16-17/2",
IF(#REF!=6,"16-17/3","Hata5")))))),
IF(#REF!+BH383=2016,
IF(#REF!=1,"16-17/1",
IF(#REF!=2,"16-17/2",
IF(#REF!=3,"16-17/3",
IF(#REF!=4,"17-18/1",
IF(#REF!=5,"17-18/2",
IF(#REF!=6,"17-18/3","Hata6")))))),
IF(#REF!+BH383=2017,
IF(#REF!=1,"17-18/1",
IF(#REF!=2,"17-18/2",
IF(#REF!=3,"17-18/3",
IF(#REF!=4,"18-19/1",
IF(#REF!=5,"18-19/2",
IF(#REF!=6,"18-19/3","Hata7")))))),
IF(#REF!+BH383=2018,
IF(#REF!=1,"18-19/1",
IF(#REF!=2,"18-19/2",
IF(#REF!=3,"18-19/3",
IF(#REF!=4,"19-20/1",
IF(#REF!=5," 19-20/2",
IF(#REF!=6,"19-20/3","Hata8")))))),
IF(#REF!+BH383=2019,
IF(#REF!=1,"19-20/1",
IF(#REF!=2,"19-20/2",
IF(#REF!=3,"19-20/3",
IF(#REF!=4,"20-21/1",
IF(#REF!=5,"20-21/2",
IF(#REF!=6,"20-21/3","Hata9")))))),
IF(#REF!+BH383=2020,
IF(#REF!=1,"20-21/1",
IF(#REF!=2,"20-21/2",
IF(#REF!=3,"20-21/3",
IF(#REF!=4,"21-22/1",
IF(#REF!=5,"21-22/2",
IF(#REF!=6,"21-22/3","Hata10")))))),
IF(#REF!+BH383=2021,
IF(#REF!=1,"21-22/1",
IF(#REF!=2,"21-22/2",
IF(#REF!=3,"21-22/3",
IF(#REF!=4,"22-23/1",
IF(#REF!=5,"22-23/2",
IF(#REF!=6,"22-23/3","Hata11")))))),
IF(#REF!+BH383=2022,
IF(#REF!=1,"22-23/1",
IF(#REF!=2,"22-23/2",
IF(#REF!=3,"22-23/3",
IF(#REF!=4,"23-24/1",
IF(#REF!=5,"23-24/2",
IF(#REF!=6,"23-24/3","Hata12")))))),
IF(#REF!+BH383=2023,
IF(#REF!=1,"23-24/1",
IF(#REF!=2,"23-24/2",
IF(#REF!=3,"23-24/3",
IF(#REF!=4,"24-25/1",
IF(#REF!=5,"24-25/2",
IF(#REF!=6,"24-25/3","Hata13")))))),
))))))))))))))
)</f>
        <v>#REF!</v>
      </c>
      <c r="G383" s="4"/>
      <c r="H383" s="2" t="s">
        <v>158</v>
      </c>
      <c r="I383" s="2">
        <v>206099</v>
      </c>
      <c r="J383" s="2" t="s">
        <v>107</v>
      </c>
      <c r="L383" s="2">
        <v>4358</v>
      </c>
      <c r="Q383" s="5">
        <v>0</v>
      </c>
      <c r="R383" s="2">
        <f>VLOOKUP($Q383,[1]sistem!$I$3:$L$10,2,FALSE)</f>
        <v>0</v>
      </c>
      <c r="S383" s="2">
        <f>VLOOKUP($Q383,[1]sistem!$I$3:$L$10,3,FALSE)</f>
        <v>0</v>
      </c>
      <c r="T383" s="2">
        <f>VLOOKUP($Q383,[1]sistem!$I$3:$L$10,4,FALSE)</f>
        <v>0</v>
      </c>
      <c r="U383" s="2" t="e">
        <f>VLOOKUP($AZ383,[1]sistem!$I$13:$L$14,2,FALSE)*#REF!</f>
        <v>#REF!</v>
      </c>
      <c r="V383" s="2" t="e">
        <f>VLOOKUP($AZ383,[1]sistem!$I$13:$L$14,3,FALSE)*#REF!</f>
        <v>#REF!</v>
      </c>
      <c r="W383" s="2" t="e">
        <f>VLOOKUP($AZ383,[1]sistem!$I$13:$L$14,4,FALSE)*#REF!</f>
        <v>#REF!</v>
      </c>
      <c r="X383" s="2" t="e">
        <f t="shared" si="129"/>
        <v>#REF!</v>
      </c>
      <c r="Y383" s="2" t="e">
        <f t="shared" si="130"/>
        <v>#REF!</v>
      </c>
      <c r="Z383" s="2" t="e">
        <f t="shared" si="131"/>
        <v>#REF!</v>
      </c>
      <c r="AA383" s="2" t="e">
        <f t="shared" si="132"/>
        <v>#REF!</v>
      </c>
      <c r="AB383" s="2">
        <f>VLOOKUP(AZ383,[1]sistem!$I$18:$J$19,2,FALSE)</f>
        <v>11</v>
      </c>
      <c r="AC383" s="2">
        <v>0.25</v>
      </c>
      <c r="AD383" s="2">
        <f>VLOOKUP($Q383,[1]sistem!$I$3:$M$10,5,FALSE)</f>
        <v>0</v>
      </c>
      <c r="AG383" s="2" t="e">
        <f>(#REF!+#REF!)*AB383</f>
        <v>#REF!</v>
      </c>
      <c r="AH383" s="2">
        <f>VLOOKUP($Q383,[1]sistem!$I$3:$N$10,6,FALSE)</f>
        <v>0</v>
      </c>
      <c r="AI383" s="2">
        <v>2</v>
      </c>
      <c r="AJ383" s="2">
        <f t="shared" si="133"/>
        <v>0</v>
      </c>
      <c r="AK383" s="2">
        <f>VLOOKUP($AZ383,[1]sistem!$I$18:$K$19,3,FALSE)</f>
        <v>11</v>
      </c>
      <c r="AL383" s="2" t="e">
        <f>AK383*#REF!</f>
        <v>#REF!</v>
      </c>
      <c r="AM383" s="2" t="e">
        <f t="shared" si="134"/>
        <v>#REF!</v>
      </c>
      <c r="AN383" s="2">
        <f t="shared" si="127"/>
        <v>25</v>
      </c>
      <c r="AO383" s="2" t="e">
        <f t="shared" si="135"/>
        <v>#REF!</v>
      </c>
      <c r="AP383" s="2" t="e">
        <f>ROUND(AO383-#REF!,0)</f>
        <v>#REF!</v>
      </c>
      <c r="AQ383" s="2">
        <f>IF(AZ383="s",IF(Q383=0,0,
IF(Q383=1,#REF!*4*4,
IF(Q383=2,0,
IF(Q383=3,#REF!*4*2,
IF(Q383=4,0,
IF(Q383=5,0,
IF(Q383=6,0,
IF(Q383=7,0)))))))),
IF(AZ383="t",
IF(Q383=0,0,
IF(Q383=1,#REF!*4*4*0.8,
IF(Q383=2,0,
IF(Q383=3,#REF!*4*2*0.8,
IF(Q383=4,0,
IF(Q383=5,0,
IF(Q383=6,0,
IF(Q383=7,0))))))))))</f>
        <v>0</v>
      </c>
      <c r="AR383" s="2">
        <f>IF(AZ383="s",
IF(Q383=0,0,
IF(Q383=1,0,
IF(Q383=2,#REF!*4*2,
IF(Q383=3,#REF!*4,
IF(Q383=4,#REF!*4,
IF(Q383=5,0,
IF(Q383=6,0,
IF(Q383=7,#REF!*4)))))))),
IF(AZ383="t",
IF(Q383=0,0,
IF(Q383=1,0,
IF(Q383=2,#REF!*4*2*0.8,
IF(Q383=3,#REF!*4*0.8,
IF(Q383=4,#REF!*4*0.8,
IF(Q383=5,0,
IF(Q383=6,0,
IF(Q383=7,#REF!*4))))))))))</f>
        <v>0</v>
      </c>
      <c r="AS383" s="2" t="e">
        <f>IF(AZ383="s",
IF(Q383=0,0,
IF(Q383=1,#REF!*2,
IF(Q383=2,#REF!*2,
IF(Q383=3,#REF!*2,
IF(Q383=4,#REF!*2,
IF(Q383=5,#REF!*2,
IF(Q383=6,#REF!*2,
IF(Q383=7,#REF!*2)))))))),
IF(AZ383="t",
IF(Q383=0,#REF!*2*0.8,
IF(Q383=1,#REF!*2*0.8,
IF(Q383=2,#REF!*2*0.8,
IF(Q383=3,#REF!*2*0.8,
IF(Q383=4,#REF!*2*0.8,
IF(Q383=5,#REF!*2*0.8,
IF(Q383=6,#REF!*1*0.8,
IF(Q383=7,#REF!*2))))))))))</f>
        <v>#REF!</v>
      </c>
      <c r="AT383" s="2" t="e">
        <f t="shared" si="136"/>
        <v>#REF!</v>
      </c>
      <c r="AU383" s="2">
        <f>IF(AZ383="s",
IF(Q383=0,0,
IF(Q383=1,(14-2)*(#REF!+#REF!)/4*4,
IF(Q383=2,(14-2)*(#REF!+#REF!)/4*2,
IF(Q383=3,(14-2)*(#REF!+#REF!)/4*3,
IF(Q383=4,(14-2)*(#REF!+#REF!)/4,
IF(Q383=5,(14-2)*#REF!/4,
IF(Q383=6,0,
IF(Q383=7,(14)*#REF!)))))))),
IF(AZ383="t",
IF(Q383=0,0,
IF(Q383=1,(11-2)*(#REF!+#REF!)/4*4,
IF(Q383=2,(11-2)*(#REF!+#REF!)/4*2,
IF(Q383=3,(11-2)*(#REF!+#REF!)/4*3,
IF(Q383=4,(11-2)*(#REF!+#REF!)/4,
IF(Q383=5,(11-2)*#REF!/4,
IF(Q383=6,0,
IF(Q383=7,(11)*#REF!))))))))))</f>
        <v>0</v>
      </c>
      <c r="AV383" s="2" t="e">
        <f t="shared" si="137"/>
        <v>#REF!</v>
      </c>
      <c r="AW383" s="2">
        <f t="shared" si="138"/>
        <v>0</v>
      </c>
      <c r="AX383" s="2">
        <f t="shared" si="139"/>
        <v>0</v>
      </c>
      <c r="AY383" s="2" t="e">
        <f t="shared" si="140"/>
        <v>#REF!</v>
      </c>
      <c r="AZ383" s="2" t="s">
        <v>81</v>
      </c>
      <c r="BA383" s="2" t="e">
        <f>IF(BG383="A",0,IF(AZ383="s",14*#REF!,IF(AZ383="T",11*#REF!,"HATA")))</f>
        <v>#REF!</v>
      </c>
      <c r="BB383" s="2" t="e">
        <f t="shared" si="141"/>
        <v>#REF!</v>
      </c>
      <c r="BC383" s="2" t="e">
        <f t="shared" si="142"/>
        <v>#REF!</v>
      </c>
      <c r="BD383" s="2" t="e">
        <f>IF(BC383-#REF!=0,"DOĞRU","YANLIŞ")</f>
        <v>#REF!</v>
      </c>
      <c r="BE383" s="2" t="e">
        <f>#REF!-BC383</f>
        <v>#REF!</v>
      </c>
      <c r="BF383" s="2">
        <v>0</v>
      </c>
      <c r="BH383" s="2">
        <v>0</v>
      </c>
      <c r="BJ383" s="2">
        <v>0</v>
      </c>
      <c r="BL383" s="7" t="e">
        <f>#REF!*14</f>
        <v>#REF!</v>
      </c>
      <c r="BM383" s="9"/>
      <c r="BN383" s="8"/>
      <c r="BO383" s="13"/>
      <c r="BP383" s="13"/>
      <c r="BQ383" s="13"/>
      <c r="BR383" s="13"/>
      <c r="BS383" s="13"/>
      <c r="BT383" s="10"/>
      <c r="BU383" s="11"/>
      <c r="BV383" s="12"/>
      <c r="CC383" s="41"/>
      <c r="CD383" s="41"/>
      <c r="CE383" s="41"/>
      <c r="CF383" s="42"/>
      <c r="CG383" s="42"/>
      <c r="CH383" s="42"/>
      <c r="CI383" s="42"/>
      <c r="CJ383" s="42"/>
      <c r="CK383" s="42"/>
    </row>
    <row r="384" spans="1:89" hidden="1" x14ac:dyDescent="0.25">
      <c r="A384" s="54" t="s">
        <v>256</v>
      </c>
      <c r="B384" s="54" t="s">
        <v>257</v>
      </c>
      <c r="C384" s="2" t="s">
        <v>257</v>
      </c>
      <c r="D384" s="4" t="s">
        <v>60</v>
      </c>
      <c r="E384" s="4" t="s">
        <v>60</v>
      </c>
      <c r="F384" s="5" t="e">
        <f>IF(AZ384="S",
IF(#REF!+BH384=2012,
IF(#REF!=1,"12-13/1",
IF(#REF!=2,"12-13/2",
IF(#REF!=3,"13-14/1",
IF(#REF!=4,"13-14/2","Hata1")))),
IF(#REF!+BH384=2013,
IF(#REF!=1,"13-14/1",
IF(#REF!=2,"13-14/2",
IF(#REF!=3,"14-15/1",
IF(#REF!=4,"14-15/2","Hata2")))),
IF(#REF!+BH384=2014,
IF(#REF!=1,"14-15/1",
IF(#REF!=2,"14-15/2",
IF(#REF!=3,"15-16/1",
IF(#REF!=4,"15-16/2","Hata3")))),
IF(#REF!+BH384=2015,
IF(#REF!=1,"15-16/1",
IF(#REF!=2,"15-16/2",
IF(#REF!=3,"16-17/1",
IF(#REF!=4,"16-17/2","Hata4")))),
IF(#REF!+BH384=2016,
IF(#REF!=1,"16-17/1",
IF(#REF!=2,"16-17/2",
IF(#REF!=3,"17-18/1",
IF(#REF!=4,"17-18/2","Hata5")))),
IF(#REF!+BH384=2017,
IF(#REF!=1,"17-18/1",
IF(#REF!=2,"17-18/2",
IF(#REF!=3,"18-19/1",
IF(#REF!=4,"18-19/2","Hata6")))),
IF(#REF!+BH384=2018,
IF(#REF!=1,"18-19/1",
IF(#REF!=2,"18-19/2",
IF(#REF!=3,"19-20/1",
IF(#REF!=4,"19-20/2","Hata7")))),
IF(#REF!+BH384=2019,
IF(#REF!=1,"19-20/1",
IF(#REF!=2,"19-20/2",
IF(#REF!=3,"20-21/1",
IF(#REF!=4,"20-21/2","Hata8")))),
IF(#REF!+BH384=2020,
IF(#REF!=1,"20-21/1",
IF(#REF!=2,"20-21/2",
IF(#REF!=3,"21-22/1",
IF(#REF!=4,"21-22/2","Hata9")))),
IF(#REF!+BH384=2021,
IF(#REF!=1,"21-22/1",
IF(#REF!=2,"21-22/2",
IF(#REF!=3,"22-23/1",
IF(#REF!=4,"22-23/2","Hata10")))),
IF(#REF!+BH384=2022,
IF(#REF!=1,"22-23/1",
IF(#REF!=2,"22-23/2",
IF(#REF!=3,"23-24/1",
IF(#REF!=4,"23-24/2","Hata11")))),
IF(#REF!+BH384=2023,
IF(#REF!=1,"23-24/1",
IF(#REF!=2,"23-24/2",
IF(#REF!=3,"24-25/1",
IF(#REF!=4,"24-25/2","Hata12")))),
)))))))))))),
IF(AZ384="T",
IF(#REF!+BH384=2012,
IF(#REF!=1,"12-13/1",
IF(#REF!=2,"12-13/2",
IF(#REF!=3,"12-13/3",
IF(#REF!=4,"13-14/1",
IF(#REF!=5,"13-14/2",
IF(#REF!=6,"13-14/3","Hata1")))))),
IF(#REF!+BH384=2013,
IF(#REF!=1,"13-14/1",
IF(#REF!=2,"13-14/2",
IF(#REF!=3,"13-14/3",
IF(#REF!=4,"14-15/1",
IF(#REF!=5,"14-15/2",
IF(#REF!=6,"14-15/3","Hata2")))))),
IF(#REF!+BH384=2014,
IF(#REF!=1,"14-15/1",
IF(#REF!=2,"14-15/2",
IF(#REF!=3,"14-15/3",
IF(#REF!=4,"15-16/1",
IF(#REF!=5,"15-16/2",
IF(#REF!=6,"15-16/3","Hata3")))))),
IF(AND(#REF!+#REF!&gt;2014,#REF!+#REF!&lt;2015,BH384=1),
IF(#REF!=0.1,"14-15/0.1",
IF(#REF!=0.2,"14-15/0.2",
IF(#REF!=0.3,"14-15/0.3","Hata4"))),
IF(#REF!+BH384=2015,
IF(#REF!=1,"15-16/1",
IF(#REF!=2,"15-16/2",
IF(#REF!=3,"15-16/3",
IF(#REF!=4,"16-17/1",
IF(#REF!=5,"16-17/2",
IF(#REF!=6,"16-17/3","Hata5")))))),
IF(#REF!+BH384=2016,
IF(#REF!=1,"16-17/1",
IF(#REF!=2,"16-17/2",
IF(#REF!=3,"16-17/3",
IF(#REF!=4,"17-18/1",
IF(#REF!=5,"17-18/2",
IF(#REF!=6,"17-18/3","Hata6")))))),
IF(#REF!+BH384=2017,
IF(#REF!=1,"17-18/1",
IF(#REF!=2,"17-18/2",
IF(#REF!=3,"17-18/3",
IF(#REF!=4,"18-19/1",
IF(#REF!=5,"18-19/2",
IF(#REF!=6,"18-19/3","Hata7")))))),
IF(#REF!+BH384=2018,
IF(#REF!=1,"18-19/1",
IF(#REF!=2,"18-19/2",
IF(#REF!=3,"18-19/3",
IF(#REF!=4,"19-20/1",
IF(#REF!=5," 19-20/2",
IF(#REF!=6,"19-20/3","Hata8")))))),
IF(#REF!+BH384=2019,
IF(#REF!=1,"19-20/1",
IF(#REF!=2,"19-20/2",
IF(#REF!=3,"19-20/3",
IF(#REF!=4,"20-21/1",
IF(#REF!=5,"20-21/2",
IF(#REF!=6,"20-21/3","Hata9")))))),
IF(#REF!+BH384=2020,
IF(#REF!=1,"20-21/1",
IF(#REF!=2,"20-21/2",
IF(#REF!=3,"20-21/3",
IF(#REF!=4,"21-22/1",
IF(#REF!=5,"21-22/2",
IF(#REF!=6,"21-22/3","Hata10")))))),
IF(#REF!+BH384=2021,
IF(#REF!=1,"21-22/1",
IF(#REF!=2,"21-22/2",
IF(#REF!=3,"21-22/3",
IF(#REF!=4,"22-23/1",
IF(#REF!=5,"22-23/2",
IF(#REF!=6,"22-23/3","Hata11")))))),
IF(#REF!+BH384=2022,
IF(#REF!=1,"22-23/1",
IF(#REF!=2,"22-23/2",
IF(#REF!=3,"22-23/3",
IF(#REF!=4,"23-24/1",
IF(#REF!=5,"23-24/2",
IF(#REF!=6,"23-24/3","Hata12")))))),
IF(#REF!+BH384=2023,
IF(#REF!=1,"23-24/1",
IF(#REF!=2,"23-24/2",
IF(#REF!=3,"23-24/3",
IF(#REF!=4,"24-25/1",
IF(#REF!=5,"24-25/2",
IF(#REF!=6,"24-25/3","Hata13")))))),
))))))))))))))
)</f>
        <v>#REF!</v>
      </c>
      <c r="G384" s="4"/>
      <c r="H384" s="54" t="s">
        <v>158</v>
      </c>
      <c r="I384" s="2">
        <v>206099</v>
      </c>
      <c r="J384" s="2" t="s">
        <v>107</v>
      </c>
      <c r="O384" s="2" t="s">
        <v>469</v>
      </c>
      <c r="P384" s="2" t="s">
        <v>469</v>
      </c>
      <c r="Q384" s="55">
        <v>0</v>
      </c>
      <c r="R384" s="2">
        <f>VLOOKUP($Q384,[1]sistem!$I$3:$L$10,2,FALSE)</f>
        <v>0</v>
      </c>
      <c r="S384" s="2">
        <f>VLOOKUP($Q384,[1]sistem!$I$3:$L$10,3,FALSE)</f>
        <v>0</v>
      </c>
      <c r="T384" s="2">
        <f>VLOOKUP($Q384,[1]sistem!$I$3:$L$10,4,FALSE)</f>
        <v>0</v>
      </c>
      <c r="U384" s="2" t="e">
        <f>VLOOKUP($AZ384,[1]sistem!$I$13:$L$14,2,FALSE)*#REF!</f>
        <v>#REF!</v>
      </c>
      <c r="V384" s="2" t="e">
        <f>VLOOKUP($AZ384,[1]sistem!$I$13:$L$14,3,FALSE)*#REF!</f>
        <v>#REF!</v>
      </c>
      <c r="W384" s="2" t="e">
        <f>VLOOKUP($AZ384,[1]sistem!$I$13:$L$14,4,FALSE)*#REF!</f>
        <v>#REF!</v>
      </c>
      <c r="X384" s="2" t="e">
        <f t="shared" si="129"/>
        <v>#REF!</v>
      </c>
      <c r="Y384" s="2" t="e">
        <f t="shared" si="130"/>
        <v>#REF!</v>
      </c>
      <c r="Z384" s="2" t="e">
        <f t="shared" si="131"/>
        <v>#REF!</v>
      </c>
      <c r="AA384" s="2" t="e">
        <f t="shared" si="132"/>
        <v>#REF!</v>
      </c>
      <c r="AB384" s="2">
        <f>VLOOKUP(AZ384,[1]sistem!$I$18:$J$19,2,FALSE)</f>
        <v>14</v>
      </c>
      <c r="AC384" s="2">
        <v>0.25</v>
      </c>
      <c r="AD384" s="2">
        <f>VLOOKUP($Q384,[1]sistem!$I$3:$M$10,5,FALSE)</f>
        <v>0</v>
      </c>
      <c r="AG384" s="2" t="e">
        <f>(#REF!+#REF!)*AB384</f>
        <v>#REF!</v>
      </c>
      <c r="AH384" s="2">
        <f>VLOOKUP($Q384,[1]sistem!$I$3:$N$10,6,FALSE)</f>
        <v>0</v>
      </c>
      <c r="AI384" s="2">
        <v>2</v>
      </c>
      <c r="AJ384" s="2">
        <f t="shared" si="133"/>
        <v>0</v>
      </c>
      <c r="AK384" s="2">
        <f>VLOOKUP($AZ384,[1]sistem!$I$18:$K$19,3,FALSE)</f>
        <v>14</v>
      </c>
      <c r="AL384" s="2" t="e">
        <f>AK384*#REF!</f>
        <v>#REF!</v>
      </c>
      <c r="AM384" s="2" t="e">
        <f t="shared" si="134"/>
        <v>#REF!</v>
      </c>
      <c r="AN384" s="2">
        <f t="shared" si="127"/>
        <v>25</v>
      </c>
      <c r="AO384" s="2" t="e">
        <f t="shared" si="135"/>
        <v>#REF!</v>
      </c>
      <c r="AP384" s="2" t="e">
        <f>ROUND(AO384-#REF!,0)</f>
        <v>#REF!</v>
      </c>
      <c r="AQ384" s="2">
        <f>IF(AZ384="s",IF(Q384=0,0,
IF(Q384=1,#REF!*4*4,
IF(Q384=2,0,
IF(Q384=3,#REF!*4*2,
IF(Q384=4,0,
IF(Q384=5,0,
IF(Q384=6,0,
IF(Q384=7,0)))))))),
IF(AZ384="t",
IF(Q384=0,0,
IF(Q384=1,#REF!*4*4*0.8,
IF(Q384=2,0,
IF(Q384=3,#REF!*4*2*0.8,
IF(Q384=4,0,
IF(Q384=5,0,
IF(Q384=6,0,
IF(Q384=7,0))))))))))</f>
        <v>0</v>
      </c>
      <c r="AR384" s="2">
        <f>IF(AZ384="s",
IF(Q384=0,0,
IF(Q384=1,0,
IF(Q384=2,#REF!*4*2,
IF(Q384=3,#REF!*4,
IF(Q384=4,#REF!*4,
IF(Q384=5,0,
IF(Q384=6,0,
IF(Q384=7,#REF!*4)))))))),
IF(AZ384="t",
IF(Q384=0,0,
IF(Q384=1,0,
IF(Q384=2,#REF!*4*2*0.8,
IF(Q384=3,#REF!*4*0.8,
IF(Q384=4,#REF!*4*0.8,
IF(Q384=5,0,
IF(Q384=6,0,
IF(Q384=7,#REF!*4))))))))))</f>
        <v>0</v>
      </c>
      <c r="AS384" s="2">
        <f>IF(AZ384="s",
IF(Q384=0,0,
IF(Q384=1,#REF!*2,
IF(Q384=2,#REF!*2,
IF(Q384=3,#REF!*2,
IF(Q384=4,#REF!*2,
IF(Q384=5,#REF!*2,
IF(Q384=6,#REF!*2,
IF(Q384=7,#REF!*2)))))))),
IF(AZ384="t",
IF(Q384=0,#REF!*2*0.8,
IF(Q384=1,#REF!*2*0.8,
IF(Q384=2,#REF!*2*0.8,
IF(Q384=3,#REF!*2*0.8,
IF(Q384=4,#REF!*2*0.8,
IF(Q384=5,#REF!*2*0.8,
IF(Q384=6,#REF!*1*0.8,
IF(Q384=7,#REF!*2))))))))))</f>
        <v>0</v>
      </c>
      <c r="AT384" s="2" t="e">
        <f t="shared" si="136"/>
        <v>#REF!</v>
      </c>
      <c r="AU384" s="2">
        <f>IF(AZ384="s",
IF(Q384=0,0,
IF(Q384=1,(14-2)*(#REF!+#REF!)/4*4,
IF(Q384=2,(14-2)*(#REF!+#REF!)/4*2,
IF(Q384=3,(14-2)*(#REF!+#REF!)/4*3,
IF(Q384=4,(14-2)*(#REF!+#REF!)/4,
IF(Q384=5,(14-2)*#REF!/4,
IF(Q384=6,0,
IF(Q384=7,(14)*#REF!)))))))),
IF(AZ384="t",
IF(Q384=0,0,
IF(Q384=1,(11-2)*(#REF!+#REF!)/4*4,
IF(Q384=2,(11-2)*(#REF!+#REF!)/4*2,
IF(Q384=3,(11-2)*(#REF!+#REF!)/4*3,
IF(Q384=4,(11-2)*(#REF!+#REF!)/4,
IF(Q384=5,(11-2)*#REF!/4,
IF(Q384=6,0,
IF(Q384=7,(11)*#REF!))))))))))</f>
        <v>0</v>
      </c>
      <c r="AV384" s="2" t="e">
        <f t="shared" si="137"/>
        <v>#REF!</v>
      </c>
      <c r="AW384" s="2">
        <f t="shared" si="138"/>
        <v>0</v>
      </c>
      <c r="AX384" s="2">
        <f t="shared" si="139"/>
        <v>0</v>
      </c>
      <c r="AY384" s="2">
        <f t="shared" si="140"/>
        <v>0</v>
      </c>
      <c r="AZ384" s="2" t="s">
        <v>63</v>
      </c>
      <c r="BA384" s="2" t="e">
        <f>IF(BG384="A",0,IF(AZ384="s",14*#REF!,IF(AZ384="T",11*#REF!,"HATA")))</f>
        <v>#REF!</v>
      </c>
      <c r="BB384" s="2" t="e">
        <f t="shared" si="141"/>
        <v>#REF!</v>
      </c>
      <c r="BC384" s="2" t="e">
        <f t="shared" si="142"/>
        <v>#REF!</v>
      </c>
      <c r="BD384" s="2" t="e">
        <f>IF(BC384-#REF!=0,"DOĞRU","YANLIŞ")</f>
        <v>#REF!</v>
      </c>
      <c r="BE384" s="2" t="e">
        <f>#REF!-BC384</f>
        <v>#REF!</v>
      </c>
      <c r="BF384" s="2">
        <v>0</v>
      </c>
      <c r="BH384" s="2">
        <v>0</v>
      </c>
      <c r="BJ384" s="2">
        <v>0</v>
      </c>
      <c r="BL384" s="7" t="e">
        <f>#REF!*14</f>
        <v>#REF!</v>
      </c>
      <c r="BM384" s="9"/>
      <c r="BN384" s="8"/>
      <c r="BO384" s="13"/>
      <c r="BP384" s="13"/>
      <c r="BQ384" s="13"/>
      <c r="BR384" s="13"/>
      <c r="BS384" s="13"/>
      <c r="BT384" s="10"/>
      <c r="BU384" s="11"/>
      <c r="BV384" s="12"/>
      <c r="CC384" s="51"/>
      <c r="CD384" s="51"/>
      <c r="CE384" s="51"/>
      <c r="CF384" s="52"/>
      <c r="CG384" s="52"/>
      <c r="CH384" s="52"/>
      <c r="CI384" s="52"/>
      <c r="CJ384" s="42"/>
      <c r="CK384" s="42"/>
    </row>
    <row r="385" spans="1:89" hidden="1" x14ac:dyDescent="0.25">
      <c r="A385" s="2" t="s">
        <v>440</v>
      </c>
      <c r="B385" s="2" t="s">
        <v>438</v>
      </c>
      <c r="C385" s="2" t="s">
        <v>438</v>
      </c>
      <c r="D385" s="4" t="s">
        <v>171</v>
      </c>
      <c r="E385" s="4">
        <v>3</v>
      </c>
      <c r="F385" s="5" t="e">
        <f>IF(AZ385="S",
IF(#REF!+BH385=2012,
IF(#REF!=1,"12-13/1",
IF(#REF!=2,"12-13/2",
IF(#REF!=3,"13-14/1",
IF(#REF!=4,"13-14/2","Hata1")))),
IF(#REF!+BH385=2013,
IF(#REF!=1,"13-14/1",
IF(#REF!=2,"13-14/2",
IF(#REF!=3,"14-15/1",
IF(#REF!=4,"14-15/2","Hata2")))),
IF(#REF!+BH385=2014,
IF(#REF!=1,"14-15/1",
IF(#REF!=2,"14-15/2",
IF(#REF!=3,"15-16/1",
IF(#REF!=4,"15-16/2","Hata3")))),
IF(#REF!+BH385=2015,
IF(#REF!=1,"15-16/1",
IF(#REF!=2,"15-16/2",
IF(#REF!=3,"16-17/1",
IF(#REF!=4,"16-17/2","Hata4")))),
IF(#REF!+BH385=2016,
IF(#REF!=1,"16-17/1",
IF(#REF!=2,"16-17/2",
IF(#REF!=3,"17-18/1",
IF(#REF!=4,"17-18/2","Hata5")))),
IF(#REF!+BH385=2017,
IF(#REF!=1,"17-18/1",
IF(#REF!=2,"17-18/2",
IF(#REF!=3,"18-19/1",
IF(#REF!=4,"18-19/2","Hata6")))),
IF(#REF!+BH385=2018,
IF(#REF!=1,"18-19/1",
IF(#REF!=2,"18-19/2",
IF(#REF!=3,"19-20/1",
IF(#REF!=4,"19-20/2","Hata7")))),
IF(#REF!+BH385=2019,
IF(#REF!=1,"19-20/1",
IF(#REF!=2,"19-20/2",
IF(#REF!=3,"20-21/1",
IF(#REF!=4,"20-21/2","Hata8")))),
IF(#REF!+BH385=2020,
IF(#REF!=1,"20-21/1",
IF(#REF!=2,"20-21/2",
IF(#REF!=3,"21-22/1",
IF(#REF!=4,"21-22/2","Hata9")))),
IF(#REF!+BH385=2021,
IF(#REF!=1,"21-22/1",
IF(#REF!=2,"21-22/2",
IF(#REF!=3,"22-23/1",
IF(#REF!=4,"22-23/2","Hata10")))),
IF(#REF!+BH385=2022,
IF(#REF!=1,"22-23/1",
IF(#REF!=2,"22-23/2",
IF(#REF!=3,"23-24/1",
IF(#REF!=4,"23-24/2","Hata11")))),
IF(#REF!+BH385=2023,
IF(#REF!=1,"23-24/1",
IF(#REF!=2,"23-24/2",
IF(#REF!=3,"24-25/1",
IF(#REF!=4,"24-25/2","Hata12")))),
)))))))))))),
IF(AZ385="T",
IF(#REF!+BH385=2012,
IF(#REF!=1,"12-13/1",
IF(#REF!=2,"12-13/2",
IF(#REF!=3,"12-13/3",
IF(#REF!=4,"13-14/1",
IF(#REF!=5,"13-14/2",
IF(#REF!=6,"13-14/3","Hata1")))))),
IF(#REF!+BH385=2013,
IF(#REF!=1,"13-14/1",
IF(#REF!=2,"13-14/2",
IF(#REF!=3,"13-14/3",
IF(#REF!=4,"14-15/1",
IF(#REF!=5,"14-15/2",
IF(#REF!=6,"14-15/3","Hata2")))))),
IF(#REF!+BH385=2014,
IF(#REF!=1,"14-15/1",
IF(#REF!=2,"14-15/2",
IF(#REF!=3,"14-15/3",
IF(#REF!=4,"15-16/1",
IF(#REF!=5,"15-16/2",
IF(#REF!=6,"15-16/3","Hata3")))))),
IF(AND(#REF!+#REF!&gt;2014,#REF!+#REF!&lt;2015,BH385=1),
IF(#REF!=0.1,"14-15/0.1",
IF(#REF!=0.2,"14-15/0.2",
IF(#REF!=0.3,"14-15/0.3","Hata4"))),
IF(#REF!+BH385=2015,
IF(#REF!=1,"15-16/1",
IF(#REF!=2,"15-16/2",
IF(#REF!=3,"15-16/3",
IF(#REF!=4,"16-17/1",
IF(#REF!=5,"16-17/2",
IF(#REF!=6,"16-17/3","Hata5")))))),
IF(#REF!+BH385=2016,
IF(#REF!=1,"16-17/1",
IF(#REF!=2,"16-17/2",
IF(#REF!=3,"16-17/3",
IF(#REF!=4,"17-18/1",
IF(#REF!=5,"17-18/2",
IF(#REF!=6,"17-18/3","Hata6")))))),
IF(#REF!+BH385=2017,
IF(#REF!=1,"17-18/1",
IF(#REF!=2,"17-18/2",
IF(#REF!=3,"17-18/3",
IF(#REF!=4,"18-19/1",
IF(#REF!=5,"18-19/2",
IF(#REF!=6,"18-19/3","Hata7")))))),
IF(#REF!+BH385=2018,
IF(#REF!=1,"18-19/1",
IF(#REF!=2,"18-19/2",
IF(#REF!=3,"18-19/3",
IF(#REF!=4,"19-20/1",
IF(#REF!=5," 19-20/2",
IF(#REF!=6,"19-20/3","Hata8")))))),
IF(#REF!+BH385=2019,
IF(#REF!=1,"19-20/1",
IF(#REF!=2,"19-20/2",
IF(#REF!=3,"19-20/3",
IF(#REF!=4,"20-21/1",
IF(#REF!=5,"20-21/2",
IF(#REF!=6,"20-21/3","Hata9")))))),
IF(#REF!+BH385=2020,
IF(#REF!=1,"20-21/1",
IF(#REF!=2,"20-21/2",
IF(#REF!=3,"20-21/3",
IF(#REF!=4,"21-22/1",
IF(#REF!=5,"21-22/2",
IF(#REF!=6,"21-22/3","Hata10")))))),
IF(#REF!+BH385=2021,
IF(#REF!=1,"21-22/1",
IF(#REF!=2,"21-22/2",
IF(#REF!=3,"21-22/3",
IF(#REF!=4,"22-23/1",
IF(#REF!=5,"22-23/2",
IF(#REF!=6,"22-23/3","Hata11")))))),
IF(#REF!+BH385=2022,
IF(#REF!=1,"22-23/1",
IF(#REF!=2,"22-23/2",
IF(#REF!=3,"22-23/3",
IF(#REF!=4,"23-24/1",
IF(#REF!=5,"23-24/2",
IF(#REF!=6,"23-24/3","Hata12")))))),
IF(#REF!+BH385=2023,
IF(#REF!=1,"23-24/1",
IF(#REF!=2,"23-24/2",
IF(#REF!=3,"23-24/3",
IF(#REF!=4,"24-25/1",
IF(#REF!=5,"24-25/2",
IF(#REF!=6,"24-25/3","Hata13")))))),
))))))))))))))
)</f>
        <v>#REF!</v>
      </c>
      <c r="G385" s="4"/>
      <c r="H385" s="2" t="s">
        <v>158</v>
      </c>
      <c r="I385" s="2">
        <v>206099</v>
      </c>
      <c r="J385" s="2" t="s">
        <v>107</v>
      </c>
      <c r="O385" s="2" t="s">
        <v>332</v>
      </c>
      <c r="P385" s="2" t="s">
        <v>332</v>
      </c>
      <c r="Q385" s="5">
        <v>7</v>
      </c>
      <c r="R385" s="2">
        <f>VLOOKUP($Q385,[1]sistem!$I$3:$L$10,2,FALSE)</f>
        <v>0</v>
      </c>
      <c r="S385" s="2">
        <f>VLOOKUP($Q385,[1]sistem!$I$3:$L$10,3,FALSE)</f>
        <v>1</v>
      </c>
      <c r="T385" s="2">
        <f>VLOOKUP($Q385,[1]sistem!$I$3:$L$10,4,FALSE)</f>
        <v>1</v>
      </c>
      <c r="U385" s="2" t="e">
        <f>VLOOKUP($AZ385,[1]sistem!$I$13:$L$14,2,FALSE)*#REF!</f>
        <v>#REF!</v>
      </c>
      <c r="V385" s="2" t="e">
        <f>VLOOKUP($AZ385,[1]sistem!$I$13:$L$14,3,FALSE)*#REF!</f>
        <v>#REF!</v>
      </c>
      <c r="W385" s="2" t="e">
        <f>VLOOKUP($AZ385,[1]sistem!$I$13:$L$14,4,FALSE)*#REF!</f>
        <v>#REF!</v>
      </c>
      <c r="X385" s="2" t="e">
        <f t="shared" si="129"/>
        <v>#REF!</v>
      </c>
      <c r="Y385" s="2" t="e">
        <f t="shared" si="130"/>
        <v>#REF!</v>
      </c>
      <c r="Z385" s="2" t="e">
        <f t="shared" si="131"/>
        <v>#REF!</v>
      </c>
      <c r="AA385" s="2" t="e">
        <f t="shared" si="132"/>
        <v>#REF!</v>
      </c>
      <c r="AB385" s="2">
        <f>VLOOKUP(AZ385,[1]sistem!$I$18:$J$19,2,FALSE)</f>
        <v>14</v>
      </c>
      <c r="AC385" s="2">
        <v>0.25</v>
      </c>
      <c r="AD385" s="2">
        <f>VLOOKUP($Q385,[1]sistem!$I$3:$M$10,5,FALSE)</f>
        <v>1</v>
      </c>
      <c r="AE385" s="2">
        <v>4</v>
      </c>
      <c r="AG385" s="2">
        <f t="shared" ref="AG385:AG389" si="143">AE385*AK385</f>
        <v>56</v>
      </c>
      <c r="AH385" s="2">
        <f>VLOOKUP($Q385,[1]sistem!$I$3:$N$10,6,FALSE)</f>
        <v>2</v>
      </c>
      <c r="AI385" s="2">
        <v>2</v>
      </c>
      <c r="AJ385" s="2">
        <f t="shared" si="133"/>
        <v>4</v>
      </c>
      <c r="AK385" s="2">
        <f>VLOOKUP($AZ385,[1]sistem!$I$18:$K$19,3,FALSE)</f>
        <v>14</v>
      </c>
      <c r="AL385" s="2" t="e">
        <f>AK385*#REF!</f>
        <v>#REF!</v>
      </c>
      <c r="AM385" s="2" t="e">
        <f t="shared" si="134"/>
        <v>#REF!</v>
      </c>
      <c r="AN385" s="2">
        <f t="shared" si="127"/>
        <v>25</v>
      </c>
      <c r="AO385" s="2" t="e">
        <f t="shared" si="135"/>
        <v>#REF!</v>
      </c>
      <c r="AP385" s="2" t="e">
        <f>ROUND(AO385-#REF!,0)</f>
        <v>#REF!</v>
      </c>
      <c r="AQ385" s="2">
        <f>IF(AZ385="s",IF(Q385=0,0,
IF(Q385=1,#REF!*4*4,
IF(Q385=2,0,
IF(Q385=3,#REF!*4*2,
IF(Q385=4,0,
IF(Q385=5,0,
IF(Q385=6,0,
IF(Q385=7,0)))))))),
IF(AZ385="t",
IF(Q385=0,0,
IF(Q385=1,#REF!*4*4*0.8,
IF(Q385=2,0,
IF(Q385=3,#REF!*4*2*0.8,
IF(Q385=4,0,
IF(Q385=5,0,
IF(Q385=6,0,
IF(Q385=7,0))))))))))</f>
        <v>0</v>
      </c>
      <c r="AR385" s="2" t="e">
        <f>IF(AZ385="s",
IF(Q385=0,0,
IF(Q385=1,0,
IF(Q385=2,#REF!*4*2,
IF(Q385=3,#REF!*4,
IF(Q385=4,#REF!*4,
IF(Q385=5,0,
IF(Q385=6,0,
IF(Q385=7,#REF!*4)))))))),
IF(AZ385="t",
IF(Q385=0,0,
IF(Q385=1,0,
IF(Q385=2,#REF!*4*2*0.8,
IF(Q385=3,#REF!*4*0.8,
IF(Q385=4,#REF!*4*0.8,
IF(Q385=5,0,
IF(Q385=6,0,
IF(Q385=7,#REF!*4))))))))))</f>
        <v>#REF!</v>
      </c>
      <c r="AS385" s="2" t="e">
        <f>IF(AZ385="s",
IF(Q385=0,0,
IF(Q385=1,#REF!*2,
IF(Q385=2,#REF!*2,
IF(Q385=3,#REF!*2,
IF(Q385=4,#REF!*2,
IF(Q385=5,#REF!*2,
IF(Q385=6,#REF!*2,
IF(Q385=7,#REF!*2)))))))),
IF(AZ385="t",
IF(Q385=0,#REF!*2*0.8,
IF(Q385=1,#REF!*2*0.8,
IF(Q385=2,#REF!*2*0.8,
IF(Q385=3,#REF!*2*0.8,
IF(Q385=4,#REF!*2*0.8,
IF(Q385=5,#REF!*2*0.8,
IF(Q385=6,#REF!*1*0.8,
IF(Q385=7,#REF!*2))))))))))</f>
        <v>#REF!</v>
      </c>
      <c r="AT385" s="2" t="e">
        <f t="shared" si="136"/>
        <v>#REF!</v>
      </c>
      <c r="AU385" s="2" t="e">
        <f>IF(AZ385="s",
IF(Q385=0,0,
IF(Q385=1,(14-2)*(#REF!+#REF!)/4*4,
IF(Q385=2,(14-2)*(#REF!+#REF!)/4*2,
IF(Q385=3,(14-2)*(#REF!+#REF!)/4*3,
IF(Q385=4,(14-2)*(#REF!+#REF!)/4,
IF(Q385=5,(14-2)*#REF!/4,
IF(Q385=6,0,
IF(Q385=7,(14)*#REF!)))))))),
IF(AZ385="t",
IF(Q385=0,0,
IF(Q385=1,(11-2)*(#REF!+#REF!)/4*4,
IF(Q385=2,(11-2)*(#REF!+#REF!)/4*2,
IF(Q385=3,(11-2)*(#REF!+#REF!)/4*3,
IF(Q385=4,(11-2)*(#REF!+#REF!)/4,
IF(Q385=5,(11-2)*#REF!/4,
IF(Q385=6,0,
IF(Q385=7,(11)*#REF!))))))))))</f>
        <v>#REF!</v>
      </c>
      <c r="AV385" s="2" t="e">
        <f t="shared" si="137"/>
        <v>#REF!</v>
      </c>
      <c r="AW385" s="2">
        <f t="shared" si="138"/>
        <v>8</v>
      </c>
      <c r="AX385" s="2">
        <f t="shared" si="139"/>
        <v>4</v>
      </c>
      <c r="AY385" s="2" t="e">
        <f t="shared" si="140"/>
        <v>#REF!</v>
      </c>
      <c r="AZ385" s="2" t="s">
        <v>63</v>
      </c>
      <c r="BA385" s="2" t="e">
        <f>IF(BG385="A",0,IF(AZ385="s",14*#REF!,IF(AZ385="T",11*#REF!,"HATA")))</f>
        <v>#REF!</v>
      </c>
      <c r="BB385" s="2" t="e">
        <f t="shared" si="141"/>
        <v>#REF!</v>
      </c>
      <c r="BC385" s="2" t="e">
        <f t="shared" si="142"/>
        <v>#REF!</v>
      </c>
      <c r="BD385" s="2" t="e">
        <f>IF(BC385-#REF!=0,"DOĞRU","YANLIŞ")</f>
        <v>#REF!</v>
      </c>
      <c r="BE385" s="2" t="e">
        <f>#REF!-BC385</f>
        <v>#REF!</v>
      </c>
      <c r="BF385" s="2">
        <v>0</v>
      </c>
      <c r="BH385" s="2">
        <v>0</v>
      </c>
      <c r="BJ385" s="2">
        <v>7</v>
      </c>
      <c r="BL385" s="7" t="e">
        <f>#REF!*14</f>
        <v>#REF!</v>
      </c>
      <c r="BM385" s="9"/>
      <c r="BN385" s="8"/>
      <c r="BO385" s="13"/>
      <c r="BP385" s="13"/>
      <c r="BQ385" s="13"/>
      <c r="BR385" s="13"/>
      <c r="BS385" s="13"/>
      <c r="BT385" s="10"/>
      <c r="BU385" s="11"/>
      <c r="BV385" s="12"/>
      <c r="CC385" s="41"/>
      <c r="CD385" s="41"/>
      <c r="CE385" s="41"/>
      <c r="CF385" s="42"/>
      <c r="CG385" s="42"/>
      <c r="CH385" s="42"/>
      <c r="CI385" s="42"/>
      <c r="CJ385" s="42"/>
      <c r="CK385" s="42"/>
    </row>
    <row r="386" spans="1:89" hidden="1" x14ac:dyDescent="0.25">
      <c r="A386" s="2" t="s">
        <v>419</v>
      </c>
      <c r="B386" s="2" t="s">
        <v>420</v>
      </c>
      <c r="C386" s="2" t="s">
        <v>420</v>
      </c>
      <c r="D386" s="4" t="s">
        <v>171</v>
      </c>
      <c r="E386" s="4">
        <v>1</v>
      </c>
      <c r="F386" s="5" t="e">
        <f>IF(AZ386="S",
IF(#REF!+BH386=2012,
IF(#REF!=1,"12-13/1",
IF(#REF!=2,"12-13/2",
IF(#REF!=3,"13-14/1",
IF(#REF!=4,"13-14/2","Hata1")))),
IF(#REF!+BH386=2013,
IF(#REF!=1,"13-14/1",
IF(#REF!=2,"13-14/2",
IF(#REF!=3,"14-15/1",
IF(#REF!=4,"14-15/2","Hata2")))),
IF(#REF!+BH386=2014,
IF(#REF!=1,"14-15/1",
IF(#REF!=2,"14-15/2",
IF(#REF!=3,"15-16/1",
IF(#REF!=4,"15-16/2","Hata3")))),
IF(#REF!+BH386=2015,
IF(#REF!=1,"15-16/1",
IF(#REF!=2,"15-16/2",
IF(#REF!=3,"16-17/1",
IF(#REF!=4,"16-17/2","Hata4")))),
IF(#REF!+BH386=2016,
IF(#REF!=1,"16-17/1",
IF(#REF!=2,"16-17/2",
IF(#REF!=3,"17-18/1",
IF(#REF!=4,"17-18/2","Hata5")))),
IF(#REF!+BH386=2017,
IF(#REF!=1,"17-18/1",
IF(#REF!=2,"17-18/2",
IF(#REF!=3,"18-19/1",
IF(#REF!=4,"18-19/2","Hata6")))),
IF(#REF!+BH386=2018,
IF(#REF!=1,"18-19/1",
IF(#REF!=2,"18-19/2",
IF(#REF!=3,"19-20/1",
IF(#REF!=4,"19-20/2","Hata7")))),
IF(#REF!+BH386=2019,
IF(#REF!=1,"19-20/1",
IF(#REF!=2,"19-20/2",
IF(#REF!=3,"20-21/1",
IF(#REF!=4,"20-21/2","Hata8")))),
IF(#REF!+BH386=2020,
IF(#REF!=1,"20-21/1",
IF(#REF!=2,"20-21/2",
IF(#REF!=3,"21-22/1",
IF(#REF!=4,"21-22/2","Hata9")))),
IF(#REF!+BH386=2021,
IF(#REF!=1,"21-22/1",
IF(#REF!=2,"21-22/2",
IF(#REF!=3,"22-23/1",
IF(#REF!=4,"22-23/2","Hata10")))),
IF(#REF!+BH386=2022,
IF(#REF!=1,"22-23/1",
IF(#REF!=2,"22-23/2",
IF(#REF!=3,"23-24/1",
IF(#REF!=4,"23-24/2","Hata11")))),
IF(#REF!+BH386=2023,
IF(#REF!=1,"23-24/1",
IF(#REF!=2,"23-24/2",
IF(#REF!=3,"24-25/1",
IF(#REF!=4,"24-25/2","Hata12")))),
)))))))))))),
IF(AZ386="T",
IF(#REF!+BH386=2012,
IF(#REF!=1,"12-13/1",
IF(#REF!=2,"12-13/2",
IF(#REF!=3,"12-13/3",
IF(#REF!=4,"13-14/1",
IF(#REF!=5,"13-14/2",
IF(#REF!=6,"13-14/3","Hata1")))))),
IF(#REF!+BH386=2013,
IF(#REF!=1,"13-14/1",
IF(#REF!=2,"13-14/2",
IF(#REF!=3,"13-14/3",
IF(#REF!=4,"14-15/1",
IF(#REF!=5,"14-15/2",
IF(#REF!=6,"14-15/3","Hata2")))))),
IF(#REF!+BH386=2014,
IF(#REF!=1,"14-15/1",
IF(#REF!=2,"14-15/2",
IF(#REF!=3,"14-15/3",
IF(#REF!=4,"15-16/1",
IF(#REF!=5,"15-16/2",
IF(#REF!=6,"15-16/3","Hata3")))))),
IF(AND(#REF!+#REF!&gt;2014,#REF!+#REF!&lt;2015,BH386=1),
IF(#REF!=0.1,"14-15/0.1",
IF(#REF!=0.2,"14-15/0.2",
IF(#REF!=0.3,"14-15/0.3","Hata4"))),
IF(#REF!+BH386=2015,
IF(#REF!=1,"15-16/1",
IF(#REF!=2,"15-16/2",
IF(#REF!=3,"15-16/3",
IF(#REF!=4,"16-17/1",
IF(#REF!=5,"16-17/2",
IF(#REF!=6,"16-17/3","Hata5")))))),
IF(#REF!+BH386=2016,
IF(#REF!=1,"16-17/1",
IF(#REF!=2,"16-17/2",
IF(#REF!=3,"16-17/3",
IF(#REF!=4,"17-18/1",
IF(#REF!=5,"17-18/2",
IF(#REF!=6,"17-18/3","Hata6")))))),
IF(#REF!+BH386=2017,
IF(#REF!=1,"17-18/1",
IF(#REF!=2,"17-18/2",
IF(#REF!=3,"17-18/3",
IF(#REF!=4,"18-19/1",
IF(#REF!=5,"18-19/2",
IF(#REF!=6,"18-19/3","Hata7")))))),
IF(#REF!+BH386=2018,
IF(#REF!=1,"18-19/1",
IF(#REF!=2,"18-19/2",
IF(#REF!=3,"18-19/3",
IF(#REF!=4,"19-20/1",
IF(#REF!=5," 19-20/2",
IF(#REF!=6,"19-20/3","Hata8")))))),
IF(#REF!+BH386=2019,
IF(#REF!=1,"19-20/1",
IF(#REF!=2,"19-20/2",
IF(#REF!=3,"19-20/3",
IF(#REF!=4,"20-21/1",
IF(#REF!=5,"20-21/2",
IF(#REF!=6,"20-21/3","Hata9")))))),
IF(#REF!+BH386=2020,
IF(#REF!=1,"20-21/1",
IF(#REF!=2,"20-21/2",
IF(#REF!=3,"20-21/3",
IF(#REF!=4,"21-22/1",
IF(#REF!=5,"21-22/2",
IF(#REF!=6,"21-22/3","Hata10")))))),
IF(#REF!+BH386=2021,
IF(#REF!=1,"21-22/1",
IF(#REF!=2,"21-22/2",
IF(#REF!=3,"21-22/3",
IF(#REF!=4,"22-23/1",
IF(#REF!=5,"22-23/2",
IF(#REF!=6,"22-23/3","Hata11")))))),
IF(#REF!+BH386=2022,
IF(#REF!=1,"22-23/1",
IF(#REF!=2,"22-23/2",
IF(#REF!=3,"22-23/3",
IF(#REF!=4,"23-24/1",
IF(#REF!=5,"23-24/2",
IF(#REF!=6,"23-24/3","Hata12")))))),
IF(#REF!+BH386=2023,
IF(#REF!=1,"23-24/1",
IF(#REF!=2,"23-24/2",
IF(#REF!=3,"23-24/3",
IF(#REF!=4,"24-25/1",
IF(#REF!=5,"24-25/2",
IF(#REF!=6,"24-25/3","Hata13")))))),
))))))))))))))
)</f>
        <v>#REF!</v>
      </c>
      <c r="G386" s="4">
        <v>0</v>
      </c>
      <c r="H386" s="2" t="s">
        <v>158</v>
      </c>
      <c r="I386" s="2">
        <v>206099</v>
      </c>
      <c r="J386" s="2" t="s">
        <v>107</v>
      </c>
      <c r="Q386" s="5">
        <v>4</v>
      </c>
      <c r="R386" s="2">
        <f>VLOOKUP($Q386,[1]sistem!$I$3:$L$10,2,FALSE)</f>
        <v>0</v>
      </c>
      <c r="S386" s="2">
        <f>VLOOKUP($Q386,[1]sistem!$I$3:$L$10,3,FALSE)</f>
        <v>1</v>
      </c>
      <c r="T386" s="2">
        <f>VLOOKUP($Q386,[1]sistem!$I$3:$L$10,4,FALSE)</f>
        <v>1</v>
      </c>
      <c r="U386" s="2" t="e">
        <f>VLOOKUP($AZ386,[1]sistem!$I$13:$L$14,2,FALSE)*#REF!</f>
        <v>#REF!</v>
      </c>
      <c r="V386" s="2" t="e">
        <f>VLOOKUP($AZ386,[1]sistem!$I$13:$L$14,3,FALSE)*#REF!</f>
        <v>#REF!</v>
      </c>
      <c r="W386" s="2" t="e">
        <f>VLOOKUP($AZ386,[1]sistem!$I$13:$L$14,4,FALSE)*#REF!</f>
        <v>#REF!</v>
      </c>
      <c r="X386" s="2" t="e">
        <f t="shared" si="129"/>
        <v>#REF!</v>
      </c>
      <c r="Y386" s="2" t="e">
        <f t="shared" si="130"/>
        <v>#REF!</v>
      </c>
      <c r="Z386" s="2" t="e">
        <f t="shared" si="131"/>
        <v>#REF!</v>
      </c>
      <c r="AA386" s="2" t="e">
        <f t="shared" si="132"/>
        <v>#REF!</v>
      </c>
      <c r="AB386" s="2">
        <f>VLOOKUP(AZ386,[1]sistem!$I$18:$J$19,2,FALSE)</f>
        <v>14</v>
      </c>
      <c r="AC386" s="2">
        <v>0.25</v>
      </c>
      <c r="AD386" s="2">
        <f>VLOOKUP($Q386,[1]sistem!$I$3:$M$10,5,FALSE)</f>
        <v>1</v>
      </c>
      <c r="AE386" s="2">
        <v>4</v>
      </c>
      <c r="AG386" s="2">
        <f t="shared" si="143"/>
        <v>56</v>
      </c>
      <c r="AH386" s="2">
        <f>VLOOKUP($Q386,[1]sistem!$I$3:$N$10,6,FALSE)</f>
        <v>2</v>
      </c>
      <c r="AI386" s="2">
        <v>2</v>
      </c>
      <c r="AJ386" s="2">
        <f t="shared" si="133"/>
        <v>4</v>
      </c>
      <c r="AK386" s="2">
        <f>VLOOKUP($AZ386,[1]sistem!$I$18:$K$19,3,FALSE)</f>
        <v>14</v>
      </c>
      <c r="AL386" s="2" t="e">
        <f>AK386*#REF!</f>
        <v>#REF!</v>
      </c>
      <c r="AM386" s="2" t="e">
        <f t="shared" si="134"/>
        <v>#REF!</v>
      </c>
      <c r="AN386" s="2">
        <f t="shared" si="127"/>
        <v>25</v>
      </c>
      <c r="AO386" s="2" t="e">
        <f t="shared" si="135"/>
        <v>#REF!</v>
      </c>
      <c r="AP386" s="2" t="e">
        <f>ROUND(AO386-#REF!,0)</f>
        <v>#REF!</v>
      </c>
      <c r="AQ386" s="2">
        <f>IF(AZ386="s",IF(Q386=0,0,
IF(Q386=1,#REF!*4*4,
IF(Q386=2,0,
IF(Q386=3,#REF!*4*2,
IF(Q386=4,0,
IF(Q386=5,0,
IF(Q386=6,0,
IF(Q386=7,0)))))))),
IF(AZ386="t",
IF(Q386=0,0,
IF(Q386=1,#REF!*4*4*0.8,
IF(Q386=2,0,
IF(Q386=3,#REF!*4*2*0.8,
IF(Q386=4,0,
IF(Q386=5,0,
IF(Q386=6,0,
IF(Q386=7,0))))))))))</f>
        <v>0</v>
      </c>
      <c r="AR386" s="2" t="e">
        <f>IF(AZ386="s",
IF(Q386=0,0,
IF(Q386=1,0,
IF(Q386=2,#REF!*4*2,
IF(Q386=3,#REF!*4,
IF(Q386=4,#REF!*4,
IF(Q386=5,0,
IF(Q386=6,0,
IF(Q386=7,#REF!*4)))))))),
IF(AZ386="t",
IF(Q386=0,0,
IF(Q386=1,0,
IF(Q386=2,#REF!*4*2*0.8,
IF(Q386=3,#REF!*4*0.8,
IF(Q386=4,#REF!*4*0.8,
IF(Q386=5,0,
IF(Q386=6,0,
IF(Q386=7,#REF!*4))))))))))</f>
        <v>#REF!</v>
      </c>
      <c r="AS386" s="2" t="e">
        <f>IF(AZ386="s",
IF(Q386=0,0,
IF(Q386=1,#REF!*2,
IF(Q386=2,#REF!*2,
IF(Q386=3,#REF!*2,
IF(Q386=4,#REF!*2,
IF(Q386=5,#REF!*2,
IF(Q386=6,#REF!*2,
IF(Q386=7,#REF!*2)))))))),
IF(AZ386="t",
IF(Q386=0,#REF!*2*0.8,
IF(Q386=1,#REF!*2*0.8,
IF(Q386=2,#REF!*2*0.8,
IF(Q386=3,#REF!*2*0.8,
IF(Q386=4,#REF!*2*0.8,
IF(Q386=5,#REF!*2*0.8,
IF(Q386=6,#REF!*1*0.8,
IF(Q386=7,#REF!*2))))))))))</f>
        <v>#REF!</v>
      </c>
      <c r="AT386" s="2" t="e">
        <f t="shared" si="136"/>
        <v>#REF!</v>
      </c>
      <c r="AU386" s="2" t="e">
        <f>IF(AZ386="s",
IF(Q386=0,0,
IF(Q386=1,(14-2)*(#REF!+#REF!)/4*4,
IF(Q386=2,(14-2)*(#REF!+#REF!)/4*2,
IF(Q386=3,(14-2)*(#REF!+#REF!)/4*3,
IF(Q386=4,(14-2)*(#REF!+#REF!)/4,
IF(Q386=5,(14-2)*#REF!/4,
IF(Q386=6,0,
IF(Q386=7,(14)*#REF!)))))))),
IF(AZ386="t",
IF(Q386=0,0,
IF(Q386=1,(11-2)*(#REF!+#REF!)/4*4,
IF(Q386=2,(11-2)*(#REF!+#REF!)/4*2,
IF(Q386=3,(11-2)*(#REF!+#REF!)/4*3,
IF(Q386=4,(11-2)*(#REF!+#REF!)/4,
IF(Q386=5,(11-2)*#REF!/4,
IF(Q386=6,0,
IF(Q386=7,(11)*#REF!))))))))))</f>
        <v>#REF!</v>
      </c>
      <c r="AV386" s="2" t="e">
        <f t="shared" si="137"/>
        <v>#REF!</v>
      </c>
      <c r="AW386" s="2">
        <f t="shared" si="138"/>
        <v>8</v>
      </c>
      <c r="AX386" s="2">
        <f t="shared" si="139"/>
        <v>4</v>
      </c>
      <c r="AY386" s="2" t="e">
        <f t="shared" si="140"/>
        <v>#REF!</v>
      </c>
      <c r="AZ386" s="2" t="s">
        <v>63</v>
      </c>
      <c r="BA386" s="2" t="e">
        <f>IF(BG386="A",0,IF(AZ386="s",14*#REF!,IF(AZ386="T",11*#REF!,"HATA")))</f>
        <v>#REF!</v>
      </c>
      <c r="BB386" s="2" t="e">
        <f t="shared" si="141"/>
        <v>#REF!</v>
      </c>
      <c r="BC386" s="2" t="e">
        <f t="shared" si="142"/>
        <v>#REF!</v>
      </c>
      <c r="BD386" s="2" t="e">
        <f>IF(BC386-#REF!=0,"DOĞRU","YANLIŞ")</f>
        <v>#REF!</v>
      </c>
      <c r="BE386" s="2" t="e">
        <f>#REF!-BC386</f>
        <v>#REF!</v>
      </c>
      <c r="BF386" s="2">
        <v>0</v>
      </c>
      <c r="BH386" s="2">
        <v>0</v>
      </c>
      <c r="BJ386" s="2">
        <v>4</v>
      </c>
      <c r="BL386" s="7" t="e">
        <f>#REF!*14</f>
        <v>#REF!</v>
      </c>
      <c r="BM386" s="9"/>
      <c r="BN386" s="8"/>
      <c r="BO386" s="13"/>
      <c r="BP386" s="13"/>
      <c r="BQ386" s="13"/>
      <c r="BR386" s="13"/>
      <c r="BS386" s="13"/>
      <c r="BT386" s="10"/>
      <c r="BU386" s="11"/>
      <c r="BV386" s="12"/>
      <c r="CC386" s="41"/>
      <c r="CD386" s="41"/>
      <c r="CE386" s="41"/>
      <c r="CF386" s="42"/>
      <c r="CG386" s="42"/>
      <c r="CH386" s="42"/>
      <c r="CI386" s="42"/>
      <c r="CJ386" s="42"/>
      <c r="CK386" s="42"/>
    </row>
    <row r="387" spans="1:89" hidden="1" x14ac:dyDescent="0.25">
      <c r="A387" s="54" t="s">
        <v>349</v>
      </c>
      <c r="B387" s="54" t="s">
        <v>350</v>
      </c>
      <c r="C387" s="2" t="s">
        <v>350</v>
      </c>
      <c r="D387" s="4" t="s">
        <v>60</v>
      </c>
      <c r="E387" s="4" t="s">
        <v>60</v>
      </c>
      <c r="F387" s="5" t="e">
        <f>IF(AZ387="S",
IF(#REF!+BH387=2012,
IF(#REF!=1,"12-13/1",
IF(#REF!=2,"12-13/2",
IF(#REF!=3,"13-14/1",
IF(#REF!=4,"13-14/2","Hata1")))),
IF(#REF!+BH387=2013,
IF(#REF!=1,"13-14/1",
IF(#REF!=2,"13-14/2",
IF(#REF!=3,"14-15/1",
IF(#REF!=4,"14-15/2","Hata2")))),
IF(#REF!+BH387=2014,
IF(#REF!=1,"14-15/1",
IF(#REF!=2,"14-15/2",
IF(#REF!=3,"15-16/1",
IF(#REF!=4,"15-16/2","Hata3")))),
IF(#REF!+BH387=2015,
IF(#REF!=1,"15-16/1",
IF(#REF!=2,"15-16/2",
IF(#REF!=3,"16-17/1",
IF(#REF!=4,"16-17/2","Hata4")))),
IF(#REF!+BH387=2016,
IF(#REF!=1,"16-17/1",
IF(#REF!=2,"16-17/2",
IF(#REF!=3,"17-18/1",
IF(#REF!=4,"17-18/2","Hata5")))),
IF(#REF!+BH387=2017,
IF(#REF!=1,"17-18/1",
IF(#REF!=2,"17-18/2",
IF(#REF!=3,"18-19/1",
IF(#REF!=4,"18-19/2","Hata6")))),
IF(#REF!+BH387=2018,
IF(#REF!=1,"18-19/1",
IF(#REF!=2,"18-19/2",
IF(#REF!=3,"19-20/1",
IF(#REF!=4,"19-20/2","Hata7")))),
IF(#REF!+BH387=2019,
IF(#REF!=1,"19-20/1",
IF(#REF!=2,"19-20/2",
IF(#REF!=3,"20-21/1",
IF(#REF!=4,"20-21/2","Hata8")))),
IF(#REF!+BH387=2020,
IF(#REF!=1,"20-21/1",
IF(#REF!=2,"20-21/2",
IF(#REF!=3,"21-22/1",
IF(#REF!=4,"21-22/2","Hata9")))),
IF(#REF!+BH387=2021,
IF(#REF!=1,"21-22/1",
IF(#REF!=2,"21-22/2",
IF(#REF!=3,"22-23/1",
IF(#REF!=4,"22-23/2","Hata10")))),
IF(#REF!+BH387=2022,
IF(#REF!=1,"22-23/1",
IF(#REF!=2,"22-23/2",
IF(#REF!=3,"23-24/1",
IF(#REF!=4,"23-24/2","Hata11")))),
IF(#REF!+BH387=2023,
IF(#REF!=1,"23-24/1",
IF(#REF!=2,"23-24/2",
IF(#REF!=3,"24-25/1",
IF(#REF!=4,"24-25/2","Hata12")))),
)))))))))))),
IF(AZ387="T",
IF(#REF!+BH387=2012,
IF(#REF!=1,"12-13/1",
IF(#REF!=2,"12-13/2",
IF(#REF!=3,"12-13/3",
IF(#REF!=4,"13-14/1",
IF(#REF!=5,"13-14/2",
IF(#REF!=6,"13-14/3","Hata1")))))),
IF(#REF!+BH387=2013,
IF(#REF!=1,"13-14/1",
IF(#REF!=2,"13-14/2",
IF(#REF!=3,"13-14/3",
IF(#REF!=4,"14-15/1",
IF(#REF!=5,"14-15/2",
IF(#REF!=6,"14-15/3","Hata2")))))),
IF(#REF!+BH387=2014,
IF(#REF!=1,"14-15/1",
IF(#REF!=2,"14-15/2",
IF(#REF!=3,"14-15/3",
IF(#REF!=4,"15-16/1",
IF(#REF!=5,"15-16/2",
IF(#REF!=6,"15-16/3","Hata3")))))),
IF(AND(#REF!+#REF!&gt;2014,#REF!+#REF!&lt;2015,BH387=1),
IF(#REF!=0.1,"14-15/0.1",
IF(#REF!=0.2,"14-15/0.2",
IF(#REF!=0.3,"14-15/0.3","Hata4"))),
IF(#REF!+BH387=2015,
IF(#REF!=1,"15-16/1",
IF(#REF!=2,"15-16/2",
IF(#REF!=3,"15-16/3",
IF(#REF!=4,"16-17/1",
IF(#REF!=5,"16-17/2",
IF(#REF!=6,"16-17/3","Hata5")))))),
IF(#REF!+BH387=2016,
IF(#REF!=1,"16-17/1",
IF(#REF!=2,"16-17/2",
IF(#REF!=3,"16-17/3",
IF(#REF!=4,"17-18/1",
IF(#REF!=5,"17-18/2",
IF(#REF!=6,"17-18/3","Hata6")))))),
IF(#REF!+BH387=2017,
IF(#REF!=1,"17-18/1",
IF(#REF!=2,"17-18/2",
IF(#REF!=3,"17-18/3",
IF(#REF!=4,"18-19/1",
IF(#REF!=5,"18-19/2",
IF(#REF!=6,"18-19/3","Hata7")))))),
IF(#REF!+BH387=2018,
IF(#REF!=1,"18-19/1",
IF(#REF!=2,"18-19/2",
IF(#REF!=3,"18-19/3",
IF(#REF!=4,"19-20/1",
IF(#REF!=5," 19-20/2",
IF(#REF!=6,"19-20/3","Hata8")))))),
IF(#REF!+BH387=2019,
IF(#REF!=1,"19-20/1",
IF(#REF!=2,"19-20/2",
IF(#REF!=3,"19-20/3",
IF(#REF!=4,"20-21/1",
IF(#REF!=5,"20-21/2",
IF(#REF!=6,"20-21/3","Hata9")))))),
IF(#REF!+BH387=2020,
IF(#REF!=1,"20-21/1",
IF(#REF!=2,"20-21/2",
IF(#REF!=3,"20-21/3",
IF(#REF!=4,"21-22/1",
IF(#REF!=5,"21-22/2",
IF(#REF!=6,"21-22/3","Hata10")))))),
IF(#REF!+BH387=2021,
IF(#REF!=1,"21-22/1",
IF(#REF!=2,"21-22/2",
IF(#REF!=3,"21-22/3",
IF(#REF!=4,"22-23/1",
IF(#REF!=5,"22-23/2",
IF(#REF!=6,"22-23/3","Hata11")))))),
IF(#REF!+BH387=2022,
IF(#REF!=1,"22-23/1",
IF(#REF!=2,"22-23/2",
IF(#REF!=3,"22-23/3",
IF(#REF!=4,"23-24/1",
IF(#REF!=5,"23-24/2",
IF(#REF!=6,"23-24/3","Hata12")))))),
IF(#REF!+BH387=2023,
IF(#REF!=1,"23-24/1",
IF(#REF!=2,"23-24/2",
IF(#REF!=3,"23-24/3",
IF(#REF!=4,"24-25/1",
IF(#REF!=5,"24-25/2",
IF(#REF!=6,"24-25/3","Hata13")))))),
))))))))))))))
)</f>
        <v>#REF!</v>
      </c>
      <c r="G387" s="4"/>
      <c r="H387" s="54" t="s">
        <v>158</v>
      </c>
      <c r="I387" s="2">
        <v>206099</v>
      </c>
      <c r="J387" s="2" t="s">
        <v>107</v>
      </c>
      <c r="Q387" s="55">
        <v>4</v>
      </c>
      <c r="R387" s="2">
        <f>VLOOKUP($Q387,[1]sistem!$I$3:$L$10,2,FALSE)</f>
        <v>0</v>
      </c>
      <c r="S387" s="2">
        <f>VLOOKUP($Q387,[1]sistem!$I$3:$L$10,3,FALSE)</f>
        <v>1</v>
      </c>
      <c r="T387" s="2">
        <f>VLOOKUP($Q387,[1]sistem!$I$3:$L$10,4,FALSE)</f>
        <v>1</v>
      </c>
      <c r="U387" s="2" t="e">
        <f>VLOOKUP($AZ387,[1]sistem!$I$13:$L$14,2,FALSE)*#REF!</f>
        <v>#REF!</v>
      </c>
      <c r="V387" s="2" t="e">
        <f>VLOOKUP($AZ387,[1]sistem!$I$13:$L$14,3,FALSE)*#REF!</f>
        <v>#REF!</v>
      </c>
      <c r="W387" s="2" t="e">
        <f>VLOOKUP($AZ387,[1]sistem!$I$13:$L$14,4,FALSE)*#REF!</f>
        <v>#REF!</v>
      </c>
      <c r="X387" s="2" t="e">
        <f t="shared" si="129"/>
        <v>#REF!</v>
      </c>
      <c r="Y387" s="2" t="e">
        <f t="shared" si="130"/>
        <v>#REF!</v>
      </c>
      <c r="Z387" s="2" t="e">
        <f t="shared" si="131"/>
        <v>#REF!</v>
      </c>
      <c r="AA387" s="2" t="e">
        <f t="shared" si="132"/>
        <v>#REF!</v>
      </c>
      <c r="AB387" s="2">
        <f>VLOOKUP(AZ387,[1]sistem!$I$18:$J$19,2,FALSE)</f>
        <v>14</v>
      </c>
      <c r="AC387" s="2">
        <v>0.25</v>
      </c>
      <c r="AD387" s="2">
        <f>VLOOKUP($Q387,[1]sistem!$I$3:$M$10,5,FALSE)</f>
        <v>1</v>
      </c>
      <c r="AE387" s="2">
        <v>4</v>
      </c>
      <c r="AG387" s="2">
        <f t="shared" si="143"/>
        <v>56</v>
      </c>
      <c r="AH387" s="2">
        <f>VLOOKUP($Q387,[1]sistem!$I$3:$N$10,6,FALSE)</f>
        <v>2</v>
      </c>
      <c r="AI387" s="2">
        <v>2</v>
      </c>
      <c r="AJ387" s="2">
        <f t="shared" si="133"/>
        <v>4</v>
      </c>
      <c r="AK387" s="2">
        <f>VLOOKUP($AZ387,[1]sistem!$I$18:$K$19,3,FALSE)</f>
        <v>14</v>
      </c>
      <c r="AL387" s="2" t="e">
        <f>AK387*#REF!</f>
        <v>#REF!</v>
      </c>
      <c r="AM387" s="2" t="e">
        <f t="shared" si="134"/>
        <v>#REF!</v>
      </c>
      <c r="AN387" s="2">
        <f t="shared" si="127"/>
        <v>25</v>
      </c>
      <c r="AO387" s="2" t="e">
        <f t="shared" si="135"/>
        <v>#REF!</v>
      </c>
      <c r="AP387" s="2" t="e">
        <f>ROUND(AO387-#REF!,0)</f>
        <v>#REF!</v>
      </c>
      <c r="AQ387" s="2">
        <f>IF(AZ387="s",IF(Q387=0,0,
IF(Q387=1,#REF!*4*4,
IF(Q387=2,0,
IF(Q387=3,#REF!*4*2,
IF(Q387=4,0,
IF(Q387=5,0,
IF(Q387=6,0,
IF(Q387=7,0)))))))),
IF(AZ387="t",
IF(Q387=0,0,
IF(Q387=1,#REF!*4*4*0.8,
IF(Q387=2,0,
IF(Q387=3,#REF!*4*2*0.8,
IF(Q387=4,0,
IF(Q387=5,0,
IF(Q387=6,0,
IF(Q387=7,0))))))))))</f>
        <v>0</v>
      </c>
      <c r="AR387" s="2" t="e">
        <f>IF(AZ387="s",
IF(Q387=0,0,
IF(Q387=1,0,
IF(Q387=2,#REF!*4*2,
IF(Q387=3,#REF!*4,
IF(Q387=4,#REF!*4,
IF(Q387=5,0,
IF(Q387=6,0,
IF(Q387=7,#REF!*4)))))))),
IF(AZ387="t",
IF(Q387=0,0,
IF(Q387=1,0,
IF(Q387=2,#REF!*4*2*0.8,
IF(Q387=3,#REF!*4*0.8,
IF(Q387=4,#REF!*4*0.8,
IF(Q387=5,0,
IF(Q387=6,0,
IF(Q387=7,#REF!*4))))))))))</f>
        <v>#REF!</v>
      </c>
      <c r="AS387" s="2" t="e">
        <f>IF(AZ387="s",
IF(Q387=0,0,
IF(Q387=1,#REF!*2,
IF(Q387=2,#REF!*2,
IF(Q387=3,#REF!*2,
IF(Q387=4,#REF!*2,
IF(Q387=5,#REF!*2,
IF(Q387=6,#REF!*2,
IF(Q387=7,#REF!*2)))))))),
IF(AZ387="t",
IF(Q387=0,#REF!*2*0.8,
IF(Q387=1,#REF!*2*0.8,
IF(Q387=2,#REF!*2*0.8,
IF(Q387=3,#REF!*2*0.8,
IF(Q387=4,#REF!*2*0.8,
IF(Q387=5,#REF!*2*0.8,
IF(Q387=6,#REF!*1*0.8,
IF(Q387=7,#REF!*2))))))))))</f>
        <v>#REF!</v>
      </c>
      <c r="AT387" s="2" t="e">
        <f t="shared" si="136"/>
        <v>#REF!</v>
      </c>
      <c r="AU387" s="2" t="e">
        <f>IF(AZ387="s",
IF(Q387=0,0,
IF(Q387=1,(14-2)*(#REF!+#REF!)/4*4,
IF(Q387=2,(14-2)*(#REF!+#REF!)/4*2,
IF(Q387=3,(14-2)*(#REF!+#REF!)/4*3,
IF(Q387=4,(14-2)*(#REF!+#REF!)/4,
IF(Q387=5,(14-2)*#REF!/4,
IF(Q387=6,0,
IF(Q387=7,(14)*#REF!)))))))),
IF(AZ387="t",
IF(Q387=0,0,
IF(Q387=1,(11-2)*(#REF!+#REF!)/4*4,
IF(Q387=2,(11-2)*(#REF!+#REF!)/4*2,
IF(Q387=3,(11-2)*(#REF!+#REF!)/4*3,
IF(Q387=4,(11-2)*(#REF!+#REF!)/4,
IF(Q387=5,(11-2)*#REF!/4,
IF(Q387=6,0,
IF(Q387=7,(11)*#REF!))))))))))</f>
        <v>#REF!</v>
      </c>
      <c r="AV387" s="2" t="e">
        <f t="shared" si="137"/>
        <v>#REF!</v>
      </c>
      <c r="AW387" s="2">
        <f t="shared" si="138"/>
        <v>8</v>
      </c>
      <c r="AX387" s="2">
        <f t="shared" si="139"/>
        <v>4</v>
      </c>
      <c r="AY387" s="2" t="e">
        <f t="shared" si="140"/>
        <v>#REF!</v>
      </c>
      <c r="AZ387" s="2" t="s">
        <v>63</v>
      </c>
      <c r="BA387" s="2" t="e">
        <f>IF(BG387="A",0,IF(AZ387="s",14*#REF!,IF(AZ387="T",11*#REF!,"HATA")))</f>
        <v>#REF!</v>
      </c>
      <c r="BB387" s="2" t="e">
        <f t="shared" si="141"/>
        <v>#REF!</v>
      </c>
      <c r="BC387" s="2" t="e">
        <f t="shared" si="142"/>
        <v>#REF!</v>
      </c>
      <c r="BD387" s="2" t="e">
        <f>IF(BC387-#REF!=0,"DOĞRU","YANLIŞ")</f>
        <v>#REF!</v>
      </c>
      <c r="BE387" s="2" t="e">
        <f>#REF!-BC387</f>
        <v>#REF!</v>
      </c>
      <c r="BF387" s="2">
        <v>0</v>
      </c>
      <c r="BH387" s="2">
        <v>0</v>
      </c>
      <c r="BJ387" s="2">
        <v>4</v>
      </c>
      <c r="BL387" s="7" t="e">
        <f>#REF!*14</f>
        <v>#REF!</v>
      </c>
      <c r="BM387" s="9"/>
      <c r="BN387" s="8"/>
      <c r="BO387" s="13"/>
      <c r="BP387" s="13"/>
      <c r="BQ387" s="13"/>
      <c r="BR387" s="13"/>
      <c r="BS387" s="13"/>
      <c r="BT387" s="10"/>
      <c r="BU387" s="11"/>
      <c r="BV387" s="12"/>
      <c r="CC387" s="51"/>
      <c r="CD387" s="51"/>
      <c r="CE387" s="51"/>
      <c r="CF387" s="52"/>
      <c r="CG387" s="52"/>
      <c r="CH387" s="52"/>
      <c r="CI387" s="52"/>
      <c r="CJ387" s="42"/>
      <c r="CK387" s="42"/>
    </row>
    <row r="388" spans="1:89" hidden="1" x14ac:dyDescent="0.25">
      <c r="A388" s="54" t="s">
        <v>347</v>
      </c>
      <c r="B388" s="54" t="s">
        <v>348</v>
      </c>
      <c r="C388" s="2" t="s">
        <v>348</v>
      </c>
      <c r="D388" s="4" t="s">
        <v>60</v>
      </c>
      <c r="E388" s="4" t="s">
        <v>60</v>
      </c>
      <c r="F388" s="5" t="e">
        <f>IF(AZ388="S",
IF(#REF!+BH388=2012,
IF(#REF!=1,"12-13/1",
IF(#REF!=2,"12-13/2",
IF(#REF!=3,"13-14/1",
IF(#REF!=4,"13-14/2","Hata1")))),
IF(#REF!+BH388=2013,
IF(#REF!=1,"13-14/1",
IF(#REF!=2,"13-14/2",
IF(#REF!=3,"14-15/1",
IF(#REF!=4,"14-15/2","Hata2")))),
IF(#REF!+BH388=2014,
IF(#REF!=1,"14-15/1",
IF(#REF!=2,"14-15/2",
IF(#REF!=3,"15-16/1",
IF(#REF!=4,"15-16/2","Hata3")))),
IF(#REF!+BH388=2015,
IF(#REF!=1,"15-16/1",
IF(#REF!=2,"15-16/2",
IF(#REF!=3,"16-17/1",
IF(#REF!=4,"16-17/2","Hata4")))),
IF(#REF!+BH388=2016,
IF(#REF!=1,"16-17/1",
IF(#REF!=2,"16-17/2",
IF(#REF!=3,"17-18/1",
IF(#REF!=4,"17-18/2","Hata5")))),
IF(#REF!+BH388=2017,
IF(#REF!=1,"17-18/1",
IF(#REF!=2,"17-18/2",
IF(#REF!=3,"18-19/1",
IF(#REF!=4,"18-19/2","Hata6")))),
IF(#REF!+BH388=2018,
IF(#REF!=1,"18-19/1",
IF(#REF!=2,"18-19/2",
IF(#REF!=3,"19-20/1",
IF(#REF!=4,"19-20/2","Hata7")))),
IF(#REF!+BH388=2019,
IF(#REF!=1,"19-20/1",
IF(#REF!=2,"19-20/2",
IF(#REF!=3,"20-21/1",
IF(#REF!=4,"20-21/2","Hata8")))),
IF(#REF!+BH388=2020,
IF(#REF!=1,"20-21/1",
IF(#REF!=2,"20-21/2",
IF(#REF!=3,"21-22/1",
IF(#REF!=4,"21-22/2","Hata9")))),
IF(#REF!+BH388=2021,
IF(#REF!=1,"21-22/1",
IF(#REF!=2,"21-22/2",
IF(#REF!=3,"22-23/1",
IF(#REF!=4,"22-23/2","Hata10")))),
IF(#REF!+BH388=2022,
IF(#REF!=1,"22-23/1",
IF(#REF!=2,"22-23/2",
IF(#REF!=3,"23-24/1",
IF(#REF!=4,"23-24/2","Hata11")))),
IF(#REF!+BH388=2023,
IF(#REF!=1,"23-24/1",
IF(#REF!=2,"23-24/2",
IF(#REF!=3,"24-25/1",
IF(#REF!=4,"24-25/2","Hata12")))),
)))))))))))),
IF(AZ388="T",
IF(#REF!+BH388=2012,
IF(#REF!=1,"12-13/1",
IF(#REF!=2,"12-13/2",
IF(#REF!=3,"12-13/3",
IF(#REF!=4,"13-14/1",
IF(#REF!=5,"13-14/2",
IF(#REF!=6,"13-14/3","Hata1")))))),
IF(#REF!+BH388=2013,
IF(#REF!=1,"13-14/1",
IF(#REF!=2,"13-14/2",
IF(#REF!=3,"13-14/3",
IF(#REF!=4,"14-15/1",
IF(#REF!=5,"14-15/2",
IF(#REF!=6,"14-15/3","Hata2")))))),
IF(#REF!+BH388=2014,
IF(#REF!=1,"14-15/1",
IF(#REF!=2,"14-15/2",
IF(#REF!=3,"14-15/3",
IF(#REF!=4,"15-16/1",
IF(#REF!=5,"15-16/2",
IF(#REF!=6,"15-16/3","Hata3")))))),
IF(AND(#REF!+#REF!&gt;2014,#REF!+#REF!&lt;2015,BH388=1),
IF(#REF!=0.1,"14-15/0.1",
IF(#REF!=0.2,"14-15/0.2",
IF(#REF!=0.3,"14-15/0.3","Hata4"))),
IF(#REF!+BH388=2015,
IF(#REF!=1,"15-16/1",
IF(#REF!=2,"15-16/2",
IF(#REF!=3,"15-16/3",
IF(#REF!=4,"16-17/1",
IF(#REF!=5,"16-17/2",
IF(#REF!=6,"16-17/3","Hata5")))))),
IF(#REF!+BH388=2016,
IF(#REF!=1,"16-17/1",
IF(#REF!=2,"16-17/2",
IF(#REF!=3,"16-17/3",
IF(#REF!=4,"17-18/1",
IF(#REF!=5,"17-18/2",
IF(#REF!=6,"17-18/3","Hata6")))))),
IF(#REF!+BH388=2017,
IF(#REF!=1,"17-18/1",
IF(#REF!=2,"17-18/2",
IF(#REF!=3,"17-18/3",
IF(#REF!=4,"18-19/1",
IF(#REF!=5,"18-19/2",
IF(#REF!=6,"18-19/3","Hata7")))))),
IF(#REF!+BH388=2018,
IF(#REF!=1,"18-19/1",
IF(#REF!=2,"18-19/2",
IF(#REF!=3,"18-19/3",
IF(#REF!=4,"19-20/1",
IF(#REF!=5," 19-20/2",
IF(#REF!=6,"19-20/3","Hata8")))))),
IF(#REF!+BH388=2019,
IF(#REF!=1,"19-20/1",
IF(#REF!=2,"19-20/2",
IF(#REF!=3,"19-20/3",
IF(#REF!=4,"20-21/1",
IF(#REF!=5,"20-21/2",
IF(#REF!=6,"20-21/3","Hata9")))))),
IF(#REF!+BH388=2020,
IF(#REF!=1,"20-21/1",
IF(#REF!=2,"20-21/2",
IF(#REF!=3,"20-21/3",
IF(#REF!=4,"21-22/1",
IF(#REF!=5,"21-22/2",
IF(#REF!=6,"21-22/3","Hata10")))))),
IF(#REF!+BH388=2021,
IF(#REF!=1,"21-22/1",
IF(#REF!=2,"21-22/2",
IF(#REF!=3,"21-22/3",
IF(#REF!=4,"22-23/1",
IF(#REF!=5,"22-23/2",
IF(#REF!=6,"22-23/3","Hata11")))))),
IF(#REF!+BH388=2022,
IF(#REF!=1,"22-23/1",
IF(#REF!=2,"22-23/2",
IF(#REF!=3,"22-23/3",
IF(#REF!=4,"23-24/1",
IF(#REF!=5,"23-24/2",
IF(#REF!=6,"23-24/3","Hata12")))))),
IF(#REF!+BH388=2023,
IF(#REF!=1,"23-24/1",
IF(#REF!=2,"23-24/2",
IF(#REF!=3,"23-24/3",
IF(#REF!=4,"24-25/1",
IF(#REF!=5,"24-25/2",
IF(#REF!=6,"24-25/3","Hata13")))))),
))))))))))))))
)</f>
        <v>#REF!</v>
      </c>
      <c r="G388" s="4"/>
      <c r="H388" s="54" t="s">
        <v>158</v>
      </c>
      <c r="I388" s="2">
        <v>206099</v>
      </c>
      <c r="J388" s="2" t="s">
        <v>107</v>
      </c>
      <c r="Q388" s="55">
        <v>2</v>
      </c>
      <c r="R388" s="2">
        <f>VLOOKUP($Q388,[1]sistem!$I$3:$L$10,2,FALSE)</f>
        <v>0</v>
      </c>
      <c r="S388" s="2">
        <f>VLOOKUP($Q388,[1]sistem!$I$3:$L$10,3,FALSE)</f>
        <v>2</v>
      </c>
      <c r="T388" s="2">
        <f>VLOOKUP($Q388,[1]sistem!$I$3:$L$10,4,FALSE)</f>
        <v>1</v>
      </c>
      <c r="U388" s="2" t="e">
        <f>VLOOKUP($AZ388,[1]sistem!$I$13:$L$14,2,FALSE)*#REF!</f>
        <v>#REF!</v>
      </c>
      <c r="V388" s="2" t="e">
        <f>VLOOKUP($AZ388,[1]sistem!$I$13:$L$14,3,FALSE)*#REF!</f>
        <v>#REF!</v>
      </c>
      <c r="W388" s="2" t="e">
        <f>VLOOKUP($AZ388,[1]sistem!$I$13:$L$14,4,FALSE)*#REF!</f>
        <v>#REF!</v>
      </c>
      <c r="X388" s="2" t="e">
        <f t="shared" si="129"/>
        <v>#REF!</v>
      </c>
      <c r="Y388" s="2" t="e">
        <f t="shared" si="130"/>
        <v>#REF!</v>
      </c>
      <c r="Z388" s="2" t="e">
        <f t="shared" si="131"/>
        <v>#REF!</v>
      </c>
      <c r="AA388" s="2" t="e">
        <f t="shared" si="132"/>
        <v>#REF!</v>
      </c>
      <c r="AB388" s="2">
        <f>VLOOKUP(AZ388,[1]sistem!$I$18:$J$19,2,FALSE)</f>
        <v>14</v>
      </c>
      <c r="AC388" s="2">
        <v>0.25</v>
      </c>
      <c r="AD388" s="2">
        <f>VLOOKUP($Q388,[1]sistem!$I$3:$M$10,5,FALSE)</f>
        <v>2</v>
      </c>
      <c r="AE388" s="2">
        <v>5</v>
      </c>
      <c r="AG388" s="2">
        <f t="shared" si="143"/>
        <v>70</v>
      </c>
      <c r="AH388" s="2">
        <f>VLOOKUP($Q388,[1]sistem!$I$3:$N$10,6,FALSE)</f>
        <v>3</v>
      </c>
      <c r="AI388" s="2">
        <v>2</v>
      </c>
      <c r="AJ388" s="2">
        <f t="shared" si="133"/>
        <v>6</v>
      </c>
      <c r="AK388" s="2">
        <f>VLOOKUP($AZ388,[1]sistem!$I$18:$K$19,3,FALSE)</f>
        <v>14</v>
      </c>
      <c r="AL388" s="2" t="e">
        <f>AK388*#REF!</f>
        <v>#REF!</v>
      </c>
      <c r="AM388" s="2" t="e">
        <f t="shared" si="134"/>
        <v>#REF!</v>
      </c>
      <c r="AN388" s="2">
        <f t="shared" si="127"/>
        <v>25</v>
      </c>
      <c r="AO388" s="2" t="e">
        <f t="shared" si="135"/>
        <v>#REF!</v>
      </c>
      <c r="AP388" s="2" t="e">
        <f>ROUND(AO388-#REF!,0)</f>
        <v>#REF!</v>
      </c>
      <c r="AQ388" s="2">
        <f>IF(AZ388="s",IF(Q388=0,0,
IF(Q388=1,#REF!*4*4,
IF(Q388=2,0,
IF(Q388=3,#REF!*4*2,
IF(Q388=4,0,
IF(Q388=5,0,
IF(Q388=6,0,
IF(Q388=7,0)))))))),
IF(AZ388="t",
IF(Q388=0,0,
IF(Q388=1,#REF!*4*4*0.8,
IF(Q388=2,0,
IF(Q388=3,#REF!*4*2*0.8,
IF(Q388=4,0,
IF(Q388=5,0,
IF(Q388=6,0,
IF(Q388=7,0))))))))))</f>
        <v>0</v>
      </c>
      <c r="AR388" s="2" t="e">
        <f>IF(AZ388="s",
IF(Q388=0,0,
IF(Q388=1,0,
IF(Q388=2,#REF!*4*2,
IF(Q388=3,#REF!*4,
IF(Q388=4,#REF!*4,
IF(Q388=5,0,
IF(Q388=6,0,
IF(Q388=7,#REF!*4)))))))),
IF(AZ388="t",
IF(Q388=0,0,
IF(Q388=1,0,
IF(Q388=2,#REF!*4*2*0.8,
IF(Q388=3,#REF!*4*0.8,
IF(Q388=4,#REF!*4*0.8,
IF(Q388=5,0,
IF(Q388=6,0,
IF(Q388=7,#REF!*4))))))))))</f>
        <v>#REF!</v>
      </c>
      <c r="AS388" s="2" t="e">
        <f>IF(AZ388="s",
IF(Q388=0,0,
IF(Q388=1,#REF!*2,
IF(Q388=2,#REF!*2,
IF(Q388=3,#REF!*2,
IF(Q388=4,#REF!*2,
IF(Q388=5,#REF!*2,
IF(Q388=6,#REF!*2,
IF(Q388=7,#REF!*2)))))))),
IF(AZ388="t",
IF(Q388=0,#REF!*2*0.8,
IF(Q388=1,#REF!*2*0.8,
IF(Q388=2,#REF!*2*0.8,
IF(Q388=3,#REF!*2*0.8,
IF(Q388=4,#REF!*2*0.8,
IF(Q388=5,#REF!*2*0.8,
IF(Q388=6,#REF!*1*0.8,
IF(Q388=7,#REF!*2))))))))))</f>
        <v>#REF!</v>
      </c>
      <c r="AT388" s="2" t="e">
        <f t="shared" si="136"/>
        <v>#REF!</v>
      </c>
      <c r="AU388" s="2" t="e">
        <f>IF(AZ388="s",
IF(Q388=0,0,
IF(Q388=1,(14-2)*(#REF!+#REF!)/4*4,
IF(Q388=2,(14-2)*(#REF!+#REF!)/4*2,
IF(Q388=3,(14-2)*(#REF!+#REF!)/4*3,
IF(Q388=4,(14-2)*(#REF!+#REF!)/4,
IF(Q388=5,(14-2)*#REF!/4,
IF(Q388=6,0,
IF(Q388=7,(14)*#REF!)))))))),
IF(AZ388="t",
IF(Q388=0,0,
IF(Q388=1,(11-2)*(#REF!+#REF!)/4*4,
IF(Q388=2,(11-2)*(#REF!+#REF!)/4*2,
IF(Q388=3,(11-2)*(#REF!+#REF!)/4*3,
IF(Q388=4,(11-2)*(#REF!+#REF!)/4,
IF(Q388=5,(11-2)*#REF!/4,
IF(Q388=6,0,
IF(Q388=7,(11)*#REF!))))))))))</f>
        <v>#REF!</v>
      </c>
      <c r="AV388" s="2" t="e">
        <f t="shared" si="137"/>
        <v>#REF!</v>
      </c>
      <c r="AW388" s="2">
        <f t="shared" si="138"/>
        <v>12</v>
      </c>
      <c r="AX388" s="2">
        <f t="shared" si="139"/>
        <v>6</v>
      </c>
      <c r="AY388" s="2" t="e">
        <f t="shared" si="140"/>
        <v>#REF!</v>
      </c>
      <c r="AZ388" s="2" t="s">
        <v>63</v>
      </c>
      <c r="BA388" s="2" t="e">
        <f>IF(BG388="A",0,IF(AZ388="s",14*#REF!,IF(AZ388="T",11*#REF!,"HATA")))</f>
        <v>#REF!</v>
      </c>
      <c r="BB388" s="2" t="e">
        <f t="shared" si="141"/>
        <v>#REF!</v>
      </c>
      <c r="BC388" s="2" t="e">
        <f t="shared" si="142"/>
        <v>#REF!</v>
      </c>
      <c r="BD388" s="2" t="e">
        <f>IF(BC388-#REF!=0,"DOĞRU","YANLIŞ")</f>
        <v>#REF!</v>
      </c>
      <c r="BE388" s="2" t="e">
        <f>#REF!-BC388</f>
        <v>#REF!</v>
      </c>
      <c r="BF388" s="2">
        <v>0</v>
      </c>
      <c r="BH388" s="2">
        <v>0</v>
      </c>
      <c r="BJ388" s="2">
        <v>2</v>
      </c>
      <c r="BL388" s="7" t="e">
        <f>#REF!*14</f>
        <v>#REF!</v>
      </c>
      <c r="BM388" s="9"/>
      <c r="BN388" s="8"/>
      <c r="BO388" s="13"/>
      <c r="BP388" s="13"/>
      <c r="BQ388" s="13"/>
      <c r="BR388" s="13"/>
      <c r="BS388" s="13"/>
      <c r="BT388" s="10"/>
      <c r="BU388" s="11"/>
      <c r="BV388" s="12"/>
      <c r="CC388" s="51"/>
      <c r="CD388" s="51"/>
      <c r="CE388" s="51"/>
      <c r="CF388" s="52"/>
      <c r="CG388" s="52"/>
      <c r="CH388" s="52"/>
      <c r="CI388" s="52"/>
      <c r="CJ388" s="42"/>
      <c r="CK388" s="42"/>
    </row>
    <row r="389" spans="1:89" hidden="1" x14ac:dyDescent="0.25">
      <c r="A389" s="2" t="s">
        <v>333</v>
      </c>
      <c r="B389" s="2" t="s">
        <v>330</v>
      </c>
      <c r="C389" s="2" t="s">
        <v>334</v>
      </c>
      <c r="D389" s="4" t="s">
        <v>171</v>
      </c>
      <c r="E389" s="4">
        <v>3</v>
      </c>
      <c r="F389" s="5" t="e">
        <f>IF(AZ389="S",
IF(#REF!+BH389=2012,
IF(#REF!=1,"12-13/1",
IF(#REF!=2,"12-13/2",
IF(#REF!=3,"13-14/1",
IF(#REF!=4,"13-14/2","Hata1")))),
IF(#REF!+BH389=2013,
IF(#REF!=1,"13-14/1",
IF(#REF!=2,"13-14/2",
IF(#REF!=3,"14-15/1",
IF(#REF!=4,"14-15/2","Hata2")))),
IF(#REF!+BH389=2014,
IF(#REF!=1,"14-15/1",
IF(#REF!=2,"14-15/2",
IF(#REF!=3,"15-16/1",
IF(#REF!=4,"15-16/2","Hata3")))),
IF(#REF!+BH389=2015,
IF(#REF!=1,"15-16/1",
IF(#REF!=2,"15-16/2",
IF(#REF!=3,"16-17/1",
IF(#REF!=4,"16-17/2","Hata4")))),
IF(#REF!+BH389=2016,
IF(#REF!=1,"16-17/1",
IF(#REF!=2,"16-17/2",
IF(#REF!=3,"17-18/1",
IF(#REF!=4,"17-18/2","Hata5")))),
IF(#REF!+BH389=2017,
IF(#REF!=1,"17-18/1",
IF(#REF!=2,"17-18/2",
IF(#REF!=3,"18-19/1",
IF(#REF!=4,"18-19/2","Hata6")))),
IF(#REF!+BH389=2018,
IF(#REF!=1,"18-19/1",
IF(#REF!=2,"18-19/2",
IF(#REF!=3,"19-20/1",
IF(#REF!=4,"19-20/2","Hata7")))),
IF(#REF!+BH389=2019,
IF(#REF!=1,"19-20/1",
IF(#REF!=2,"19-20/2",
IF(#REF!=3,"20-21/1",
IF(#REF!=4,"20-21/2","Hata8")))),
IF(#REF!+BH389=2020,
IF(#REF!=1,"20-21/1",
IF(#REF!=2,"20-21/2",
IF(#REF!=3,"21-22/1",
IF(#REF!=4,"21-22/2","Hata9")))),
IF(#REF!+BH389=2021,
IF(#REF!=1,"21-22/1",
IF(#REF!=2,"21-22/2",
IF(#REF!=3,"22-23/1",
IF(#REF!=4,"22-23/2","Hata10")))),
IF(#REF!+BH389=2022,
IF(#REF!=1,"22-23/1",
IF(#REF!=2,"22-23/2",
IF(#REF!=3,"23-24/1",
IF(#REF!=4,"23-24/2","Hata11")))),
IF(#REF!+BH389=2023,
IF(#REF!=1,"23-24/1",
IF(#REF!=2,"23-24/2",
IF(#REF!=3,"24-25/1",
IF(#REF!=4,"24-25/2","Hata12")))),
)))))))))))),
IF(AZ389="T",
IF(#REF!+BH389=2012,
IF(#REF!=1,"12-13/1",
IF(#REF!=2,"12-13/2",
IF(#REF!=3,"12-13/3",
IF(#REF!=4,"13-14/1",
IF(#REF!=5,"13-14/2",
IF(#REF!=6,"13-14/3","Hata1")))))),
IF(#REF!+BH389=2013,
IF(#REF!=1,"13-14/1",
IF(#REF!=2,"13-14/2",
IF(#REF!=3,"13-14/3",
IF(#REF!=4,"14-15/1",
IF(#REF!=5,"14-15/2",
IF(#REF!=6,"14-15/3","Hata2")))))),
IF(#REF!+BH389=2014,
IF(#REF!=1,"14-15/1",
IF(#REF!=2,"14-15/2",
IF(#REF!=3,"14-15/3",
IF(#REF!=4,"15-16/1",
IF(#REF!=5,"15-16/2",
IF(#REF!=6,"15-16/3","Hata3")))))),
IF(AND(#REF!+#REF!&gt;2014,#REF!+#REF!&lt;2015,BH389=1),
IF(#REF!=0.1,"14-15/0.1",
IF(#REF!=0.2,"14-15/0.2",
IF(#REF!=0.3,"14-15/0.3","Hata4"))),
IF(#REF!+BH389=2015,
IF(#REF!=1,"15-16/1",
IF(#REF!=2,"15-16/2",
IF(#REF!=3,"15-16/3",
IF(#REF!=4,"16-17/1",
IF(#REF!=5,"16-17/2",
IF(#REF!=6,"16-17/3","Hata5")))))),
IF(#REF!+BH389=2016,
IF(#REF!=1,"16-17/1",
IF(#REF!=2,"16-17/2",
IF(#REF!=3,"16-17/3",
IF(#REF!=4,"17-18/1",
IF(#REF!=5,"17-18/2",
IF(#REF!=6,"17-18/3","Hata6")))))),
IF(#REF!+BH389=2017,
IF(#REF!=1,"17-18/1",
IF(#REF!=2,"17-18/2",
IF(#REF!=3,"17-18/3",
IF(#REF!=4,"18-19/1",
IF(#REF!=5,"18-19/2",
IF(#REF!=6,"18-19/3","Hata7")))))),
IF(#REF!+BH389=2018,
IF(#REF!=1,"18-19/1",
IF(#REF!=2,"18-19/2",
IF(#REF!=3,"18-19/3",
IF(#REF!=4,"19-20/1",
IF(#REF!=5," 19-20/2",
IF(#REF!=6,"19-20/3","Hata8")))))),
IF(#REF!+BH389=2019,
IF(#REF!=1,"19-20/1",
IF(#REF!=2,"19-20/2",
IF(#REF!=3,"19-20/3",
IF(#REF!=4,"20-21/1",
IF(#REF!=5,"20-21/2",
IF(#REF!=6,"20-21/3","Hata9")))))),
IF(#REF!+BH389=2020,
IF(#REF!=1,"20-21/1",
IF(#REF!=2,"20-21/2",
IF(#REF!=3,"20-21/3",
IF(#REF!=4,"21-22/1",
IF(#REF!=5,"21-22/2",
IF(#REF!=6,"21-22/3","Hata10")))))),
IF(#REF!+BH389=2021,
IF(#REF!=1,"21-22/1",
IF(#REF!=2,"21-22/2",
IF(#REF!=3,"21-22/3",
IF(#REF!=4,"22-23/1",
IF(#REF!=5,"22-23/2",
IF(#REF!=6,"22-23/3","Hata11")))))),
IF(#REF!+BH389=2022,
IF(#REF!=1,"22-23/1",
IF(#REF!=2,"22-23/2",
IF(#REF!=3,"22-23/3",
IF(#REF!=4,"23-24/1",
IF(#REF!=5,"23-24/2",
IF(#REF!=6,"23-24/3","Hata12")))))),
IF(#REF!+BH389=2023,
IF(#REF!=1,"23-24/1",
IF(#REF!=2,"23-24/2",
IF(#REF!=3,"23-24/3",
IF(#REF!=4,"24-25/1",
IF(#REF!=5,"24-25/2",
IF(#REF!=6,"24-25/3","Hata13")))))),
))))))))))))))
)</f>
        <v>#REF!</v>
      </c>
      <c r="G389" s="4">
        <v>0</v>
      </c>
      <c r="H389" s="2" t="s">
        <v>158</v>
      </c>
      <c r="I389" s="2">
        <v>206099</v>
      </c>
      <c r="J389" s="2" t="s">
        <v>107</v>
      </c>
      <c r="Q389" s="5">
        <v>7</v>
      </c>
      <c r="R389" s="2">
        <f>VLOOKUP($Q389,[1]sistem!$I$3:$L$10,2,FALSE)</f>
        <v>0</v>
      </c>
      <c r="S389" s="2">
        <f>VLOOKUP($Q389,[1]sistem!$I$3:$L$10,3,FALSE)</f>
        <v>1</v>
      </c>
      <c r="T389" s="2">
        <f>VLOOKUP($Q389,[1]sistem!$I$3:$L$10,4,FALSE)</f>
        <v>1</v>
      </c>
      <c r="U389" s="2" t="e">
        <f>VLOOKUP($AZ389,[1]sistem!$I$13:$L$14,2,FALSE)*#REF!</f>
        <v>#REF!</v>
      </c>
      <c r="V389" s="2" t="e">
        <f>VLOOKUP($AZ389,[1]sistem!$I$13:$L$14,3,FALSE)*#REF!</f>
        <v>#REF!</v>
      </c>
      <c r="W389" s="2" t="e">
        <f>VLOOKUP($AZ389,[1]sistem!$I$13:$L$14,4,FALSE)*#REF!</f>
        <v>#REF!</v>
      </c>
      <c r="X389" s="2" t="e">
        <f t="shared" si="129"/>
        <v>#REF!</v>
      </c>
      <c r="Y389" s="2" t="e">
        <f t="shared" si="130"/>
        <v>#REF!</v>
      </c>
      <c r="Z389" s="2" t="e">
        <f t="shared" si="131"/>
        <v>#REF!</v>
      </c>
      <c r="AA389" s="2" t="e">
        <f t="shared" si="132"/>
        <v>#REF!</v>
      </c>
      <c r="AB389" s="2">
        <f>VLOOKUP(AZ389,[1]sistem!$I$18:$J$19,2,FALSE)</f>
        <v>14</v>
      </c>
      <c r="AC389" s="2">
        <v>0.25</v>
      </c>
      <c r="AD389" s="2">
        <f>VLOOKUP($Q389,[1]sistem!$I$3:$M$10,5,FALSE)</f>
        <v>1</v>
      </c>
      <c r="AE389" s="2">
        <v>4</v>
      </c>
      <c r="AG389" s="2">
        <f t="shared" si="143"/>
        <v>56</v>
      </c>
      <c r="AH389" s="2">
        <f>VLOOKUP($Q389,[1]sistem!$I$3:$N$10,6,FALSE)</f>
        <v>2</v>
      </c>
      <c r="AI389" s="2">
        <v>2</v>
      </c>
      <c r="AJ389" s="2">
        <f t="shared" si="133"/>
        <v>4</v>
      </c>
      <c r="AK389" s="2">
        <f>VLOOKUP($AZ389,[1]sistem!$I$18:$K$19,3,FALSE)</f>
        <v>14</v>
      </c>
      <c r="AL389" s="2" t="e">
        <f>AK389*#REF!</f>
        <v>#REF!</v>
      </c>
      <c r="AM389" s="2" t="e">
        <f t="shared" si="134"/>
        <v>#REF!</v>
      </c>
      <c r="AN389" s="2">
        <f t="shared" si="127"/>
        <v>25</v>
      </c>
      <c r="AO389" s="2" t="e">
        <f t="shared" si="135"/>
        <v>#REF!</v>
      </c>
      <c r="AP389" s="2" t="e">
        <f>ROUND(AO389-#REF!,0)</f>
        <v>#REF!</v>
      </c>
      <c r="AQ389" s="2">
        <f>IF(AZ389="s",IF(Q389=0,0,
IF(Q389=1,#REF!*4*4,
IF(Q389=2,0,
IF(Q389=3,#REF!*4*2,
IF(Q389=4,0,
IF(Q389=5,0,
IF(Q389=6,0,
IF(Q389=7,0)))))))),
IF(AZ389="t",
IF(Q389=0,0,
IF(Q389=1,#REF!*4*4*0.8,
IF(Q389=2,0,
IF(Q389=3,#REF!*4*2*0.8,
IF(Q389=4,0,
IF(Q389=5,0,
IF(Q389=6,0,
IF(Q389=7,0))))))))))</f>
        <v>0</v>
      </c>
      <c r="AR389" s="2" t="e">
        <f>IF(AZ389="s",
IF(Q389=0,0,
IF(Q389=1,0,
IF(Q389=2,#REF!*4*2,
IF(Q389=3,#REF!*4,
IF(Q389=4,#REF!*4,
IF(Q389=5,0,
IF(Q389=6,0,
IF(Q389=7,#REF!*4)))))))),
IF(AZ389="t",
IF(Q389=0,0,
IF(Q389=1,0,
IF(Q389=2,#REF!*4*2*0.8,
IF(Q389=3,#REF!*4*0.8,
IF(Q389=4,#REF!*4*0.8,
IF(Q389=5,0,
IF(Q389=6,0,
IF(Q389=7,#REF!*4))))))))))</f>
        <v>#REF!</v>
      </c>
      <c r="AS389" s="2" t="e">
        <f>IF(AZ389="s",
IF(Q389=0,0,
IF(Q389=1,#REF!*2,
IF(Q389=2,#REF!*2,
IF(Q389=3,#REF!*2,
IF(Q389=4,#REF!*2,
IF(Q389=5,#REF!*2,
IF(Q389=6,#REF!*2,
IF(Q389=7,#REF!*2)))))))),
IF(AZ389="t",
IF(Q389=0,#REF!*2*0.8,
IF(Q389=1,#REF!*2*0.8,
IF(Q389=2,#REF!*2*0.8,
IF(Q389=3,#REF!*2*0.8,
IF(Q389=4,#REF!*2*0.8,
IF(Q389=5,#REF!*2*0.8,
IF(Q389=6,#REF!*1*0.8,
IF(Q389=7,#REF!*2))))))))))</f>
        <v>#REF!</v>
      </c>
      <c r="AT389" s="2" t="e">
        <f t="shared" si="136"/>
        <v>#REF!</v>
      </c>
      <c r="AU389" s="2" t="e">
        <f>IF(AZ389="s",
IF(Q389=0,0,
IF(Q389=1,(14-2)*(#REF!+#REF!)/4*4,
IF(Q389=2,(14-2)*(#REF!+#REF!)/4*2,
IF(Q389=3,(14-2)*(#REF!+#REF!)/4*3,
IF(Q389=4,(14-2)*(#REF!+#REF!)/4,
IF(Q389=5,(14-2)*#REF!/4,
IF(Q389=6,0,
IF(Q389=7,(14)*#REF!)))))))),
IF(AZ389="t",
IF(Q389=0,0,
IF(Q389=1,(11-2)*(#REF!+#REF!)/4*4,
IF(Q389=2,(11-2)*(#REF!+#REF!)/4*2,
IF(Q389=3,(11-2)*(#REF!+#REF!)/4*3,
IF(Q389=4,(11-2)*(#REF!+#REF!)/4,
IF(Q389=5,(11-2)*#REF!/4,
IF(Q389=6,0,
IF(Q389=7,(11)*#REF!))))))))))</f>
        <v>#REF!</v>
      </c>
      <c r="AV389" s="2" t="e">
        <f t="shared" si="137"/>
        <v>#REF!</v>
      </c>
      <c r="AW389" s="2">
        <f t="shared" si="138"/>
        <v>8</v>
      </c>
      <c r="AX389" s="2">
        <f t="shared" si="139"/>
        <v>4</v>
      </c>
      <c r="AY389" s="2" t="e">
        <f t="shared" si="140"/>
        <v>#REF!</v>
      </c>
      <c r="AZ389" s="2" t="s">
        <v>63</v>
      </c>
      <c r="BA389" s="2" t="e">
        <f>IF(BG389="A",0,IF(AZ389="s",14*#REF!,IF(AZ389="T",11*#REF!,"HATA")))</f>
        <v>#REF!</v>
      </c>
      <c r="BB389" s="2" t="e">
        <f t="shared" si="141"/>
        <v>#REF!</v>
      </c>
      <c r="BC389" s="2" t="e">
        <f t="shared" si="142"/>
        <v>#REF!</v>
      </c>
      <c r="BD389" s="2" t="e">
        <f>IF(BC389-#REF!=0,"DOĞRU","YANLIŞ")</f>
        <v>#REF!</v>
      </c>
      <c r="BE389" s="2" t="e">
        <f>#REF!-BC389</f>
        <v>#REF!</v>
      </c>
      <c r="BF389" s="2">
        <v>0</v>
      </c>
      <c r="BH389" s="2">
        <v>0</v>
      </c>
      <c r="BJ389" s="2">
        <v>7</v>
      </c>
      <c r="BL389" s="7" t="e">
        <f>#REF!*14</f>
        <v>#REF!</v>
      </c>
      <c r="BM389" s="9"/>
      <c r="BN389" s="8"/>
      <c r="BO389" s="13"/>
      <c r="BP389" s="13"/>
      <c r="BQ389" s="13"/>
      <c r="BR389" s="13"/>
      <c r="BS389" s="13"/>
      <c r="BT389" s="10"/>
      <c r="BU389" s="11"/>
      <c r="BV389" s="12"/>
      <c r="CC389" s="41"/>
      <c r="CD389" s="41"/>
      <c r="CE389" s="41"/>
      <c r="CF389" s="42"/>
      <c r="CG389" s="42"/>
      <c r="CH389" s="42"/>
      <c r="CI389" s="42"/>
      <c r="CJ389" s="42"/>
      <c r="CK389" s="42"/>
    </row>
    <row r="390" spans="1:89" hidden="1" x14ac:dyDescent="0.25">
      <c r="A390" s="54" t="s">
        <v>250</v>
      </c>
      <c r="B390" s="54" t="s">
        <v>251</v>
      </c>
      <c r="C390" s="2" t="s">
        <v>251</v>
      </c>
      <c r="D390" s="4" t="s">
        <v>60</v>
      </c>
      <c r="E390" s="4" t="s">
        <v>60</v>
      </c>
      <c r="F390" s="5" t="e">
        <f>IF(AZ390="S",
IF(#REF!+BH390=2012,
IF(#REF!=1,"12-13/1",
IF(#REF!=2,"12-13/2",
IF(#REF!=3,"13-14/1",
IF(#REF!=4,"13-14/2","Hata1")))),
IF(#REF!+BH390=2013,
IF(#REF!=1,"13-14/1",
IF(#REF!=2,"13-14/2",
IF(#REF!=3,"14-15/1",
IF(#REF!=4,"14-15/2","Hata2")))),
IF(#REF!+BH390=2014,
IF(#REF!=1,"14-15/1",
IF(#REF!=2,"14-15/2",
IF(#REF!=3,"15-16/1",
IF(#REF!=4,"15-16/2","Hata3")))),
IF(#REF!+BH390=2015,
IF(#REF!=1,"15-16/1",
IF(#REF!=2,"15-16/2",
IF(#REF!=3,"16-17/1",
IF(#REF!=4,"16-17/2","Hata4")))),
IF(#REF!+BH390=2016,
IF(#REF!=1,"16-17/1",
IF(#REF!=2,"16-17/2",
IF(#REF!=3,"17-18/1",
IF(#REF!=4,"17-18/2","Hata5")))),
IF(#REF!+BH390=2017,
IF(#REF!=1,"17-18/1",
IF(#REF!=2,"17-18/2",
IF(#REF!=3,"18-19/1",
IF(#REF!=4,"18-19/2","Hata6")))),
IF(#REF!+BH390=2018,
IF(#REF!=1,"18-19/1",
IF(#REF!=2,"18-19/2",
IF(#REF!=3,"19-20/1",
IF(#REF!=4,"19-20/2","Hata7")))),
IF(#REF!+BH390=2019,
IF(#REF!=1,"19-20/1",
IF(#REF!=2,"19-20/2",
IF(#REF!=3,"20-21/1",
IF(#REF!=4,"20-21/2","Hata8")))),
IF(#REF!+BH390=2020,
IF(#REF!=1,"20-21/1",
IF(#REF!=2,"20-21/2",
IF(#REF!=3,"21-22/1",
IF(#REF!=4,"21-22/2","Hata9")))),
IF(#REF!+BH390=2021,
IF(#REF!=1,"21-22/1",
IF(#REF!=2,"21-22/2",
IF(#REF!=3,"22-23/1",
IF(#REF!=4,"22-23/2","Hata10")))),
IF(#REF!+BH390=2022,
IF(#REF!=1,"22-23/1",
IF(#REF!=2,"22-23/2",
IF(#REF!=3,"23-24/1",
IF(#REF!=4,"23-24/2","Hata11")))),
IF(#REF!+BH390=2023,
IF(#REF!=1,"23-24/1",
IF(#REF!=2,"23-24/2",
IF(#REF!=3,"24-25/1",
IF(#REF!=4,"24-25/2","Hata12")))),
)))))))))))),
IF(AZ390="T",
IF(#REF!+BH390=2012,
IF(#REF!=1,"12-13/1",
IF(#REF!=2,"12-13/2",
IF(#REF!=3,"12-13/3",
IF(#REF!=4,"13-14/1",
IF(#REF!=5,"13-14/2",
IF(#REF!=6,"13-14/3","Hata1")))))),
IF(#REF!+BH390=2013,
IF(#REF!=1,"13-14/1",
IF(#REF!=2,"13-14/2",
IF(#REF!=3,"13-14/3",
IF(#REF!=4,"14-15/1",
IF(#REF!=5,"14-15/2",
IF(#REF!=6,"14-15/3","Hata2")))))),
IF(#REF!+BH390=2014,
IF(#REF!=1,"14-15/1",
IF(#REF!=2,"14-15/2",
IF(#REF!=3,"14-15/3",
IF(#REF!=4,"15-16/1",
IF(#REF!=5,"15-16/2",
IF(#REF!=6,"15-16/3","Hata3")))))),
IF(AND(#REF!+#REF!&gt;2014,#REF!+#REF!&lt;2015,BH390=1),
IF(#REF!=0.1,"14-15/0.1",
IF(#REF!=0.2,"14-15/0.2",
IF(#REF!=0.3,"14-15/0.3","Hata4"))),
IF(#REF!+BH390=2015,
IF(#REF!=1,"15-16/1",
IF(#REF!=2,"15-16/2",
IF(#REF!=3,"15-16/3",
IF(#REF!=4,"16-17/1",
IF(#REF!=5,"16-17/2",
IF(#REF!=6,"16-17/3","Hata5")))))),
IF(#REF!+BH390=2016,
IF(#REF!=1,"16-17/1",
IF(#REF!=2,"16-17/2",
IF(#REF!=3,"16-17/3",
IF(#REF!=4,"17-18/1",
IF(#REF!=5,"17-18/2",
IF(#REF!=6,"17-18/3","Hata6")))))),
IF(#REF!+BH390=2017,
IF(#REF!=1,"17-18/1",
IF(#REF!=2,"17-18/2",
IF(#REF!=3,"17-18/3",
IF(#REF!=4,"18-19/1",
IF(#REF!=5,"18-19/2",
IF(#REF!=6,"18-19/3","Hata7")))))),
IF(#REF!+BH390=2018,
IF(#REF!=1,"18-19/1",
IF(#REF!=2,"18-19/2",
IF(#REF!=3,"18-19/3",
IF(#REF!=4,"19-20/1",
IF(#REF!=5," 19-20/2",
IF(#REF!=6,"19-20/3","Hata8")))))),
IF(#REF!+BH390=2019,
IF(#REF!=1,"19-20/1",
IF(#REF!=2,"19-20/2",
IF(#REF!=3,"19-20/3",
IF(#REF!=4,"20-21/1",
IF(#REF!=5,"20-21/2",
IF(#REF!=6,"20-21/3","Hata9")))))),
IF(#REF!+BH390=2020,
IF(#REF!=1,"20-21/1",
IF(#REF!=2,"20-21/2",
IF(#REF!=3,"20-21/3",
IF(#REF!=4,"21-22/1",
IF(#REF!=5,"21-22/2",
IF(#REF!=6,"21-22/3","Hata10")))))),
IF(#REF!+BH390=2021,
IF(#REF!=1,"21-22/1",
IF(#REF!=2,"21-22/2",
IF(#REF!=3,"21-22/3",
IF(#REF!=4,"22-23/1",
IF(#REF!=5,"22-23/2",
IF(#REF!=6,"22-23/3","Hata11")))))),
IF(#REF!+BH390=2022,
IF(#REF!=1,"22-23/1",
IF(#REF!=2,"22-23/2",
IF(#REF!=3,"22-23/3",
IF(#REF!=4,"23-24/1",
IF(#REF!=5,"23-24/2",
IF(#REF!=6,"23-24/3","Hata12")))))),
IF(#REF!+BH390=2023,
IF(#REF!=1,"23-24/1",
IF(#REF!=2,"23-24/2",
IF(#REF!=3,"23-24/3",
IF(#REF!=4,"24-25/1",
IF(#REF!=5,"24-25/2",
IF(#REF!=6,"24-25/3","Hata13")))))),
))))))))))))))
)</f>
        <v>#REF!</v>
      </c>
      <c r="G390" s="4"/>
      <c r="H390" s="54" t="s">
        <v>158</v>
      </c>
      <c r="I390" s="2">
        <v>206099</v>
      </c>
      <c r="J390" s="2" t="s">
        <v>107</v>
      </c>
      <c r="O390" s="2" t="s">
        <v>253</v>
      </c>
      <c r="P390" s="2" t="s">
        <v>253</v>
      </c>
      <c r="Q390" s="55">
        <v>0</v>
      </c>
      <c r="R390" s="2">
        <f>VLOOKUP($Q390,[1]sistem!$I$3:$L$10,2,FALSE)</f>
        <v>0</v>
      </c>
      <c r="S390" s="2">
        <f>VLOOKUP($Q390,[1]sistem!$I$3:$L$10,3,FALSE)</f>
        <v>0</v>
      </c>
      <c r="T390" s="2">
        <f>VLOOKUP($Q390,[1]sistem!$I$3:$L$10,4,FALSE)</f>
        <v>0</v>
      </c>
      <c r="U390" s="2" t="e">
        <f>VLOOKUP($AZ390,[1]sistem!$I$13:$L$14,2,FALSE)*#REF!</f>
        <v>#REF!</v>
      </c>
      <c r="V390" s="2" t="e">
        <f>VLOOKUP($AZ390,[1]sistem!$I$13:$L$14,3,FALSE)*#REF!</f>
        <v>#REF!</v>
      </c>
      <c r="W390" s="2" t="e">
        <f>VLOOKUP($AZ390,[1]sistem!$I$13:$L$14,4,FALSE)*#REF!</f>
        <v>#REF!</v>
      </c>
      <c r="X390" s="2" t="e">
        <f t="shared" si="129"/>
        <v>#REF!</v>
      </c>
      <c r="Y390" s="2" t="e">
        <f t="shared" si="130"/>
        <v>#REF!</v>
      </c>
      <c r="Z390" s="2" t="e">
        <f t="shared" si="131"/>
        <v>#REF!</v>
      </c>
      <c r="AA390" s="2" t="e">
        <f t="shared" si="132"/>
        <v>#REF!</v>
      </c>
      <c r="AB390" s="2">
        <f>VLOOKUP(AZ390,[1]sistem!$I$18:$J$19,2,FALSE)</f>
        <v>14</v>
      </c>
      <c r="AC390" s="2">
        <v>0.25</v>
      </c>
      <c r="AD390" s="2">
        <f>VLOOKUP($Q390,[1]sistem!$I$3:$M$10,5,FALSE)</f>
        <v>0</v>
      </c>
      <c r="AG390" s="2" t="e">
        <f>(#REF!+#REF!)*AB390</f>
        <v>#REF!</v>
      </c>
      <c r="AH390" s="2">
        <f>VLOOKUP($Q390,[1]sistem!$I$3:$N$10,6,FALSE)</f>
        <v>0</v>
      </c>
      <c r="AI390" s="2">
        <v>2</v>
      </c>
      <c r="AJ390" s="2">
        <f t="shared" si="133"/>
        <v>0</v>
      </c>
      <c r="AK390" s="2">
        <f>VLOOKUP($AZ390,[1]sistem!$I$18:$K$19,3,FALSE)</f>
        <v>14</v>
      </c>
      <c r="AL390" s="2" t="e">
        <f>AK390*#REF!</f>
        <v>#REF!</v>
      </c>
      <c r="AM390" s="2" t="e">
        <f t="shared" si="134"/>
        <v>#REF!</v>
      </c>
      <c r="AN390" s="2">
        <f t="shared" si="127"/>
        <v>25</v>
      </c>
      <c r="AO390" s="2" t="e">
        <f t="shared" si="135"/>
        <v>#REF!</v>
      </c>
      <c r="AP390" s="2" t="e">
        <f>ROUND(AO390-#REF!,0)</f>
        <v>#REF!</v>
      </c>
      <c r="AQ390" s="2">
        <f>IF(AZ390="s",IF(Q390=0,0,
IF(Q390=1,#REF!*4*4,
IF(Q390=2,0,
IF(Q390=3,#REF!*4*2,
IF(Q390=4,0,
IF(Q390=5,0,
IF(Q390=6,0,
IF(Q390=7,0)))))))),
IF(AZ390="t",
IF(Q390=0,0,
IF(Q390=1,#REF!*4*4*0.8,
IF(Q390=2,0,
IF(Q390=3,#REF!*4*2*0.8,
IF(Q390=4,0,
IF(Q390=5,0,
IF(Q390=6,0,
IF(Q390=7,0))))))))))</f>
        <v>0</v>
      </c>
      <c r="AR390" s="2">
        <f>IF(AZ390="s",
IF(Q390=0,0,
IF(Q390=1,0,
IF(Q390=2,#REF!*4*2,
IF(Q390=3,#REF!*4,
IF(Q390=4,#REF!*4,
IF(Q390=5,0,
IF(Q390=6,0,
IF(Q390=7,#REF!*4)))))))),
IF(AZ390="t",
IF(Q390=0,0,
IF(Q390=1,0,
IF(Q390=2,#REF!*4*2*0.8,
IF(Q390=3,#REF!*4*0.8,
IF(Q390=4,#REF!*4*0.8,
IF(Q390=5,0,
IF(Q390=6,0,
IF(Q390=7,#REF!*4))))))))))</f>
        <v>0</v>
      </c>
      <c r="AS390" s="2">
        <f>IF(AZ390="s",
IF(Q390=0,0,
IF(Q390=1,#REF!*2,
IF(Q390=2,#REF!*2,
IF(Q390=3,#REF!*2,
IF(Q390=4,#REF!*2,
IF(Q390=5,#REF!*2,
IF(Q390=6,#REF!*2,
IF(Q390=7,#REF!*2)))))))),
IF(AZ390="t",
IF(Q390=0,#REF!*2*0.8,
IF(Q390=1,#REF!*2*0.8,
IF(Q390=2,#REF!*2*0.8,
IF(Q390=3,#REF!*2*0.8,
IF(Q390=4,#REF!*2*0.8,
IF(Q390=5,#REF!*2*0.8,
IF(Q390=6,#REF!*1*0.8,
IF(Q390=7,#REF!*2))))))))))</f>
        <v>0</v>
      </c>
      <c r="AT390" s="2" t="e">
        <f t="shared" si="136"/>
        <v>#REF!</v>
      </c>
      <c r="AU390" s="2">
        <f>IF(AZ390="s",
IF(Q390=0,0,
IF(Q390=1,(14-2)*(#REF!+#REF!)/4*4,
IF(Q390=2,(14-2)*(#REF!+#REF!)/4*2,
IF(Q390=3,(14-2)*(#REF!+#REF!)/4*3,
IF(Q390=4,(14-2)*(#REF!+#REF!)/4,
IF(Q390=5,(14-2)*#REF!/4,
IF(Q390=6,0,
IF(Q390=7,(14)*#REF!)))))))),
IF(AZ390="t",
IF(Q390=0,0,
IF(Q390=1,(11-2)*(#REF!+#REF!)/4*4,
IF(Q390=2,(11-2)*(#REF!+#REF!)/4*2,
IF(Q390=3,(11-2)*(#REF!+#REF!)/4*3,
IF(Q390=4,(11-2)*(#REF!+#REF!)/4,
IF(Q390=5,(11-2)*#REF!/4,
IF(Q390=6,0,
IF(Q390=7,(11)*#REF!))))))))))</f>
        <v>0</v>
      </c>
      <c r="AV390" s="2" t="e">
        <f t="shared" si="137"/>
        <v>#REF!</v>
      </c>
      <c r="AW390" s="2">
        <f t="shared" si="138"/>
        <v>0</v>
      </c>
      <c r="AX390" s="2">
        <f t="shared" si="139"/>
        <v>0</v>
      </c>
      <c r="AY390" s="2">
        <f t="shared" si="140"/>
        <v>0</v>
      </c>
      <c r="AZ390" s="2" t="s">
        <v>63</v>
      </c>
      <c r="BA390" s="2" t="e">
        <f>IF(BG390="A",0,IF(AZ390="s",14*#REF!,IF(AZ390="T",11*#REF!,"HATA")))</f>
        <v>#REF!</v>
      </c>
      <c r="BB390" s="2" t="e">
        <f t="shared" si="141"/>
        <v>#REF!</v>
      </c>
      <c r="BC390" s="2" t="e">
        <f t="shared" si="142"/>
        <v>#REF!</v>
      </c>
      <c r="BD390" s="2" t="e">
        <f>IF(BC390-#REF!=0,"DOĞRU","YANLIŞ")</f>
        <v>#REF!</v>
      </c>
      <c r="BE390" s="2" t="e">
        <f>#REF!-BC390</f>
        <v>#REF!</v>
      </c>
      <c r="BF390" s="2">
        <v>0</v>
      </c>
      <c r="BH390" s="2">
        <v>0</v>
      </c>
      <c r="BJ390" s="2">
        <v>0</v>
      </c>
      <c r="BL390" s="7" t="e">
        <f>#REF!*14</f>
        <v>#REF!</v>
      </c>
      <c r="BM390" s="9"/>
      <c r="BN390" s="8"/>
      <c r="BO390" s="13"/>
      <c r="BP390" s="13"/>
      <c r="BQ390" s="13"/>
      <c r="BR390" s="13"/>
      <c r="BS390" s="13"/>
      <c r="BT390" s="10"/>
      <c r="BU390" s="11"/>
      <c r="BV390" s="12"/>
      <c r="CC390" s="51"/>
      <c r="CD390" s="51"/>
      <c r="CE390" s="51"/>
      <c r="CF390" s="52"/>
      <c r="CG390" s="52"/>
      <c r="CH390" s="52"/>
      <c r="CI390" s="52"/>
      <c r="CJ390" s="42"/>
      <c r="CK390" s="42"/>
    </row>
    <row r="391" spans="1:89" hidden="1" x14ac:dyDescent="0.25">
      <c r="A391" s="2" t="s">
        <v>104</v>
      </c>
      <c r="B391" s="2" t="s">
        <v>105</v>
      </c>
      <c r="C391" s="2" t="s">
        <v>105</v>
      </c>
      <c r="D391" s="4" t="s">
        <v>60</v>
      </c>
      <c r="E391" s="4" t="s">
        <v>60</v>
      </c>
      <c r="F391" s="5" t="e">
        <f>IF(AZ391="S",
IF(#REF!+BH391=2012,
IF(#REF!=1,"12-13/1",
IF(#REF!=2,"12-13/2",
IF(#REF!=3,"13-14/1",
IF(#REF!=4,"13-14/2","Hata1")))),
IF(#REF!+BH391=2013,
IF(#REF!=1,"13-14/1",
IF(#REF!=2,"13-14/2",
IF(#REF!=3,"14-15/1",
IF(#REF!=4,"14-15/2","Hata2")))),
IF(#REF!+BH391=2014,
IF(#REF!=1,"14-15/1",
IF(#REF!=2,"14-15/2",
IF(#REF!=3,"15-16/1",
IF(#REF!=4,"15-16/2","Hata3")))),
IF(#REF!+BH391=2015,
IF(#REF!=1,"15-16/1",
IF(#REF!=2,"15-16/2",
IF(#REF!=3,"16-17/1",
IF(#REF!=4,"16-17/2","Hata4")))),
IF(#REF!+BH391=2016,
IF(#REF!=1,"16-17/1",
IF(#REF!=2,"16-17/2",
IF(#REF!=3,"17-18/1",
IF(#REF!=4,"17-18/2","Hata5")))),
IF(#REF!+BH391=2017,
IF(#REF!=1,"17-18/1",
IF(#REF!=2,"17-18/2",
IF(#REF!=3,"18-19/1",
IF(#REF!=4,"18-19/2","Hata6")))),
IF(#REF!+BH391=2018,
IF(#REF!=1,"18-19/1",
IF(#REF!=2,"18-19/2",
IF(#REF!=3,"19-20/1",
IF(#REF!=4,"19-20/2","Hata7")))),
IF(#REF!+BH391=2019,
IF(#REF!=1,"19-20/1",
IF(#REF!=2,"19-20/2",
IF(#REF!=3,"20-21/1",
IF(#REF!=4,"20-21/2","Hata8")))),
IF(#REF!+BH391=2020,
IF(#REF!=1,"20-21/1",
IF(#REF!=2,"20-21/2",
IF(#REF!=3,"21-22/1",
IF(#REF!=4,"21-22/2","Hata9")))),
IF(#REF!+BH391=2021,
IF(#REF!=1,"21-22/1",
IF(#REF!=2,"21-22/2",
IF(#REF!=3,"22-23/1",
IF(#REF!=4,"22-23/2","Hata10")))),
IF(#REF!+BH391=2022,
IF(#REF!=1,"22-23/1",
IF(#REF!=2,"22-23/2",
IF(#REF!=3,"23-24/1",
IF(#REF!=4,"23-24/2","Hata11")))),
IF(#REF!+BH391=2023,
IF(#REF!=1,"23-24/1",
IF(#REF!=2,"23-24/2",
IF(#REF!=3,"24-25/1",
IF(#REF!=4,"24-25/2","Hata12")))),
)))))))))))),
IF(AZ391="T",
IF(#REF!+BH391=2012,
IF(#REF!=1,"12-13/1",
IF(#REF!=2,"12-13/2",
IF(#REF!=3,"12-13/3",
IF(#REF!=4,"13-14/1",
IF(#REF!=5,"13-14/2",
IF(#REF!=6,"13-14/3","Hata1")))))),
IF(#REF!+BH391=2013,
IF(#REF!=1,"13-14/1",
IF(#REF!=2,"13-14/2",
IF(#REF!=3,"13-14/3",
IF(#REF!=4,"14-15/1",
IF(#REF!=5,"14-15/2",
IF(#REF!=6,"14-15/3","Hata2")))))),
IF(#REF!+BH391=2014,
IF(#REF!=1,"14-15/1",
IF(#REF!=2,"14-15/2",
IF(#REF!=3,"14-15/3",
IF(#REF!=4,"15-16/1",
IF(#REF!=5,"15-16/2",
IF(#REF!=6,"15-16/3","Hata3")))))),
IF(AND(#REF!+#REF!&gt;2014,#REF!+#REF!&lt;2015,BH391=1),
IF(#REF!=0.1,"14-15/0.1",
IF(#REF!=0.2,"14-15/0.2",
IF(#REF!=0.3,"14-15/0.3","Hata4"))),
IF(#REF!+BH391=2015,
IF(#REF!=1,"15-16/1",
IF(#REF!=2,"15-16/2",
IF(#REF!=3,"15-16/3",
IF(#REF!=4,"16-17/1",
IF(#REF!=5,"16-17/2",
IF(#REF!=6,"16-17/3","Hata5")))))),
IF(#REF!+BH391=2016,
IF(#REF!=1,"16-17/1",
IF(#REF!=2,"16-17/2",
IF(#REF!=3,"16-17/3",
IF(#REF!=4,"17-18/1",
IF(#REF!=5,"17-18/2",
IF(#REF!=6,"17-18/3","Hata6")))))),
IF(#REF!+BH391=2017,
IF(#REF!=1,"17-18/1",
IF(#REF!=2,"17-18/2",
IF(#REF!=3,"17-18/3",
IF(#REF!=4,"18-19/1",
IF(#REF!=5,"18-19/2",
IF(#REF!=6,"18-19/3","Hata7")))))),
IF(#REF!+BH391=2018,
IF(#REF!=1,"18-19/1",
IF(#REF!=2,"18-19/2",
IF(#REF!=3,"18-19/3",
IF(#REF!=4,"19-20/1",
IF(#REF!=5," 19-20/2",
IF(#REF!=6,"19-20/3","Hata8")))))),
IF(#REF!+BH391=2019,
IF(#REF!=1,"19-20/1",
IF(#REF!=2,"19-20/2",
IF(#REF!=3,"19-20/3",
IF(#REF!=4,"20-21/1",
IF(#REF!=5,"20-21/2",
IF(#REF!=6,"20-21/3","Hata9")))))),
IF(#REF!+BH391=2020,
IF(#REF!=1,"20-21/1",
IF(#REF!=2,"20-21/2",
IF(#REF!=3,"20-21/3",
IF(#REF!=4,"21-22/1",
IF(#REF!=5,"21-22/2",
IF(#REF!=6,"21-22/3","Hata10")))))),
IF(#REF!+BH391=2021,
IF(#REF!=1,"21-22/1",
IF(#REF!=2,"21-22/2",
IF(#REF!=3,"21-22/3",
IF(#REF!=4,"22-23/1",
IF(#REF!=5,"22-23/2",
IF(#REF!=6,"22-23/3","Hata11")))))),
IF(#REF!+BH391=2022,
IF(#REF!=1,"22-23/1",
IF(#REF!=2,"22-23/2",
IF(#REF!=3,"22-23/3",
IF(#REF!=4,"23-24/1",
IF(#REF!=5,"23-24/2",
IF(#REF!=6,"23-24/3","Hata12")))))),
IF(#REF!+BH391=2023,
IF(#REF!=1,"23-24/1",
IF(#REF!=2,"23-24/2",
IF(#REF!=3,"23-24/3",
IF(#REF!=4,"24-25/1",
IF(#REF!=5,"24-25/2",
IF(#REF!=6,"24-25/3","Hata13")))))),
))))))))))))))
)</f>
        <v>#REF!</v>
      </c>
      <c r="G391" s="4"/>
      <c r="H391" s="2" t="s">
        <v>106</v>
      </c>
      <c r="I391" s="2">
        <v>5596150</v>
      </c>
      <c r="J391" s="2" t="s">
        <v>107</v>
      </c>
      <c r="O391" s="2" t="s">
        <v>108</v>
      </c>
      <c r="P391" s="2" t="s">
        <v>109</v>
      </c>
      <c r="Q391" s="5">
        <v>7</v>
      </c>
      <c r="R391" s="2">
        <f>VLOOKUP($Q391,[1]sistem!$I$3:$L$10,2,FALSE)</f>
        <v>0</v>
      </c>
      <c r="S391" s="2">
        <f>VLOOKUP($Q391,[1]sistem!$I$3:$L$10,3,FALSE)</f>
        <v>1</v>
      </c>
      <c r="T391" s="2">
        <f>VLOOKUP($Q391,[1]sistem!$I$3:$L$10,4,FALSE)</f>
        <v>1</v>
      </c>
      <c r="U391" s="2" t="e">
        <f>VLOOKUP($AZ391,[1]sistem!$I$13:$L$14,2,FALSE)*#REF!</f>
        <v>#REF!</v>
      </c>
      <c r="V391" s="2" t="e">
        <f>VLOOKUP($AZ391,[1]sistem!$I$13:$L$14,3,FALSE)*#REF!</f>
        <v>#REF!</v>
      </c>
      <c r="W391" s="2" t="e">
        <f>VLOOKUP($AZ391,[1]sistem!$I$13:$L$14,4,FALSE)*#REF!</f>
        <v>#REF!</v>
      </c>
      <c r="X391" s="2" t="e">
        <f t="shared" si="129"/>
        <v>#REF!</v>
      </c>
      <c r="Y391" s="2" t="e">
        <f t="shared" si="130"/>
        <v>#REF!</v>
      </c>
      <c r="Z391" s="2" t="e">
        <f t="shared" si="131"/>
        <v>#REF!</v>
      </c>
      <c r="AA391" s="2" t="e">
        <f t="shared" si="132"/>
        <v>#REF!</v>
      </c>
      <c r="AB391" s="2">
        <f>VLOOKUP(AZ391,[1]sistem!$I$18:$J$19,2,FALSE)</f>
        <v>14</v>
      </c>
      <c r="AC391" s="2">
        <v>0.25</v>
      </c>
      <c r="AD391" s="2">
        <f>VLOOKUP($Q391,[1]sistem!$I$3:$M$10,5,FALSE)</f>
        <v>1</v>
      </c>
      <c r="AG391" s="2" t="e">
        <f>(#REF!+#REF!)*AB391</f>
        <v>#REF!</v>
      </c>
      <c r="AH391" s="2">
        <f>VLOOKUP($Q391,[1]sistem!$I$3:$N$10,6,FALSE)</f>
        <v>2</v>
      </c>
      <c r="AI391" s="2">
        <v>2</v>
      </c>
      <c r="AJ391" s="2">
        <f t="shared" si="133"/>
        <v>4</v>
      </c>
      <c r="AK391" s="2">
        <f>VLOOKUP($AZ391,[1]sistem!$I$18:$K$19,3,FALSE)</f>
        <v>14</v>
      </c>
      <c r="AL391" s="2" t="e">
        <f>AK391*#REF!</f>
        <v>#REF!</v>
      </c>
      <c r="AM391" s="2" t="e">
        <f t="shared" si="134"/>
        <v>#REF!</v>
      </c>
      <c r="AN391" s="2">
        <f t="shared" si="127"/>
        <v>25</v>
      </c>
      <c r="AO391" s="2" t="e">
        <f t="shared" si="135"/>
        <v>#REF!</v>
      </c>
      <c r="AP391" s="2" t="e">
        <f>ROUND(AO391-#REF!,0)</f>
        <v>#REF!</v>
      </c>
      <c r="AQ391" s="2">
        <f>IF(AZ391="s",IF(Q391=0,0,
IF(Q391=1,#REF!*4*4,
IF(Q391=2,0,
IF(Q391=3,#REF!*4*2,
IF(Q391=4,0,
IF(Q391=5,0,
IF(Q391=6,0,
IF(Q391=7,0)))))))),
IF(AZ391="t",
IF(Q391=0,0,
IF(Q391=1,#REF!*4*4*0.8,
IF(Q391=2,0,
IF(Q391=3,#REF!*4*2*0.8,
IF(Q391=4,0,
IF(Q391=5,0,
IF(Q391=6,0,
IF(Q391=7,0))))))))))</f>
        <v>0</v>
      </c>
      <c r="AR391" s="2" t="e">
        <f>IF(AZ391="s",
IF(Q391=0,0,
IF(Q391=1,0,
IF(Q391=2,#REF!*4*2,
IF(Q391=3,#REF!*4,
IF(Q391=4,#REF!*4,
IF(Q391=5,0,
IF(Q391=6,0,
IF(Q391=7,#REF!*4)))))))),
IF(AZ391="t",
IF(Q391=0,0,
IF(Q391=1,0,
IF(Q391=2,#REF!*4*2*0.8,
IF(Q391=3,#REF!*4*0.8,
IF(Q391=4,#REF!*4*0.8,
IF(Q391=5,0,
IF(Q391=6,0,
IF(Q391=7,#REF!*4))))))))))</f>
        <v>#REF!</v>
      </c>
      <c r="AS391" s="2" t="e">
        <f>IF(AZ391="s",
IF(Q391=0,0,
IF(Q391=1,#REF!*2,
IF(Q391=2,#REF!*2,
IF(Q391=3,#REF!*2,
IF(Q391=4,#REF!*2,
IF(Q391=5,#REF!*2,
IF(Q391=6,#REF!*2,
IF(Q391=7,#REF!*2)))))))),
IF(AZ391="t",
IF(Q391=0,#REF!*2*0.8,
IF(Q391=1,#REF!*2*0.8,
IF(Q391=2,#REF!*2*0.8,
IF(Q391=3,#REF!*2*0.8,
IF(Q391=4,#REF!*2*0.8,
IF(Q391=5,#REF!*2*0.8,
IF(Q391=6,#REF!*1*0.8,
IF(Q391=7,#REF!*2))))))))))</f>
        <v>#REF!</v>
      </c>
      <c r="AT391" s="2" t="e">
        <f t="shared" si="136"/>
        <v>#REF!</v>
      </c>
      <c r="AU391" s="2" t="e">
        <f>IF(AZ391="s",
IF(Q391=0,0,
IF(Q391=1,(14-2)*(#REF!+#REF!)/4*4,
IF(Q391=2,(14-2)*(#REF!+#REF!)/4*2,
IF(Q391=3,(14-2)*(#REF!+#REF!)/4*3,
IF(Q391=4,(14-2)*(#REF!+#REF!)/4,
IF(Q391=5,(14-2)*#REF!/4,
IF(Q391=6,0,
IF(Q391=7,(14)*#REF!)))))))),
IF(AZ391="t",
IF(Q391=0,0,
IF(Q391=1,(11-2)*(#REF!+#REF!)/4*4,
IF(Q391=2,(11-2)*(#REF!+#REF!)/4*2,
IF(Q391=3,(11-2)*(#REF!+#REF!)/4*3,
IF(Q391=4,(11-2)*(#REF!+#REF!)/4,
IF(Q391=5,(11-2)*#REF!/4,
IF(Q391=6,0,
IF(Q391=7,(11)*#REF!))))))))))</f>
        <v>#REF!</v>
      </c>
      <c r="AV391" s="2" t="e">
        <f t="shared" si="137"/>
        <v>#REF!</v>
      </c>
      <c r="AW391" s="2">
        <f t="shared" si="138"/>
        <v>8</v>
      </c>
      <c r="AX391" s="2">
        <f t="shared" si="139"/>
        <v>4</v>
      </c>
      <c r="AY391" s="2" t="e">
        <f t="shared" si="140"/>
        <v>#REF!</v>
      </c>
      <c r="AZ391" s="2" t="s">
        <v>63</v>
      </c>
      <c r="BA391" s="2">
        <f>IF(BG391="A",0,IF(AZ391="s",14*#REF!,IF(AZ391="T",11*#REF!,"HATA")))</f>
        <v>0</v>
      </c>
      <c r="BB391" s="2" t="e">
        <f t="shared" si="141"/>
        <v>#REF!</v>
      </c>
      <c r="BC391" s="2" t="e">
        <f t="shared" si="142"/>
        <v>#REF!</v>
      </c>
      <c r="BD391" s="2" t="e">
        <f>IF(BC391-#REF!=0,"DOĞRU","YANLIŞ")</f>
        <v>#REF!</v>
      </c>
      <c r="BE391" s="2" t="e">
        <f>#REF!-BC391</f>
        <v>#REF!</v>
      </c>
      <c r="BF391" s="2">
        <v>0</v>
      </c>
      <c r="BG391" s="2" t="s">
        <v>110</v>
      </c>
      <c r="BH391" s="2">
        <v>0</v>
      </c>
      <c r="BJ391" s="2">
        <v>7</v>
      </c>
      <c r="BL391" s="7" t="e">
        <f>#REF!*14</f>
        <v>#REF!</v>
      </c>
      <c r="BM391" s="9"/>
      <c r="BN391" s="8"/>
      <c r="BO391" s="13"/>
      <c r="BP391" s="13"/>
      <c r="BQ391" s="13"/>
      <c r="BR391" s="13"/>
      <c r="BS391" s="13"/>
      <c r="BT391" s="10"/>
      <c r="BU391" s="11"/>
      <c r="BV391" s="12"/>
      <c r="CC391" s="41"/>
      <c r="CD391" s="41"/>
      <c r="CE391" s="41"/>
      <c r="CF391" s="42"/>
      <c r="CG391" s="42"/>
      <c r="CH391" s="42"/>
      <c r="CI391" s="42"/>
      <c r="CJ391" s="42"/>
      <c r="CK391" s="42"/>
    </row>
    <row r="392" spans="1:89" hidden="1" x14ac:dyDescent="0.25">
      <c r="A392" s="2" t="s">
        <v>245</v>
      </c>
      <c r="B392" s="2" t="s">
        <v>246</v>
      </c>
      <c r="C392" s="2" t="s">
        <v>246</v>
      </c>
      <c r="D392" s="4" t="s">
        <v>60</v>
      </c>
      <c r="E392" s="4" t="s">
        <v>60</v>
      </c>
      <c r="F392" s="5" t="e">
        <f>IF(AZ392="S",
IF(#REF!+BH392=2012,
IF(#REF!=1,"12-13/1",
IF(#REF!=2,"12-13/2",
IF(#REF!=3,"13-14/1",
IF(#REF!=4,"13-14/2","Hata1")))),
IF(#REF!+BH392=2013,
IF(#REF!=1,"13-14/1",
IF(#REF!=2,"13-14/2",
IF(#REF!=3,"14-15/1",
IF(#REF!=4,"14-15/2","Hata2")))),
IF(#REF!+BH392=2014,
IF(#REF!=1,"14-15/1",
IF(#REF!=2,"14-15/2",
IF(#REF!=3,"15-16/1",
IF(#REF!=4,"15-16/2","Hata3")))),
IF(#REF!+BH392=2015,
IF(#REF!=1,"15-16/1",
IF(#REF!=2,"15-16/2",
IF(#REF!=3,"16-17/1",
IF(#REF!=4,"16-17/2","Hata4")))),
IF(#REF!+BH392=2016,
IF(#REF!=1,"16-17/1",
IF(#REF!=2,"16-17/2",
IF(#REF!=3,"17-18/1",
IF(#REF!=4,"17-18/2","Hata5")))),
IF(#REF!+BH392=2017,
IF(#REF!=1,"17-18/1",
IF(#REF!=2,"17-18/2",
IF(#REF!=3,"18-19/1",
IF(#REF!=4,"18-19/2","Hata6")))),
IF(#REF!+BH392=2018,
IF(#REF!=1,"18-19/1",
IF(#REF!=2,"18-19/2",
IF(#REF!=3,"19-20/1",
IF(#REF!=4,"19-20/2","Hata7")))),
IF(#REF!+BH392=2019,
IF(#REF!=1,"19-20/1",
IF(#REF!=2,"19-20/2",
IF(#REF!=3,"20-21/1",
IF(#REF!=4,"20-21/2","Hata8")))),
IF(#REF!+BH392=2020,
IF(#REF!=1,"20-21/1",
IF(#REF!=2,"20-21/2",
IF(#REF!=3,"21-22/1",
IF(#REF!=4,"21-22/2","Hata9")))),
IF(#REF!+BH392=2021,
IF(#REF!=1,"21-22/1",
IF(#REF!=2,"21-22/2",
IF(#REF!=3,"22-23/1",
IF(#REF!=4,"22-23/2","Hata10")))),
IF(#REF!+BH392=2022,
IF(#REF!=1,"22-23/1",
IF(#REF!=2,"22-23/2",
IF(#REF!=3,"23-24/1",
IF(#REF!=4,"23-24/2","Hata11")))),
IF(#REF!+BH392=2023,
IF(#REF!=1,"23-24/1",
IF(#REF!=2,"23-24/2",
IF(#REF!=3,"24-25/1",
IF(#REF!=4,"24-25/2","Hata12")))),
)))))))))))),
IF(AZ392="T",
IF(#REF!+BH392=2012,
IF(#REF!=1,"12-13/1",
IF(#REF!=2,"12-13/2",
IF(#REF!=3,"12-13/3",
IF(#REF!=4,"13-14/1",
IF(#REF!=5,"13-14/2",
IF(#REF!=6,"13-14/3","Hata1")))))),
IF(#REF!+BH392=2013,
IF(#REF!=1,"13-14/1",
IF(#REF!=2,"13-14/2",
IF(#REF!=3,"13-14/3",
IF(#REF!=4,"14-15/1",
IF(#REF!=5,"14-15/2",
IF(#REF!=6,"14-15/3","Hata2")))))),
IF(#REF!+BH392=2014,
IF(#REF!=1,"14-15/1",
IF(#REF!=2,"14-15/2",
IF(#REF!=3,"14-15/3",
IF(#REF!=4,"15-16/1",
IF(#REF!=5,"15-16/2",
IF(#REF!=6,"15-16/3","Hata3")))))),
IF(AND(#REF!+#REF!&gt;2014,#REF!+#REF!&lt;2015,BH392=1),
IF(#REF!=0.1,"14-15/0.1",
IF(#REF!=0.2,"14-15/0.2",
IF(#REF!=0.3,"14-15/0.3","Hata4"))),
IF(#REF!+BH392=2015,
IF(#REF!=1,"15-16/1",
IF(#REF!=2,"15-16/2",
IF(#REF!=3,"15-16/3",
IF(#REF!=4,"16-17/1",
IF(#REF!=5,"16-17/2",
IF(#REF!=6,"16-17/3","Hata5")))))),
IF(#REF!+BH392=2016,
IF(#REF!=1,"16-17/1",
IF(#REF!=2,"16-17/2",
IF(#REF!=3,"16-17/3",
IF(#REF!=4,"17-18/1",
IF(#REF!=5,"17-18/2",
IF(#REF!=6,"17-18/3","Hata6")))))),
IF(#REF!+BH392=2017,
IF(#REF!=1,"17-18/1",
IF(#REF!=2,"17-18/2",
IF(#REF!=3,"17-18/3",
IF(#REF!=4,"18-19/1",
IF(#REF!=5,"18-19/2",
IF(#REF!=6,"18-19/3","Hata7")))))),
IF(#REF!+BH392=2018,
IF(#REF!=1,"18-19/1",
IF(#REF!=2,"18-19/2",
IF(#REF!=3,"18-19/3",
IF(#REF!=4,"19-20/1",
IF(#REF!=5," 19-20/2",
IF(#REF!=6,"19-20/3","Hata8")))))),
IF(#REF!+BH392=2019,
IF(#REF!=1,"19-20/1",
IF(#REF!=2,"19-20/2",
IF(#REF!=3,"19-20/3",
IF(#REF!=4,"20-21/1",
IF(#REF!=5,"20-21/2",
IF(#REF!=6,"20-21/3","Hata9")))))),
IF(#REF!+BH392=2020,
IF(#REF!=1,"20-21/1",
IF(#REF!=2,"20-21/2",
IF(#REF!=3,"20-21/3",
IF(#REF!=4,"21-22/1",
IF(#REF!=5,"21-22/2",
IF(#REF!=6,"21-22/3","Hata10")))))),
IF(#REF!+BH392=2021,
IF(#REF!=1,"21-22/1",
IF(#REF!=2,"21-22/2",
IF(#REF!=3,"21-22/3",
IF(#REF!=4,"22-23/1",
IF(#REF!=5,"22-23/2",
IF(#REF!=6,"22-23/3","Hata11")))))),
IF(#REF!+BH392=2022,
IF(#REF!=1,"22-23/1",
IF(#REF!=2,"22-23/2",
IF(#REF!=3,"22-23/3",
IF(#REF!=4,"23-24/1",
IF(#REF!=5,"23-24/2",
IF(#REF!=6,"23-24/3","Hata12")))))),
IF(#REF!+BH392=2023,
IF(#REF!=1,"23-24/1",
IF(#REF!=2,"23-24/2",
IF(#REF!=3,"23-24/3",
IF(#REF!=4,"24-25/1",
IF(#REF!=5,"24-25/2",
IF(#REF!=6,"24-25/3","Hata13")))))),
))))))))))))))
)</f>
        <v>#REF!</v>
      </c>
      <c r="G392" s="4"/>
      <c r="H392" s="2" t="s">
        <v>106</v>
      </c>
      <c r="I392" s="2">
        <v>5596150</v>
      </c>
      <c r="J392" s="2" t="s">
        <v>107</v>
      </c>
      <c r="L392" s="2">
        <v>4358</v>
      </c>
      <c r="Q392" s="5">
        <v>0</v>
      </c>
      <c r="R392" s="2">
        <f>VLOOKUP($Q392,[1]sistem!$I$3:$L$10,2,FALSE)</f>
        <v>0</v>
      </c>
      <c r="S392" s="2">
        <f>VLOOKUP($Q392,[1]sistem!$I$3:$L$10,3,FALSE)</f>
        <v>0</v>
      </c>
      <c r="T392" s="2">
        <f>VLOOKUP($Q392,[1]sistem!$I$3:$L$10,4,FALSE)</f>
        <v>0</v>
      </c>
      <c r="U392" s="2" t="e">
        <f>VLOOKUP($AZ392,[1]sistem!$I$13:$L$14,2,FALSE)*#REF!</f>
        <v>#REF!</v>
      </c>
      <c r="V392" s="2" t="e">
        <f>VLOOKUP($AZ392,[1]sistem!$I$13:$L$14,3,FALSE)*#REF!</f>
        <v>#REF!</v>
      </c>
      <c r="W392" s="2" t="e">
        <f>VLOOKUP($AZ392,[1]sistem!$I$13:$L$14,4,FALSE)*#REF!</f>
        <v>#REF!</v>
      </c>
      <c r="X392" s="2" t="e">
        <f t="shared" si="129"/>
        <v>#REF!</v>
      </c>
      <c r="Y392" s="2" t="e">
        <f t="shared" si="130"/>
        <v>#REF!</v>
      </c>
      <c r="Z392" s="2" t="e">
        <f t="shared" si="131"/>
        <v>#REF!</v>
      </c>
      <c r="AA392" s="2" t="e">
        <f t="shared" si="132"/>
        <v>#REF!</v>
      </c>
      <c r="AB392" s="2">
        <f>VLOOKUP(AZ392,[1]sistem!$I$18:$J$19,2,FALSE)</f>
        <v>11</v>
      </c>
      <c r="AC392" s="2">
        <v>0.25</v>
      </c>
      <c r="AD392" s="2">
        <f>VLOOKUP($Q392,[1]sistem!$I$3:$M$10,5,FALSE)</f>
        <v>0</v>
      </c>
      <c r="AG392" s="2" t="e">
        <f>(#REF!+#REF!)*AB392</f>
        <v>#REF!</v>
      </c>
      <c r="AH392" s="2">
        <f>VLOOKUP($Q392,[1]sistem!$I$3:$N$10,6,FALSE)</f>
        <v>0</v>
      </c>
      <c r="AI392" s="2">
        <v>2</v>
      </c>
      <c r="AJ392" s="2">
        <f t="shared" si="133"/>
        <v>0</v>
      </c>
      <c r="AK392" s="2">
        <f>VLOOKUP($AZ392,[1]sistem!$I$18:$K$19,3,FALSE)</f>
        <v>11</v>
      </c>
      <c r="AL392" s="2" t="e">
        <f>AK392*#REF!</f>
        <v>#REF!</v>
      </c>
      <c r="AM392" s="2" t="e">
        <f t="shared" si="134"/>
        <v>#REF!</v>
      </c>
      <c r="AN392" s="2">
        <f t="shared" si="127"/>
        <v>25</v>
      </c>
      <c r="AO392" s="2" t="e">
        <f t="shared" si="135"/>
        <v>#REF!</v>
      </c>
      <c r="AP392" s="2" t="e">
        <f>ROUND(AO392-#REF!,0)</f>
        <v>#REF!</v>
      </c>
      <c r="AQ392" s="2">
        <f>IF(AZ392="s",IF(Q392=0,0,
IF(Q392=1,#REF!*4*4,
IF(Q392=2,0,
IF(Q392=3,#REF!*4*2,
IF(Q392=4,0,
IF(Q392=5,0,
IF(Q392=6,0,
IF(Q392=7,0)))))))),
IF(AZ392="t",
IF(Q392=0,0,
IF(Q392=1,#REF!*4*4*0.8,
IF(Q392=2,0,
IF(Q392=3,#REF!*4*2*0.8,
IF(Q392=4,0,
IF(Q392=5,0,
IF(Q392=6,0,
IF(Q392=7,0))))))))))</f>
        <v>0</v>
      </c>
      <c r="AR392" s="2">
        <f>IF(AZ392="s",
IF(Q392=0,0,
IF(Q392=1,0,
IF(Q392=2,#REF!*4*2,
IF(Q392=3,#REF!*4,
IF(Q392=4,#REF!*4,
IF(Q392=5,0,
IF(Q392=6,0,
IF(Q392=7,#REF!*4)))))))),
IF(AZ392="t",
IF(Q392=0,0,
IF(Q392=1,0,
IF(Q392=2,#REF!*4*2*0.8,
IF(Q392=3,#REF!*4*0.8,
IF(Q392=4,#REF!*4*0.8,
IF(Q392=5,0,
IF(Q392=6,0,
IF(Q392=7,#REF!*4))))))))))</f>
        <v>0</v>
      </c>
      <c r="AS392" s="2" t="e">
        <f>IF(AZ392="s",
IF(Q392=0,0,
IF(Q392=1,#REF!*2,
IF(Q392=2,#REF!*2,
IF(Q392=3,#REF!*2,
IF(Q392=4,#REF!*2,
IF(Q392=5,#REF!*2,
IF(Q392=6,#REF!*2,
IF(Q392=7,#REF!*2)))))))),
IF(AZ392="t",
IF(Q392=0,#REF!*2*0.8,
IF(Q392=1,#REF!*2*0.8,
IF(Q392=2,#REF!*2*0.8,
IF(Q392=3,#REF!*2*0.8,
IF(Q392=4,#REF!*2*0.8,
IF(Q392=5,#REF!*2*0.8,
IF(Q392=6,#REF!*1*0.8,
IF(Q392=7,#REF!*2))))))))))</f>
        <v>#REF!</v>
      </c>
      <c r="AT392" s="2" t="e">
        <f t="shared" si="136"/>
        <v>#REF!</v>
      </c>
      <c r="AU392" s="2">
        <f>IF(AZ392="s",
IF(Q392=0,0,
IF(Q392=1,(14-2)*(#REF!+#REF!)/4*4,
IF(Q392=2,(14-2)*(#REF!+#REF!)/4*2,
IF(Q392=3,(14-2)*(#REF!+#REF!)/4*3,
IF(Q392=4,(14-2)*(#REF!+#REF!)/4,
IF(Q392=5,(14-2)*#REF!/4,
IF(Q392=6,0,
IF(Q392=7,(14)*#REF!)))))))),
IF(AZ392="t",
IF(Q392=0,0,
IF(Q392=1,(11-2)*(#REF!+#REF!)/4*4,
IF(Q392=2,(11-2)*(#REF!+#REF!)/4*2,
IF(Q392=3,(11-2)*(#REF!+#REF!)/4*3,
IF(Q392=4,(11-2)*(#REF!+#REF!)/4,
IF(Q392=5,(11-2)*#REF!/4,
IF(Q392=6,0,
IF(Q392=7,(11)*#REF!))))))))))</f>
        <v>0</v>
      </c>
      <c r="AV392" s="2" t="e">
        <f t="shared" si="137"/>
        <v>#REF!</v>
      </c>
      <c r="AW392" s="2">
        <f t="shared" si="138"/>
        <v>0</v>
      </c>
      <c r="AX392" s="2">
        <f t="shared" si="139"/>
        <v>0</v>
      </c>
      <c r="AY392" s="2" t="e">
        <f t="shared" si="140"/>
        <v>#REF!</v>
      </c>
      <c r="AZ392" s="2" t="s">
        <v>81</v>
      </c>
      <c r="BA392" s="2" t="e">
        <f>IF(BG392="A",0,IF(AZ392="s",14*#REF!,IF(AZ392="T",11*#REF!,"HATA")))</f>
        <v>#REF!</v>
      </c>
      <c r="BB392" s="2" t="e">
        <f t="shared" si="141"/>
        <v>#REF!</v>
      </c>
      <c r="BC392" s="2" t="e">
        <f t="shared" si="142"/>
        <v>#REF!</v>
      </c>
      <c r="BD392" s="2" t="e">
        <f>IF(BC392-#REF!=0,"DOĞRU","YANLIŞ")</f>
        <v>#REF!</v>
      </c>
      <c r="BE392" s="2" t="e">
        <f>#REF!-BC392</f>
        <v>#REF!</v>
      </c>
      <c r="BF392" s="2">
        <v>0</v>
      </c>
      <c r="BH392" s="2">
        <v>0</v>
      </c>
      <c r="BJ392" s="2">
        <v>0</v>
      </c>
      <c r="BL392" s="7" t="e">
        <f>#REF!*14</f>
        <v>#REF!</v>
      </c>
      <c r="BM392" s="9"/>
      <c r="BN392" s="8"/>
      <c r="BO392" s="13"/>
      <c r="BP392" s="13"/>
      <c r="BQ392" s="13"/>
      <c r="BR392" s="13"/>
      <c r="BS392" s="13"/>
      <c r="BT392" s="10"/>
      <c r="BU392" s="11"/>
      <c r="BV392" s="12"/>
      <c r="CC392" s="41"/>
      <c r="CD392" s="41"/>
      <c r="CE392" s="41"/>
      <c r="CF392" s="42"/>
      <c r="CG392" s="42"/>
      <c r="CH392" s="42"/>
      <c r="CI392" s="42"/>
      <c r="CJ392" s="42"/>
      <c r="CK392" s="42"/>
    </row>
    <row r="393" spans="1:89" hidden="1" x14ac:dyDescent="0.25">
      <c r="A393" s="2" t="s">
        <v>335</v>
      </c>
      <c r="B393" s="2" t="s">
        <v>336</v>
      </c>
      <c r="C393" s="2" t="s">
        <v>336</v>
      </c>
      <c r="D393" s="4" t="s">
        <v>60</v>
      </c>
      <c r="E393" s="4" t="s">
        <v>60</v>
      </c>
      <c r="F393" s="5" t="e">
        <f>IF(AZ393="S",
IF(#REF!+BH393=2012,
IF(#REF!=1,"12-13/1",
IF(#REF!=2,"12-13/2",
IF(#REF!=3,"13-14/1",
IF(#REF!=4,"13-14/2","Hata1")))),
IF(#REF!+BH393=2013,
IF(#REF!=1,"13-14/1",
IF(#REF!=2,"13-14/2",
IF(#REF!=3,"14-15/1",
IF(#REF!=4,"14-15/2","Hata2")))),
IF(#REF!+BH393=2014,
IF(#REF!=1,"14-15/1",
IF(#REF!=2,"14-15/2",
IF(#REF!=3,"15-16/1",
IF(#REF!=4,"15-16/2","Hata3")))),
IF(#REF!+BH393=2015,
IF(#REF!=1,"15-16/1",
IF(#REF!=2,"15-16/2",
IF(#REF!=3,"16-17/1",
IF(#REF!=4,"16-17/2","Hata4")))),
IF(#REF!+BH393=2016,
IF(#REF!=1,"16-17/1",
IF(#REF!=2,"16-17/2",
IF(#REF!=3,"17-18/1",
IF(#REF!=4,"17-18/2","Hata5")))),
IF(#REF!+BH393=2017,
IF(#REF!=1,"17-18/1",
IF(#REF!=2,"17-18/2",
IF(#REF!=3,"18-19/1",
IF(#REF!=4,"18-19/2","Hata6")))),
IF(#REF!+BH393=2018,
IF(#REF!=1,"18-19/1",
IF(#REF!=2,"18-19/2",
IF(#REF!=3,"19-20/1",
IF(#REF!=4,"19-20/2","Hata7")))),
IF(#REF!+BH393=2019,
IF(#REF!=1,"19-20/1",
IF(#REF!=2,"19-20/2",
IF(#REF!=3,"20-21/1",
IF(#REF!=4,"20-21/2","Hata8")))),
IF(#REF!+BH393=2020,
IF(#REF!=1,"20-21/1",
IF(#REF!=2,"20-21/2",
IF(#REF!=3,"21-22/1",
IF(#REF!=4,"21-22/2","Hata9")))),
IF(#REF!+BH393=2021,
IF(#REF!=1,"21-22/1",
IF(#REF!=2,"21-22/2",
IF(#REF!=3,"22-23/1",
IF(#REF!=4,"22-23/2","Hata10")))),
IF(#REF!+BH393=2022,
IF(#REF!=1,"22-23/1",
IF(#REF!=2,"22-23/2",
IF(#REF!=3,"23-24/1",
IF(#REF!=4,"23-24/2","Hata11")))),
IF(#REF!+BH393=2023,
IF(#REF!=1,"23-24/1",
IF(#REF!=2,"23-24/2",
IF(#REF!=3,"24-25/1",
IF(#REF!=4,"24-25/2","Hata12")))),
)))))))))))),
IF(AZ393="T",
IF(#REF!+BH393=2012,
IF(#REF!=1,"12-13/1",
IF(#REF!=2,"12-13/2",
IF(#REF!=3,"12-13/3",
IF(#REF!=4,"13-14/1",
IF(#REF!=5,"13-14/2",
IF(#REF!=6,"13-14/3","Hata1")))))),
IF(#REF!+BH393=2013,
IF(#REF!=1,"13-14/1",
IF(#REF!=2,"13-14/2",
IF(#REF!=3,"13-14/3",
IF(#REF!=4,"14-15/1",
IF(#REF!=5,"14-15/2",
IF(#REF!=6,"14-15/3","Hata2")))))),
IF(#REF!+BH393=2014,
IF(#REF!=1,"14-15/1",
IF(#REF!=2,"14-15/2",
IF(#REF!=3,"14-15/3",
IF(#REF!=4,"15-16/1",
IF(#REF!=5,"15-16/2",
IF(#REF!=6,"15-16/3","Hata3")))))),
IF(AND(#REF!+#REF!&gt;2014,#REF!+#REF!&lt;2015,BH393=1),
IF(#REF!=0.1,"14-15/0.1",
IF(#REF!=0.2,"14-15/0.2",
IF(#REF!=0.3,"14-15/0.3","Hata4"))),
IF(#REF!+BH393=2015,
IF(#REF!=1,"15-16/1",
IF(#REF!=2,"15-16/2",
IF(#REF!=3,"15-16/3",
IF(#REF!=4,"16-17/1",
IF(#REF!=5,"16-17/2",
IF(#REF!=6,"16-17/3","Hata5")))))),
IF(#REF!+BH393=2016,
IF(#REF!=1,"16-17/1",
IF(#REF!=2,"16-17/2",
IF(#REF!=3,"16-17/3",
IF(#REF!=4,"17-18/1",
IF(#REF!=5,"17-18/2",
IF(#REF!=6,"17-18/3","Hata6")))))),
IF(#REF!+BH393=2017,
IF(#REF!=1,"17-18/1",
IF(#REF!=2,"17-18/2",
IF(#REF!=3,"17-18/3",
IF(#REF!=4,"18-19/1",
IF(#REF!=5,"18-19/2",
IF(#REF!=6,"18-19/3","Hata7")))))),
IF(#REF!+BH393=2018,
IF(#REF!=1,"18-19/1",
IF(#REF!=2,"18-19/2",
IF(#REF!=3,"18-19/3",
IF(#REF!=4,"19-20/1",
IF(#REF!=5," 19-20/2",
IF(#REF!=6,"19-20/3","Hata8")))))),
IF(#REF!+BH393=2019,
IF(#REF!=1,"19-20/1",
IF(#REF!=2,"19-20/2",
IF(#REF!=3,"19-20/3",
IF(#REF!=4,"20-21/1",
IF(#REF!=5,"20-21/2",
IF(#REF!=6,"20-21/3","Hata9")))))),
IF(#REF!+BH393=2020,
IF(#REF!=1,"20-21/1",
IF(#REF!=2,"20-21/2",
IF(#REF!=3,"20-21/3",
IF(#REF!=4,"21-22/1",
IF(#REF!=5,"21-22/2",
IF(#REF!=6,"21-22/3","Hata10")))))),
IF(#REF!+BH393=2021,
IF(#REF!=1,"21-22/1",
IF(#REF!=2,"21-22/2",
IF(#REF!=3,"21-22/3",
IF(#REF!=4,"22-23/1",
IF(#REF!=5,"22-23/2",
IF(#REF!=6,"22-23/3","Hata11")))))),
IF(#REF!+BH393=2022,
IF(#REF!=1,"22-23/1",
IF(#REF!=2,"22-23/2",
IF(#REF!=3,"22-23/3",
IF(#REF!=4,"23-24/1",
IF(#REF!=5,"23-24/2",
IF(#REF!=6,"23-24/3","Hata12")))))),
IF(#REF!+BH393=2023,
IF(#REF!=1,"23-24/1",
IF(#REF!=2,"23-24/2",
IF(#REF!=3,"23-24/3",
IF(#REF!=4,"24-25/1",
IF(#REF!=5,"24-25/2",
IF(#REF!=6,"24-25/3","Hata13")))))),
))))))))))))))
)</f>
        <v>#REF!</v>
      </c>
      <c r="G393" s="4"/>
      <c r="H393" s="2" t="s">
        <v>106</v>
      </c>
      <c r="I393" s="2">
        <v>5596150</v>
      </c>
      <c r="J393" s="2" t="s">
        <v>107</v>
      </c>
      <c r="Q393" s="5">
        <v>2</v>
      </c>
      <c r="R393" s="2">
        <f>VLOOKUP($Q393,[1]sistem!$I$3:$L$10,2,FALSE)</f>
        <v>0</v>
      </c>
      <c r="S393" s="2">
        <f>VLOOKUP($Q393,[1]sistem!$I$3:$L$10,3,FALSE)</f>
        <v>2</v>
      </c>
      <c r="T393" s="2">
        <f>VLOOKUP($Q393,[1]sistem!$I$3:$L$10,4,FALSE)</f>
        <v>1</v>
      </c>
      <c r="U393" s="2" t="e">
        <f>VLOOKUP($AZ393,[1]sistem!$I$13:$L$14,2,FALSE)*#REF!</f>
        <v>#REF!</v>
      </c>
      <c r="V393" s="2" t="e">
        <f>VLOOKUP($AZ393,[1]sistem!$I$13:$L$14,3,FALSE)*#REF!</f>
        <v>#REF!</v>
      </c>
      <c r="W393" s="2" t="e">
        <f>VLOOKUP($AZ393,[1]sistem!$I$13:$L$14,4,FALSE)*#REF!</f>
        <v>#REF!</v>
      </c>
      <c r="X393" s="2" t="e">
        <f t="shared" si="129"/>
        <v>#REF!</v>
      </c>
      <c r="Y393" s="2" t="e">
        <f t="shared" si="130"/>
        <v>#REF!</v>
      </c>
      <c r="Z393" s="2" t="e">
        <f t="shared" si="131"/>
        <v>#REF!</v>
      </c>
      <c r="AA393" s="2" t="e">
        <f t="shared" si="132"/>
        <v>#REF!</v>
      </c>
      <c r="AB393" s="2">
        <f>VLOOKUP(AZ393,[1]sistem!$I$18:$J$19,2,FALSE)</f>
        <v>14</v>
      </c>
      <c r="AC393" s="2">
        <v>0.25</v>
      </c>
      <c r="AD393" s="2">
        <f>VLOOKUP($Q393,[1]sistem!$I$3:$M$10,5,FALSE)</f>
        <v>2</v>
      </c>
      <c r="AE393" s="2">
        <v>5</v>
      </c>
      <c r="AG393" s="2">
        <f>AE393*AK393</f>
        <v>70</v>
      </c>
      <c r="AH393" s="2">
        <f>VLOOKUP($Q393,[1]sistem!$I$3:$N$10,6,FALSE)</f>
        <v>3</v>
      </c>
      <c r="AI393" s="2">
        <v>2</v>
      </c>
      <c r="AJ393" s="2">
        <f t="shared" si="133"/>
        <v>6</v>
      </c>
      <c r="AK393" s="2">
        <f>VLOOKUP($AZ393,[1]sistem!$I$18:$K$19,3,FALSE)</f>
        <v>14</v>
      </c>
      <c r="AL393" s="2" t="e">
        <f>AK393*#REF!</f>
        <v>#REF!</v>
      </c>
      <c r="AM393" s="2" t="e">
        <f t="shared" si="134"/>
        <v>#REF!</v>
      </c>
      <c r="AN393" s="2">
        <f t="shared" si="127"/>
        <v>25</v>
      </c>
      <c r="AO393" s="2" t="e">
        <f t="shared" si="135"/>
        <v>#REF!</v>
      </c>
      <c r="AP393" s="2" t="e">
        <f>ROUND(AO393-#REF!,0)</f>
        <v>#REF!</v>
      </c>
      <c r="AQ393" s="2">
        <f>IF(AZ393="s",IF(Q393=0,0,
IF(Q393=1,#REF!*4*4,
IF(Q393=2,0,
IF(Q393=3,#REF!*4*2,
IF(Q393=4,0,
IF(Q393=5,0,
IF(Q393=6,0,
IF(Q393=7,0)))))))),
IF(AZ393="t",
IF(Q393=0,0,
IF(Q393=1,#REF!*4*4*0.8,
IF(Q393=2,0,
IF(Q393=3,#REF!*4*2*0.8,
IF(Q393=4,0,
IF(Q393=5,0,
IF(Q393=6,0,
IF(Q393=7,0))))))))))</f>
        <v>0</v>
      </c>
      <c r="AR393" s="2" t="e">
        <f>IF(AZ393="s",
IF(Q393=0,0,
IF(Q393=1,0,
IF(Q393=2,#REF!*4*2,
IF(Q393=3,#REF!*4,
IF(Q393=4,#REF!*4,
IF(Q393=5,0,
IF(Q393=6,0,
IF(Q393=7,#REF!*4)))))))),
IF(AZ393="t",
IF(Q393=0,0,
IF(Q393=1,0,
IF(Q393=2,#REF!*4*2*0.8,
IF(Q393=3,#REF!*4*0.8,
IF(Q393=4,#REF!*4*0.8,
IF(Q393=5,0,
IF(Q393=6,0,
IF(Q393=7,#REF!*4))))))))))</f>
        <v>#REF!</v>
      </c>
      <c r="AS393" s="2" t="e">
        <f>IF(AZ393="s",
IF(Q393=0,0,
IF(Q393=1,#REF!*2,
IF(Q393=2,#REF!*2,
IF(Q393=3,#REF!*2,
IF(Q393=4,#REF!*2,
IF(Q393=5,#REF!*2,
IF(Q393=6,#REF!*2,
IF(Q393=7,#REF!*2)))))))),
IF(AZ393="t",
IF(Q393=0,#REF!*2*0.8,
IF(Q393=1,#REF!*2*0.8,
IF(Q393=2,#REF!*2*0.8,
IF(Q393=3,#REF!*2*0.8,
IF(Q393=4,#REF!*2*0.8,
IF(Q393=5,#REF!*2*0.8,
IF(Q393=6,#REF!*1*0.8,
IF(Q393=7,#REF!*2))))))))))</f>
        <v>#REF!</v>
      </c>
      <c r="AT393" s="2" t="e">
        <f t="shared" si="136"/>
        <v>#REF!</v>
      </c>
      <c r="AU393" s="2" t="e">
        <f>IF(AZ393="s",
IF(Q393=0,0,
IF(Q393=1,(14-2)*(#REF!+#REF!)/4*4,
IF(Q393=2,(14-2)*(#REF!+#REF!)/4*2,
IF(Q393=3,(14-2)*(#REF!+#REF!)/4*3,
IF(Q393=4,(14-2)*(#REF!+#REF!)/4,
IF(Q393=5,(14-2)*#REF!/4,
IF(Q393=6,0,
IF(Q393=7,(14)*#REF!)))))))),
IF(AZ393="t",
IF(Q393=0,0,
IF(Q393=1,(11-2)*(#REF!+#REF!)/4*4,
IF(Q393=2,(11-2)*(#REF!+#REF!)/4*2,
IF(Q393=3,(11-2)*(#REF!+#REF!)/4*3,
IF(Q393=4,(11-2)*(#REF!+#REF!)/4,
IF(Q393=5,(11-2)*#REF!/4,
IF(Q393=6,0,
IF(Q393=7,(11)*#REF!))))))))))</f>
        <v>#REF!</v>
      </c>
      <c r="AV393" s="2" t="e">
        <f t="shared" si="137"/>
        <v>#REF!</v>
      </c>
      <c r="AW393" s="2">
        <f t="shared" si="138"/>
        <v>12</v>
      </c>
      <c r="AX393" s="2">
        <f t="shared" si="139"/>
        <v>6</v>
      </c>
      <c r="AY393" s="2" t="e">
        <f t="shared" si="140"/>
        <v>#REF!</v>
      </c>
      <c r="AZ393" s="2" t="s">
        <v>63</v>
      </c>
      <c r="BA393" s="2" t="e">
        <f>IF(BG393="A",0,IF(AZ393="s",14*#REF!,IF(AZ393="T",11*#REF!,"HATA")))</f>
        <v>#REF!</v>
      </c>
      <c r="BB393" s="2" t="e">
        <f t="shared" si="141"/>
        <v>#REF!</v>
      </c>
      <c r="BC393" s="2" t="e">
        <f t="shared" si="142"/>
        <v>#REF!</v>
      </c>
      <c r="BD393" s="2" t="e">
        <f>IF(BC393-#REF!=0,"DOĞRU","YANLIŞ")</f>
        <v>#REF!</v>
      </c>
      <c r="BE393" s="2" t="e">
        <f>#REF!-BC393</f>
        <v>#REF!</v>
      </c>
      <c r="BF393" s="2">
        <v>0</v>
      </c>
      <c r="BH393" s="2">
        <v>0</v>
      </c>
      <c r="BJ393" s="2">
        <v>2</v>
      </c>
      <c r="BL393" s="7" t="e">
        <f>#REF!*14</f>
        <v>#REF!</v>
      </c>
      <c r="BM393" s="9"/>
      <c r="BN393" s="8"/>
      <c r="BO393" s="13"/>
      <c r="BP393" s="13"/>
      <c r="BQ393" s="13"/>
      <c r="BR393" s="13"/>
      <c r="BS393" s="13"/>
      <c r="BT393" s="10"/>
      <c r="BU393" s="11"/>
      <c r="BV393" s="12"/>
      <c r="CC393" s="41"/>
      <c r="CD393" s="41"/>
      <c r="CE393" s="41"/>
      <c r="CF393" s="42"/>
      <c r="CG393" s="42"/>
      <c r="CH393" s="42"/>
      <c r="CI393" s="42"/>
      <c r="CJ393" s="42"/>
      <c r="CK393" s="42"/>
    </row>
    <row r="394" spans="1:89" hidden="1" x14ac:dyDescent="0.25">
      <c r="A394" s="54" t="s">
        <v>339</v>
      </c>
      <c r="B394" s="54" t="s">
        <v>340</v>
      </c>
      <c r="C394" s="2" t="s">
        <v>341</v>
      </c>
      <c r="D394" s="4" t="s">
        <v>60</v>
      </c>
      <c r="E394" s="4" t="s">
        <v>60</v>
      </c>
      <c r="F394" s="5" t="e">
        <f>IF(AZ394="S",
IF(#REF!+BH394=2012,
IF(#REF!=1,"12-13/1",
IF(#REF!=2,"12-13/2",
IF(#REF!=3,"13-14/1",
IF(#REF!=4,"13-14/2","Hata1")))),
IF(#REF!+BH394=2013,
IF(#REF!=1,"13-14/1",
IF(#REF!=2,"13-14/2",
IF(#REF!=3,"14-15/1",
IF(#REF!=4,"14-15/2","Hata2")))),
IF(#REF!+BH394=2014,
IF(#REF!=1,"14-15/1",
IF(#REF!=2,"14-15/2",
IF(#REF!=3,"15-16/1",
IF(#REF!=4,"15-16/2","Hata3")))),
IF(#REF!+BH394=2015,
IF(#REF!=1,"15-16/1",
IF(#REF!=2,"15-16/2",
IF(#REF!=3,"16-17/1",
IF(#REF!=4,"16-17/2","Hata4")))),
IF(#REF!+BH394=2016,
IF(#REF!=1,"16-17/1",
IF(#REF!=2,"16-17/2",
IF(#REF!=3,"17-18/1",
IF(#REF!=4,"17-18/2","Hata5")))),
IF(#REF!+BH394=2017,
IF(#REF!=1,"17-18/1",
IF(#REF!=2,"17-18/2",
IF(#REF!=3,"18-19/1",
IF(#REF!=4,"18-19/2","Hata6")))),
IF(#REF!+BH394=2018,
IF(#REF!=1,"18-19/1",
IF(#REF!=2,"18-19/2",
IF(#REF!=3,"19-20/1",
IF(#REF!=4,"19-20/2","Hata7")))),
IF(#REF!+BH394=2019,
IF(#REF!=1,"19-20/1",
IF(#REF!=2,"19-20/2",
IF(#REF!=3,"20-21/1",
IF(#REF!=4,"20-21/2","Hata8")))),
IF(#REF!+BH394=2020,
IF(#REF!=1,"20-21/1",
IF(#REF!=2,"20-21/2",
IF(#REF!=3,"21-22/1",
IF(#REF!=4,"21-22/2","Hata9")))),
IF(#REF!+BH394=2021,
IF(#REF!=1,"21-22/1",
IF(#REF!=2,"21-22/2",
IF(#REF!=3,"22-23/1",
IF(#REF!=4,"22-23/2","Hata10")))),
IF(#REF!+BH394=2022,
IF(#REF!=1,"22-23/1",
IF(#REF!=2,"22-23/2",
IF(#REF!=3,"23-24/1",
IF(#REF!=4,"23-24/2","Hata11")))),
IF(#REF!+BH394=2023,
IF(#REF!=1,"23-24/1",
IF(#REF!=2,"23-24/2",
IF(#REF!=3,"24-25/1",
IF(#REF!=4,"24-25/2","Hata12")))),
)))))))))))),
IF(AZ394="T",
IF(#REF!+BH394=2012,
IF(#REF!=1,"12-13/1",
IF(#REF!=2,"12-13/2",
IF(#REF!=3,"12-13/3",
IF(#REF!=4,"13-14/1",
IF(#REF!=5,"13-14/2",
IF(#REF!=6,"13-14/3","Hata1")))))),
IF(#REF!+BH394=2013,
IF(#REF!=1,"13-14/1",
IF(#REF!=2,"13-14/2",
IF(#REF!=3,"13-14/3",
IF(#REF!=4,"14-15/1",
IF(#REF!=5,"14-15/2",
IF(#REF!=6,"14-15/3","Hata2")))))),
IF(#REF!+BH394=2014,
IF(#REF!=1,"14-15/1",
IF(#REF!=2,"14-15/2",
IF(#REF!=3,"14-15/3",
IF(#REF!=4,"15-16/1",
IF(#REF!=5,"15-16/2",
IF(#REF!=6,"15-16/3","Hata3")))))),
IF(AND(#REF!+#REF!&gt;2014,#REF!+#REF!&lt;2015,BH394=1),
IF(#REF!=0.1,"14-15/0.1",
IF(#REF!=0.2,"14-15/0.2",
IF(#REF!=0.3,"14-15/0.3","Hata4"))),
IF(#REF!+BH394=2015,
IF(#REF!=1,"15-16/1",
IF(#REF!=2,"15-16/2",
IF(#REF!=3,"15-16/3",
IF(#REF!=4,"16-17/1",
IF(#REF!=5,"16-17/2",
IF(#REF!=6,"16-17/3","Hata5")))))),
IF(#REF!+BH394=2016,
IF(#REF!=1,"16-17/1",
IF(#REF!=2,"16-17/2",
IF(#REF!=3,"16-17/3",
IF(#REF!=4,"17-18/1",
IF(#REF!=5,"17-18/2",
IF(#REF!=6,"17-18/3","Hata6")))))),
IF(#REF!+BH394=2017,
IF(#REF!=1,"17-18/1",
IF(#REF!=2,"17-18/2",
IF(#REF!=3,"17-18/3",
IF(#REF!=4,"18-19/1",
IF(#REF!=5,"18-19/2",
IF(#REF!=6,"18-19/3","Hata7")))))),
IF(#REF!+BH394=2018,
IF(#REF!=1,"18-19/1",
IF(#REF!=2,"18-19/2",
IF(#REF!=3,"18-19/3",
IF(#REF!=4,"19-20/1",
IF(#REF!=5," 19-20/2",
IF(#REF!=6,"19-20/3","Hata8")))))),
IF(#REF!+BH394=2019,
IF(#REF!=1,"19-20/1",
IF(#REF!=2,"19-20/2",
IF(#REF!=3,"19-20/3",
IF(#REF!=4,"20-21/1",
IF(#REF!=5,"20-21/2",
IF(#REF!=6,"20-21/3","Hata9")))))),
IF(#REF!+BH394=2020,
IF(#REF!=1,"20-21/1",
IF(#REF!=2,"20-21/2",
IF(#REF!=3,"20-21/3",
IF(#REF!=4,"21-22/1",
IF(#REF!=5,"21-22/2",
IF(#REF!=6,"21-22/3","Hata10")))))),
IF(#REF!+BH394=2021,
IF(#REF!=1,"21-22/1",
IF(#REF!=2,"21-22/2",
IF(#REF!=3,"21-22/3",
IF(#REF!=4,"22-23/1",
IF(#REF!=5,"22-23/2",
IF(#REF!=6,"22-23/3","Hata11")))))),
IF(#REF!+BH394=2022,
IF(#REF!=1,"22-23/1",
IF(#REF!=2,"22-23/2",
IF(#REF!=3,"22-23/3",
IF(#REF!=4,"23-24/1",
IF(#REF!=5,"23-24/2",
IF(#REF!=6,"23-24/3","Hata12")))))),
IF(#REF!+BH394=2023,
IF(#REF!=1,"23-24/1",
IF(#REF!=2,"23-24/2",
IF(#REF!=3,"23-24/3",
IF(#REF!=4,"24-25/1",
IF(#REF!=5,"24-25/2",
IF(#REF!=6,"24-25/3","Hata13")))))),
))))))))))))))
)</f>
        <v>#REF!</v>
      </c>
      <c r="G394" s="4"/>
      <c r="H394" s="54" t="s">
        <v>106</v>
      </c>
      <c r="I394" s="2">
        <v>5596150</v>
      </c>
      <c r="J394" s="2" t="s">
        <v>107</v>
      </c>
      <c r="L394" s="2">
        <v>3627</v>
      </c>
      <c r="Q394" s="55">
        <v>3</v>
      </c>
      <c r="R394" s="2">
        <f>VLOOKUP($Q394,[1]sistem!$I$3:$L$10,2,FALSE)</f>
        <v>2</v>
      </c>
      <c r="S394" s="2">
        <f>VLOOKUP($Q394,[1]sistem!$I$3:$L$10,3,FALSE)</f>
        <v>1</v>
      </c>
      <c r="T394" s="2">
        <f>VLOOKUP($Q394,[1]sistem!$I$3:$L$10,4,FALSE)</f>
        <v>1</v>
      </c>
      <c r="U394" s="2" t="e">
        <f>VLOOKUP($AZ394,[1]sistem!$I$13:$L$14,2,FALSE)*#REF!</f>
        <v>#REF!</v>
      </c>
      <c r="V394" s="2" t="e">
        <f>VLOOKUP($AZ394,[1]sistem!$I$13:$L$14,3,FALSE)*#REF!</f>
        <v>#REF!</v>
      </c>
      <c r="W394" s="2" t="e">
        <f>VLOOKUP($AZ394,[1]sistem!$I$13:$L$14,4,FALSE)*#REF!</f>
        <v>#REF!</v>
      </c>
      <c r="X394" s="2" t="e">
        <f t="shared" si="129"/>
        <v>#REF!</v>
      </c>
      <c r="Y394" s="2" t="e">
        <f t="shared" si="130"/>
        <v>#REF!</v>
      </c>
      <c r="Z394" s="2" t="e">
        <f t="shared" si="131"/>
        <v>#REF!</v>
      </c>
      <c r="AA394" s="2" t="e">
        <f t="shared" si="132"/>
        <v>#REF!</v>
      </c>
      <c r="AB394" s="2">
        <f>VLOOKUP(AZ394,[1]sistem!$I$18:$J$19,2,FALSE)</f>
        <v>14</v>
      </c>
      <c r="AC394" s="2">
        <v>0.25</v>
      </c>
      <c r="AD394" s="2">
        <f>VLOOKUP($Q394,[1]sistem!$I$3:$M$10,5,FALSE)</f>
        <v>3</v>
      </c>
      <c r="AG394" s="2" t="e">
        <f>(#REF!+#REF!)*AB394</f>
        <v>#REF!</v>
      </c>
      <c r="AH394" s="2">
        <f>VLOOKUP($Q394,[1]sistem!$I$3:$N$10,6,FALSE)</f>
        <v>4</v>
      </c>
      <c r="AI394" s="2">
        <v>2</v>
      </c>
      <c r="AJ394" s="2">
        <f t="shared" si="133"/>
        <v>8</v>
      </c>
      <c r="AK394" s="2">
        <f>VLOOKUP($AZ394,[1]sistem!$I$18:$K$19,3,FALSE)</f>
        <v>14</v>
      </c>
      <c r="AL394" s="2" t="e">
        <f>AK394*#REF!</f>
        <v>#REF!</v>
      </c>
      <c r="AM394" s="2" t="e">
        <f t="shared" si="134"/>
        <v>#REF!</v>
      </c>
      <c r="AN394" s="2">
        <f t="shared" si="127"/>
        <v>25</v>
      </c>
      <c r="AO394" s="2" t="e">
        <f t="shared" si="135"/>
        <v>#REF!</v>
      </c>
      <c r="AP394" s="2" t="e">
        <f>ROUND(AO394-#REF!,0)</f>
        <v>#REF!</v>
      </c>
      <c r="AQ394" s="2" t="e">
        <f>IF(AZ394="s",IF(Q394=0,0,
IF(Q394=1,#REF!*4*4,
IF(Q394=2,0,
IF(Q394=3,#REF!*4*2,
IF(Q394=4,0,
IF(Q394=5,0,
IF(Q394=6,0,
IF(Q394=7,0)))))))),
IF(AZ394="t",
IF(Q394=0,0,
IF(Q394=1,#REF!*4*4*0.8,
IF(Q394=2,0,
IF(Q394=3,#REF!*4*2*0.8,
IF(Q394=4,0,
IF(Q394=5,0,
IF(Q394=6,0,
IF(Q394=7,0))))))))))</f>
        <v>#REF!</v>
      </c>
      <c r="AR394" s="2" t="e">
        <f>IF(AZ394="s",
IF(Q394=0,0,
IF(Q394=1,0,
IF(Q394=2,#REF!*4*2,
IF(Q394=3,#REF!*4,
IF(Q394=4,#REF!*4,
IF(Q394=5,0,
IF(Q394=6,0,
IF(Q394=7,#REF!*4)))))))),
IF(AZ394="t",
IF(Q394=0,0,
IF(Q394=1,0,
IF(Q394=2,#REF!*4*2*0.8,
IF(Q394=3,#REF!*4*0.8,
IF(Q394=4,#REF!*4*0.8,
IF(Q394=5,0,
IF(Q394=6,0,
IF(Q394=7,#REF!*4))))))))))</f>
        <v>#REF!</v>
      </c>
      <c r="AS394" s="2" t="e">
        <f>IF(AZ394="s",
IF(Q394=0,0,
IF(Q394=1,#REF!*2,
IF(Q394=2,#REF!*2,
IF(Q394=3,#REF!*2,
IF(Q394=4,#REF!*2,
IF(Q394=5,#REF!*2,
IF(Q394=6,#REF!*2,
IF(Q394=7,#REF!*2)))))))),
IF(AZ394="t",
IF(Q394=0,#REF!*2*0.8,
IF(Q394=1,#REF!*2*0.8,
IF(Q394=2,#REF!*2*0.8,
IF(Q394=3,#REF!*2*0.8,
IF(Q394=4,#REF!*2*0.8,
IF(Q394=5,#REF!*2*0.8,
IF(Q394=6,#REF!*1*0.8,
IF(Q394=7,#REF!*2))))))))))</f>
        <v>#REF!</v>
      </c>
      <c r="AT394" s="2" t="e">
        <f t="shared" si="136"/>
        <v>#REF!</v>
      </c>
      <c r="AU394" s="2" t="e">
        <f>IF(AZ394="s",
IF(Q394=0,0,
IF(Q394=1,(14-2)*(#REF!+#REF!)/4*4,
IF(Q394=2,(14-2)*(#REF!+#REF!)/4*2,
IF(Q394=3,(14-2)*(#REF!+#REF!)/4*3,
IF(Q394=4,(14-2)*(#REF!+#REF!)/4,
IF(Q394=5,(14-2)*#REF!/4,
IF(Q394=6,0,
IF(Q394=7,(14)*#REF!)))))))),
IF(AZ394="t",
IF(Q394=0,0,
IF(Q394=1,(11-2)*(#REF!+#REF!)/4*4,
IF(Q394=2,(11-2)*(#REF!+#REF!)/4*2,
IF(Q394=3,(11-2)*(#REF!+#REF!)/4*3,
IF(Q394=4,(11-2)*(#REF!+#REF!)/4,
IF(Q394=5,(11-2)*#REF!/4,
IF(Q394=6,0,
IF(Q394=7,(11)*#REF!))))))))))</f>
        <v>#REF!</v>
      </c>
      <c r="AV394" s="2" t="e">
        <f t="shared" si="137"/>
        <v>#REF!</v>
      </c>
      <c r="AW394" s="2">
        <f t="shared" si="138"/>
        <v>16</v>
      </c>
      <c r="AX394" s="2">
        <f t="shared" si="139"/>
        <v>8</v>
      </c>
      <c r="AY394" s="2" t="e">
        <f t="shared" si="140"/>
        <v>#REF!</v>
      </c>
      <c r="AZ394" s="2" t="s">
        <v>63</v>
      </c>
      <c r="BA394" s="2" t="e">
        <f>IF(BG394="A",0,IF(AZ394="s",14*#REF!,IF(AZ394="T",11*#REF!,"HATA")))</f>
        <v>#REF!</v>
      </c>
      <c r="BB394" s="2" t="e">
        <f t="shared" si="141"/>
        <v>#REF!</v>
      </c>
      <c r="BC394" s="2" t="e">
        <f t="shared" si="142"/>
        <v>#REF!</v>
      </c>
      <c r="BD394" s="2" t="e">
        <f>IF(BC394-#REF!=0,"DOĞRU","YANLIŞ")</f>
        <v>#REF!</v>
      </c>
      <c r="BE394" s="2" t="e">
        <f>#REF!-BC394</f>
        <v>#REF!</v>
      </c>
      <c r="BF394" s="2">
        <v>0</v>
      </c>
      <c r="BH394" s="2">
        <v>0</v>
      </c>
      <c r="BJ394" s="2">
        <v>3</v>
      </c>
      <c r="BL394" s="7" t="e">
        <f>#REF!*14</f>
        <v>#REF!</v>
      </c>
      <c r="BM394" s="9"/>
      <c r="BN394" s="8"/>
      <c r="BO394" s="13"/>
      <c r="BP394" s="13"/>
      <c r="BQ394" s="13"/>
      <c r="BR394" s="13"/>
      <c r="BS394" s="13"/>
      <c r="BT394" s="10"/>
      <c r="BU394" s="11"/>
      <c r="BV394" s="12"/>
      <c r="CC394" s="51"/>
      <c r="CD394" s="51"/>
      <c r="CE394" s="51"/>
      <c r="CF394" s="52"/>
      <c r="CG394" s="52"/>
      <c r="CH394" s="52"/>
      <c r="CI394" s="52"/>
      <c r="CJ394" s="42"/>
      <c r="CK394" s="42"/>
    </row>
    <row r="395" spans="1:89" hidden="1" x14ac:dyDescent="0.25">
      <c r="A395" s="2" t="s">
        <v>441</v>
      </c>
      <c r="B395" s="2" t="s">
        <v>442</v>
      </c>
      <c r="C395" s="2" t="s">
        <v>442</v>
      </c>
      <c r="D395" s="4" t="s">
        <v>60</v>
      </c>
      <c r="E395" s="4" t="s">
        <v>60</v>
      </c>
      <c r="F395" s="5" t="e">
        <f>IF(AZ395="S",
IF(#REF!+BH395=2012,
IF(#REF!=1,"12-13/1",
IF(#REF!=2,"12-13/2",
IF(#REF!=3,"13-14/1",
IF(#REF!=4,"13-14/2","Hata1")))),
IF(#REF!+BH395=2013,
IF(#REF!=1,"13-14/1",
IF(#REF!=2,"13-14/2",
IF(#REF!=3,"14-15/1",
IF(#REF!=4,"14-15/2","Hata2")))),
IF(#REF!+BH395=2014,
IF(#REF!=1,"14-15/1",
IF(#REF!=2,"14-15/2",
IF(#REF!=3,"15-16/1",
IF(#REF!=4,"15-16/2","Hata3")))),
IF(#REF!+BH395=2015,
IF(#REF!=1,"15-16/1",
IF(#REF!=2,"15-16/2",
IF(#REF!=3,"16-17/1",
IF(#REF!=4,"16-17/2","Hata4")))),
IF(#REF!+BH395=2016,
IF(#REF!=1,"16-17/1",
IF(#REF!=2,"16-17/2",
IF(#REF!=3,"17-18/1",
IF(#REF!=4,"17-18/2","Hata5")))),
IF(#REF!+BH395=2017,
IF(#REF!=1,"17-18/1",
IF(#REF!=2,"17-18/2",
IF(#REF!=3,"18-19/1",
IF(#REF!=4,"18-19/2","Hata6")))),
IF(#REF!+BH395=2018,
IF(#REF!=1,"18-19/1",
IF(#REF!=2,"18-19/2",
IF(#REF!=3,"19-20/1",
IF(#REF!=4,"19-20/2","Hata7")))),
IF(#REF!+BH395=2019,
IF(#REF!=1,"19-20/1",
IF(#REF!=2,"19-20/2",
IF(#REF!=3,"20-21/1",
IF(#REF!=4,"20-21/2","Hata8")))),
IF(#REF!+BH395=2020,
IF(#REF!=1,"20-21/1",
IF(#REF!=2,"20-21/2",
IF(#REF!=3,"21-22/1",
IF(#REF!=4,"21-22/2","Hata9")))),
IF(#REF!+BH395=2021,
IF(#REF!=1,"21-22/1",
IF(#REF!=2,"21-22/2",
IF(#REF!=3,"22-23/1",
IF(#REF!=4,"22-23/2","Hata10")))),
IF(#REF!+BH395=2022,
IF(#REF!=1,"22-23/1",
IF(#REF!=2,"22-23/2",
IF(#REF!=3,"23-24/1",
IF(#REF!=4,"23-24/2","Hata11")))),
IF(#REF!+BH395=2023,
IF(#REF!=1,"23-24/1",
IF(#REF!=2,"23-24/2",
IF(#REF!=3,"24-25/1",
IF(#REF!=4,"24-25/2","Hata12")))),
)))))))))))),
IF(AZ395="T",
IF(#REF!+BH395=2012,
IF(#REF!=1,"12-13/1",
IF(#REF!=2,"12-13/2",
IF(#REF!=3,"12-13/3",
IF(#REF!=4,"13-14/1",
IF(#REF!=5,"13-14/2",
IF(#REF!=6,"13-14/3","Hata1")))))),
IF(#REF!+BH395=2013,
IF(#REF!=1,"13-14/1",
IF(#REF!=2,"13-14/2",
IF(#REF!=3,"13-14/3",
IF(#REF!=4,"14-15/1",
IF(#REF!=5,"14-15/2",
IF(#REF!=6,"14-15/3","Hata2")))))),
IF(#REF!+BH395=2014,
IF(#REF!=1,"14-15/1",
IF(#REF!=2,"14-15/2",
IF(#REF!=3,"14-15/3",
IF(#REF!=4,"15-16/1",
IF(#REF!=5,"15-16/2",
IF(#REF!=6,"15-16/3","Hata3")))))),
IF(AND(#REF!+#REF!&gt;2014,#REF!+#REF!&lt;2015,BH395=1),
IF(#REF!=0.1,"14-15/0.1",
IF(#REF!=0.2,"14-15/0.2",
IF(#REF!=0.3,"14-15/0.3","Hata4"))),
IF(#REF!+BH395=2015,
IF(#REF!=1,"15-16/1",
IF(#REF!=2,"15-16/2",
IF(#REF!=3,"15-16/3",
IF(#REF!=4,"16-17/1",
IF(#REF!=5,"16-17/2",
IF(#REF!=6,"16-17/3","Hata5")))))),
IF(#REF!+BH395=2016,
IF(#REF!=1,"16-17/1",
IF(#REF!=2,"16-17/2",
IF(#REF!=3,"16-17/3",
IF(#REF!=4,"17-18/1",
IF(#REF!=5,"17-18/2",
IF(#REF!=6,"17-18/3","Hata6")))))),
IF(#REF!+BH395=2017,
IF(#REF!=1,"17-18/1",
IF(#REF!=2,"17-18/2",
IF(#REF!=3,"17-18/3",
IF(#REF!=4,"18-19/1",
IF(#REF!=5,"18-19/2",
IF(#REF!=6,"18-19/3","Hata7")))))),
IF(#REF!+BH395=2018,
IF(#REF!=1,"18-19/1",
IF(#REF!=2,"18-19/2",
IF(#REF!=3,"18-19/3",
IF(#REF!=4,"19-20/1",
IF(#REF!=5," 19-20/2",
IF(#REF!=6,"19-20/3","Hata8")))))),
IF(#REF!+BH395=2019,
IF(#REF!=1,"19-20/1",
IF(#REF!=2,"19-20/2",
IF(#REF!=3,"19-20/3",
IF(#REF!=4,"20-21/1",
IF(#REF!=5,"20-21/2",
IF(#REF!=6,"20-21/3","Hata9")))))),
IF(#REF!+BH395=2020,
IF(#REF!=1,"20-21/1",
IF(#REF!=2,"20-21/2",
IF(#REF!=3,"20-21/3",
IF(#REF!=4,"21-22/1",
IF(#REF!=5,"21-22/2",
IF(#REF!=6,"21-22/3","Hata10")))))),
IF(#REF!+BH395=2021,
IF(#REF!=1,"21-22/1",
IF(#REF!=2,"21-22/2",
IF(#REF!=3,"21-22/3",
IF(#REF!=4,"22-23/1",
IF(#REF!=5,"22-23/2",
IF(#REF!=6,"22-23/3","Hata11")))))),
IF(#REF!+BH395=2022,
IF(#REF!=1,"22-23/1",
IF(#REF!=2,"22-23/2",
IF(#REF!=3,"22-23/3",
IF(#REF!=4,"23-24/1",
IF(#REF!=5,"23-24/2",
IF(#REF!=6,"23-24/3","Hata12")))))),
IF(#REF!+BH395=2023,
IF(#REF!=1,"23-24/1",
IF(#REF!=2,"23-24/2",
IF(#REF!=3,"23-24/3",
IF(#REF!=4,"24-25/1",
IF(#REF!=5,"24-25/2",
IF(#REF!=6,"24-25/3","Hata13")))))),
))))))))))))))
)</f>
        <v>#REF!</v>
      </c>
      <c r="G395" s="4"/>
      <c r="H395" s="2" t="s">
        <v>106</v>
      </c>
      <c r="I395" s="2">
        <v>5596150</v>
      </c>
      <c r="J395" s="2" t="s">
        <v>107</v>
      </c>
      <c r="L395" s="2">
        <v>3626</v>
      </c>
      <c r="Q395" s="5">
        <v>3</v>
      </c>
      <c r="R395" s="2">
        <f>VLOOKUP($Q395,[1]sistem!$I$3:$L$10,2,FALSE)</f>
        <v>2</v>
      </c>
      <c r="S395" s="2">
        <f>VLOOKUP($Q395,[1]sistem!$I$3:$L$10,3,FALSE)</f>
        <v>1</v>
      </c>
      <c r="T395" s="2">
        <f>VLOOKUP($Q395,[1]sistem!$I$3:$L$10,4,FALSE)</f>
        <v>1</v>
      </c>
      <c r="U395" s="2" t="e">
        <f>VLOOKUP($AZ395,[1]sistem!$I$13:$L$14,2,FALSE)*#REF!</f>
        <v>#REF!</v>
      </c>
      <c r="V395" s="2" t="e">
        <f>VLOOKUP($AZ395,[1]sistem!$I$13:$L$14,3,FALSE)*#REF!</f>
        <v>#REF!</v>
      </c>
      <c r="W395" s="2" t="e">
        <f>VLOOKUP($AZ395,[1]sistem!$I$13:$L$14,4,FALSE)*#REF!</f>
        <v>#REF!</v>
      </c>
      <c r="X395" s="2" t="e">
        <f t="shared" si="129"/>
        <v>#REF!</v>
      </c>
      <c r="Y395" s="2" t="e">
        <f t="shared" si="130"/>
        <v>#REF!</v>
      </c>
      <c r="Z395" s="2" t="e">
        <f t="shared" si="131"/>
        <v>#REF!</v>
      </c>
      <c r="AA395" s="2" t="e">
        <f t="shared" si="132"/>
        <v>#REF!</v>
      </c>
      <c r="AB395" s="2">
        <f>VLOOKUP(AZ395,[1]sistem!$I$18:$J$19,2,FALSE)</f>
        <v>14</v>
      </c>
      <c r="AC395" s="2">
        <v>0.25</v>
      </c>
      <c r="AD395" s="2">
        <f>VLOOKUP($Q395,[1]sistem!$I$3:$M$10,5,FALSE)</f>
        <v>3</v>
      </c>
      <c r="AG395" s="2" t="e">
        <f>(#REF!+#REF!)*AB395</f>
        <v>#REF!</v>
      </c>
      <c r="AH395" s="2">
        <f>VLOOKUP($Q395,[1]sistem!$I$3:$N$10,6,FALSE)</f>
        <v>4</v>
      </c>
      <c r="AI395" s="2">
        <v>2</v>
      </c>
      <c r="AJ395" s="2">
        <f t="shared" si="133"/>
        <v>8</v>
      </c>
      <c r="AK395" s="2">
        <f>VLOOKUP($AZ395,[1]sistem!$I$18:$K$19,3,FALSE)</f>
        <v>14</v>
      </c>
      <c r="AL395" s="2" t="e">
        <f>AK395*#REF!</f>
        <v>#REF!</v>
      </c>
      <c r="AM395" s="2" t="e">
        <f t="shared" si="134"/>
        <v>#REF!</v>
      </c>
      <c r="AN395" s="2">
        <f t="shared" si="127"/>
        <v>25</v>
      </c>
      <c r="AO395" s="2" t="e">
        <f t="shared" si="135"/>
        <v>#REF!</v>
      </c>
      <c r="AP395" s="2" t="e">
        <f>ROUND(AO395-#REF!,0)</f>
        <v>#REF!</v>
      </c>
      <c r="AQ395" s="2" t="e">
        <f>IF(AZ395="s",IF(Q395=0,0,
IF(Q395=1,#REF!*4*4,
IF(Q395=2,0,
IF(Q395=3,#REF!*4*2,
IF(Q395=4,0,
IF(Q395=5,0,
IF(Q395=6,0,
IF(Q395=7,0)))))))),
IF(AZ395="t",
IF(Q395=0,0,
IF(Q395=1,#REF!*4*4*0.8,
IF(Q395=2,0,
IF(Q395=3,#REF!*4*2*0.8,
IF(Q395=4,0,
IF(Q395=5,0,
IF(Q395=6,0,
IF(Q395=7,0))))))))))</f>
        <v>#REF!</v>
      </c>
      <c r="AR395" s="2" t="e">
        <f>IF(AZ395="s",
IF(Q395=0,0,
IF(Q395=1,0,
IF(Q395=2,#REF!*4*2,
IF(Q395=3,#REF!*4,
IF(Q395=4,#REF!*4,
IF(Q395=5,0,
IF(Q395=6,0,
IF(Q395=7,#REF!*4)))))))),
IF(AZ395="t",
IF(Q395=0,0,
IF(Q395=1,0,
IF(Q395=2,#REF!*4*2*0.8,
IF(Q395=3,#REF!*4*0.8,
IF(Q395=4,#REF!*4*0.8,
IF(Q395=5,0,
IF(Q395=6,0,
IF(Q395=7,#REF!*4))))))))))</f>
        <v>#REF!</v>
      </c>
      <c r="AS395" s="2" t="e">
        <f>IF(AZ395="s",
IF(Q395=0,0,
IF(Q395=1,#REF!*2,
IF(Q395=2,#REF!*2,
IF(Q395=3,#REF!*2,
IF(Q395=4,#REF!*2,
IF(Q395=5,#REF!*2,
IF(Q395=6,#REF!*2,
IF(Q395=7,#REF!*2)))))))),
IF(AZ395="t",
IF(Q395=0,#REF!*2*0.8,
IF(Q395=1,#REF!*2*0.8,
IF(Q395=2,#REF!*2*0.8,
IF(Q395=3,#REF!*2*0.8,
IF(Q395=4,#REF!*2*0.8,
IF(Q395=5,#REF!*2*0.8,
IF(Q395=6,#REF!*1*0.8,
IF(Q395=7,#REF!*2))))))))))</f>
        <v>#REF!</v>
      </c>
      <c r="AT395" s="2" t="e">
        <f t="shared" si="136"/>
        <v>#REF!</v>
      </c>
      <c r="AU395" s="2" t="e">
        <f>IF(AZ395="s",
IF(Q395=0,0,
IF(Q395=1,(14-2)*(#REF!+#REF!)/4*4,
IF(Q395=2,(14-2)*(#REF!+#REF!)/4*2,
IF(Q395=3,(14-2)*(#REF!+#REF!)/4*3,
IF(Q395=4,(14-2)*(#REF!+#REF!)/4,
IF(Q395=5,(14-2)*#REF!/4,
IF(Q395=6,0,
IF(Q395=7,(14)*#REF!)))))))),
IF(AZ395="t",
IF(Q395=0,0,
IF(Q395=1,(11-2)*(#REF!+#REF!)/4*4,
IF(Q395=2,(11-2)*(#REF!+#REF!)/4*2,
IF(Q395=3,(11-2)*(#REF!+#REF!)/4*3,
IF(Q395=4,(11-2)*(#REF!+#REF!)/4,
IF(Q395=5,(11-2)*#REF!/4,
IF(Q395=6,0,
IF(Q395=7,(11)*#REF!))))))))))</f>
        <v>#REF!</v>
      </c>
      <c r="AV395" s="2" t="e">
        <f t="shared" si="137"/>
        <v>#REF!</v>
      </c>
      <c r="AW395" s="2">
        <f t="shared" si="138"/>
        <v>16</v>
      </c>
      <c r="AX395" s="2">
        <f t="shared" si="139"/>
        <v>8</v>
      </c>
      <c r="AY395" s="2" t="e">
        <f t="shared" si="140"/>
        <v>#REF!</v>
      </c>
      <c r="AZ395" s="2" t="s">
        <v>63</v>
      </c>
      <c r="BA395" s="2" t="e">
        <f>IF(BG395="A",0,IF(AZ395="s",14*#REF!,IF(AZ395="T",11*#REF!,"HATA")))</f>
        <v>#REF!</v>
      </c>
      <c r="BB395" s="2" t="e">
        <f t="shared" si="141"/>
        <v>#REF!</v>
      </c>
      <c r="BC395" s="2" t="e">
        <f t="shared" si="142"/>
        <v>#REF!</v>
      </c>
      <c r="BD395" s="2" t="e">
        <f>IF(BC395-#REF!=0,"DOĞRU","YANLIŞ")</f>
        <v>#REF!</v>
      </c>
      <c r="BE395" s="2" t="e">
        <f>#REF!-BC395</f>
        <v>#REF!</v>
      </c>
      <c r="BF395" s="2">
        <v>0</v>
      </c>
      <c r="BH395" s="2">
        <v>0</v>
      </c>
      <c r="BJ395" s="2">
        <v>3</v>
      </c>
      <c r="BL395" s="7" t="e">
        <f>#REF!*14</f>
        <v>#REF!</v>
      </c>
      <c r="BM395" s="9"/>
      <c r="BN395" s="8"/>
      <c r="BO395" s="13"/>
      <c r="BP395" s="13"/>
      <c r="BQ395" s="13"/>
      <c r="BR395" s="13"/>
      <c r="BS395" s="13"/>
      <c r="BT395" s="10"/>
      <c r="BU395" s="11"/>
      <c r="BV395" s="12"/>
      <c r="CC395" s="41"/>
      <c r="CD395" s="41"/>
      <c r="CE395" s="41"/>
      <c r="CF395" s="42"/>
      <c r="CG395" s="42"/>
      <c r="CH395" s="42"/>
      <c r="CI395" s="42"/>
      <c r="CJ395" s="42"/>
      <c r="CK395" s="42"/>
    </row>
    <row r="396" spans="1:89" hidden="1" x14ac:dyDescent="0.25">
      <c r="A396" s="2" t="s">
        <v>585</v>
      </c>
      <c r="B396" s="2" t="s">
        <v>586</v>
      </c>
      <c r="C396" s="2" t="s">
        <v>586</v>
      </c>
      <c r="D396" s="4" t="s">
        <v>60</v>
      </c>
      <c r="E396" s="4" t="s">
        <v>60</v>
      </c>
      <c r="F396" s="5" t="e">
        <f>IF(AZ396="S",
IF(#REF!+BH396=2012,
IF(#REF!=1,"12-13/1",
IF(#REF!=2,"12-13/2",
IF(#REF!=3,"13-14/1",
IF(#REF!=4,"13-14/2","Hata1")))),
IF(#REF!+BH396=2013,
IF(#REF!=1,"13-14/1",
IF(#REF!=2,"13-14/2",
IF(#REF!=3,"14-15/1",
IF(#REF!=4,"14-15/2","Hata2")))),
IF(#REF!+BH396=2014,
IF(#REF!=1,"14-15/1",
IF(#REF!=2,"14-15/2",
IF(#REF!=3,"15-16/1",
IF(#REF!=4,"15-16/2","Hata3")))),
IF(#REF!+BH396=2015,
IF(#REF!=1,"15-16/1",
IF(#REF!=2,"15-16/2",
IF(#REF!=3,"16-17/1",
IF(#REF!=4,"16-17/2","Hata4")))),
IF(#REF!+BH396=2016,
IF(#REF!=1,"16-17/1",
IF(#REF!=2,"16-17/2",
IF(#REF!=3,"17-18/1",
IF(#REF!=4,"17-18/2","Hata5")))),
IF(#REF!+BH396=2017,
IF(#REF!=1,"17-18/1",
IF(#REF!=2,"17-18/2",
IF(#REF!=3,"18-19/1",
IF(#REF!=4,"18-19/2","Hata6")))),
IF(#REF!+BH396=2018,
IF(#REF!=1,"18-19/1",
IF(#REF!=2,"18-19/2",
IF(#REF!=3,"19-20/1",
IF(#REF!=4,"19-20/2","Hata7")))),
IF(#REF!+BH396=2019,
IF(#REF!=1,"19-20/1",
IF(#REF!=2,"19-20/2",
IF(#REF!=3,"20-21/1",
IF(#REF!=4,"20-21/2","Hata8")))),
IF(#REF!+BH396=2020,
IF(#REF!=1,"20-21/1",
IF(#REF!=2,"20-21/2",
IF(#REF!=3,"21-22/1",
IF(#REF!=4,"21-22/2","Hata9")))),
IF(#REF!+BH396=2021,
IF(#REF!=1,"21-22/1",
IF(#REF!=2,"21-22/2",
IF(#REF!=3,"22-23/1",
IF(#REF!=4,"22-23/2","Hata10")))),
IF(#REF!+BH396=2022,
IF(#REF!=1,"22-23/1",
IF(#REF!=2,"22-23/2",
IF(#REF!=3,"23-24/1",
IF(#REF!=4,"23-24/2","Hata11")))),
IF(#REF!+BH396=2023,
IF(#REF!=1,"23-24/1",
IF(#REF!=2,"23-24/2",
IF(#REF!=3,"24-25/1",
IF(#REF!=4,"24-25/2","Hata12")))),
)))))))))))),
IF(AZ396="T",
IF(#REF!+BH396=2012,
IF(#REF!=1,"12-13/1",
IF(#REF!=2,"12-13/2",
IF(#REF!=3,"12-13/3",
IF(#REF!=4,"13-14/1",
IF(#REF!=5,"13-14/2",
IF(#REF!=6,"13-14/3","Hata1")))))),
IF(#REF!+BH396=2013,
IF(#REF!=1,"13-14/1",
IF(#REF!=2,"13-14/2",
IF(#REF!=3,"13-14/3",
IF(#REF!=4,"14-15/1",
IF(#REF!=5,"14-15/2",
IF(#REF!=6,"14-15/3","Hata2")))))),
IF(#REF!+BH396=2014,
IF(#REF!=1,"14-15/1",
IF(#REF!=2,"14-15/2",
IF(#REF!=3,"14-15/3",
IF(#REF!=4,"15-16/1",
IF(#REF!=5,"15-16/2",
IF(#REF!=6,"15-16/3","Hata3")))))),
IF(AND(#REF!+#REF!&gt;2014,#REF!+#REF!&lt;2015,BH396=1),
IF(#REF!=0.1,"14-15/0.1",
IF(#REF!=0.2,"14-15/0.2",
IF(#REF!=0.3,"14-15/0.3","Hata4"))),
IF(#REF!+BH396=2015,
IF(#REF!=1,"15-16/1",
IF(#REF!=2,"15-16/2",
IF(#REF!=3,"15-16/3",
IF(#REF!=4,"16-17/1",
IF(#REF!=5,"16-17/2",
IF(#REF!=6,"16-17/3","Hata5")))))),
IF(#REF!+BH396=2016,
IF(#REF!=1,"16-17/1",
IF(#REF!=2,"16-17/2",
IF(#REF!=3,"16-17/3",
IF(#REF!=4,"17-18/1",
IF(#REF!=5,"17-18/2",
IF(#REF!=6,"17-18/3","Hata6")))))),
IF(#REF!+BH396=2017,
IF(#REF!=1,"17-18/1",
IF(#REF!=2,"17-18/2",
IF(#REF!=3,"17-18/3",
IF(#REF!=4,"18-19/1",
IF(#REF!=5,"18-19/2",
IF(#REF!=6,"18-19/3","Hata7")))))),
IF(#REF!+BH396=2018,
IF(#REF!=1,"18-19/1",
IF(#REF!=2,"18-19/2",
IF(#REF!=3,"18-19/3",
IF(#REF!=4,"19-20/1",
IF(#REF!=5," 19-20/2",
IF(#REF!=6,"19-20/3","Hata8")))))),
IF(#REF!+BH396=2019,
IF(#REF!=1,"19-20/1",
IF(#REF!=2,"19-20/2",
IF(#REF!=3,"19-20/3",
IF(#REF!=4,"20-21/1",
IF(#REF!=5,"20-21/2",
IF(#REF!=6,"20-21/3","Hata9")))))),
IF(#REF!+BH396=2020,
IF(#REF!=1,"20-21/1",
IF(#REF!=2,"20-21/2",
IF(#REF!=3,"20-21/3",
IF(#REF!=4,"21-22/1",
IF(#REF!=5,"21-22/2",
IF(#REF!=6,"21-22/3","Hata10")))))),
IF(#REF!+BH396=2021,
IF(#REF!=1,"21-22/1",
IF(#REF!=2,"21-22/2",
IF(#REF!=3,"21-22/3",
IF(#REF!=4,"22-23/1",
IF(#REF!=5,"22-23/2",
IF(#REF!=6,"22-23/3","Hata11")))))),
IF(#REF!+BH396=2022,
IF(#REF!=1,"22-23/1",
IF(#REF!=2,"22-23/2",
IF(#REF!=3,"22-23/3",
IF(#REF!=4,"23-24/1",
IF(#REF!=5,"23-24/2",
IF(#REF!=6,"23-24/3","Hata12")))))),
IF(#REF!+BH396=2023,
IF(#REF!=1,"23-24/1",
IF(#REF!=2,"23-24/2",
IF(#REF!=3,"23-24/3",
IF(#REF!=4,"24-25/1",
IF(#REF!=5,"24-25/2",
IF(#REF!=6,"24-25/3","Hata13")))))),
))))))))))))))
)</f>
        <v>#REF!</v>
      </c>
      <c r="G396" s="4"/>
      <c r="H396" s="2" t="s">
        <v>106</v>
      </c>
      <c r="I396" s="2">
        <v>5596150</v>
      </c>
      <c r="J396" s="2" t="s">
        <v>107</v>
      </c>
      <c r="Q396" s="5">
        <v>2</v>
      </c>
      <c r="R396" s="2">
        <f>VLOOKUP($Q396,[1]sistem!$I$3:$L$10,2,FALSE)</f>
        <v>0</v>
      </c>
      <c r="S396" s="2">
        <f>VLOOKUP($Q396,[1]sistem!$I$3:$L$10,3,FALSE)</f>
        <v>2</v>
      </c>
      <c r="T396" s="2">
        <f>VLOOKUP($Q396,[1]sistem!$I$3:$L$10,4,FALSE)</f>
        <v>1</v>
      </c>
      <c r="U396" s="2" t="e">
        <f>VLOOKUP($AZ396,[1]sistem!$I$13:$L$14,2,FALSE)*#REF!</f>
        <v>#REF!</v>
      </c>
      <c r="V396" s="2" t="e">
        <f>VLOOKUP($AZ396,[1]sistem!$I$13:$L$14,3,FALSE)*#REF!</f>
        <v>#REF!</v>
      </c>
      <c r="W396" s="2" t="e">
        <f>VLOOKUP($AZ396,[1]sistem!$I$13:$L$14,4,FALSE)*#REF!</f>
        <v>#REF!</v>
      </c>
      <c r="X396" s="2" t="e">
        <f t="shared" si="129"/>
        <v>#REF!</v>
      </c>
      <c r="Y396" s="2" t="e">
        <f t="shared" si="130"/>
        <v>#REF!</v>
      </c>
      <c r="Z396" s="2" t="e">
        <f t="shared" si="131"/>
        <v>#REF!</v>
      </c>
      <c r="AA396" s="2" t="e">
        <f t="shared" si="132"/>
        <v>#REF!</v>
      </c>
      <c r="AB396" s="2">
        <f>VLOOKUP(AZ396,[1]sistem!$I$18:$J$19,2,FALSE)</f>
        <v>14</v>
      </c>
      <c r="AC396" s="2">
        <v>0.25</v>
      </c>
      <c r="AD396" s="2">
        <f>VLOOKUP($Q396,[1]sistem!$I$3:$M$10,5,FALSE)</f>
        <v>2</v>
      </c>
      <c r="AG396" s="2" t="e">
        <f>(#REF!+#REF!)*AB396</f>
        <v>#REF!</v>
      </c>
      <c r="AH396" s="2">
        <f>VLOOKUP($Q396,[1]sistem!$I$3:$N$10,6,FALSE)</f>
        <v>3</v>
      </c>
      <c r="AI396" s="2">
        <v>2</v>
      </c>
      <c r="AJ396" s="2">
        <f t="shared" si="133"/>
        <v>6</v>
      </c>
      <c r="AK396" s="2">
        <f>VLOOKUP($AZ396,[1]sistem!$I$18:$K$19,3,FALSE)</f>
        <v>14</v>
      </c>
      <c r="AL396" s="2" t="e">
        <f>AK396*#REF!</f>
        <v>#REF!</v>
      </c>
      <c r="AM396" s="2" t="e">
        <f t="shared" si="134"/>
        <v>#REF!</v>
      </c>
      <c r="AN396" s="2">
        <f t="shared" si="127"/>
        <v>25</v>
      </c>
      <c r="AO396" s="2" t="e">
        <f t="shared" si="135"/>
        <v>#REF!</v>
      </c>
      <c r="AP396" s="2" t="e">
        <f>ROUND(AO396-#REF!,0)</f>
        <v>#REF!</v>
      </c>
      <c r="AQ396" s="2">
        <f>IF(AZ396="s",IF(Q396=0,0,
IF(Q396=1,#REF!*4*4,
IF(Q396=2,0,
IF(Q396=3,#REF!*4*2,
IF(Q396=4,0,
IF(Q396=5,0,
IF(Q396=6,0,
IF(Q396=7,0)))))))),
IF(AZ396="t",
IF(Q396=0,0,
IF(Q396=1,#REF!*4*4*0.8,
IF(Q396=2,0,
IF(Q396=3,#REF!*4*2*0.8,
IF(Q396=4,0,
IF(Q396=5,0,
IF(Q396=6,0,
IF(Q396=7,0))))))))))</f>
        <v>0</v>
      </c>
      <c r="AR396" s="2" t="e">
        <f>IF(AZ396="s",
IF(Q396=0,0,
IF(Q396=1,0,
IF(Q396=2,#REF!*4*2,
IF(Q396=3,#REF!*4,
IF(Q396=4,#REF!*4,
IF(Q396=5,0,
IF(Q396=6,0,
IF(Q396=7,#REF!*4)))))))),
IF(AZ396="t",
IF(Q396=0,0,
IF(Q396=1,0,
IF(Q396=2,#REF!*4*2*0.8,
IF(Q396=3,#REF!*4*0.8,
IF(Q396=4,#REF!*4*0.8,
IF(Q396=5,0,
IF(Q396=6,0,
IF(Q396=7,#REF!*4))))))))))</f>
        <v>#REF!</v>
      </c>
      <c r="AS396" s="2" t="e">
        <f>IF(AZ396="s",
IF(Q396=0,0,
IF(Q396=1,#REF!*2,
IF(Q396=2,#REF!*2,
IF(Q396=3,#REF!*2,
IF(Q396=4,#REF!*2,
IF(Q396=5,#REF!*2,
IF(Q396=6,#REF!*2,
IF(Q396=7,#REF!*2)))))))),
IF(AZ396="t",
IF(Q396=0,#REF!*2*0.8,
IF(Q396=1,#REF!*2*0.8,
IF(Q396=2,#REF!*2*0.8,
IF(Q396=3,#REF!*2*0.8,
IF(Q396=4,#REF!*2*0.8,
IF(Q396=5,#REF!*2*0.8,
IF(Q396=6,#REF!*1*0.8,
IF(Q396=7,#REF!*2))))))))))</f>
        <v>#REF!</v>
      </c>
      <c r="AT396" s="2" t="e">
        <f t="shared" si="136"/>
        <v>#REF!</v>
      </c>
      <c r="AU396" s="2" t="e">
        <f>IF(AZ396="s",
IF(Q396=0,0,
IF(Q396=1,(14-2)*(#REF!+#REF!)/4*4,
IF(Q396=2,(14-2)*(#REF!+#REF!)/4*2,
IF(Q396=3,(14-2)*(#REF!+#REF!)/4*3,
IF(Q396=4,(14-2)*(#REF!+#REF!)/4,
IF(Q396=5,(14-2)*#REF!/4,
IF(Q396=6,0,
IF(Q396=7,(14)*#REF!)))))))),
IF(AZ396="t",
IF(Q396=0,0,
IF(Q396=1,(11-2)*(#REF!+#REF!)/4*4,
IF(Q396=2,(11-2)*(#REF!+#REF!)/4*2,
IF(Q396=3,(11-2)*(#REF!+#REF!)/4*3,
IF(Q396=4,(11-2)*(#REF!+#REF!)/4,
IF(Q396=5,(11-2)*#REF!/4,
IF(Q396=6,0,
IF(Q396=7,(11)*#REF!))))))))))</f>
        <v>#REF!</v>
      </c>
      <c r="AV396" s="2" t="e">
        <f t="shared" si="137"/>
        <v>#REF!</v>
      </c>
      <c r="AW396" s="2">
        <f t="shared" si="138"/>
        <v>12</v>
      </c>
      <c r="AX396" s="2">
        <f t="shared" si="139"/>
        <v>6</v>
      </c>
      <c r="AY396" s="2" t="e">
        <f t="shared" si="140"/>
        <v>#REF!</v>
      </c>
      <c r="AZ396" s="2" t="s">
        <v>63</v>
      </c>
      <c r="BA396" s="2" t="e">
        <f>IF(BG396="A",0,IF(AZ396="s",14*#REF!,IF(AZ396="T",11*#REF!,"HATA")))</f>
        <v>#REF!</v>
      </c>
      <c r="BB396" s="2" t="e">
        <f t="shared" si="141"/>
        <v>#REF!</v>
      </c>
      <c r="BC396" s="2" t="e">
        <f t="shared" si="142"/>
        <v>#REF!</v>
      </c>
      <c r="BD396" s="2" t="e">
        <f>IF(BC396-#REF!=0,"DOĞRU","YANLIŞ")</f>
        <v>#REF!</v>
      </c>
      <c r="BE396" s="2" t="e">
        <f>#REF!-BC396</f>
        <v>#REF!</v>
      </c>
      <c r="BF396" s="2">
        <v>0</v>
      </c>
      <c r="BH396" s="2">
        <v>0</v>
      </c>
      <c r="BJ396" s="2">
        <v>2</v>
      </c>
      <c r="BL396" s="7" t="e">
        <f>#REF!*14</f>
        <v>#REF!</v>
      </c>
      <c r="BM396" s="9"/>
      <c r="BN396" s="8"/>
      <c r="BO396" s="13"/>
      <c r="BP396" s="13"/>
      <c r="BQ396" s="13"/>
      <c r="BR396" s="13"/>
      <c r="BS396" s="13"/>
      <c r="BT396" s="10"/>
      <c r="BU396" s="11"/>
      <c r="BV396" s="12"/>
      <c r="CC396" s="41"/>
      <c r="CD396" s="41"/>
      <c r="CE396" s="41"/>
      <c r="CF396" s="42"/>
      <c r="CG396" s="42"/>
      <c r="CH396" s="42"/>
      <c r="CI396" s="42"/>
      <c r="CJ396" s="42"/>
      <c r="CK396" s="42"/>
    </row>
    <row r="397" spans="1:89" hidden="1" x14ac:dyDescent="0.25">
      <c r="A397" s="2" t="s">
        <v>139</v>
      </c>
      <c r="B397" s="2" t="s">
        <v>132</v>
      </c>
      <c r="C397" s="2" t="s">
        <v>132</v>
      </c>
      <c r="D397" s="4" t="s">
        <v>60</v>
      </c>
      <c r="E397" s="4" t="s">
        <v>60</v>
      </c>
      <c r="F397" s="5" t="e">
        <f>IF(AZ397="S",
IF(#REF!+BH397=2012,
IF(#REF!=1,"12-13/1",
IF(#REF!=2,"12-13/2",
IF(#REF!=3,"13-14/1",
IF(#REF!=4,"13-14/2","Hata1")))),
IF(#REF!+BH397=2013,
IF(#REF!=1,"13-14/1",
IF(#REF!=2,"13-14/2",
IF(#REF!=3,"14-15/1",
IF(#REF!=4,"14-15/2","Hata2")))),
IF(#REF!+BH397=2014,
IF(#REF!=1,"14-15/1",
IF(#REF!=2,"14-15/2",
IF(#REF!=3,"15-16/1",
IF(#REF!=4,"15-16/2","Hata3")))),
IF(#REF!+BH397=2015,
IF(#REF!=1,"15-16/1",
IF(#REF!=2,"15-16/2",
IF(#REF!=3,"16-17/1",
IF(#REF!=4,"16-17/2","Hata4")))),
IF(#REF!+BH397=2016,
IF(#REF!=1,"16-17/1",
IF(#REF!=2,"16-17/2",
IF(#REF!=3,"17-18/1",
IF(#REF!=4,"17-18/2","Hata5")))),
IF(#REF!+BH397=2017,
IF(#REF!=1,"17-18/1",
IF(#REF!=2,"17-18/2",
IF(#REF!=3,"18-19/1",
IF(#REF!=4,"18-19/2","Hata6")))),
IF(#REF!+BH397=2018,
IF(#REF!=1,"18-19/1",
IF(#REF!=2,"18-19/2",
IF(#REF!=3,"19-20/1",
IF(#REF!=4,"19-20/2","Hata7")))),
IF(#REF!+BH397=2019,
IF(#REF!=1,"19-20/1",
IF(#REF!=2,"19-20/2",
IF(#REF!=3,"20-21/1",
IF(#REF!=4,"20-21/2","Hata8")))),
IF(#REF!+BH397=2020,
IF(#REF!=1,"20-21/1",
IF(#REF!=2,"20-21/2",
IF(#REF!=3,"21-22/1",
IF(#REF!=4,"21-22/2","Hata9")))),
IF(#REF!+BH397=2021,
IF(#REF!=1,"21-22/1",
IF(#REF!=2,"21-22/2",
IF(#REF!=3,"22-23/1",
IF(#REF!=4,"22-23/2","Hata10")))),
IF(#REF!+BH397=2022,
IF(#REF!=1,"22-23/1",
IF(#REF!=2,"22-23/2",
IF(#REF!=3,"23-24/1",
IF(#REF!=4,"23-24/2","Hata11")))),
IF(#REF!+BH397=2023,
IF(#REF!=1,"23-24/1",
IF(#REF!=2,"23-24/2",
IF(#REF!=3,"24-25/1",
IF(#REF!=4,"24-25/2","Hata12")))),
)))))))))))),
IF(AZ397="T",
IF(#REF!+BH397=2012,
IF(#REF!=1,"12-13/1",
IF(#REF!=2,"12-13/2",
IF(#REF!=3,"12-13/3",
IF(#REF!=4,"13-14/1",
IF(#REF!=5,"13-14/2",
IF(#REF!=6,"13-14/3","Hata1")))))),
IF(#REF!+BH397=2013,
IF(#REF!=1,"13-14/1",
IF(#REF!=2,"13-14/2",
IF(#REF!=3,"13-14/3",
IF(#REF!=4,"14-15/1",
IF(#REF!=5,"14-15/2",
IF(#REF!=6,"14-15/3","Hata2")))))),
IF(#REF!+BH397=2014,
IF(#REF!=1,"14-15/1",
IF(#REF!=2,"14-15/2",
IF(#REF!=3,"14-15/3",
IF(#REF!=4,"15-16/1",
IF(#REF!=5,"15-16/2",
IF(#REF!=6,"15-16/3","Hata3")))))),
IF(AND(#REF!+#REF!&gt;2014,#REF!+#REF!&lt;2015,BH397=1),
IF(#REF!=0.1,"14-15/0.1",
IF(#REF!=0.2,"14-15/0.2",
IF(#REF!=0.3,"14-15/0.3","Hata4"))),
IF(#REF!+BH397=2015,
IF(#REF!=1,"15-16/1",
IF(#REF!=2,"15-16/2",
IF(#REF!=3,"15-16/3",
IF(#REF!=4,"16-17/1",
IF(#REF!=5,"16-17/2",
IF(#REF!=6,"16-17/3","Hata5")))))),
IF(#REF!+BH397=2016,
IF(#REF!=1,"16-17/1",
IF(#REF!=2,"16-17/2",
IF(#REF!=3,"16-17/3",
IF(#REF!=4,"17-18/1",
IF(#REF!=5,"17-18/2",
IF(#REF!=6,"17-18/3","Hata6")))))),
IF(#REF!+BH397=2017,
IF(#REF!=1,"17-18/1",
IF(#REF!=2,"17-18/2",
IF(#REF!=3,"17-18/3",
IF(#REF!=4,"18-19/1",
IF(#REF!=5,"18-19/2",
IF(#REF!=6,"18-19/3","Hata7")))))),
IF(#REF!+BH397=2018,
IF(#REF!=1,"18-19/1",
IF(#REF!=2,"18-19/2",
IF(#REF!=3,"18-19/3",
IF(#REF!=4,"19-20/1",
IF(#REF!=5," 19-20/2",
IF(#REF!=6,"19-20/3","Hata8")))))),
IF(#REF!+BH397=2019,
IF(#REF!=1,"19-20/1",
IF(#REF!=2,"19-20/2",
IF(#REF!=3,"19-20/3",
IF(#REF!=4,"20-21/1",
IF(#REF!=5,"20-21/2",
IF(#REF!=6,"20-21/3","Hata9")))))),
IF(#REF!+BH397=2020,
IF(#REF!=1,"20-21/1",
IF(#REF!=2,"20-21/2",
IF(#REF!=3,"20-21/3",
IF(#REF!=4,"21-22/1",
IF(#REF!=5,"21-22/2",
IF(#REF!=6,"21-22/3","Hata10")))))),
IF(#REF!+BH397=2021,
IF(#REF!=1,"21-22/1",
IF(#REF!=2,"21-22/2",
IF(#REF!=3,"21-22/3",
IF(#REF!=4,"22-23/1",
IF(#REF!=5,"22-23/2",
IF(#REF!=6,"22-23/3","Hata11")))))),
IF(#REF!+BH397=2022,
IF(#REF!=1,"22-23/1",
IF(#REF!=2,"22-23/2",
IF(#REF!=3,"22-23/3",
IF(#REF!=4,"23-24/1",
IF(#REF!=5,"23-24/2",
IF(#REF!=6,"23-24/3","Hata12")))))),
IF(#REF!+BH397=2023,
IF(#REF!=1,"23-24/1",
IF(#REF!=2,"23-24/2",
IF(#REF!=3,"23-24/3",
IF(#REF!=4,"24-25/1",
IF(#REF!=5,"24-25/2",
IF(#REF!=6,"24-25/3","Hata13")))))),
))))))))))))))
)</f>
        <v>#REF!</v>
      </c>
      <c r="G397" s="4"/>
      <c r="H397" s="2" t="s">
        <v>106</v>
      </c>
      <c r="I397" s="2">
        <v>5596150</v>
      </c>
      <c r="J397" s="2" t="s">
        <v>107</v>
      </c>
      <c r="O397" s="2" t="s">
        <v>135</v>
      </c>
      <c r="P397" s="2" t="s">
        <v>135</v>
      </c>
      <c r="Q397" s="5">
        <v>7</v>
      </c>
      <c r="R397" s="2">
        <f>VLOOKUP($Q397,[1]sistem!$I$3:$L$10,2,FALSE)</f>
        <v>0</v>
      </c>
      <c r="S397" s="2">
        <f>VLOOKUP($Q397,[1]sistem!$I$3:$L$10,3,FALSE)</f>
        <v>1</v>
      </c>
      <c r="T397" s="2">
        <f>VLOOKUP($Q397,[1]sistem!$I$3:$L$10,4,FALSE)</f>
        <v>1</v>
      </c>
      <c r="U397" s="2" t="e">
        <f>VLOOKUP($AZ397,[1]sistem!$I$13:$L$14,2,FALSE)*#REF!</f>
        <v>#REF!</v>
      </c>
      <c r="V397" s="2" t="e">
        <f>VLOOKUP($AZ397,[1]sistem!$I$13:$L$14,3,FALSE)*#REF!</f>
        <v>#REF!</v>
      </c>
      <c r="W397" s="2" t="e">
        <f>VLOOKUP($AZ397,[1]sistem!$I$13:$L$14,4,FALSE)*#REF!</f>
        <v>#REF!</v>
      </c>
      <c r="X397" s="2" t="e">
        <f t="shared" si="129"/>
        <v>#REF!</v>
      </c>
      <c r="Y397" s="2" t="e">
        <f t="shared" si="130"/>
        <v>#REF!</v>
      </c>
      <c r="Z397" s="2" t="e">
        <f t="shared" si="131"/>
        <v>#REF!</v>
      </c>
      <c r="AA397" s="2" t="e">
        <f t="shared" si="132"/>
        <v>#REF!</v>
      </c>
      <c r="AB397" s="2">
        <f>VLOOKUP(AZ397,[1]sistem!$I$18:$J$19,2,FALSE)</f>
        <v>14</v>
      </c>
      <c r="AC397" s="2">
        <v>0.25</v>
      </c>
      <c r="AD397" s="2">
        <f>VLOOKUP($Q397,[1]sistem!$I$3:$M$10,5,FALSE)</f>
        <v>1</v>
      </c>
      <c r="AG397" s="2" t="e">
        <f>(#REF!+#REF!)*AB397</f>
        <v>#REF!</v>
      </c>
      <c r="AH397" s="2">
        <f>VLOOKUP($Q397,[1]sistem!$I$3:$N$10,6,FALSE)</f>
        <v>2</v>
      </c>
      <c r="AI397" s="2">
        <v>2</v>
      </c>
      <c r="AJ397" s="2">
        <f t="shared" si="133"/>
        <v>4</v>
      </c>
      <c r="AK397" s="2">
        <f>VLOOKUP($AZ397,[1]sistem!$I$18:$K$19,3,FALSE)</f>
        <v>14</v>
      </c>
      <c r="AL397" s="2" t="e">
        <f>AK397*#REF!</f>
        <v>#REF!</v>
      </c>
      <c r="AM397" s="2" t="e">
        <f t="shared" si="134"/>
        <v>#REF!</v>
      </c>
      <c r="AN397" s="2">
        <f t="shared" si="127"/>
        <v>25</v>
      </c>
      <c r="AO397" s="2" t="e">
        <f t="shared" si="135"/>
        <v>#REF!</v>
      </c>
      <c r="AP397" s="2" t="e">
        <f>ROUND(AO397-#REF!,0)</f>
        <v>#REF!</v>
      </c>
      <c r="AQ397" s="2">
        <f>IF(AZ397="s",IF(Q397=0,0,
IF(Q397=1,#REF!*4*4,
IF(Q397=2,0,
IF(Q397=3,#REF!*4*2,
IF(Q397=4,0,
IF(Q397=5,0,
IF(Q397=6,0,
IF(Q397=7,0)))))))),
IF(AZ397="t",
IF(Q397=0,0,
IF(Q397=1,#REF!*4*4*0.8,
IF(Q397=2,0,
IF(Q397=3,#REF!*4*2*0.8,
IF(Q397=4,0,
IF(Q397=5,0,
IF(Q397=6,0,
IF(Q397=7,0))))))))))</f>
        <v>0</v>
      </c>
      <c r="AR397" s="2" t="e">
        <f>IF(AZ397="s",
IF(Q397=0,0,
IF(Q397=1,0,
IF(Q397=2,#REF!*4*2,
IF(Q397=3,#REF!*4,
IF(Q397=4,#REF!*4,
IF(Q397=5,0,
IF(Q397=6,0,
IF(Q397=7,#REF!*4)))))))),
IF(AZ397="t",
IF(Q397=0,0,
IF(Q397=1,0,
IF(Q397=2,#REF!*4*2*0.8,
IF(Q397=3,#REF!*4*0.8,
IF(Q397=4,#REF!*4*0.8,
IF(Q397=5,0,
IF(Q397=6,0,
IF(Q397=7,#REF!*4))))))))))</f>
        <v>#REF!</v>
      </c>
      <c r="AS397" s="2" t="e">
        <f>IF(AZ397="s",
IF(Q397=0,0,
IF(Q397=1,#REF!*2,
IF(Q397=2,#REF!*2,
IF(Q397=3,#REF!*2,
IF(Q397=4,#REF!*2,
IF(Q397=5,#REF!*2,
IF(Q397=6,#REF!*2,
IF(Q397=7,#REF!*2)))))))),
IF(AZ397="t",
IF(Q397=0,#REF!*2*0.8,
IF(Q397=1,#REF!*2*0.8,
IF(Q397=2,#REF!*2*0.8,
IF(Q397=3,#REF!*2*0.8,
IF(Q397=4,#REF!*2*0.8,
IF(Q397=5,#REF!*2*0.8,
IF(Q397=6,#REF!*1*0.8,
IF(Q397=7,#REF!*2))))))))))</f>
        <v>#REF!</v>
      </c>
      <c r="AT397" s="2" t="e">
        <f t="shared" si="136"/>
        <v>#REF!</v>
      </c>
      <c r="AU397" s="2" t="e">
        <f>IF(AZ397="s",
IF(Q397=0,0,
IF(Q397=1,(14-2)*(#REF!+#REF!)/4*4,
IF(Q397=2,(14-2)*(#REF!+#REF!)/4*2,
IF(Q397=3,(14-2)*(#REF!+#REF!)/4*3,
IF(Q397=4,(14-2)*(#REF!+#REF!)/4,
IF(Q397=5,(14-2)*#REF!/4,
IF(Q397=6,0,
IF(Q397=7,(14)*#REF!)))))))),
IF(AZ397="t",
IF(Q397=0,0,
IF(Q397=1,(11-2)*(#REF!+#REF!)/4*4,
IF(Q397=2,(11-2)*(#REF!+#REF!)/4*2,
IF(Q397=3,(11-2)*(#REF!+#REF!)/4*3,
IF(Q397=4,(11-2)*(#REF!+#REF!)/4,
IF(Q397=5,(11-2)*#REF!/4,
IF(Q397=6,0,
IF(Q397=7,(11)*#REF!))))))))))</f>
        <v>#REF!</v>
      </c>
      <c r="AV397" s="2" t="e">
        <f t="shared" si="137"/>
        <v>#REF!</v>
      </c>
      <c r="AW397" s="2">
        <f t="shared" si="138"/>
        <v>8</v>
      </c>
      <c r="AX397" s="2">
        <f t="shared" si="139"/>
        <v>4</v>
      </c>
      <c r="AY397" s="2" t="e">
        <f t="shared" si="140"/>
        <v>#REF!</v>
      </c>
      <c r="AZ397" s="2" t="s">
        <v>63</v>
      </c>
      <c r="BA397" s="2">
        <f>IF(BG397="A",0,IF(AZ397="s",14*#REF!,IF(AZ397="T",11*#REF!,"HATA")))</f>
        <v>0</v>
      </c>
      <c r="BB397" s="2" t="e">
        <f t="shared" si="141"/>
        <v>#REF!</v>
      </c>
      <c r="BC397" s="2" t="e">
        <f t="shared" si="142"/>
        <v>#REF!</v>
      </c>
      <c r="BD397" s="2" t="e">
        <f>IF(BC397-#REF!=0,"DOĞRU","YANLIŞ")</f>
        <v>#REF!</v>
      </c>
      <c r="BE397" s="2" t="e">
        <f>#REF!-BC397</f>
        <v>#REF!</v>
      </c>
      <c r="BF397" s="2">
        <v>0</v>
      </c>
      <c r="BG397" s="2" t="s">
        <v>110</v>
      </c>
      <c r="BH397" s="2">
        <v>0</v>
      </c>
      <c r="BJ397" s="2">
        <v>7</v>
      </c>
      <c r="BL397" s="7" t="e">
        <f>#REF!*14</f>
        <v>#REF!</v>
      </c>
      <c r="BM397" s="9"/>
      <c r="BN397" s="8"/>
      <c r="BO397" s="13"/>
      <c r="BP397" s="13"/>
      <c r="BQ397" s="13"/>
      <c r="BR397" s="13"/>
      <c r="BS397" s="13"/>
      <c r="BT397" s="10"/>
      <c r="BU397" s="11"/>
      <c r="BV397" s="12"/>
      <c r="CC397" s="41"/>
      <c r="CD397" s="41"/>
      <c r="CE397" s="41"/>
      <c r="CF397" s="42"/>
      <c r="CG397" s="42"/>
      <c r="CH397" s="42"/>
      <c r="CI397" s="42"/>
      <c r="CJ397" s="42"/>
      <c r="CK397" s="42"/>
    </row>
    <row r="398" spans="1:89" hidden="1" x14ac:dyDescent="0.25">
      <c r="A398" s="2" t="s">
        <v>245</v>
      </c>
      <c r="B398" s="2" t="s">
        <v>246</v>
      </c>
      <c r="C398" s="2" t="s">
        <v>246</v>
      </c>
      <c r="D398" s="4" t="s">
        <v>60</v>
      </c>
      <c r="E398" s="4" t="s">
        <v>60</v>
      </c>
      <c r="F398" s="5" t="e">
        <f>IF(AZ398="S",
IF(#REF!+BH398=2012,
IF(#REF!=1,"12-13/1",
IF(#REF!=2,"12-13/2",
IF(#REF!=3,"13-14/1",
IF(#REF!=4,"13-14/2","Hata1")))),
IF(#REF!+BH398=2013,
IF(#REF!=1,"13-14/1",
IF(#REF!=2,"13-14/2",
IF(#REF!=3,"14-15/1",
IF(#REF!=4,"14-15/2","Hata2")))),
IF(#REF!+BH398=2014,
IF(#REF!=1,"14-15/1",
IF(#REF!=2,"14-15/2",
IF(#REF!=3,"15-16/1",
IF(#REF!=4,"15-16/2","Hata3")))),
IF(#REF!+BH398=2015,
IF(#REF!=1,"15-16/1",
IF(#REF!=2,"15-16/2",
IF(#REF!=3,"16-17/1",
IF(#REF!=4,"16-17/2","Hata4")))),
IF(#REF!+BH398=2016,
IF(#REF!=1,"16-17/1",
IF(#REF!=2,"16-17/2",
IF(#REF!=3,"17-18/1",
IF(#REF!=4,"17-18/2","Hata5")))),
IF(#REF!+BH398=2017,
IF(#REF!=1,"17-18/1",
IF(#REF!=2,"17-18/2",
IF(#REF!=3,"18-19/1",
IF(#REF!=4,"18-19/2","Hata6")))),
IF(#REF!+BH398=2018,
IF(#REF!=1,"18-19/1",
IF(#REF!=2,"18-19/2",
IF(#REF!=3,"19-20/1",
IF(#REF!=4,"19-20/2","Hata7")))),
IF(#REF!+BH398=2019,
IF(#REF!=1,"19-20/1",
IF(#REF!=2,"19-20/2",
IF(#REF!=3,"20-21/1",
IF(#REF!=4,"20-21/2","Hata8")))),
IF(#REF!+BH398=2020,
IF(#REF!=1,"20-21/1",
IF(#REF!=2,"20-21/2",
IF(#REF!=3,"21-22/1",
IF(#REF!=4,"21-22/2","Hata9")))),
IF(#REF!+BH398=2021,
IF(#REF!=1,"21-22/1",
IF(#REF!=2,"21-22/2",
IF(#REF!=3,"22-23/1",
IF(#REF!=4,"22-23/2","Hata10")))),
IF(#REF!+BH398=2022,
IF(#REF!=1,"22-23/1",
IF(#REF!=2,"22-23/2",
IF(#REF!=3,"23-24/1",
IF(#REF!=4,"23-24/2","Hata11")))),
IF(#REF!+BH398=2023,
IF(#REF!=1,"23-24/1",
IF(#REF!=2,"23-24/2",
IF(#REF!=3,"24-25/1",
IF(#REF!=4,"24-25/2","Hata12")))),
)))))))))))),
IF(AZ398="T",
IF(#REF!+BH398=2012,
IF(#REF!=1,"12-13/1",
IF(#REF!=2,"12-13/2",
IF(#REF!=3,"12-13/3",
IF(#REF!=4,"13-14/1",
IF(#REF!=5,"13-14/2",
IF(#REF!=6,"13-14/3","Hata1")))))),
IF(#REF!+BH398=2013,
IF(#REF!=1,"13-14/1",
IF(#REF!=2,"13-14/2",
IF(#REF!=3,"13-14/3",
IF(#REF!=4,"14-15/1",
IF(#REF!=5,"14-15/2",
IF(#REF!=6,"14-15/3","Hata2")))))),
IF(#REF!+BH398=2014,
IF(#REF!=1,"14-15/1",
IF(#REF!=2,"14-15/2",
IF(#REF!=3,"14-15/3",
IF(#REF!=4,"15-16/1",
IF(#REF!=5,"15-16/2",
IF(#REF!=6,"15-16/3","Hata3")))))),
IF(AND(#REF!+#REF!&gt;2014,#REF!+#REF!&lt;2015,BH398=1),
IF(#REF!=0.1,"14-15/0.1",
IF(#REF!=0.2,"14-15/0.2",
IF(#REF!=0.3,"14-15/0.3","Hata4"))),
IF(#REF!+BH398=2015,
IF(#REF!=1,"15-16/1",
IF(#REF!=2,"15-16/2",
IF(#REF!=3,"15-16/3",
IF(#REF!=4,"16-17/1",
IF(#REF!=5,"16-17/2",
IF(#REF!=6,"16-17/3","Hata5")))))),
IF(#REF!+BH398=2016,
IF(#REF!=1,"16-17/1",
IF(#REF!=2,"16-17/2",
IF(#REF!=3,"16-17/3",
IF(#REF!=4,"17-18/1",
IF(#REF!=5,"17-18/2",
IF(#REF!=6,"17-18/3","Hata6")))))),
IF(#REF!+BH398=2017,
IF(#REF!=1,"17-18/1",
IF(#REF!=2,"17-18/2",
IF(#REF!=3,"17-18/3",
IF(#REF!=4,"18-19/1",
IF(#REF!=5,"18-19/2",
IF(#REF!=6,"18-19/3","Hata7")))))),
IF(#REF!+BH398=2018,
IF(#REF!=1,"18-19/1",
IF(#REF!=2,"18-19/2",
IF(#REF!=3,"18-19/3",
IF(#REF!=4,"19-20/1",
IF(#REF!=5," 19-20/2",
IF(#REF!=6,"19-20/3","Hata8")))))),
IF(#REF!+BH398=2019,
IF(#REF!=1,"19-20/1",
IF(#REF!=2,"19-20/2",
IF(#REF!=3,"19-20/3",
IF(#REF!=4,"20-21/1",
IF(#REF!=5,"20-21/2",
IF(#REF!=6,"20-21/3","Hata9")))))),
IF(#REF!+BH398=2020,
IF(#REF!=1,"20-21/1",
IF(#REF!=2,"20-21/2",
IF(#REF!=3,"20-21/3",
IF(#REF!=4,"21-22/1",
IF(#REF!=5,"21-22/2",
IF(#REF!=6,"21-22/3","Hata10")))))),
IF(#REF!+BH398=2021,
IF(#REF!=1,"21-22/1",
IF(#REF!=2,"21-22/2",
IF(#REF!=3,"21-22/3",
IF(#REF!=4,"22-23/1",
IF(#REF!=5,"22-23/2",
IF(#REF!=6,"22-23/3","Hata11")))))),
IF(#REF!+BH398=2022,
IF(#REF!=1,"22-23/1",
IF(#REF!=2,"22-23/2",
IF(#REF!=3,"22-23/3",
IF(#REF!=4,"23-24/1",
IF(#REF!=5,"23-24/2",
IF(#REF!=6,"23-24/3","Hata12")))))),
IF(#REF!+BH398=2023,
IF(#REF!=1,"23-24/1",
IF(#REF!=2,"23-24/2",
IF(#REF!=3,"23-24/3",
IF(#REF!=4,"24-25/1",
IF(#REF!=5,"24-25/2",
IF(#REF!=6,"24-25/3","Hata13")))))),
))))))))))))))
)</f>
        <v>#REF!</v>
      </c>
      <c r="G398" s="4"/>
      <c r="H398" s="2" t="s">
        <v>106</v>
      </c>
      <c r="I398" s="2">
        <v>5596150</v>
      </c>
      <c r="J398" s="2" t="s">
        <v>107</v>
      </c>
      <c r="L398" s="2">
        <v>4358</v>
      </c>
      <c r="Q398" s="5">
        <v>0</v>
      </c>
      <c r="R398" s="2">
        <f>VLOOKUP($Q398,[1]sistem!$I$3:$L$10,2,FALSE)</f>
        <v>0</v>
      </c>
      <c r="S398" s="2">
        <f>VLOOKUP($Q398,[1]sistem!$I$3:$L$10,3,FALSE)</f>
        <v>0</v>
      </c>
      <c r="T398" s="2">
        <f>VLOOKUP($Q398,[1]sistem!$I$3:$L$10,4,FALSE)</f>
        <v>0</v>
      </c>
      <c r="U398" s="2" t="e">
        <f>VLOOKUP($AZ398,[1]sistem!$I$13:$L$14,2,FALSE)*#REF!</f>
        <v>#REF!</v>
      </c>
      <c r="V398" s="2" t="e">
        <f>VLOOKUP($AZ398,[1]sistem!$I$13:$L$14,3,FALSE)*#REF!</f>
        <v>#REF!</v>
      </c>
      <c r="W398" s="2" t="e">
        <f>VLOOKUP($AZ398,[1]sistem!$I$13:$L$14,4,FALSE)*#REF!</f>
        <v>#REF!</v>
      </c>
      <c r="X398" s="2" t="e">
        <f t="shared" si="129"/>
        <v>#REF!</v>
      </c>
      <c r="Y398" s="2" t="e">
        <f t="shared" si="130"/>
        <v>#REF!</v>
      </c>
      <c r="Z398" s="2" t="e">
        <f t="shared" si="131"/>
        <v>#REF!</v>
      </c>
      <c r="AA398" s="2" t="e">
        <f t="shared" si="132"/>
        <v>#REF!</v>
      </c>
      <c r="AB398" s="2">
        <f>VLOOKUP(AZ398,[1]sistem!$I$18:$J$19,2,FALSE)</f>
        <v>11</v>
      </c>
      <c r="AC398" s="2">
        <v>0.25</v>
      </c>
      <c r="AD398" s="2">
        <f>VLOOKUP($Q398,[1]sistem!$I$3:$M$10,5,FALSE)</f>
        <v>0</v>
      </c>
      <c r="AG398" s="2" t="e">
        <f>(#REF!+#REF!)*AB398</f>
        <v>#REF!</v>
      </c>
      <c r="AH398" s="2">
        <f>VLOOKUP($Q398,[1]sistem!$I$3:$N$10,6,FALSE)</f>
        <v>0</v>
      </c>
      <c r="AI398" s="2">
        <v>2</v>
      </c>
      <c r="AJ398" s="2">
        <f t="shared" si="133"/>
        <v>0</v>
      </c>
      <c r="AK398" s="2">
        <f>VLOOKUP($AZ398,[1]sistem!$I$18:$K$19,3,FALSE)</f>
        <v>11</v>
      </c>
      <c r="AL398" s="2" t="e">
        <f>AK398*#REF!</f>
        <v>#REF!</v>
      </c>
      <c r="AM398" s="2" t="e">
        <f t="shared" si="134"/>
        <v>#REF!</v>
      </c>
      <c r="AN398" s="2">
        <f t="shared" si="127"/>
        <v>25</v>
      </c>
      <c r="AO398" s="2" t="e">
        <f t="shared" si="135"/>
        <v>#REF!</v>
      </c>
      <c r="AP398" s="2" t="e">
        <f>ROUND(AO398-#REF!,0)</f>
        <v>#REF!</v>
      </c>
      <c r="AQ398" s="2">
        <f>IF(AZ398="s",IF(Q398=0,0,
IF(Q398=1,#REF!*4*4,
IF(Q398=2,0,
IF(Q398=3,#REF!*4*2,
IF(Q398=4,0,
IF(Q398=5,0,
IF(Q398=6,0,
IF(Q398=7,0)))))))),
IF(AZ398="t",
IF(Q398=0,0,
IF(Q398=1,#REF!*4*4*0.8,
IF(Q398=2,0,
IF(Q398=3,#REF!*4*2*0.8,
IF(Q398=4,0,
IF(Q398=5,0,
IF(Q398=6,0,
IF(Q398=7,0))))))))))</f>
        <v>0</v>
      </c>
      <c r="AR398" s="2">
        <f>IF(AZ398="s",
IF(Q398=0,0,
IF(Q398=1,0,
IF(Q398=2,#REF!*4*2,
IF(Q398=3,#REF!*4,
IF(Q398=4,#REF!*4,
IF(Q398=5,0,
IF(Q398=6,0,
IF(Q398=7,#REF!*4)))))))),
IF(AZ398="t",
IF(Q398=0,0,
IF(Q398=1,0,
IF(Q398=2,#REF!*4*2*0.8,
IF(Q398=3,#REF!*4*0.8,
IF(Q398=4,#REF!*4*0.8,
IF(Q398=5,0,
IF(Q398=6,0,
IF(Q398=7,#REF!*4))))))))))</f>
        <v>0</v>
      </c>
      <c r="AS398" s="2" t="e">
        <f>IF(AZ398="s",
IF(Q398=0,0,
IF(Q398=1,#REF!*2,
IF(Q398=2,#REF!*2,
IF(Q398=3,#REF!*2,
IF(Q398=4,#REF!*2,
IF(Q398=5,#REF!*2,
IF(Q398=6,#REF!*2,
IF(Q398=7,#REF!*2)))))))),
IF(AZ398="t",
IF(Q398=0,#REF!*2*0.8,
IF(Q398=1,#REF!*2*0.8,
IF(Q398=2,#REF!*2*0.8,
IF(Q398=3,#REF!*2*0.8,
IF(Q398=4,#REF!*2*0.8,
IF(Q398=5,#REF!*2*0.8,
IF(Q398=6,#REF!*1*0.8,
IF(Q398=7,#REF!*2))))))))))</f>
        <v>#REF!</v>
      </c>
      <c r="AT398" s="2" t="e">
        <f t="shared" si="136"/>
        <v>#REF!</v>
      </c>
      <c r="AU398" s="2">
        <f>IF(AZ398="s",
IF(Q398=0,0,
IF(Q398=1,(14-2)*(#REF!+#REF!)/4*4,
IF(Q398=2,(14-2)*(#REF!+#REF!)/4*2,
IF(Q398=3,(14-2)*(#REF!+#REF!)/4*3,
IF(Q398=4,(14-2)*(#REF!+#REF!)/4,
IF(Q398=5,(14-2)*#REF!/4,
IF(Q398=6,0,
IF(Q398=7,(14)*#REF!)))))))),
IF(AZ398="t",
IF(Q398=0,0,
IF(Q398=1,(11-2)*(#REF!+#REF!)/4*4,
IF(Q398=2,(11-2)*(#REF!+#REF!)/4*2,
IF(Q398=3,(11-2)*(#REF!+#REF!)/4*3,
IF(Q398=4,(11-2)*(#REF!+#REF!)/4,
IF(Q398=5,(11-2)*#REF!/4,
IF(Q398=6,0,
IF(Q398=7,(11)*#REF!))))))))))</f>
        <v>0</v>
      </c>
      <c r="AV398" s="2" t="e">
        <f t="shared" si="137"/>
        <v>#REF!</v>
      </c>
      <c r="AW398" s="2">
        <f t="shared" si="138"/>
        <v>0</v>
      </c>
      <c r="AX398" s="2">
        <f t="shared" si="139"/>
        <v>0</v>
      </c>
      <c r="AY398" s="2" t="e">
        <f t="shared" si="140"/>
        <v>#REF!</v>
      </c>
      <c r="AZ398" s="2" t="s">
        <v>81</v>
      </c>
      <c r="BA398" s="2" t="e">
        <f>IF(BG398="A",0,IF(AZ398="s",14*#REF!,IF(AZ398="T",11*#REF!,"HATA")))</f>
        <v>#REF!</v>
      </c>
      <c r="BB398" s="2" t="e">
        <f t="shared" si="141"/>
        <v>#REF!</v>
      </c>
      <c r="BC398" s="2" t="e">
        <f t="shared" si="142"/>
        <v>#REF!</v>
      </c>
      <c r="BD398" s="2" t="e">
        <f>IF(BC398-#REF!=0,"DOĞRU","YANLIŞ")</f>
        <v>#REF!</v>
      </c>
      <c r="BE398" s="2" t="e">
        <f>#REF!-BC398</f>
        <v>#REF!</v>
      </c>
      <c r="BF398" s="2">
        <v>0</v>
      </c>
      <c r="BH398" s="2">
        <v>0</v>
      </c>
      <c r="BJ398" s="2">
        <v>0</v>
      </c>
      <c r="BL398" s="7" t="e">
        <f>#REF!*14</f>
        <v>#REF!</v>
      </c>
      <c r="BM398" s="9"/>
      <c r="BN398" s="8"/>
      <c r="BO398" s="13"/>
      <c r="BP398" s="13"/>
      <c r="BQ398" s="13"/>
      <c r="BR398" s="13"/>
      <c r="BS398" s="13"/>
      <c r="BT398" s="10"/>
      <c r="BU398" s="11"/>
      <c r="BV398" s="12"/>
      <c r="CC398" s="41"/>
      <c r="CD398" s="41"/>
      <c r="CE398" s="41"/>
      <c r="CF398" s="42"/>
      <c r="CG398" s="42"/>
      <c r="CH398" s="42"/>
      <c r="CI398" s="42"/>
      <c r="CJ398" s="42"/>
      <c r="CK398" s="42"/>
    </row>
    <row r="399" spans="1:89" hidden="1" x14ac:dyDescent="0.25">
      <c r="A399" s="2" t="s">
        <v>520</v>
      </c>
      <c r="B399" s="2" t="s">
        <v>521</v>
      </c>
      <c r="C399" s="2" t="s">
        <v>521</v>
      </c>
      <c r="D399" s="4" t="s">
        <v>60</v>
      </c>
      <c r="E399" s="4" t="s">
        <v>60</v>
      </c>
      <c r="F399" s="5" t="s">
        <v>700</v>
      </c>
      <c r="G399" s="4"/>
      <c r="H399" s="2" t="s">
        <v>106</v>
      </c>
      <c r="I399" s="2">
        <v>5596150</v>
      </c>
      <c r="J399" s="2" t="s">
        <v>107</v>
      </c>
      <c r="L399" s="2">
        <v>3683</v>
      </c>
      <c r="O399" s="25"/>
      <c r="P399" s="31"/>
      <c r="Q399" s="5">
        <v>4</v>
      </c>
      <c r="R399" s="25">
        <f>VLOOKUP($Q399,[1]sistem!$I$3:$L$10,2,FALSE)</f>
        <v>0</v>
      </c>
      <c r="S399" s="25">
        <f>VLOOKUP($Q399,[1]sistem!$I$3:$L$10,3,FALSE)</f>
        <v>1</v>
      </c>
      <c r="T399" s="25">
        <f>VLOOKUP($Q399,[1]sistem!$I$3:$L$10,4,FALSE)</f>
        <v>1</v>
      </c>
      <c r="U399" s="25" t="e">
        <f>VLOOKUP($AZ399,[1]sistem!$I$13:$L$14,2,FALSE)*#REF!</f>
        <v>#REF!</v>
      </c>
      <c r="V399" s="25" t="e">
        <f>VLOOKUP($AZ399,[1]sistem!$I$13:$L$14,3,FALSE)*#REF!</f>
        <v>#REF!</v>
      </c>
      <c r="W399" s="25" t="e">
        <f>VLOOKUP($AZ399,[1]sistem!$I$13:$L$14,4,FALSE)*#REF!</f>
        <v>#REF!</v>
      </c>
      <c r="X399" s="25" t="e">
        <f t="shared" si="129"/>
        <v>#REF!</v>
      </c>
      <c r="Y399" s="25" t="e">
        <f t="shared" si="130"/>
        <v>#REF!</v>
      </c>
      <c r="Z399" s="25" t="e">
        <f t="shared" si="131"/>
        <v>#REF!</v>
      </c>
      <c r="AA399" s="25" t="e">
        <f t="shared" si="132"/>
        <v>#REF!</v>
      </c>
      <c r="AB399" s="25">
        <f>VLOOKUP(AZ399,[5]sistem!$I$18:$J$19,2,FALSE)</f>
        <v>14</v>
      </c>
      <c r="AC399" s="25">
        <v>0.25</v>
      </c>
      <c r="AD399" s="25">
        <f>VLOOKUP($P399,[5]sistem!$I$3:$M$10,5,FALSE)</f>
        <v>0</v>
      </c>
      <c r="AE399" s="25"/>
      <c r="AF399" s="25"/>
      <c r="AG399" s="25" t="e">
        <f>(#REF!+#REF!)*AB399</f>
        <v>#REF!</v>
      </c>
      <c r="AH399" s="25">
        <f>VLOOKUP($P399,[5]sistem!$I$3:$N$10,6,FALSE)</f>
        <v>0</v>
      </c>
      <c r="AI399" s="25">
        <v>2</v>
      </c>
      <c r="AJ399" s="25">
        <f t="shared" si="133"/>
        <v>0</v>
      </c>
      <c r="AK399" s="25">
        <f>VLOOKUP($AZ399,[1]sistem!$I$18:$K$19,3,FALSE)</f>
        <v>14</v>
      </c>
      <c r="AL399" s="25" t="e">
        <f>AK399*#REF!</f>
        <v>#REF!</v>
      </c>
      <c r="AM399" s="25" t="e">
        <f t="shared" si="134"/>
        <v>#REF!</v>
      </c>
      <c r="AN399" s="27">
        <f t="shared" si="127"/>
        <v>25</v>
      </c>
      <c r="AO399" s="25" t="e">
        <f t="shared" si="135"/>
        <v>#REF!</v>
      </c>
      <c r="AP399" s="25" t="e">
        <f>ROUND(AO399-#REF!,0)</f>
        <v>#REF!</v>
      </c>
      <c r="AQ399" s="28">
        <f>IF(AZ399="s",IF(Q399=0,0,
IF(Q399=1,#REF!*4*4,
IF(Q399=2,0,
IF(Q399=3,#REF!*4*2,
IF(Q399=4,0,
IF(Q399=5,0,
IF(Q399=6,0,
IF(Q399=7,0)))))))),
IF(AZ399="t",
IF(Q399=0,0,
IF(Q399=1,#REF!*4*4*0.8,
IF(Q399=2,0,
IF(Q399=3,#REF!*4*2*0.8,
IF(Q399=4,0,
IF(Q399=5,0,
IF(Q399=6,0,
IF(Q399=7,0))))))))))</f>
        <v>0</v>
      </c>
      <c r="AR399" s="28" t="e">
        <f>IF(AZ399="s",
IF(Q399=0,0,
IF(Q399=1,0,
IF(Q399=2,#REF!*4*2,
IF(Q399=3,#REF!*4,
IF(Q399=4,#REF!*4,
IF(Q399=5,0,
IF(Q399=6,0,
IF(Q399=7,#REF!*4)))))))),
IF(AZ399="t",
IF(Q399=0,0,
IF(Q399=1,0,
IF(Q399=2,#REF!*4*2*0.8,
IF(Q399=3,#REF!*4*0.8,
IF(Q399=4,#REF!*4*0.8,
IF(Q399=5,0,
IF(Q399=6,0,
IF(Q399=7,#REF!*4))))))))))</f>
        <v>#REF!</v>
      </c>
      <c r="AS399" s="28" t="e">
        <f>IF(AZ399="s",
IF(Q399=0,0,
IF(Q399=1,#REF!*2,
IF(Q399=2,#REF!*2,
IF(Q399=3,#REF!*2,
IF(Q399=4,#REF!*2,
IF(Q399=5,#REF!*2,
IF(Q399=6,#REF!*2,
IF(Q399=7,#REF!*2)))))))),
IF(AZ399="t",
IF(Q399=0,#REF!*2*0.8,
IF(Q399=1,#REF!*2*0.8,
IF(Q399=2,#REF!*2*0.8,
IF(Q399=3,#REF!*2*0.8,
IF(Q399=4,#REF!*2*0.8,
IF(Q399=5,#REF!*2*0.8,
IF(Q399=6,#REF!*1*0.8,
IF(Q399=7,#REF!*2))))))))))</f>
        <v>#REF!</v>
      </c>
      <c r="AT399" s="28" t="e">
        <f t="shared" si="136"/>
        <v>#REF!</v>
      </c>
      <c r="AU399" s="28" t="e">
        <f>IF(AZ399="s",
IF(Q399=0,0,
IF(Q399=1,(14-2)*(#REF!+#REF!)/4*4,
IF(Q399=2,(14-2)*(#REF!+#REF!)/4*2,
IF(Q399=3,(14-2)*(#REF!+#REF!)/4*3,
IF(Q399=4,(14-2)*(#REF!+#REF!)/4,
IF(Q399=5,(14-2)*#REF!/4,
IF(Q399=6,0,
IF(Q399=7,(14)*#REF!)))))))),
IF(AZ399="t",
IF(Q399=0,0,
IF(Q399=1,(11-2)*(#REF!+#REF!)/4*4,
IF(Q399=2,(11-2)*(#REF!+#REF!)/4*2,
IF(Q399=3,(11-2)*(#REF!+#REF!)/4*3,
IF(Q399=4,(11-2)*(#REF!+#REF!)/4,
IF(Q399=5,(11-2)*#REF!/4,
IF(Q399=6,0,
IF(Q399=7,(11)*#REF!))))))))))</f>
        <v>#REF!</v>
      </c>
      <c r="AV399" s="28" t="e">
        <f t="shared" si="137"/>
        <v>#REF!</v>
      </c>
      <c r="AW399" s="28">
        <f t="shared" si="138"/>
        <v>8</v>
      </c>
      <c r="AX399" s="28">
        <f t="shared" si="139"/>
        <v>8</v>
      </c>
      <c r="AY399" s="29" t="e">
        <f t="shared" si="140"/>
        <v>#REF!</v>
      </c>
      <c r="AZ399" s="24" t="s">
        <v>63</v>
      </c>
      <c r="BA399" s="24" t="e">
        <f>IF(BG399="A",0,IF(AZ399="s",14*#REF!,IF(AZ399="T",11*#REF!,"HATA")))</f>
        <v>#REF!</v>
      </c>
      <c r="BB399" s="25" t="e">
        <f t="shared" si="141"/>
        <v>#REF!</v>
      </c>
      <c r="BC399" s="24" t="e">
        <f t="shared" si="142"/>
        <v>#REF!</v>
      </c>
      <c r="BD399" s="30" t="e">
        <f>IF(BC399-#REF!=0,"DOĞRU","YANLIŞ")</f>
        <v>#REF!</v>
      </c>
      <c r="BE399" s="24" t="e">
        <f>#REF!-BC399</f>
        <v>#REF!</v>
      </c>
      <c r="BF399" s="25">
        <v>0</v>
      </c>
      <c r="BG399" s="25"/>
      <c r="BH399" s="25">
        <v>0</v>
      </c>
      <c r="BI399" s="25"/>
      <c r="BJ399" s="24">
        <v>4</v>
      </c>
      <c r="BK399" s="26"/>
      <c r="BL399" s="26"/>
      <c r="BM399" s="26"/>
      <c r="BN399" s="26"/>
      <c r="BO399" s="26"/>
      <c r="BP399" s="26"/>
      <c r="BQ399" s="26"/>
      <c r="BR399" s="26"/>
      <c r="BS399" s="26"/>
      <c r="BT399" s="26"/>
      <c r="BU399" s="26"/>
      <c r="BV399" s="26"/>
      <c r="BW399" s="26"/>
      <c r="BX399" s="26"/>
      <c r="BY399" s="26"/>
      <c r="BZ399" s="26"/>
      <c r="CA399" s="26"/>
      <c r="CC399" s="41"/>
      <c r="CD399" s="41"/>
      <c r="CE399" s="41"/>
      <c r="CF399" s="42"/>
      <c r="CG399" s="42"/>
      <c r="CH399" s="42"/>
      <c r="CI399" s="42"/>
      <c r="CJ399" s="42"/>
      <c r="CK399" s="42"/>
    </row>
    <row r="400" spans="1:89" hidden="1" x14ac:dyDescent="0.25">
      <c r="A400" s="2" t="s">
        <v>256</v>
      </c>
      <c r="B400" s="2" t="s">
        <v>257</v>
      </c>
      <c r="C400" s="2" t="s">
        <v>257</v>
      </c>
      <c r="D400" s="4" t="s">
        <v>60</v>
      </c>
      <c r="E400" s="4" t="s">
        <v>60</v>
      </c>
      <c r="F400" s="5" t="e">
        <f>IF(AZ400="S",
IF(#REF!+BH400=2012,
IF(#REF!=1,"12-13/1",
IF(#REF!=2,"12-13/2",
IF(#REF!=3,"13-14/1",
IF(#REF!=4,"13-14/2","Hata1")))),
IF(#REF!+BH400=2013,
IF(#REF!=1,"13-14/1",
IF(#REF!=2,"13-14/2",
IF(#REF!=3,"14-15/1",
IF(#REF!=4,"14-15/2","Hata2")))),
IF(#REF!+BH400=2014,
IF(#REF!=1,"14-15/1",
IF(#REF!=2,"14-15/2",
IF(#REF!=3,"15-16/1",
IF(#REF!=4,"15-16/2","Hata3")))),
IF(#REF!+BH400=2015,
IF(#REF!=1,"15-16/1",
IF(#REF!=2,"15-16/2",
IF(#REF!=3,"16-17/1",
IF(#REF!=4,"16-17/2","Hata4")))),
IF(#REF!+BH400=2016,
IF(#REF!=1,"16-17/1",
IF(#REF!=2,"16-17/2",
IF(#REF!=3,"17-18/1",
IF(#REF!=4,"17-18/2","Hata5")))),
IF(#REF!+BH400=2017,
IF(#REF!=1,"17-18/1",
IF(#REF!=2,"17-18/2",
IF(#REF!=3,"18-19/1",
IF(#REF!=4,"18-19/2","Hata6")))),
IF(#REF!+BH400=2018,
IF(#REF!=1,"18-19/1",
IF(#REF!=2,"18-19/2",
IF(#REF!=3,"19-20/1",
IF(#REF!=4,"19-20/2","Hata7")))),
IF(#REF!+BH400=2019,
IF(#REF!=1,"19-20/1",
IF(#REF!=2,"19-20/2",
IF(#REF!=3,"20-21/1",
IF(#REF!=4,"20-21/2","Hata8")))),
IF(#REF!+BH400=2020,
IF(#REF!=1,"20-21/1",
IF(#REF!=2,"20-21/2",
IF(#REF!=3,"21-22/1",
IF(#REF!=4,"21-22/2","Hata9")))),
IF(#REF!+BH400=2021,
IF(#REF!=1,"21-22/1",
IF(#REF!=2,"21-22/2",
IF(#REF!=3,"22-23/1",
IF(#REF!=4,"22-23/2","Hata10")))),
IF(#REF!+BH400=2022,
IF(#REF!=1,"22-23/1",
IF(#REF!=2,"22-23/2",
IF(#REF!=3,"23-24/1",
IF(#REF!=4,"23-24/2","Hata11")))),
IF(#REF!+BH400=2023,
IF(#REF!=1,"23-24/1",
IF(#REF!=2,"23-24/2",
IF(#REF!=3,"24-25/1",
IF(#REF!=4,"24-25/2","Hata12")))),
)))))))))))),
IF(AZ400="T",
IF(#REF!+BH400=2012,
IF(#REF!=1,"12-13/1",
IF(#REF!=2,"12-13/2",
IF(#REF!=3,"12-13/3",
IF(#REF!=4,"13-14/1",
IF(#REF!=5,"13-14/2",
IF(#REF!=6,"13-14/3","Hata1")))))),
IF(#REF!+BH400=2013,
IF(#REF!=1,"13-14/1",
IF(#REF!=2,"13-14/2",
IF(#REF!=3,"13-14/3",
IF(#REF!=4,"14-15/1",
IF(#REF!=5,"14-15/2",
IF(#REF!=6,"14-15/3","Hata2")))))),
IF(#REF!+BH400=2014,
IF(#REF!=1,"14-15/1",
IF(#REF!=2,"14-15/2",
IF(#REF!=3,"14-15/3",
IF(#REF!=4,"15-16/1",
IF(#REF!=5,"15-16/2",
IF(#REF!=6,"15-16/3","Hata3")))))),
IF(AND(#REF!+#REF!&gt;2014,#REF!+#REF!&lt;2015,BH400=1),
IF(#REF!=0.1,"14-15/0.1",
IF(#REF!=0.2,"14-15/0.2",
IF(#REF!=0.3,"14-15/0.3","Hata4"))),
IF(#REF!+BH400=2015,
IF(#REF!=1,"15-16/1",
IF(#REF!=2,"15-16/2",
IF(#REF!=3,"15-16/3",
IF(#REF!=4,"16-17/1",
IF(#REF!=5,"16-17/2",
IF(#REF!=6,"16-17/3","Hata5")))))),
IF(#REF!+BH400=2016,
IF(#REF!=1,"16-17/1",
IF(#REF!=2,"16-17/2",
IF(#REF!=3,"16-17/3",
IF(#REF!=4,"17-18/1",
IF(#REF!=5,"17-18/2",
IF(#REF!=6,"17-18/3","Hata6")))))),
IF(#REF!+BH400=2017,
IF(#REF!=1,"17-18/1",
IF(#REF!=2,"17-18/2",
IF(#REF!=3,"17-18/3",
IF(#REF!=4,"18-19/1",
IF(#REF!=5,"18-19/2",
IF(#REF!=6,"18-19/3","Hata7")))))),
IF(#REF!+BH400=2018,
IF(#REF!=1,"18-19/1",
IF(#REF!=2,"18-19/2",
IF(#REF!=3,"18-19/3",
IF(#REF!=4,"19-20/1",
IF(#REF!=5," 19-20/2",
IF(#REF!=6,"19-20/3","Hata8")))))),
IF(#REF!+BH400=2019,
IF(#REF!=1,"19-20/1",
IF(#REF!=2,"19-20/2",
IF(#REF!=3,"19-20/3",
IF(#REF!=4,"20-21/1",
IF(#REF!=5,"20-21/2",
IF(#REF!=6,"20-21/3","Hata9")))))),
IF(#REF!+BH400=2020,
IF(#REF!=1,"20-21/1",
IF(#REF!=2,"20-21/2",
IF(#REF!=3,"20-21/3",
IF(#REF!=4,"21-22/1",
IF(#REF!=5,"21-22/2",
IF(#REF!=6,"21-22/3","Hata10")))))),
IF(#REF!+BH400=2021,
IF(#REF!=1,"21-22/1",
IF(#REF!=2,"21-22/2",
IF(#REF!=3,"21-22/3",
IF(#REF!=4,"22-23/1",
IF(#REF!=5,"22-23/2",
IF(#REF!=6,"22-23/3","Hata11")))))),
IF(#REF!+BH400=2022,
IF(#REF!=1,"22-23/1",
IF(#REF!=2,"22-23/2",
IF(#REF!=3,"22-23/3",
IF(#REF!=4,"23-24/1",
IF(#REF!=5,"23-24/2",
IF(#REF!=6,"23-24/3","Hata12")))))),
IF(#REF!+BH400=2023,
IF(#REF!=1,"23-24/1",
IF(#REF!=2,"23-24/2",
IF(#REF!=3,"23-24/3",
IF(#REF!=4,"24-25/1",
IF(#REF!=5,"24-25/2",
IF(#REF!=6,"24-25/3","Hata13")))))),
))))))))))))))
)</f>
        <v>#REF!</v>
      </c>
      <c r="G400" s="4"/>
      <c r="H400" s="2" t="s">
        <v>106</v>
      </c>
      <c r="I400" s="2">
        <v>5596150</v>
      </c>
      <c r="J400" s="2" t="s">
        <v>107</v>
      </c>
      <c r="O400" s="2" t="s">
        <v>253</v>
      </c>
      <c r="P400" s="2" t="s">
        <v>253</v>
      </c>
      <c r="Q400" s="5">
        <v>0</v>
      </c>
      <c r="R400" s="2">
        <f>VLOOKUP($Q400,[1]sistem!$I$3:$L$10,2,FALSE)</f>
        <v>0</v>
      </c>
      <c r="S400" s="2">
        <f>VLOOKUP($Q400,[1]sistem!$I$3:$L$10,3,FALSE)</f>
        <v>0</v>
      </c>
      <c r="T400" s="2">
        <f>VLOOKUP($Q400,[1]sistem!$I$3:$L$10,4,FALSE)</f>
        <v>0</v>
      </c>
      <c r="U400" s="2" t="e">
        <f>VLOOKUP($AZ400,[1]sistem!$I$13:$L$14,2,FALSE)*#REF!</f>
        <v>#REF!</v>
      </c>
      <c r="V400" s="2" t="e">
        <f>VLOOKUP($AZ400,[1]sistem!$I$13:$L$14,3,FALSE)*#REF!</f>
        <v>#REF!</v>
      </c>
      <c r="W400" s="2" t="e">
        <f>VLOOKUP($AZ400,[1]sistem!$I$13:$L$14,4,FALSE)*#REF!</f>
        <v>#REF!</v>
      </c>
      <c r="X400" s="2" t="e">
        <f t="shared" si="129"/>
        <v>#REF!</v>
      </c>
      <c r="Y400" s="2" t="e">
        <f t="shared" si="130"/>
        <v>#REF!</v>
      </c>
      <c r="Z400" s="2" t="e">
        <f t="shared" si="131"/>
        <v>#REF!</v>
      </c>
      <c r="AA400" s="2" t="e">
        <f t="shared" si="132"/>
        <v>#REF!</v>
      </c>
      <c r="AB400" s="2">
        <f>VLOOKUP(AZ400,[1]sistem!$I$18:$J$19,2,FALSE)</f>
        <v>14</v>
      </c>
      <c r="AC400" s="2">
        <v>0.25</v>
      </c>
      <c r="AD400" s="2">
        <f>VLOOKUP($Q400,[1]sistem!$I$3:$M$10,5,FALSE)</f>
        <v>0</v>
      </c>
      <c r="AG400" s="2" t="e">
        <f>(#REF!+#REF!)*AB400</f>
        <v>#REF!</v>
      </c>
      <c r="AH400" s="2">
        <f>VLOOKUP($Q400,[1]sistem!$I$3:$N$10,6,FALSE)</f>
        <v>0</v>
      </c>
      <c r="AI400" s="2">
        <v>2</v>
      </c>
      <c r="AJ400" s="2">
        <f t="shared" si="133"/>
        <v>0</v>
      </c>
      <c r="AK400" s="2">
        <f>VLOOKUP($AZ400,[1]sistem!$I$18:$K$19,3,FALSE)</f>
        <v>14</v>
      </c>
      <c r="AL400" s="2" t="e">
        <f>AK400*#REF!</f>
        <v>#REF!</v>
      </c>
      <c r="AM400" s="2" t="e">
        <f t="shared" si="134"/>
        <v>#REF!</v>
      </c>
      <c r="AN400" s="2">
        <f t="shared" si="127"/>
        <v>25</v>
      </c>
      <c r="AO400" s="2" t="e">
        <f t="shared" si="135"/>
        <v>#REF!</v>
      </c>
      <c r="AP400" s="2" t="e">
        <f>ROUND(AO400-#REF!,0)</f>
        <v>#REF!</v>
      </c>
      <c r="AQ400" s="2">
        <f>IF(AZ400="s",IF(Q400=0,0,
IF(Q400=1,#REF!*4*4,
IF(Q400=2,0,
IF(Q400=3,#REF!*4*2,
IF(Q400=4,0,
IF(Q400=5,0,
IF(Q400=6,0,
IF(Q400=7,0)))))))),
IF(AZ400="t",
IF(Q400=0,0,
IF(Q400=1,#REF!*4*4*0.8,
IF(Q400=2,0,
IF(Q400=3,#REF!*4*2*0.8,
IF(Q400=4,0,
IF(Q400=5,0,
IF(Q400=6,0,
IF(Q400=7,0))))))))))</f>
        <v>0</v>
      </c>
      <c r="AR400" s="2">
        <f>IF(AZ400="s",
IF(Q400=0,0,
IF(Q400=1,0,
IF(Q400=2,#REF!*4*2,
IF(Q400=3,#REF!*4,
IF(Q400=4,#REF!*4,
IF(Q400=5,0,
IF(Q400=6,0,
IF(Q400=7,#REF!*4)))))))),
IF(AZ400="t",
IF(Q400=0,0,
IF(Q400=1,0,
IF(Q400=2,#REF!*4*2*0.8,
IF(Q400=3,#REF!*4*0.8,
IF(Q400=4,#REF!*4*0.8,
IF(Q400=5,0,
IF(Q400=6,0,
IF(Q400=7,#REF!*4))))))))))</f>
        <v>0</v>
      </c>
      <c r="AS400" s="2">
        <f>IF(AZ400="s",
IF(Q400=0,0,
IF(Q400=1,#REF!*2,
IF(Q400=2,#REF!*2,
IF(Q400=3,#REF!*2,
IF(Q400=4,#REF!*2,
IF(Q400=5,#REF!*2,
IF(Q400=6,#REF!*2,
IF(Q400=7,#REF!*2)))))))),
IF(AZ400="t",
IF(Q400=0,#REF!*2*0.8,
IF(Q400=1,#REF!*2*0.8,
IF(Q400=2,#REF!*2*0.8,
IF(Q400=3,#REF!*2*0.8,
IF(Q400=4,#REF!*2*0.8,
IF(Q400=5,#REF!*2*0.8,
IF(Q400=6,#REF!*1*0.8,
IF(Q400=7,#REF!*2))))))))))</f>
        <v>0</v>
      </c>
      <c r="AT400" s="2" t="e">
        <f t="shared" si="136"/>
        <v>#REF!</v>
      </c>
      <c r="AU400" s="2">
        <f>IF(AZ400="s",
IF(Q400=0,0,
IF(Q400=1,(14-2)*(#REF!+#REF!)/4*4,
IF(Q400=2,(14-2)*(#REF!+#REF!)/4*2,
IF(Q400=3,(14-2)*(#REF!+#REF!)/4*3,
IF(Q400=4,(14-2)*(#REF!+#REF!)/4,
IF(Q400=5,(14-2)*#REF!/4,
IF(Q400=6,0,
IF(Q400=7,(14)*#REF!)))))))),
IF(AZ400="t",
IF(Q400=0,0,
IF(Q400=1,(11-2)*(#REF!+#REF!)/4*4,
IF(Q400=2,(11-2)*(#REF!+#REF!)/4*2,
IF(Q400=3,(11-2)*(#REF!+#REF!)/4*3,
IF(Q400=4,(11-2)*(#REF!+#REF!)/4,
IF(Q400=5,(11-2)*#REF!/4,
IF(Q400=6,0,
IF(Q400=7,(11)*#REF!))))))))))</f>
        <v>0</v>
      </c>
      <c r="AV400" s="2" t="e">
        <f t="shared" si="137"/>
        <v>#REF!</v>
      </c>
      <c r="AW400" s="2">
        <f t="shared" si="138"/>
        <v>0</v>
      </c>
      <c r="AX400" s="2">
        <f t="shared" si="139"/>
        <v>0</v>
      </c>
      <c r="AY400" s="2">
        <f t="shared" si="140"/>
        <v>0</v>
      </c>
      <c r="AZ400" s="2" t="s">
        <v>63</v>
      </c>
      <c r="BA400" s="2" t="e">
        <f>IF(BG400="A",0,IF(AZ400="s",14*#REF!,IF(AZ400="T",11*#REF!,"HATA")))</f>
        <v>#REF!</v>
      </c>
      <c r="BB400" s="2" t="e">
        <f t="shared" si="141"/>
        <v>#REF!</v>
      </c>
      <c r="BC400" s="2" t="e">
        <f t="shared" si="142"/>
        <v>#REF!</v>
      </c>
      <c r="BD400" s="2" t="e">
        <f>IF(BC400-#REF!=0,"DOĞRU","YANLIŞ")</f>
        <v>#REF!</v>
      </c>
      <c r="BE400" s="2" t="e">
        <f>#REF!-BC400</f>
        <v>#REF!</v>
      </c>
      <c r="BF400" s="2">
        <v>0</v>
      </c>
      <c r="BH400" s="2">
        <v>0</v>
      </c>
      <c r="BJ400" s="2">
        <v>0</v>
      </c>
      <c r="BL400" s="7" t="e">
        <f>#REF!*14</f>
        <v>#REF!</v>
      </c>
      <c r="BM400" s="9"/>
      <c r="BN400" s="8"/>
      <c r="BO400" s="13"/>
      <c r="BP400" s="13"/>
      <c r="BQ400" s="13"/>
      <c r="BR400" s="13"/>
      <c r="BS400" s="13"/>
      <c r="BT400" s="10"/>
      <c r="BU400" s="11"/>
      <c r="BV400" s="12"/>
      <c r="CC400" s="41"/>
      <c r="CD400" s="41"/>
      <c r="CE400" s="41"/>
      <c r="CF400" s="42"/>
      <c r="CG400" s="42"/>
      <c r="CH400" s="42"/>
      <c r="CI400" s="42"/>
      <c r="CJ400" s="42"/>
      <c r="CK400" s="42"/>
    </row>
    <row r="401" spans="1:89" hidden="1" x14ac:dyDescent="0.25">
      <c r="A401" s="54" t="s">
        <v>337</v>
      </c>
      <c r="B401" s="54" t="s">
        <v>338</v>
      </c>
      <c r="C401" s="2" t="s">
        <v>338</v>
      </c>
      <c r="D401" s="4" t="s">
        <v>171</v>
      </c>
      <c r="E401" s="4" t="s">
        <v>171</v>
      </c>
      <c r="F401" s="5" t="e">
        <f>IF(AZ401="S",
IF(#REF!+BH401=2012,
IF(#REF!=1,"12-13/1",
IF(#REF!=2,"12-13/2",
IF(#REF!=3,"13-14/1",
IF(#REF!=4,"13-14/2","Hata1")))),
IF(#REF!+BH401=2013,
IF(#REF!=1,"13-14/1",
IF(#REF!=2,"13-14/2",
IF(#REF!=3,"14-15/1",
IF(#REF!=4,"14-15/2","Hata2")))),
IF(#REF!+BH401=2014,
IF(#REF!=1,"14-15/1",
IF(#REF!=2,"14-15/2",
IF(#REF!=3,"15-16/1",
IF(#REF!=4,"15-16/2","Hata3")))),
IF(#REF!+BH401=2015,
IF(#REF!=1,"15-16/1",
IF(#REF!=2,"15-16/2",
IF(#REF!=3,"16-17/1",
IF(#REF!=4,"16-17/2","Hata4")))),
IF(#REF!+BH401=2016,
IF(#REF!=1,"16-17/1",
IF(#REF!=2,"16-17/2",
IF(#REF!=3,"17-18/1",
IF(#REF!=4,"17-18/2","Hata5")))),
IF(#REF!+BH401=2017,
IF(#REF!=1,"17-18/1",
IF(#REF!=2,"17-18/2",
IF(#REF!=3,"18-19/1",
IF(#REF!=4,"18-19/2","Hata6")))),
IF(#REF!+BH401=2018,
IF(#REF!=1,"18-19/1",
IF(#REF!=2,"18-19/2",
IF(#REF!=3,"19-20/1",
IF(#REF!=4,"19-20/2","Hata7")))),
IF(#REF!+BH401=2019,
IF(#REF!=1,"19-20/1",
IF(#REF!=2,"19-20/2",
IF(#REF!=3,"20-21/1",
IF(#REF!=4,"20-21/2","Hata8")))),
IF(#REF!+BH401=2020,
IF(#REF!=1,"20-21/1",
IF(#REF!=2,"20-21/2",
IF(#REF!=3,"21-22/1",
IF(#REF!=4,"21-22/2","Hata9")))),
IF(#REF!+BH401=2021,
IF(#REF!=1,"21-22/1",
IF(#REF!=2,"21-22/2",
IF(#REF!=3,"22-23/1",
IF(#REF!=4,"22-23/2","Hata10")))),
IF(#REF!+BH401=2022,
IF(#REF!=1,"22-23/1",
IF(#REF!=2,"22-23/2",
IF(#REF!=3,"23-24/1",
IF(#REF!=4,"23-24/2","Hata11")))),
IF(#REF!+BH401=2023,
IF(#REF!=1,"23-24/1",
IF(#REF!=2,"23-24/2",
IF(#REF!=3,"24-25/1",
IF(#REF!=4,"24-25/2","Hata12")))),
)))))))))))),
IF(AZ401="T",
IF(#REF!+BH401=2012,
IF(#REF!=1,"12-13/1",
IF(#REF!=2,"12-13/2",
IF(#REF!=3,"12-13/3",
IF(#REF!=4,"13-14/1",
IF(#REF!=5,"13-14/2",
IF(#REF!=6,"13-14/3","Hata1")))))),
IF(#REF!+BH401=2013,
IF(#REF!=1,"13-14/1",
IF(#REF!=2,"13-14/2",
IF(#REF!=3,"13-14/3",
IF(#REF!=4,"14-15/1",
IF(#REF!=5,"14-15/2",
IF(#REF!=6,"14-15/3","Hata2")))))),
IF(#REF!+BH401=2014,
IF(#REF!=1,"14-15/1",
IF(#REF!=2,"14-15/2",
IF(#REF!=3,"14-15/3",
IF(#REF!=4,"15-16/1",
IF(#REF!=5,"15-16/2",
IF(#REF!=6,"15-16/3","Hata3")))))),
IF(AND(#REF!+#REF!&gt;2014,#REF!+#REF!&lt;2015,BH401=1),
IF(#REF!=0.1,"14-15/0.1",
IF(#REF!=0.2,"14-15/0.2",
IF(#REF!=0.3,"14-15/0.3","Hata4"))),
IF(#REF!+BH401=2015,
IF(#REF!=1,"15-16/1",
IF(#REF!=2,"15-16/2",
IF(#REF!=3,"15-16/3",
IF(#REF!=4,"16-17/1",
IF(#REF!=5,"16-17/2",
IF(#REF!=6,"16-17/3","Hata5")))))),
IF(#REF!+BH401=2016,
IF(#REF!=1,"16-17/1",
IF(#REF!=2,"16-17/2",
IF(#REF!=3,"16-17/3",
IF(#REF!=4,"17-18/1",
IF(#REF!=5,"17-18/2",
IF(#REF!=6,"17-18/3","Hata6")))))),
IF(#REF!+BH401=2017,
IF(#REF!=1,"17-18/1",
IF(#REF!=2,"17-18/2",
IF(#REF!=3,"17-18/3",
IF(#REF!=4,"18-19/1",
IF(#REF!=5,"18-19/2",
IF(#REF!=6,"18-19/3","Hata7")))))),
IF(#REF!+BH401=2018,
IF(#REF!=1,"18-19/1",
IF(#REF!=2,"18-19/2",
IF(#REF!=3,"18-19/3",
IF(#REF!=4,"19-20/1",
IF(#REF!=5," 19-20/2",
IF(#REF!=6,"19-20/3","Hata8")))))),
IF(#REF!+BH401=2019,
IF(#REF!=1,"19-20/1",
IF(#REF!=2,"19-20/2",
IF(#REF!=3,"19-20/3",
IF(#REF!=4,"20-21/1",
IF(#REF!=5,"20-21/2",
IF(#REF!=6,"20-21/3","Hata9")))))),
IF(#REF!+BH401=2020,
IF(#REF!=1,"20-21/1",
IF(#REF!=2,"20-21/2",
IF(#REF!=3,"20-21/3",
IF(#REF!=4,"21-22/1",
IF(#REF!=5,"21-22/2",
IF(#REF!=6,"21-22/3","Hata10")))))),
IF(#REF!+BH401=2021,
IF(#REF!=1,"21-22/1",
IF(#REF!=2,"21-22/2",
IF(#REF!=3,"21-22/3",
IF(#REF!=4,"22-23/1",
IF(#REF!=5,"22-23/2",
IF(#REF!=6,"22-23/3","Hata11")))))),
IF(#REF!+BH401=2022,
IF(#REF!=1,"22-23/1",
IF(#REF!=2,"22-23/2",
IF(#REF!=3,"22-23/3",
IF(#REF!=4,"23-24/1",
IF(#REF!=5,"23-24/2",
IF(#REF!=6,"23-24/3","Hata12")))))),
IF(#REF!+BH401=2023,
IF(#REF!=1,"23-24/1",
IF(#REF!=2,"23-24/2",
IF(#REF!=3,"23-24/3",
IF(#REF!=4,"24-25/1",
IF(#REF!=5,"24-25/2",
IF(#REF!=6,"24-25/3","Hata13")))))),
))))))))))))))
)</f>
        <v>#REF!</v>
      </c>
      <c r="G401" s="4"/>
      <c r="H401" s="54" t="s">
        <v>106</v>
      </c>
      <c r="I401" s="2">
        <v>5596150</v>
      </c>
      <c r="J401" s="2" t="s">
        <v>107</v>
      </c>
      <c r="Q401" s="55">
        <v>4</v>
      </c>
      <c r="R401" s="2">
        <f>VLOOKUP($Q401,[1]sistem!$I$3:$L$10,2,FALSE)</f>
        <v>0</v>
      </c>
      <c r="S401" s="2">
        <f>VLOOKUP($Q401,[1]sistem!$I$3:$L$10,3,FALSE)</f>
        <v>1</v>
      </c>
      <c r="T401" s="2">
        <f>VLOOKUP($Q401,[1]sistem!$I$3:$L$10,4,FALSE)</f>
        <v>1</v>
      </c>
      <c r="U401" s="2" t="e">
        <f>VLOOKUP($AZ401,[1]sistem!$I$13:$L$14,2,FALSE)*#REF!</f>
        <v>#REF!</v>
      </c>
      <c r="V401" s="2" t="e">
        <f>VLOOKUP($AZ401,[1]sistem!$I$13:$L$14,3,FALSE)*#REF!</f>
        <v>#REF!</v>
      </c>
      <c r="W401" s="2" t="e">
        <f>VLOOKUP($AZ401,[1]sistem!$I$13:$L$14,4,FALSE)*#REF!</f>
        <v>#REF!</v>
      </c>
      <c r="X401" s="2" t="e">
        <f t="shared" si="129"/>
        <v>#REF!</v>
      </c>
      <c r="Y401" s="2" t="e">
        <f t="shared" si="130"/>
        <v>#REF!</v>
      </c>
      <c r="Z401" s="2" t="e">
        <f t="shared" si="131"/>
        <v>#REF!</v>
      </c>
      <c r="AA401" s="2" t="e">
        <f t="shared" si="132"/>
        <v>#REF!</v>
      </c>
      <c r="AB401" s="2">
        <f>VLOOKUP(AZ401,[1]sistem!$I$18:$J$19,2,FALSE)</f>
        <v>14</v>
      </c>
      <c r="AC401" s="2">
        <v>0.25</v>
      </c>
      <c r="AD401" s="2">
        <f>VLOOKUP($Q401,[1]sistem!$I$3:$M$10,5,FALSE)</f>
        <v>1</v>
      </c>
      <c r="AE401" s="2">
        <v>4</v>
      </c>
      <c r="AG401" s="2">
        <f>AE401*AK401</f>
        <v>56</v>
      </c>
      <c r="AH401" s="2">
        <f>VLOOKUP($Q401,[1]sistem!$I$3:$N$10,6,FALSE)</f>
        <v>2</v>
      </c>
      <c r="AI401" s="2">
        <v>2</v>
      </c>
      <c r="AJ401" s="2">
        <f t="shared" si="133"/>
        <v>4</v>
      </c>
      <c r="AK401" s="2">
        <f>VLOOKUP($AZ401,[1]sistem!$I$18:$K$19,3,FALSE)</f>
        <v>14</v>
      </c>
      <c r="AL401" s="2" t="e">
        <f>AK401*#REF!</f>
        <v>#REF!</v>
      </c>
      <c r="AM401" s="2" t="e">
        <f t="shared" si="134"/>
        <v>#REF!</v>
      </c>
      <c r="AN401" s="2">
        <f t="shared" si="127"/>
        <v>25</v>
      </c>
      <c r="AO401" s="2" t="e">
        <f t="shared" si="135"/>
        <v>#REF!</v>
      </c>
      <c r="AP401" s="2" t="e">
        <f>ROUND(AO401-#REF!,0)</f>
        <v>#REF!</v>
      </c>
      <c r="AQ401" s="2">
        <f>IF(AZ401="s",IF(Q401=0,0,
IF(Q401=1,#REF!*4*4,
IF(Q401=2,0,
IF(Q401=3,#REF!*4*2,
IF(Q401=4,0,
IF(Q401=5,0,
IF(Q401=6,0,
IF(Q401=7,0)))))))),
IF(AZ401="t",
IF(Q401=0,0,
IF(Q401=1,#REF!*4*4*0.8,
IF(Q401=2,0,
IF(Q401=3,#REF!*4*2*0.8,
IF(Q401=4,0,
IF(Q401=5,0,
IF(Q401=6,0,
IF(Q401=7,0))))))))))</f>
        <v>0</v>
      </c>
      <c r="AR401" s="2" t="e">
        <f>IF(AZ401="s",
IF(Q401=0,0,
IF(Q401=1,0,
IF(Q401=2,#REF!*4*2,
IF(Q401=3,#REF!*4,
IF(Q401=4,#REF!*4,
IF(Q401=5,0,
IF(Q401=6,0,
IF(Q401=7,#REF!*4)))))))),
IF(AZ401="t",
IF(Q401=0,0,
IF(Q401=1,0,
IF(Q401=2,#REF!*4*2*0.8,
IF(Q401=3,#REF!*4*0.8,
IF(Q401=4,#REF!*4*0.8,
IF(Q401=5,0,
IF(Q401=6,0,
IF(Q401=7,#REF!*4))))))))))</f>
        <v>#REF!</v>
      </c>
      <c r="AS401" s="2" t="e">
        <f>IF(AZ401="s",
IF(Q401=0,0,
IF(Q401=1,#REF!*2,
IF(Q401=2,#REF!*2,
IF(Q401=3,#REF!*2,
IF(Q401=4,#REF!*2,
IF(Q401=5,#REF!*2,
IF(Q401=6,#REF!*2,
IF(Q401=7,#REF!*2)))))))),
IF(AZ401="t",
IF(Q401=0,#REF!*2*0.8,
IF(Q401=1,#REF!*2*0.8,
IF(Q401=2,#REF!*2*0.8,
IF(Q401=3,#REF!*2*0.8,
IF(Q401=4,#REF!*2*0.8,
IF(Q401=5,#REF!*2*0.8,
IF(Q401=6,#REF!*1*0.8,
IF(Q401=7,#REF!*2))))))))))</f>
        <v>#REF!</v>
      </c>
      <c r="AT401" s="2" t="e">
        <f t="shared" si="136"/>
        <v>#REF!</v>
      </c>
      <c r="AU401" s="2" t="e">
        <f>IF(AZ401="s",
IF(Q401=0,0,
IF(Q401=1,(14-2)*(#REF!+#REF!)/4*4,
IF(Q401=2,(14-2)*(#REF!+#REF!)/4*2,
IF(Q401=3,(14-2)*(#REF!+#REF!)/4*3,
IF(Q401=4,(14-2)*(#REF!+#REF!)/4,
IF(Q401=5,(14-2)*#REF!/4,
IF(Q401=6,0,
IF(Q401=7,(14)*#REF!)))))))),
IF(AZ401="t",
IF(Q401=0,0,
IF(Q401=1,(11-2)*(#REF!+#REF!)/4*4,
IF(Q401=2,(11-2)*(#REF!+#REF!)/4*2,
IF(Q401=3,(11-2)*(#REF!+#REF!)/4*3,
IF(Q401=4,(11-2)*(#REF!+#REF!)/4,
IF(Q401=5,(11-2)*#REF!/4,
IF(Q401=6,0,
IF(Q401=7,(11)*#REF!))))))))))</f>
        <v>#REF!</v>
      </c>
      <c r="AV401" s="2" t="e">
        <f t="shared" si="137"/>
        <v>#REF!</v>
      </c>
      <c r="AW401" s="2">
        <f t="shared" si="138"/>
        <v>8</v>
      </c>
      <c r="AX401" s="2">
        <f t="shared" si="139"/>
        <v>4</v>
      </c>
      <c r="AY401" s="2" t="e">
        <f t="shared" si="140"/>
        <v>#REF!</v>
      </c>
      <c r="AZ401" s="2" t="s">
        <v>63</v>
      </c>
      <c r="BA401" s="2" t="e">
        <f>IF(BG401="A",0,IF(AZ401="s",14*#REF!,IF(AZ401="T",11*#REF!,"HATA")))</f>
        <v>#REF!</v>
      </c>
      <c r="BB401" s="2" t="e">
        <f t="shared" si="141"/>
        <v>#REF!</v>
      </c>
      <c r="BC401" s="2" t="e">
        <f t="shared" si="142"/>
        <v>#REF!</v>
      </c>
      <c r="BD401" s="2" t="e">
        <f>IF(BC401-#REF!=0,"DOĞRU","YANLIŞ")</f>
        <v>#REF!</v>
      </c>
      <c r="BE401" s="2" t="e">
        <f>#REF!-BC401</f>
        <v>#REF!</v>
      </c>
      <c r="BF401" s="2">
        <v>0</v>
      </c>
      <c r="BH401" s="2">
        <v>0</v>
      </c>
      <c r="BJ401" s="2">
        <v>4</v>
      </c>
      <c r="BL401" s="7" t="e">
        <f>#REF!*14</f>
        <v>#REF!</v>
      </c>
      <c r="BM401" s="9"/>
      <c r="BN401" s="8"/>
      <c r="BO401" s="13"/>
      <c r="BP401" s="13"/>
      <c r="BQ401" s="13"/>
      <c r="BR401" s="13"/>
      <c r="BS401" s="13"/>
      <c r="BT401" s="10"/>
      <c r="BU401" s="11"/>
      <c r="BV401" s="12"/>
      <c r="CC401" s="51"/>
      <c r="CD401" s="51"/>
      <c r="CE401" s="51"/>
      <c r="CF401" s="52"/>
      <c r="CG401" s="52"/>
      <c r="CH401" s="52"/>
      <c r="CI401" s="52"/>
      <c r="CJ401" s="42"/>
      <c r="CK401" s="42"/>
    </row>
    <row r="402" spans="1:89" hidden="1" x14ac:dyDescent="0.25">
      <c r="A402" s="54" t="s">
        <v>343</v>
      </c>
      <c r="B402" s="54" t="s">
        <v>344</v>
      </c>
      <c r="C402" s="2" t="s">
        <v>344</v>
      </c>
      <c r="D402" s="4" t="s">
        <v>60</v>
      </c>
      <c r="E402" s="4" t="s">
        <v>60</v>
      </c>
      <c r="F402" s="5" t="e">
        <f>IF(AZ402="S",
IF(#REF!+BH402=2012,
IF(#REF!=1,"12-13/1",
IF(#REF!=2,"12-13/2",
IF(#REF!=3,"13-14/1",
IF(#REF!=4,"13-14/2","Hata1")))),
IF(#REF!+BH402=2013,
IF(#REF!=1,"13-14/1",
IF(#REF!=2,"13-14/2",
IF(#REF!=3,"14-15/1",
IF(#REF!=4,"14-15/2","Hata2")))),
IF(#REF!+BH402=2014,
IF(#REF!=1,"14-15/1",
IF(#REF!=2,"14-15/2",
IF(#REF!=3,"15-16/1",
IF(#REF!=4,"15-16/2","Hata3")))),
IF(#REF!+BH402=2015,
IF(#REF!=1,"15-16/1",
IF(#REF!=2,"15-16/2",
IF(#REF!=3,"16-17/1",
IF(#REF!=4,"16-17/2","Hata4")))),
IF(#REF!+BH402=2016,
IF(#REF!=1,"16-17/1",
IF(#REF!=2,"16-17/2",
IF(#REF!=3,"17-18/1",
IF(#REF!=4,"17-18/2","Hata5")))),
IF(#REF!+BH402=2017,
IF(#REF!=1,"17-18/1",
IF(#REF!=2,"17-18/2",
IF(#REF!=3,"18-19/1",
IF(#REF!=4,"18-19/2","Hata6")))),
IF(#REF!+BH402=2018,
IF(#REF!=1,"18-19/1",
IF(#REF!=2,"18-19/2",
IF(#REF!=3,"19-20/1",
IF(#REF!=4,"19-20/2","Hata7")))),
IF(#REF!+BH402=2019,
IF(#REF!=1,"19-20/1",
IF(#REF!=2,"19-20/2",
IF(#REF!=3,"20-21/1",
IF(#REF!=4,"20-21/2","Hata8")))),
IF(#REF!+BH402=2020,
IF(#REF!=1,"20-21/1",
IF(#REF!=2,"20-21/2",
IF(#REF!=3,"21-22/1",
IF(#REF!=4,"21-22/2","Hata9")))),
IF(#REF!+BH402=2021,
IF(#REF!=1,"21-22/1",
IF(#REF!=2,"21-22/2",
IF(#REF!=3,"22-23/1",
IF(#REF!=4,"22-23/2","Hata10")))),
IF(#REF!+BH402=2022,
IF(#REF!=1,"22-23/1",
IF(#REF!=2,"22-23/2",
IF(#REF!=3,"23-24/1",
IF(#REF!=4,"23-24/2","Hata11")))),
IF(#REF!+BH402=2023,
IF(#REF!=1,"23-24/1",
IF(#REF!=2,"23-24/2",
IF(#REF!=3,"24-25/1",
IF(#REF!=4,"24-25/2","Hata12")))),
)))))))))))),
IF(AZ402="T",
IF(#REF!+BH402=2012,
IF(#REF!=1,"12-13/1",
IF(#REF!=2,"12-13/2",
IF(#REF!=3,"12-13/3",
IF(#REF!=4,"13-14/1",
IF(#REF!=5,"13-14/2",
IF(#REF!=6,"13-14/3","Hata1")))))),
IF(#REF!+BH402=2013,
IF(#REF!=1,"13-14/1",
IF(#REF!=2,"13-14/2",
IF(#REF!=3,"13-14/3",
IF(#REF!=4,"14-15/1",
IF(#REF!=5,"14-15/2",
IF(#REF!=6,"14-15/3","Hata2")))))),
IF(#REF!+BH402=2014,
IF(#REF!=1,"14-15/1",
IF(#REF!=2,"14-15/2",
IF(#REF!=3,"14-15/3",
IF(#REF!=4,"15-16/1",
IF(#REF!=5,"15-16/2",
IF(#REF!=6,"15-16/3","Hata3")))))),
IF(AND(#REF!+#REF!&gt;2014,#REF!+#REF!&lt;2015,BH402=1),
IF(#REF!=0.1,"14-15/0.1",
IF(#REF!=0.2,"14-15/0.2",
IF(#REF!=0.3,"14-15/0.3","Hata4"))),
IF(#REF!+BH402=2015,
IF(#REF!=1,"15-16/1",
IF(#REF!=2,"15-16/2",
IF(#REF!=3,"15-16/3",
IF(#REF!=4,"16-17/1",
IF(#REF!=5,"16-17/2",
IF(#REF!=6,"16-17/3","Hata5")))))),
IF(#REF!+BH402=2016,
IF(#REF!=1,"16-17/1",
IF(#REF!=2,"16-17/2",
IF(#REF!=3,"16-17/3",
IF(#REF!=4,"17-18/1",
IF(#REF!=5,"17-18/2",
IF(#REF!=6,"17-18/3","Hata6")))))),
IF(#REF!+BH402=2017,
IF(#REF!=1,"17-18/1",
IF(#REF!=2,"17-18/2",
IF(#REF!=3,"17-18/3",
IF(#REF!=4,"18-19/1",
IF(#REF!=5,"18-19/2",
IF(#REF!=6,"18-19/3","Hata7")))))),
IF(#REF!+BH402=2018,
IF(#REF!=1,"18-19/1",
IF(#REF!=2,"18-19/2",
IF(#REF!=3,"18-19/3",
IF(#REF!=4,"19-20/1",
IF(#REF!=5," 19-20/2",
IF(#REF!=6,"19-20/3","Hata8")))))),
IF(#REF!+BH402=2019,
IF(#REF!=1,"19-20/1",
IF(#REF!=2,"19-20/2",
IF(#REF!=3,"19-20/3",
IF(#REF!=4,"20-21/1",
IF(#REF!=5,"20-21/2",
IF(#REF!=6,"20-21/3","Hata9")))))),
IF(#REF!+BH402=2020,
IF(#REF!=1,"20-21/1",
IF(#REF!=2,"20-21/2",
IF(#REF!=3,"20-21/3",
IF(#REF!=4,"21-22/1",
IF(#REF!=5,"21-22/2",
IF(#REF!=6,"21-22/3","Hata10")))))),
IF(#REF!+BH402=2021,
IF(#REF!=1,"21-22/1",
IF(#REF!=2,"21-22/2",
IF(#REF!=3,"21-22/3",
IF(#REF!=4,"22-23/1",
IF(#REF!=5,"22-23/2",
IF(#REF!=6,"22-23/3","Hata11")))))),
IF(#REF!+BH402=2022,
IF(#REF!=1,"22-23/1",
IF(#REF!=2,"22-23/2",
IF(#REF!=3,"22-23/3",
IF(#REF!=4,"23-24/1",
IF(#REF!=5,"23-24/2",
IF(#REF!=6,"23-24/3","Hata12")))))),
IF(#REF!+BH402=2023,
IF(#REF!=1,"23-24/1",
IF(#REF!=2,"23-24/2",
IF(#REF!=3,"23-24/3",
IF(#REF!=4,"24-25/1",
IF(#REF!=5,"24-25/2",
IF(#REF!=6,"24-25/3","Hata13")))))),
))))))))))))))
)</f>
        <v>#REF!</v>
      </c>
      <c r="G402" s="4"/>
      <c r="H402" s="54" t="s">
        <v>106</v>
      </c>
      <c r="I402" s="2">
        <v>5596150</v>
      </c>
      <c r="J402" s="2" t="s">
        <v>107</v>
      </c>
      <c r="Q402" s="55">
        <v>2</v>
      </c>
      <c r="R402" s="2">
        <f>VLOOKUP($Q402,[1]sistem!$I$3:$L$10,2,FALSE)</f>
        <v>0</v>
      </c>
      <c r="S402" s="2">
        <f>VLOOKUP($Q402,[1]sistem!$I$3:$L$10,3,FALSE)</f>
        <v>2</v>
      </c>
      <c r="T402" s="2">
        <f>VLOOKUP($Q402,[1]sistem!$I$3:$L$10,4,FALSE)</f>
        <v>1</v>
      </c>
      <c r="U402" s="2" t="e">
        <f>VLOOKUP($AZ402,[1]sistem!$I$13:$L$14,2,FALSE)*#REF!</f>
        <v>#REF!</v>
      </c>
      <c r="V402" s="2" t="e">
        <f>VLOOKUP($AZ402,[1]sistem!$I$13:$L$14,3,FALSE)*#REF!</f>
        <v>#REF!</v>
      </c>
      <c r="W402" s="2" t="e">
        <f>VLOOKUP($AZ402,[1]sistem!$I$13:$L$14,4,FALSE)*#REF!</f>
        <v>#REF!</v>
      </c>
      <c r="X402" s="2" t="e">
        <f t="shared" si="129"/>
        <v>#REF!</v>
      </c>
      <c r="Y402" s="2" t="e">
        <f t="shared" si="130"/>
        <v>#REF!</v>
      </c>
      <c r="Z402" s="2" t="e">
        <f t="shared" si="131"/>
        <v>#REF!</v>
      </c>
      <c r="AA402" s="2" t="e">
        <f t="shared" si="132"/>
        <v>#REF!</v>
      </c>
      <c r="AB402" s="2">
        <f>VLOOKUP(AZ402,[1]sistem!$I$18:$J$19,2,FALSE)</f>
        <v>14</v>
      </c>
      <c r="AC402" s="2">
        <v>0.25</v>
      </c>
      <c r="AD402" s="2">
        <f>VLOOKUP($Q402,[1]sistem!$I$3:$M$10,5,FALSE)</f>
        <v>2</v>
      </c>
      <c r="AG402" s="2" t="e">
        <f>(#REF!+#REF!)*AB402</f>
        <v>#REF!</v>
      </c>
      <c r="AH402" s="2">
        <f>VLOOKUP($Q402,[1]sistem!$I$3:$N$10,6,FALSE)</f>
        <v>3</v>
      </c>
      <c r="AI402" s="2">
        <v>2</v>
      </c>
      <c r="AJ402" s="2">
        <f t="shared" si="133"/>
        <v>6</v>
      </c>
      <c r="AK402" s="2">
        <f>VLOOKUP($AZ402,[1]sistem!$I$18:$K$19,3,FALSE)</f>
        <v>14</v>
      </c>
      <c r="AL402" s="2" t="e">
        <f>AK402*#REF!</f>
        <v>#REF!</v>
      </c>
      <c r="AM402" s="2" t="e">
        <f t="shared" si="134"/>
        <v>#REF!</v>
      </c>
      <c r="AN402" s="2">
        <f t="shared" ref="AN402:AN465" si="144">IF(AZ402="s",25,25)</f>
        <v>25</v>
      </c>
      <c r="AO402" s="2" t="e">
        <f t="shared" si="135"/>
        <v>#REF!</v>
      </c>
      <c r="AP402" s="2" t="e">
        <f>ROUND(AO402-#REF!,0)</f>
        <v>#REF!</v>
      </c>
      <c r="AQ402" s="2">
        <f>IF(AZ402="s",IF(Q402=0,0,
IF(Q402=1,#REF!*4*4,
IF(Q402=2,0,
IF(Q402=3,#REF!*4*2,
IF(Q402=4,0,
IF(Q402=5,0,
IF(Q402=6,0,
IF(Q402=7,0)))))))),
IF(AZ402="t",
IF(Q402=0,0,
IF(Q402=1,#REF!*4*4*0.8,
IF(Q402=2,0,
IF(Q402=3,#REF!*4*2*0.8,
IF(Q402=4,0,
IF(Q402=5,0,
IF(Q402=6,0,
IF(Q402=7,0))))))))))</f>
        <v>0</v>
      </c>
      <c r="AR402" s="2" t="e">
        <f>IF(AZ402="s",
IF(Q402=0,0,
IF(Q402=1,0,
IF(Q402=2,#REF!*4*2,
IF(Q402=3,#REF!*4,
IF(Q402=4,#REF!*4,
IF(Q402=5,0,
IF(Q402=6,0,
IF(Q402=7,#REF!*4)))))))),
IF(AZ402="t",
IF(Q402=0,0,
IF(Q402=1,0,
IF(Q402=2,#REF!*4*2*0.8,
IF(Q402=3,#REF!*4*0.8,
IF(Q402=4,#REF!*4*0.8,
IF(Q402=5,0,
IF(Q402=6,0,
IF(Q402=7,#REF!*4))))))))))</f>
        <v>#REF!</v>
      </c>
      <c r="AS402" s="2" t="e">
        <f>IF(AZ402="s",
IF(Q402=0,0,
IF(Q402=1,#REF!*2,
IF(Q402=2,#REF!*2,
IF(Q402=3,#REF!*2,
IF(Q402=4,#REF!*2,
IF(Q402=5,#REF!*2,
IF(Q402=6,#REF!*2,
IF(Q402=7,#REF!*2)))))))),
IF(AZ402="t",
IF(Q402=0,#REF!*2*0.8,
IF(Q402=1,#REF!*2*0.8,
IF(Q402=2,#REF!*2*0.8,
IF(Q402=3,#REF!*2*0.8,
IF(Q402=4,#REF!*2*0.8,
IF(Q402=5,#REF!*2*0.8,
IF(Q402=6,#REF!*1*0.8,
IF(Q402=7,#REF!*2))))))))))</f>
        <v>#REF!</v>
      </c>
      <c r="AT402" s="2" t="e">
        <f t="shared" si="136"/>
        <v>#REF!</v>
      </c>
      <c r="AU402" s="2" t="e">
        <f>IF(AZ402="s",
IF(Q402=0,0,
IF(Q402=1,(14-2)*(#REF!+#REF!)/4*4,
IF(Q402=2,(14-2)*(#REF!+#REF!)/4*2,
IF(Q402=3,(14-2)*(#REF!+#REF!)/4*3,
IF(Q402=4,(14-2)*(#REF!+#REF!)/4,
IF(Q402=5,(14-2)*#REF!/4,
IF(Q402=6,0,
IF(Q402=7,(14)*#REF!)))))))),
IF(AZ402="t",
IF(Q402=0,0,
IF(Q402=1,(11-2)*(#REF!+#REF!)/4*4,
IF(Q402=2,(11-2)*(#REF!+#REF!)/4*2,
IF(Q402=3,(11-2)*(#REF!+#REF!)/4*3,
IF(Q402=4,(11-2)*(#REF!+#REF!)/4,
IF(Q402=5,(11-2)*#REF!/4,
IF(Q402=6,0,
IF(Q402=7,(11)*#REF!))))))))))</f>
        <v>#REF!</v>
      </c>
      <c r="AV402" s="2" t="e">
        <f t="shared" si="137"/>
        <v>#REF!</v>
      </c>
      <c r="AW402" s="2">
        <f t="shared" si="138"/>
        <v>12</v>
      </c>
      <c r="AX402" s="2">
        <f t="shared" si="139"/>
        <v>6</v>
      </c>
      <c r="AY402" s="2" t="e">
        <f t="shared" si="140"/>
        <v>#REF!</v>
      </c>
      <c r="AZ402" s="2" t="s">
        <v>63</v>
      </c>
      <c r="BA402" s="2" t="e">
        <f>IF(BG402="A",0,IF(AZ402="s",14*#REF!,IF(AZ402="T",11*#REF!,"HATA")))</f>
        <v>#REF!</v>
      </c>
      <c r="BB402" s="2" t="e">
        <f t="shared" si="141"/>
        <v>#REF!</v>
      </c>
      <c r="BC402" s="2" t="e">
        <f t="shared" si="142"/>
        <v>#REF!</v>
      </c>
      <c r="BD402" s="2" t="e">
        <f>IF(BC402-#REF!=0,"DOĞRU","YANLIŞ")</f>
        <v>#REF!</v>
      </c>
      <c r="BE402" s="2" t="e">
        <f>#REF!-BC402</f>
        <v>#REF!</v>
      </c>
      <c r="BF402" s="2">
        <v>0</v>
      </c>
      <c r="BH402" s="2">
        <v>0</v>
      </c>
      <c r="BJ402" s="2">
        <v>2</v>
      </c>
      <c r="BL402" s="7" t="e">
        <f>#REF!*14</f>
        <v>#REF!</v>
      </c>
      <c r="BM402" s="9"/>
      <c r="BN402" s="8"/>
      <c r="BO402" s="13"/>
      <c r="BP402" s="13"/>
      <c r="BQ402" s="13"/>
      <c r="BR402" s="13"/>
      <c r="BS402" s="13"/>
      <c r="BT402" s="10"/>
      <c r="BU402" s="11"/>
      <c r="BV402" s="12"/>
      <c r="CC402" s="51"/>
      <c r="CD402" s="51"/>
      <c r="CE402" s="51"/>
      <c r="CF402" s="52"/>
      <c r="CG402" s="52"/>
      <c r="CH402" s="52"/>
      <c r="CI402" s="52"/>
      <c r="CJ402" s="42"/>
      <c r="CK402" s="42"/>
    </row>
    <row r="403" spans="1:89" hidden="1" x14ac:dyDescent="0.25">
      <c r="A403" s="2" t="s">
        <v>345</v>
      </c>
      <c r="B403" s="2" t="s">
        <v>346</v>
      </c>
      <c r="C403" s="2" t="s">
        <v>346</v>
      </c>
      <c r="D403" s="4" t="s">
        <v>60</v>
      </c>
      <c r="E403" s="4" t="s">
        <v>60</v>
      </c>
      <c r="F403" s="5" t="e">
        <f>IF(AZ403="S",
IF(#REF!+BH403=2012,
IF(#REF!=1,"12-13/1",
IF(#REF!=2,"12-13/2",
IF(#REF!=3,"13-14/1",
IF(#REF!=4,"13-14/2","Hata1")))),
IF(#REF!+BH403=2013,
IF(#REF!=1,"13-14/1",
IF(#REF!=2,"13-14/2",
IF(#REF!=3,"14-15/1",
IF(#REF!=4,"14-15/2","Hata2")))),
IF(#REF!+BH403=2014,
IF(#REF!=1,"14-15/1",
IF(#REF!=2,"14-15/2",
IF(#REF!=3,"15-16/1",
IF(#REF!=4,"15-16/2","Hata3")))),
IF(#REF!+BH403=2015,
IF(#REF!=1,"15-16/1",
IF(#REF!=2,"15-16/2",
IF(#REF!=3,"16-17/1",
IF(#REF!=4,"16-17/2","Hata4")))),
IF(#REF!+BH403=2016,
IF(#REF!=1,"16-17/1",
IF(#REF!=2,"16-17/2",
IF(#REF!=3,"17-18/1",
IF(#REF!=4,"17-18/2","Hata5")))),
IF(#REF!+BH403=2017,
IF(#REF!=1,"17-18/1",
IF(#REF!=2,"17-18/2",
IF(#REF!=3,"18-19/1",
IF(#REF!=4,"18-19/2","Hata6")))),
IF(#REF!+BH403=2018,
IF(#REF!=1,"18-19/1",
IF(#REF!=2,"18-19/2",
IF(#REF!=3,"19-20/1",
IF(#REF!=4,"19-20/2","Hata7")))),
IF(#REF!+BH403=2019,
IF(#REF!=1,"19-20/1",
IF(#REF!=2,"19-20/2",
IF(#REF!=3,"20-21/1",
IF(#REF!=4,"20-21/2","Hata8")))),
IF(#REF!+BH403=2020,
IF(#REF!=1,"20-21/1",
IF(#REF!=2,"20-21/2",
IF(#REF!=3,"21-22/1",
IF(#REF!=4,"21-22/2","Hata9")))),
IF(#REF!+BH403=2021,
IF(#REF!=1,"21-22/1",
IF(#REF!=2,"21-22/2",
IF(#REF!=3,"22-23/1",
IF(#REF!=4,"22-23/2","Hata10")))),
IF(#REF!+BH403=2022,
IF(#REF!=1,"22-23/1",
IF(#REF!=2,"22-23/2",
IF(#REF!=3,"23-24/1",
IF(#REF!=4,"23-24/2","Hata11")))),
IF(#REF!+BH403=2023,
IF(#REF!=1,"23-24/1",
IF(#REF!=2,"23-24/2",
IF(#REF!=3,"24-25/1",
IF(#REF!=4,"24-25/2","Hata12")))),
)))))))))))),
IF(AZ403="T",
IF(#REF!+BH403=2012,
IF(#REF!=1,"12-13/1",
IF(#REF!=2,"12-13/2",
IF(#REF!=3,"12-13/3",
IF(#REF!=4,"13-14/1",
IF(#REF!=5,"13-14/2",
IF(#REF!=6,"13-14/3","Hata1")))))),
IF(#REF!+BH403=2013,
IF(#REF!=1,"13-14/1",
IF(#REF!=2,"13-14/2",
IF(#REF!=3,"13-14/3",
IF(#REF!=4,"14-15/1",
IF(#REF!=5,"14-15/2",
IF(#REF!=6,"14-15/3","Hata2")))))),
IF(#REF!+BH403=2014,
IF(#REF!=1,"14-15/1",
IF(#REF!=2,"14-15/2",
IF(#REF!=3,"14-15/3",
IF(#REF!=4,"15-16/1",
IF(#REF!=5,"15-16/2",
IF(#REF!=6,"15-16/3","Hata3")))))),
IF(AND(#REF!+#REF!&gt;2014,#REF!+#REF!&lt;2015,BH403=1),
IF(#REF!=0.1,"14-15/0.1",
IF(#REF!=0.2,"14-15/0.2",
IF(#REF!=0.3,"14-15/0.3","Hata4"))),
IF(#REF!+BH403=2015,
IF(#REF!=1,"15-16/1",
IF(#REF!=2,"15-16/2",
IF(#REF!=3,"15-16/3",
IF(#REF!=4,"16-17/1",
IF(#REF!=5,"16-17/2",
IF(#REF!=6,"16-17/3","Hata5")))))),
IF(#REF!+BH403=2016,
IF(#REF!=1,"16-17/1",
IF(#REF!=2,"16-17/2",
IF(#REF!=3,"16-17/3",
IF(#REF!=4,"17-18/1",
IF(#REF!=5,"17-18/2",
IF(#REF!=6,"17-18/3","Hata6")))))),
IF(#REF!+BH403=2017,
IF(#REF!=1,"17-18/1",
IF(#REF!=2,"17-18/2",
IF(#REF!=3,"17-18/3",
IF(#REF!=4,"18-19/1",
IF(#REF!=5,"18-19/2",
IF(#REF!=6,"18-19/3","Hata7")))))),
IF(#REF!+BH403=2018,
IF(#REF!=1,"18-19/1",
IF(#REF!=2,"18-19/2",
IF(#REF!=3,"18-19/3",
IF(#REF!=4,"19-20/1",
IF(#REF!=5," 19-20/2",
IF(#REF!=6,"19-20/3","Hata8")))))),
IF(#REF!+BH403=2019,
IF(#REF!=1,"19-20/1",
IF(#REF!=2,"19-20/2",
IF(#REF!=3,"19-20/3",
IF(#REF!=4,"20-21/1",
IF(#REF!=5,"20-21/2",
IF(#REF!=6,"20-21/3","Hata9")))))),
IF(#REF!+BH403=2020,
IF(#REF!=1,"20-21/1",
IF(#REF!=2,"20-21/2",
IF(#REF!=3,"20-21/3",
IF(#REF!=4,"21-22/1",
IF(#REF!=5,"21-22/2",
IF(#REF!=6,"21-22/3","Hata10")))))),
IF(#REF!+BH403=2021,
IF(#REF!=1,"21-22/1",
IF(#REF!=2,"21-22/2",
IF(#REF!=3,"21-22/3",
IF(#REF!=4,"22-23/1",
IF(#REF!=5,"22-23/2",
IF(#REF!=6,"22-23/3","Hata11")))))),
IF(#REF!+BH403=2022,
IF(#REF!=1,"22-23/1",
IF(#REF!=2,"22-23/2",
IF(#REF!=3,"22-23/3",
IF(#REF!=4,"23-24/1",
IF(#REF!=5,"23-24/2",
IF(#REF!=6,"23-24/3","Hata12")))))),
IF(#REF!+BH403=2023,
IF(#REF!=1,"23-24/1",
IF(#REF!=2,"23-24/2",
IF(#REF!=3,"23-24/3",
IF(#REF!=4,"24-25/1",
IF(#REF!=5,"24-25/2",
IF(#REF!=6,"24-25/3","Hata13")))))),
))))))))))))))
)</f>
        <v>#REF!</v>
      </c>
      <c r="G403" s="4"/>
      <c r="H403" s="2" t="s">
        <v>106</v>
      </c>
      <c r="I403" s="2">
        <v>5596150</v>
      </c>
      <c r="J403" s="2" t="s">
        <v>107</v>
      </c>
      <c r="Q403" s="5">
        <v>4</v>
      </c>
      <c r="R403" s="2">
        <f>VLOOKUP($Q403,[1]sistem!$I$3:$L$10,2,FALSE)</f>
        <v>0</v>
      </c>
      <c r="S403" s="2">
        <f>VLOOKUP($Q403,[1]sistem!$I$3:$L$10,3,FALSE)</f>
        <v>1</v>
      </c>
      <c r="T403" s="2">
        <f>VLOOKUP($Q403,[1]sistem!$I$3:$L$10,4,FALSE)</f>
        <v>1</v>
      </c>
      <c r="U403" s="2" t="e">
        <f>VLOOKUP($AZ403,[1]sistem!$I$13:$L$14,2,FALSE)*#REF!</f>
        <v>#REF!</v>
      </c>
      <c r="V403" s="2" t="e">
        <f>VLOOKUP($AZ403,[1]sistem!$I$13:$L$14,3,FALSE)*#REF!</f>
        <v>#REF!</v>
      </c>
      <c r="W403" s="2" t="e">
        <f>VLOOKUP($AZ403,[1]sistem!$I$13:$L$14,4,FALSE)*#REF!</f>
        <v>#REF!</v>
      </c>
      <c r="X403" s="2" t="e">
        <f t="shared" si="129"/>
        <v>#REF!</v>
      </c>
      <c r="Y403" s="2" t="e">
        <f t="shared" si="130"/>
        <v>#REF!</v>
      </c>
      <c r="Z403" s="2" t="e">
        <f t="shared" si="131"/>
        <v>#REF!</v>
      </c>
      <c r="AA403" s="2" t="e">
        <f t="shared" si="132"/>
        <v>#REF!</v>
      </c>
      <c r="AB403" s="2">
        <f>VLOOKUP(AZ403,[1]sistem!$I$18:$J$19,2,FALSE)</f>
        <v>14</v>
      </c>
      <c r="AC403" s="2">
        <v>0.25</v>
      </c>
      <c r="AD403" s="2">
        <f>VLOOKUP($Q403,[1]sistem!$I$3:$M$10,5,FALSE)</f>
        <v>1</v>
      </c>
      <c r="AE403" s="2">
        <v>1</v>
      </c>
      <c r="AG403" s="2">
        <f>AE403*AK403</f>
        <v>14</v>
      </c>
      <c r="AH403" s="2">
        <f>VLOOKUP($Q403,[1]sistem!$I$3:$N$10,6,FALSE)</f>
        <v>2</v>
      </c>
      <c r="AI403" s="2">
        <v>2</v>
      </c>
      <c r="AJ403" s="2">
        <f t="shared" si="133"/>
        <v>4</v>
      </c>
      <c r="AK403" s="2">
        <f>VLOOKUP($AZ403,[1]sistem!$I$18:$K$19,3,FALSE)</f>
        <v>14</v>
      </c>
      <c r="AL403" s="2" t="e">
        <f>AK403*#REF!</f>
        <v>#REF!</v>
      </c>
      <c r="AM403" s="2" t="e">
        <f t="shared" si="134"/>
        <v>#REF!</v>
      </c>
      <c r="AN403" s="2">
        <f t="shared" si="144"/>
        <v>25</v>
      </c>
      <c r="AO403" s="2" t="e">
        <f t="shared" si="135"/>
        <v>#REF!</v>
      </c>
      <c r="AP403" s="2" t="e">
        <f>ROUND(AO403-#REF!,0)</f>
        <v>#REF!</v>
      </c>
      <c r="AQ403" s="2">
        <f>IF(AZ403="s",IF(Q403=0,0,
IF(Q403=1,#REF!*4*4,
IF(Q403=2,0,
IF(Q403=3,#REF!*4*2,
IF(Q403=4,0,
IF(Q403=5,0,
IF(Q403=6,0,
IF(Q403=7,0)))))))),
IF(AZ403="t",
IF(Q403=0,0,
IF(Q403=1,#REF!*4*4*0.8,
IF(Q403=2,0,
IF(Q403=3,#REF!*4*2*0.8,
IF(Q403=4,0,
IF(Q403=5,0,
IF(Q403=6,0,
IF(Q403=7,0))))))))))</f>
        <v>0</v>
      </c>
      <c r="AR403" s="2" t="e">
        <f>IF(AZ403="s",
IF(Q403=0,0,
IF(Q403=1,0,
IF(Q403=2,#REF!*4*2,
IF(Q403=3,#REF!*4,
IF(Q403=4,#REF!*4,
IF(Q403=5,0,
IF(Q403=6,0,
IF(Q403=7,#REF!*4)))))))),
IF(AZ403="t",
IF(Q403=0,0,
IF(Q403=1,0,
IF(Q403=2,#REF!*4*2*0.8,
IF(Q403=3,#REF!*4*0.8,
IF(Q403=4,#REF!*4*0.8,
IF(Q403=5,0,
IF(Q403=6,0,
IF(Q403=7,#REF!*4))))))))))</f>
        <v>#REF!</v>
      </c>
      <c r="AS403" s="2" t="e">
        <f>IF(AZ403="s",
IF(Q403=0,0,
IF(Q403=1,#REF!*2,
IF(Q403=2,#REF!*2,
IF(Q403=3,#REF!*2,
IF(Q403=4,#REF!*2,
IF(Q403=5,#REF!*2,
IF(Q403=6,#REF!*2,
IF(Q403=7,#REF!*2)))))))),
IF(AZ403="t",
IF(Q403=0,#REF!*2*0.8,
IF(Q403=1,#REF!*2*0.8,
IF(Q403=2,#REF!*2*0.8,
IF(Q403=3,#REF!*2*0.8,
IF(Q403=4,#REF!*2*0.8,
IF(Q403=5,#REF!*2*0.8,
IF(Q403=6,#REF!*1*0.8,
IF(Q403=7,#REF!*2))))))))))</f>
        <v>#REF!</v>
      </c>
      <c r="AT403" s="2" t="e">
        <f t="shared" si="136"/>
        <v>#REF!</v>
      </c>
      <c r="AU403" s="2" t="e">
        <f>IF(AZ403="s",
IF(Q403=0,0,
IF(Q403=1,(14-2)*(#REF!+#REF!)/4*4,
IF(Q403=2,(14-2)*(#REF!+#REF!)/4*2,
IF(Q403=3,(14-2)*(#REF!+#REF!)/4*3,
IF(Q403=4,(14-2)*(#REF!+#REF!)/4,
IF(Q403=5,(14-2)*#REF!/4,
IF(Q403=6,0,
IF(Q403=7,(14)*#REF!)))))))),
IF(AZ403="t",
IF(Q403=0,0,
IF(Q403=1,(11-2)*(#REF!+#REF!)/4*4,
IF(Q403=2,(11-2)*(#REF!+#REF!)/4*2,
IF(Q403=3,(11-2)*(#REF!+#REF!)/4*3,
IF(Q403=4,(11-2)*(#REF!+#REF!)/4,
IF(Q403=5,(11-2)*#REF!/4,
IF(Q403=6,0,
IF(Q403=7,(11)*#REF!))))))))))</f>
        <v>#REF!</v>
      </c>
      <c r="AV403" s="2" t="e">
        <f t="shared" si="137"/>
        <v>#REF!</v>
      </c>
      <c r="AW403" s="2">
        <f t="shared" si="138"/>
        <v>8</v>
      </c>
      <c r="AX403" s="2">
        <f t="shared" si="139"/>
        <v>4</v>
      </c>
      <c r="AY403" s="2" t="e">
        <f t="shared" si="140"/>
        <v>#REF!</v>
      </c>
      <c r="AZ403" s="2" t="s">
        <v>63</v>
      </c>
      <c r="BA403" s="2" t="e">
        <f>IF(BG403="A",0,IF(AZ403="s",14*#REF!,IF(AZ403="T",11*#REF!,"HATA")))</f>
        <v>#REF!</v>
      </c>
      <c r="BB403" s="2" t="e">
        <f t="shared" si="141"/>
        <v>#REF!</v>
      </c>
      <c r="BC403" s="2" t="e">
        <f t="shared" si="142"/>
        <v>#REF!</v>
      </c>
      <c r="BD403" s="2" t="e">
        <f>IF(BC403-#REF!=0,"DOĞRU","YANLIŞ")</f>
        <v>#REF!</v>
      </c>
      <c r="BE403" s="2" t="e">
        <f>#REF!-BC403</f>
        <v>#REF!</v>
      </c>
      <c r="BF403" s="2">
        <v>0</v>
      </c>
      <c r="BH403" s="2">
        <v>0</v>
      </c>
      <c r="BJ403" s="2">
        <v>2</v>
      </c>
      <c r="BL403" s="7" t="e">
        <f>#REF!*14</f>
        <v>#REF!</v>
      </c>
      <c r="BM403" s="9"/>
      <c r="BN403" s="8"/>
      <c r="BO403" s="13"/>
      <c r="BP403" s="13"/>
      <c r="BQ403" s="13"/>
      <c r="BR403" s="13"/>
      <c r="BS403" s="13"/>
      <c r="BT403" s="10"/>
      <c r="BU403" s="11"/>
      <c r="BV403" s="12"/>
      <c r="CC403" s="41"/>
      <c r="CD403" s="41"/>
      <c r="CE403" s="41"/>
      <c r="CF403" s="42"/>
      <c r="CG403" s="42"/>
      <c r="CH403" s="42"/>
      <c r="CI403" s="42"/>
      <c r="CJ403" s="42"/>
      <c r="CK403" s="42"/>
    </row>
    <row r="404" spans="1:89" hidden="1" x14ac:dyDescent="0.25">
      <c r="A404" s="2" t="s">
        <v>448</v>
      </c>
      <c r="B404" s="2" t="s">
        <v>449</v>
      </c>
      <c r="C404" s="2" t="s">
        <v>449</v>
      </c>
      <c r="D404" s="4" t="s">
        <v>60</v>
      </c>
      <c r="E404" s="4" t="s">
        <v>60</v>
      </c>
      <c r="F404" s="5" t="e">
        <f>IF(AZ404="S",
IF(#REF!+BH404=2012,
IF(#REF!=1,"12-13/1",
IF(#REF!=2,"12-13/2",
IF(#REF!=3,"13-14/1",
IF(#REF!=4,"13-14/2","Hata1")))),
IF(#REF!+BH404=2013,
IF(#REF!=1,"13-14/1",
IF(#REF!=2,"13-14/2",
IF(#REF!=3,"14-15/1",
IF(#REF!=4,"14-15/2","Hata2")))),
IF(#REF!+BH404=2014,
IF(#REF!=1,"14-15/1",
IF(#REF!=2,"14-15/2",
IF(#REF!=3,"15-16/1",
IF(#REF!=4,"15-16/2","Hata3")))),
IF(#REF!+BH404=2015,
IF(#REF!=1,"15-16/1",
IF(#REF!=2,"15-16/2",
IF(#REF!=3,"16-17/1",
IF(#REF!=4,"16-17/2","Hata4")))),
IF(#REF!+BH404=2016,
IF(#REF!=1,"16-17/1",
IF(#REF!=2,"16-17/2",
IF(#REF!=3,"17-18/1",
IF(#REF!=4,"17-18/2","Hata5")))),
IF(#REF!+BH404=2017,
IF(#REF!=1,"17-18/1",
IF(#REF!=2,"17-18/2",
IF(#REF!=3,"18-19/1",
IF(#REF!=4,"18-19/2","Hata6")))),
IF(#REF!+BH404=2018,
IF(#REF!=1,"18-19/1",
IF(#REF!=2,"18-19/2",
IF(#REF!=3,"19-20/1",
IF(#REF!=4,"19-20/2","Hata7")))),
IF(#REF!+BH404=2019,
IF(#REF!=1,"19-20/1",
IF(#REF!=2,"19-20/2",
IF(#REF!=3,"20-21/1",
IF(#REF!=4,"20-21/2","Hata8")))),
IF(#REF!+BH404=2020,
IF(#REF!=1,"20-21/1",
IF(#REF!=2,"20-21/2",
IF(#REF!=3,"21-22/1",
IF(#REF!=4,"21-22/2","Hata9")))),
IF(#REF!+BH404=2021,
IF(#REF!=1,"21-22/1",
IF(#REF!=2,"21-22/2",
IF(#REF!=3,"22-23/1",
IF(#REF!=4,"22-23/2","Hata10")))),
IF(#REF!+BH404=2022,
IF(#REF!=1,"22-23/1",
IF(#REF!=2,"22-23/2",
IF(#REF!=3,"23-24/1",
IF(#REF!=4,"23-24/2","Hata11")))),
IF(#REF!+BH404=2023,
IF(#REF!=1,"23-24/1",
IF(#REF!=2,"23-24/2",
IF(#REF!=3,"24-25/1",
IF(#REF!=4,"24-25/2","Hata12")))),
)))))))))))),
IF(AZ404="T",
IF(#REF!+BH404=2012,
IF(#REF!=1,"12-13/1",
IF(#REF!=2,"12-13/2",
IF(#REF!=3,"12-13/3",
IF(#REF!=4,"13-14/1",
IF(#REF!=5,"13-14/2",
IF(#REF!=6,"13-14/3","Hata1")))))),
IF(#REF!+BH404=2013,
IF(#REF!=1,"13-14/1",
IF(#REF!=2,"13-14/2",
IF(#REF!=3,"13-14/3",
IF(#REF!=4,"14-15/1",
IF(#REF!=5,"14-15/2",
IF(#REF!=6,"14-15/3","Hata2")))))),
IF(#REF!+BH404=2014,
IF(#REF!=1,"14-15/1",
IF(#REF!=2,"14-15/2",
IF(#REF!=3,"14-15/3",
IF(#REF!=4,"15-16/1",
IF(#REF!=5,"15-16/2",
IF(#REF!=6,"15-16/3","Hata3")))))),
IF(AND(#REF!+#REF!&gt;2014,#REF!+#REF!&lt;2015,BH404=1),
IF(#REF!=0.1,"14-15/0.1",
IF(#REF!=0.2,"14-15/0.2",
IF(#REF!=0.3,"14-15/0.3","Hata4"))),
IF(#REF!+BH404=2015,
IF(#REF!=1,"15-16/1",
IF(#REF!=2,"15-16/2",
IF(#REF!=3,"15-16/3",
IF(#REF!=4,"16-17/1",
IF(#REF!=5,"16-17/2",
IF(#REF!=6,"16-17/3","Hata5")))))),
IF(#REF!+BH404=2016,
IF(#REF!=1,"16-17/1",
IF(#REF!=2,"16-17/2",
IF(#REF!=3,"16-17/3",
IF(#REF!=4,"17-18/1",
IF(#REF!=5,"17-18/2",
IF(#REF!=6,"17-18/3","Hata6")))))),
IF(#REF!+BH404=2017,
IF(#REF!=1,"17-18/1",
IF(#REF!=2,"17-18/2",
IF(#REF!=3,"17-18/3",
IF(#REF!=4,"18-19/1",
IF(#REF!=5,"18-19/2",
IF(#REF!=6,"18-19/3","Hata7")))))),
IF(#REF!+BH404=2018,
IF(#REF!=1,"18-19/1",
IF(#REF!=2,"18-19/2",
IF(#REF!=3,"18-19/3",
IF(#REF!=4,"19-20/1",
IF(#REF!=5," 19-20/2",
IF(#REF!=6,"19-20/3","Hata8")))))),
IF(#REF!+BH404=2019,
IF(#REF!=1,"19-20/1",
IF(#REF!=2,"19-20/2",
IF(#REF!=3,"19-20/3",
IF(#REF!=4,"20-21/1",
IF(#REF!=5,"20-21/2",
IF(#REF!=6,"20-21/3","Hata9")))))),
IF(#REF!+BH404=2020,
IF(#REF!=1,"20-21/1",
IF(#REF!=2,"20-21/2",
IF(#REF!=3,"20-21/3",
IF(#REF!=4,"21-22/1",
IF(#REF!=5,"21-22/2",
IF(#REF!=6,"21-22/3","Hata10")))))),
IF(#REF!+BH404=2021,
IF(#REF!=1,"21-22/1",
IF(#REF!=2,"21-22/2",
IF(#REF!=3,"21-22/3",
IF(#REF!=4,"22-23/1",
IF(#REF!=5,"22-23/2",
IF(#REF!=6,"22-23/3","Hata11")))))),
IF(#REF!+BH404=2022,
IF(#REF!=1,"22-23/1",
IF(#REF!=2,"22-23/2",
IF(#REF!=3,"22-23/3",
IF(#REF!=4,"23-24/1",
IF(#REF!=5,"23-24/2",
IF(#REF!=6,"23-24/3","Hata12")))))),
IF(#REF!+BH404=2023,
IF(#REF!=1,"23-24/1",
IF(#REF!=2,"23-24/2",
IF(#REF!=3,"23-24/3",
IF(#REF!=4,"24-25/1",
IF(#REF!=5,"24-25/2",
IF(#REF!=6,"24-25/3","Hata13")))))),
))))))))))))))
)</f>
        <v>#REF!</v>
      </c>
      <c r="G404" s="4"/>
      <c r="H404" s="2" t="s">
        <v>106</v>
      </c>
      <c r="I404" s="2">
        <v>5596150</v>
      </c>
      <c r="J404" s="2" t="s">
        <v>107</v>
      </c>
      <c r="Q404" s="5">
        <v>0</v>
      </c>
      <c r="R404" s="2">
        <f>VLOOKUP($Q404,[1]sistem!$I$3:$L$10,2,FALSE)</f>
        <v>0</v>
      </c>
      <c r="S404" s="2">
        <f>VLOOKUP($Q404,[1]sistem!$I$3:$L$10,3,FALSE)</f>
        <v>0</v>
      </c>
      <c r="T404" s="2">
        <f>VLOOKUP($Q404,[1]sistem!$I$3:$L$10,4,FALSE)</f>
        <v>0</v>
      </c>
      <c r="U404" s="2" t="e">
        <f>VLOOKUP($AZ404,[1]sistem!$I$13:$L$14,2,FALSE)*#REF!</f>
        <v>#REF!</v>
      </c>
      <c r="V404" s="2" t="e">
        <f>VLOOKUP($AZ404,[1]sistem!$I$13:$L$14,3,FALSE)*#REF!</f>
        <v>#REF!</v>
      </c>
      <c r="W404" s="2" t="e">
        <f>VLOOKUP($AZ404,[1]sistem!$I$13:$L$14,4,FALSE)*#REF!</f>
        <v>#REF!</v>
      </c>
      <c r="X404" s="2" t="e">
        <f t="shared" si="129"/>
        <v>#REF!</v>
      </c>
      <c r="Y404" s="2" t="e">
        <f t="shared" si="130"/>
        <v>#REF!</v>
      </c>
      <c r="Z404" s="2" t="e">
        <f t="shared" si="131"/>
        <v>#REF!</v>
      </c>
      <c r="AA404" s="2" t="e">
        <f t="shared" si="132"/>
        <v>#REF!</v>
      </c>
      <c r="AB404" s="2">
        <f>VLOOKUP(AZ404,[1]sistem!$I$18:$J$19,2,FALSE)</f>
        <v>14</v>
      </c>
      <c r="AC404" s="2">
        <v>0.25</v>
      </c>
      <c r="AD404" s="2">
        <f>VLOOKUP($Q404,[1]sistem!$I$3:$M$10,5,FALSE)</f>
        <v>0</v>
      </c>
      <c r="AG404" s="2" t="e">
        <f>(#REF!+#REF!)*AB404</f>
        <v>#REF!</v>
      </c>
      <c r="AH404" s="2">
        <f>VLOOKUP($Q404,[1]sistem!$I$3:$N$10,6,FALSE)</f>
        <v>0</v>
      </c>
      <c r="AI404" s="2">
        <v>2</v>
      </c>
      <c r="AJ404" s="2">
        <f t="shared" si="133"/>
        <v>0</v>
      </c>
      <c r="AK404" s="2">
        <f>VLOOKUP($AZ404,[1]sistem!$I$18:$K$19,3,FALSE)</f>
        <v>14</v>
      </c>
      <c r="AL404" s="2" t="e">
        <f>AK404*#REF!</f>
        <v>#REF!</v>
      </c>
      <c r="AM404" s="2" t="e">
        <f t="shared" si="134"/>
        <v>#REF!</v>
      </c>
      <c r="AN404" s="2">
        <f t="shared" si="144"/>
        <v>25</v>
      </c>
      <c r="AO404" s="2" t="e">
        <f t="shared" si="135"/>
        <v>#REF!</v>
      </c>
      <c r="AP404" s="2" t="e">
        <f>ROUND(AO404-#REF!,0)</f>
        <v>#REF!</v>
      </c>
      <c r="AQ404" s="2">
        <f>IF(AZ404="s",IF(Q404=0,0,
IF(Q404=1,#REF!*4*4,
IF(Q404=2,0,
IF(Q404=3,#REF!*4*2,
IF(Q404=4,0,
IF(Q404=5,0,
IF(Q404=6,0,
IF(Q404=7,0)))))))),
IF(AZ404="t",
IF(Q404=0,0,
IF(Q404=1,#REF!*4*4*0.8,
IF(Q404=2,0,
IF(Q404=3,#REF!*4*2*0.8,
IF(Q404=4,0,
IF(Q404=5,0,
IF(Q404=6,0,
IF(Q404=7,0))))))))))</f>
        <v>0</v>
      </c>
      <c r="AR404" s="2">
        <f>IF(AZ404="s",
IF(Q404=0,0,
IF(Q404=1,0,
IF(Q404=2,#REF!*4*2,
IF(Q404=3,#REF!*4,
IF(Q404=4,#REF!*4,
IF(Q404=5,0,
IF(Q404=6,0,
IF(Q404=7,#REF!*4)))))))),
IF(AZ404="t",
IF(Q404=0,0,
IF(Q404=1,0,
IF(Q404=2,#REF!*4*2*0.8,
IF(Q404=3,#REF!*4*0.8,
IF(Q404=4,#REF!*4*0.8,
IF(Q404=5,0,
IF(Q404=6,0,
IF(Q404=7,#REF!*4))))))))))</f>
        <v>0</v>
      </c>
      <c r="AS404" s="2">
        <f>IF(AZ404="s",
IF(Q404=0,0,
IF(Q404=1,#REF!*2,
IF(Q404=2,#REF!*2,
IF(Q404=3,#REF!*2,
IF(Q404=4,#REF!*2,
IF(Q404=5,#REF!*2,
IF(Q404=6,#REF!*2,
IF(Q404=7,#REF!*2)))))))),
IF(AZ404="t",
IF(Q404=0,#REF!*2*0.8,
IF(Q404=1,#REF!*2*0.8,
IF(Q404=2,#REF!*2*0.8,
IF(Q404=3,#REF!*2*0.8,
IF(Q404=4,#REF!*2*0.8,
IF(Q404=5,#REF!*2*0.8,
IF(Q404=6,#REF!*1*0.8,
IF(Q404=7,#REF!*2))))))))))</f>
        <v>0</v>
      </c>
      <c r="AT404" s="2" t="e">
        <f t="shared" si="136"/>
        <v>#REF!</v>
      </c>
      <c r="AU404" s="2">
        <f>IF(AZ404="s",
IF(Q404=0,0,
IF(Q404=1,(14-2)*(#REF!+#REF!)/4*4,
IF(Q404=2,(14-2)*(#REF!+#REF!)/4*2,
IF(Q404=3,(14-2)*(#REF!+#REF!)/4*3,
IF(Q404=4,(14-2)*(#REF!+#REF!)/4,
IF(Q404=5,(14-2)*#REF!/4,
IF(Q404=6,0,
IF(Q404=7,(14)*#REF!)))))))),
IF(AZ404="t",
IF(Q404=0,0,
IF(Q404=1,(11-2)*(#REF!+#REF!)/4*4,
IF(Q404=2,(11-2)*(#REF!+#REF!)/4*2,
IF(Q404=3,(11-2)*(#REF!+#REF!)/4*3,
IF(Q404=4,(11-2)*(#REF!+#REF!)/4,
IF(Q404=5,(11-2)*#REF!/4,
IF(Q404=6,0,
IF(Q404=7,(11)*#REF!))))))))))</f>
        <v>0</v>
      </c>
      <c r="AV404" s="2" t="e">
        <f t="shared" si="137"/>
        <v>#REF!</v>
      </c>
      <c r="AW404" s="2">
        <f t="shared" si="138"/>
        <v>0</v>
      </c>
      <c r="AX404" s="2">
        <f t="shared" si="139"/>
        <v>0</v>
      </c>
      <c r="AY404" s="2">
        <f t="shared" si="140"/>
        <v>0</v>
      </c>
      <c r="AZ404" s="2" t="s">
        <v>63</v>
      </c>
      <c r="BA404" s="2" t="e">
        <f>IF(BG404="A",0,IF(AZ404="s",14*#REF!,IF(AZ404="T",11*#REF!,"HATA")))</f>
        <v>#REF!</v>
      </c>
      <c r="BB404" s="2" t="e">
        <f t="shared" si="141"/>
        <v>#REF!</v>
      </c>
      <c r="BC404" s="2" t="e">
        <f t="shared" si="142"/>
        <v>#REF!</v>
      </c>
      <c r="BD404" s="2" t="e">
        <f>IF(BC404-#REF!=0,"DOĞRU","YANLIŞ")</f>
        <v>#REF!</v>
      </c>
      <c r="BE404" s="2" t="e">
        <f>#REF!-BC404</f>
        <v>#REF!</v>
      </c>
      <c r="BF404" s="2">
        <v>0</v>
      </c>
      <c r="BH404" s="2">
        <v>0</v>
      </c>
      <c r="BJ404" s="2">
        <v>0</v>
      </c>
      <c r="BL404" s="7" t="e">
        <f>#REF!*14</f>
        <v>#REF!</v>
      </c>
      <c r="BM404" s="9"/>
      <c r="BN404" s="8"/>
      <c r="BO404" s="13"/>
      <c r="BP404" s="13"/>
      <c r="BQ404" s="13"/>
      <c r="BR404" s="13"/>
      <c r="BS404" s="13"/>
      <c r="BT404" s="10"/>
      <c r="BU404" s="11"/>
      <c r="BV404" s="12"/>
      <c r="CC404" s="41"/>
      <c r="CD404" s="41"/>
      <c r="CE404" s="41"/>
      <c r="CF404" s="42"/>
      <c r="CG404" s="42"/>
      <c r="CH404" s="42"/>
      <c r="CI404" s="42"/>
      <c r="CJ404" s="42"/>
      <c r="CK404" s="42"/>
    </row>
    <row r="405" spans="1:89" hidden="1" x14ac:dyDescent="0.25">
      <c r="A405" s="2" t="s">
        <v>247</v>
      </c>
      <c r="B405" s="2" t="s">
        <v>248</v>
      </c>
      <c r="C405" s="2" t="s">
        <v>248</v>
      </c>
      <c r="D405" s="4" t="s">
        <v>171</v>
      </c>
      <c r="E405" s="4" t="s">
        <v>171</v>
      </c>
      <c r="F405" s="5" t="e">
        <f>IF(AZ405="S",
IF(#REF!+BH405=2012,
IF(#REF!=1,"12-13/1",
IF(#REF!=2,"12-13/2",
IF(#REF!=3,"13-14/1",
IF(#REF!=4,"13-14/2","Hata1")))),
IF(#REF!+BH405=2013,
IF(#REF!=1,"13-14/1",
IF(#REF!=2,"13-14/2",
IF(#REF!=3,"14-15/1",
IF(#REF!=4,"14-15/2","Hata2")))),
IF(#REF!+BH405=2014,
IF(#REF!=1,"14-15/1",
IF(#REF!=2,"14-15/2",
IF(#REF!=3,"15-16/1",
IF(#REF!=4,"15-16/2","Hata3")))),
IF(#REF!+BH405=2015,
IF(#REF!=1,"15-16/1",
IF(#REF!=2,"15-16/2",
IF(#REF!=3,"16-17/1",
IF(#REF!=4,"16-17/2","Hata4")))),
IF(#REF!+BH405=2016,
IF(#REF!=1,"16-17/1",
IF(#REF!=2,"16-17/2",
IF(#REF!=3,"17-18/1",
IF(#REF!=4,"17-18/2","Hata5")))),
IF(#REF!+BH405=2017,
IF(#REF!=1,"17-18/1",
IF(#REF!=2,"17-18/2",
IF(#REF!=3,"18-19/1",
IF(#REF!=4,"18-19/2","Hata6")))),
IF(#REF!+BH405=2018,
IF(#REF!=1,"18-19/1",
IF(#REF!=2,"18-19/2",
IF(#REF!=3,"19-20/1",
IF(#REF!=4,"19-20/2","Hata7")))),
IF(#REF!+BH405=2019,
IF(#REF!=1,"19-20/1",
IF(#REF!=2,"19-20/2",
IF(#REF!=3,"20-21/1",
IF(#REF!=4,"20-21/2","Hata8")))),
IF(#REF!+BH405=2020,
IF(#REF!=1,"20-21/1",
IF(#REF!=2,"20-21/2",
IF(#REF!=3,"21-22/1",
IF(#REF!=4,"21-22/2","Hata9")))),
IF(#REF!+BH405=2021,
IF(#REF!=1,"21-22/1",
IF(#REF!=2,"21-22/2",
IF(#REF!=3,"22-23/1",
IF(#REF!=4,"22-23/2","Hata10")))),
IF(#REF!+BH405=2022,
IF(#REF!=1,"22-23/1",
IF(#REF!=2,"22-23/2",
IF(#REF!=3,"23-24/1",
IF(#REF!=4,"23-24/2","Hata11")))),
IF(#REF!+BH405=2023,
IF(#REF!=1,"23-24/1",
IF(#REF!=2,"23-24/2",
IF(#REF!=3,"24-25/1",
IF(#REF!=4,"24-25/2","Hata12")))),
)))))))))))),
IF(AZ405="T",
IF(#REF!+BH405=2012,
IF(#REF!=1,"12-13/1",
IF(#REF!=2,"12-13/2",
IF(#REF!=3,"12-13/3",
IF(#REF!=4,"13-14/1",
IF(#REF!=5,"13-14/2",
IF(#REF!=6,"13-14/3","Hata1")))))),
IF(#REF!+BH405=2013,
IF(#REF!=1,"13-14/1",
IF(#REF!=2,"13-14/2",
IF(#REF!=3,"13-14/3",
IF(#REF!=4,"14-15/1",
IF(#REF!=5,"14-15/2",
IF(#REF!=6,"14-15/3","Hata2")))))),
IF(#REF!+BH405=2014,
IF(#REF!=1,"14-15/1",
IF(#REF!=2,"14-15/2",
IF(#REF!=3,"14-15/3",
IF(#REF!=4,"15-16/1",
IF(#REF!=5,"15-16/2",
IF(#REF!=6,"15-16/3","Hata3")))))),
IF(AND(#REF!+#REF!&gt;2014,#REF!+#REF!&lt;2015,BH405=1),
IF(#REF!=0.1,"14-15/0.1",
IF(#REF!=0.2,"14-15/0.2",
IF(#REF!=0.3,"14-15/0.3","Hata4"))),
IF(#REF!+BH405=2015,
IF(#REF!=1,"15-16/1",
IF(#REF!=2,"15-16/2",
IF(#REF!=3,"15-16/3",
IF(#REF!=4,"16-17/1",
IF(#REF!=5,"16-17/2",
IF(#REF!=6,"16-17/3","Hata5")))))),
IF(#REF!+BH405=2016,
IF(#REF!=1,"16-17/1",
IF(#REF!=2,"16-17/2",
IF(#REF!=3,"16-17/3",
IF(#REF!=4,"17-18/1",
IF(#REF!=5,"17-18/2",
IF(#REF!=6,"17-18/3","Hata6")))))),
IF(#REF!+BH405=2017,
IF(#REF!=1,"17-18/1",
IF(#REF!=2,"17-18/2",
IF(#REF!=3,"17-18/3",
IF(#REF!=4,"18-19/1",
IF(#REF!=5,"18-19/2",
IF(#REF!=6,"18-19/3","Hata7")))))),
IF(#REF!+BH405=2018,
IF(#REF!=1,"18-19/1",
IF(#REF!=2,"18-19/2",
IF(#REF!=3,"18-19/3",
IF(#REF!=4,"19-20/1",
IF(#REF!=5," 19-20/2",
IF(#REF!=6,"19-20/3","Hata8")))))),
IF(#REF!+BH405=2019,
IF(#REF!=1,"19-20/1",
IF(#REF!=2,"19-20/2",
IF(#REF!=3,"19-20/3",
IF(#REF!=4,"20-21/1",
IF(#REF!=5,"20-21/2",
IF(#REF!=6,"20-21/3","Hata9")))))),
IF(#REF!+BH405=2020,
IF(#REF!=1,"20-21/1",
IF(#REF!=2,"20-21/2",
IF(#REF!=3,"20-21/3",
IF(#REF!=4,"21-22/1",
IF(#REF!=5,"21-22/2",
IF(#REF!=6,"21-22/3","Hata10")))))),
IF(#REF!+BH405=2021,
IF(#REF!=1,"21-22/1",
IF(#REF!=2,"21-22/2",
IF(#REF!=3,"21-22/3",
IF(#REF!=4,"22-23/1",
IF(#REF!=5,"22-23/2",
IF(#REF!=6,"22-23/3","Hata11")))))),
IF(#REF!+BH405=2022,
IF(#REF!=1,"22-23/1",
IF(#REF!=2,"22-23/2",
IF(#REF!=3,"22-23/3",
IF(#REF!=4,"23-24/1",
IF(#REF!=5,"23-24/2",
IF(#REF!=6,"23-24/3","Hata12")))))),
IF(#REF!+BH405=2023,
IF(#REF!=1,"23-24/1",
IF(#REF!=2,"23-24/2",
IF(#REF!=3,"23-24/3",
IF(#REF!=4,"24-25/1",
IF(#REF!=5,"24-25/2",
IF(#REF!=6,"24-25/3","Hata13")))))),
))))))))))))))
)</f>
        <v>#REF!</v>
      </c>
      <c r="G405" s="4"/>
      <c r="H405" s="2" t="s">
        <v>106</v>
      </c>
      <c r="I405" s="2">
        <v>5596150</v>
      </c>
      <c r="J405" s="2" t="s">
        <v>107</v>
      </c>
      <c r="O405" s="2" t="s">
        <v>453</v>
      </c>
      <c r="P405" s="2" t="s">
        <v>453</v>
      </c>
      <c r="Q405" s="5">
        <v>4</v>
      </c>
      <c r="R405" s="2">
        <f>VLOOKUP($Q405,[1]sistem!$I$3:$L$10,2,FALSE)</f>
        <v>0</v>
      </c>
      <c r="S405" s="2">
        <f>VLOOKUP($Q405,[1]sistem!$I$3:$L$10,3,FALSE)</f>
        <v>1</v>
      </c>
      <c r="T405" s="2">
        <f>VLOOKUP($Q405,[1]sistem!$I$3:$L$10,4,FALSE)</f>
        <v>1</v>
      </c>
      <c r="U405" s="2" t="e">
        <f>VLOOKUP($AZ405,[1]sistem!$I$13:$L$14,2,FALSE)*#REF!</f>
        <v>#REF!</v>
      </c>
      <c r="V405" s="2" t="e">
        <f>VLOOKUP($AZ405,[1]sistem!$I$13:$L$14,3,FALSE)*#REF!</f>
        <v>#REF!</v>
      </c>
      <c r="W405" s="2" t="e">
        <f>VLOOKUP($AZ405,[1]sistem!$I$13:$L$14,4,FALSE)*#REF!</f>
        <v>#REF!</v>
      </c>
      <c r="X405" s="2" t="e">
        <f t="shared" si="129"/>
        <v>#REF!</v>
      </c>
      <c r="Y405" s="2" t="e">
        <f t="shared" si="130"/>
        <v>#REF!</v>
      </c>
      <c r="Z405" s="2" t="e">
        <f t="shared" si="131"/>
        <v>#REF!</v>
      </c>
      <c r="AA405" s="2" t="e">
        <f t="shared" si="132"/>
        <v>#REF!</v>
      </c>
      <c r="AB405" s="2">
        <f>VLOOKUP(AZ405,[1]sistem!$I$18:$J$19,2,FALSE)</f>
        <v>14</v>
      </c>
      <c r="AC405" s="2">
        <v>0.25</v>
      </c>
      <c r="AD405" s="2">
        <f>VLOOKUP($Q405,[1]sistem!$I$3:$M$10,5,FALSE)</f>
        <v>1</v>
      </c>
      <c r="AE405" s="2">
        <v>4</v>
      </c>
      <c r="AG405" s="2">
        <f>AE405*AK405</f>
        <v>56</v>
      </c>
      <c r="AH405" s="2">
        <f>VLOOKUP($Q405,[1]sistem!$I$3:$N$10,6,FALSE)</f>
        <v>2</v>
      </c>
      <c r="AI405" s="2">
        <v>2</v>
      </c>
      <c r="AJ405" s="2">
        <f t="shared" si="133"/>
        <v>4</v>
      </c>
      <c r="AK405" s="2">
        <f>VLOOKUP($AZ405,[1]sistem!$I$18:$K$19,3,FALSE)</f>
        <v>14</v>
      </c>
      <c r="AL405" s="2" t="e">
        <f>AK405*#REF!</f>
        <v>#REF!</v>
      </c>
      <c r="AM405" s="2" t="e">
        <f t="shared" si="134"/>
        <v>#REF!</v>
      </c>
      <c r="AN405" s="2">
        <f t="shared" si="144"/>
        <v>25</v>
      </c>
      <c r="AO405" s="2" t="e">
        <f t="shared" si="135"/>
        <v>#REF!</v>
      </c>
      <c r="AP405" s="2" t="e">
        <f>ROUND(AO405-#REF!,0)</f>
        <v>#REF!</v>
      </c>
      <c r="AQ405" s="2">
        <f>IF(AZ405="s",IF(Q405=0,0,
IF(Q405=1,#REF!*4*4,
IF(Q405=2,0,
IF(Q405=3,#REF!*4*2,
IF(Q405=4,0,
IF(Q405=5,0,
IF(Q405=6,0,
IF(Q405=7,0)))))))),
IF(AZ405="t",
IF(Q405=0,0,
IF(Q405=1,#REF!*4*4*0.8,
IF(Q405=2,0,
IF(Q405=3,#REF!*4*2*0.8,
IF(Q405=4,0,
IF(Q405=5,0,
IF(Q405=6,0,
IF(Q405=7,0))))))))))</f>
        <v>0</v>
      </c>
      <c r="AR405" s="2" t="e">
        <f>IF(AZ405="s",
IF(Q405=0,0,
IF(Q405=1,0,
IF(Q405=2,#REF!*4*2,
IF(Q405=3,#REF!*4,
IF(Q405=4,#REF!*4,
IF(Q405=5,0,
IF(Q405=6,0,
IF(Q405=7,#REF!*4)))))))),
IF(AZ405="t",
IF(Q405=0,0,
IF(Q405=1,0,
IF(Q405=2,#REF!*4*2*0.8,
IF(Q405=3,#REF!*4*0.8,
IF(Q405=4,#REF!*4*0.8,
IF(Q405=5,0,
IF(Q405=6,0,
IF(Q405=7,#REF!*4))))))))))</f>
        <v>#REF!</v>
      </c>
      <c r="AS405" s="2" t="e">
        <f>IF(AZ405="s",
IF(Q405=0,0,
IF(Q405=1,#REF!*2,
IF(Q405=2,#REF!*2,
IF(Q405=3,#REF!*2,
IF(Q405=4,#REF!*2,
IF(Q405=5,#REF!*2,
IF(Q405=6,#REF!*2,
IF(Q405=7,#REF!*2)))))))),
IF(AZ405="t",
IF(Q405=0,#REF!*2*0.8,
IF(Q405=1,#REF!*2*0.8,
IF(Q405=2,#REF!*2*0.8,
IF(Q405=3,#REF!*2*0.8,
IF(Q405=4,#REF!*2*0.8,
IF(Q405=5,#REF!*2*0.8,
IF(Q405=6,#REF!*1*0.8,
IF(Q405=7,#REF!*2))))))))))</f>
        <v>#REF!</v>
      </c>
      <c r="AT405" s="2" t="e">
        <f t="shared" si="136"/>
        <v>#REF!</v>
      </c>
      <c r="AU405" s="2" t="e">
        <f>IF(AZ405="s",
IF(Q405=0,0,
IF(Q405=1,(14-2)*(#REF!+#REF!)/4*4,
IF(Q405=2,(14-2)*(#REF!+#REF!)/4*2,
IF(Q405=3,(14-2)*(#REF!+#REF!)/4*3,
IF(Q405=4,(14-2)*(#REF!+#REF!)/4,
IF(Q405=5,(14-2)*#REF!/4,
IF(Q405=6,0,
IF(Q405=7,(14)*#REF!)))))))),
IF(AZ405="t",
IF(Q405=0,0,
IF(Q405=1,(11-2)*(#REF!+#REF!)/4*4,
IF(Q405=2,(11-2)*(#REF!+#REF!)/4*2,
IF(Q405=3,(11-2)*(#REF!+#REF!)/4*3,
IF(Q405=4,(11-2)*(#REF!+#REF!)/4,
IF(Q405=5,(11-2)*#REF!/4,
IF(Q405=6,0,
IF(Q405=7,(11)*#REF!))))))))))</f>
        <v>#REF!</v>
      </c>
      <c r="AV405" s="2" t="e">
        <f t="shared" si="137"/>
        <v>#REF!</v>
      </c>
      <c r="AW405" s="2">
        <f t="shared" si="138"/>
        <v>8</v>
      </c>
      <c r="AX405" s="2">
        <f t="shared" si="139"/>
        <v>4</v>
      </c>
      <c r="AY405" s="2" t="e">
        <f t="shared" si="140"/>
        <v>#REF!</v>
      </c>
      <c r="AZ405" s="2" t="s">
        <v>63</v>
      </c>
      <c r="BA405" s="2" t="e">
        <f>IF(BG405="A",0,IF(AZ405="s",14*#REF!,IF(AZ405="T",11*#REF!,"HATA")))</f>
        <v>#REF!</v>
      </c>
      <c r="BB405" s="2" t="e">
        <f t="shared" si="141"/>
        <v>#REF!</v>
      </c>
      <c r="BC405" s="2" t="e">
        <f t="shared" si="142"/>
        <v>#REF!</v>
      </c>
      <c r="BD405" s="2" t="e">
        <f>IF(BC405-#REF!=0,"DOĞRU","YANLIŞ")</f>
        <v>#REF!</v>
      </c>
      <c r="BE405" s="2" t="e">
        <f>#REF!-BC405</f>
        <v>#REF!</v>
      </c>
      <c r="BF405" s="2">
        <v>0</v>
      </c>
      <c r="BH405" s="2">
        <v>0</v>
      </c>
      <c r="BJ405" s="2">
        <v>4</v>
      </c>
      <c r="BL405" s="7" t="e">
        <f>#REF!*14</f>
        <v>#REF!</v>
      </c>
      <c r="BM405" s="9"/>
      <c r="BN405" s="8"/>
      <c r="BO405" s="13"/>
      <c r="BP405" s="13"/>
      <c r="BQ405" s="13"/>
      <c r="BR405" s="13"/>
      <c r="BS405" s="13"/>
      <c r="BT405" s="10"/>
      <c r="BU405" s="11"/>
      <c r="BV405" s="12"/>
      <c r="CC405" s="41"/>
      <c r="CD405" s="41"/>
      <c r="CE405" s="41"/>
      <c r="CF405" s="42"/>
      <c r="CG405" s="42"/>
      <c r="CH405" s="42"/>
      <c r="CI405" s="42"/>
      <c r="CJ405" s="42"/>
      <c r="CK405" s="42"/>
    </row>
    <row r="406" spans="1:89" hidden="1" x14ac:dyDescent="0.25">
      <c r="A406" s="2" t="s">
        <v>250</v>
      </c>
      <c r="B406" s="2" t="s">
        <v>251</v>
      </c>
      <c r="C406" s="2" t="s">
        <v>251</v>
      </c>
      <c r="D406" s="4" t="s">
        <v>60</v>
      </c>
      <c r="E406" s="4" t="s">
        <v>60</v>
      </c>
      <c r="F406" s="5" t="e">
        <f>IF(AZ406="S",
IF(#REF!+BH406=2012,
IF(#REF!=1,"12-13/1",
IF(#REF!=2,"12-13/2",
IF(#REF!=3,"13-14/1",
IF(#REF!=4,"13-14/2","Hata1")))),
IF(#REF!+BH406=2013,
IF(#REF!=1,"13-14/1",
IF(#REF!=2,"13-14/2",
IF(#REF!=3,"14-15/1",
IF(#REF!=4,"14-15/2","Hata2")))),
IF(#REF!+BH406=2014,
IF(#REF!=1,"14-15/1",
IF(#REF!=2,"14-15/2",
IF(#REF!=3,"15-16/1",
IF(#REF!=4,"15-16/2","Hata3")))),
IF(#REF!+BH406=2015,
IF(#REF!=1,"15-16/1",
IF(#REF!=2,"15-16/2",
IF(#REF!=3,"16-17/1",
IF(#REF!=4,"16-17/2","Hata4")))),
IF(#REF!+BH406=2016,
IF(#REF!=1,"16-17/1",
IF(#REF!=2,"16-17/2",
IF(#REF!=3,"17-18/1",
IF(#REF!=4,"17-18/2","Hata5")))),
IF(#REF!+BH406=2017,
IF(#REF!=1,"17-18/1",
IF(#REF!=2,"17-18/2",
IF(#REF!=3,"18-19/1",
IF(#REF!=4,"18-19/2","Hata6")))),
IF(#REF!+BH406=2018,
IF(#REF!=1,"18-19/1",
IF(#REF!=2,"18-19/2",
IF(#REF!=3,"19-20/1",
IF(#REF!=4,"19-20/2","Hata7")))),
IF(#REF!+BH406=2019,
IF(#REF!=1,"19-20/1",
IF(#REF!=2,"19-20/2",
IF(#REF!=3,"20-21/1",
IF(#REF!=4,"20-21/2","Hata8")))),
IF(#REF!+BH406=2020,
IF(#REF!=1,"20-21/1",
IF(#REF!=2,"20-21/2",
IF(#REF!=3,"21-22/1",
IF(#REF!=4,"21-22/2","Hata9")))),
IF(#REF!+BH406=2021,
IF(#REF!=1,"21-22/1",
IF(#REF!=2,"21-22/2",
IF(#REF!=3,"22-23/1",
IF(#REF!=4,"22-23/2","Hata10")))),
IF(#REF!+BH406=2022,
IF(#REF!=1,"22-23/1",
IF(#REF!=2,"22-23/2",
IF(#REF!=3,"23-24/1",
IF(#REF!=4,"23-24/2","Hata11")))),
IF(#REF!+BH406=2023,
IF(#REF!=1,"23-24/1",
IF(#REF!=2,"23-24/2",
IF(#REF!=3,"24-25/1",
IF(#REF!=4,"24-25/2","Hata12")))),
)))))))))))),
IF(AZ406="T",
IF(#REF!+BH406=2012,
IF(#REF!=1,"12-13/1",
IF(#REF!=2,"12-13/2",
IF(#REF!=3,"12-13/3",
IF(#REF!=4,"13-14/1",
IF(#REF!=5,"13-14/2",
IF(#REF!=6,"13-14/3","Hata1")))))),
IF(#REF!+BH406=2013,
IF(#REF!=1,"13-14/1",
IF(#REF!=2,"13-14/2",
IF(#REF!=3,"13-14/3",
IF(#REF!=4,"14-15/1",
IF(#REF!=5,"14-15/2",
IF(#REF!=6,"14-15/3","Hata2")))))),
IF(#REF!+BH406=2014,
IF(#REF!=1,"14-15/1",
IF(#REF!=2,"14-15/2",
IF(#REF!=3,"14-15/3",
IF(#REF!=4,"15-16/1",
IF(#REF!=5,"15-16/2",
IF(#REF!=6,"15-16/3","Hata3")))))),
IF(AND(#REF!+#REF!&gt;2014,#REF!+#REF!&lt;2015,BH406=1),
IF(#REF!=0.1,"14-15/0.1",
IF(#REF!=0.2,"14-15/0.2",
IF(#REF!=0.3,"14-15/0.3","Hata4"))),
IF(#REF!+BH406=2015,
IF(#REF!=1,"15-16/1",
IF(#REF!=2,"15-16/2",
IF(#REF!=3,"15-16/3",
IF(#REF!=4,"16-17/1",
IF(#REF!=5,"16-17/2",
IF(#REF!=6,"16-17/3","Hata5")))))),
IF(#REF!+BH406=2016,
IF(#REF!=1,"16-17/1",
IF(#REF!=2,"16-17/2",
IF(#REF!=3,"16-17/3",
IF(#REF!=4,"17-18/1",
IF(#REF!=5,"17-18/2",
IF(#REF!=6,"17-18/3","Hata6")))))),
IF(#REF!+BH406=2017,
IF(#REF!=1,"17-18/1",
IF(#REF!=2,"17-18/2",
IF(#REF!=3,"17-18/3",
IF(#REF!=4,"18-19/1",
IF(#REF!=5,"18-19/2",
IF(#REF!=6,"18-19/3","Hata7")))))),
IF(#REF!+BH406=2018,
IF(#REF!=1,"18-19/1",
IF(#REF!=2,"18-19/2",
IF(#REF!=3,"18-19/3",
IF(#REF!=4,"19-20/1",
IF(#REF!=5," 19-20/2",
IF(#REF!=6,"19-20/3","Hata8")))))),
IF(#REF!+BH406=2019,
IF(#REF!=1,"19-20/1",
IF(#REF!=2,"19-20/2",
IF(#REF!=3,"19-20/3",
IF(#REF!=4,"20-21/1",
IF(#REF!=5,"20-21/2",
IF(#REF!=6,"20-21/3","Hata9")))))),
IF(#REF!+BH406=2020,
IF(#REF!=1,"20-21/1",
IF(#REF!=2,"20-21/2",
IF(#REF!=3,"20-21/3",
IF(#REF!=4,"21-22/1",
IF(#REF!=5,"21-22/2",
IF(#REF!=6,"21-22/3","Hata10")))))),
IF(#REF!+BH406=2021,
IF(#REF!=1,"21-22/1",
IF(#REF!=2,"21-22/2",
IF(#REF!=3,"21-22/3",
IF(#REF!=4,"22-23/1",
IF(#REF!=5,"22-23/2",
IF(#REF!=6,"22-23/3","Hata11")))))),
IF(#REF!+BH406=2022,
IF(#REF!=1,"22-23/1",
IF(#REF!=2,"22-23/2",
IF(#REF!=3,"22-23/3",
IF(#REF!=4,"23-24/1",
IF(#REF!=5,"23-24/2",
IF(#REF!=6,"23-24/3","Hata12")))))),
IF(#REF!+BH406=2023,
IF(#REF!=1,"23-24/1",
IF(#REF!=2,"23-24/2",
IF(#REF!=3,"23-24/3",
IF(#REF!=4,"24-25/1",
IF(#REF!=5,"24-25/2",
IF(#REF!=6,"24-25/3","Hata13")))))),
))))))))))))))
)</f>
        <v>#REF!</v>
      </c>
      <c r="G406" s="4"/>
      <c r="H406" s="2" t="s">
        <v>106</v>
      </c>
      <c r="I406" s="2">
        <v>5596150</v>
      </c>
      <c r="J406" s="2" t="s">
        <v>107</v>
      </c>
      <c r="O406" s="2" t="s">
        <v>253</v>
      </c>
      <c r="P406" s="2" t="s">
        <v>253</v>
      </c>
      <c r="Q406" s="5">
        <v>0</v>
      </c>
      <c r="R406" s="2">
        <f>VLOOKUP($Q406,[1]sistem!$I$3:$L$10,2,FALSE)</f>
        <v>0</v>
      </c>
      <c r="S406" s="2">
        <f>VLOOKUP($Q406,[1]sistem!$I$3:$L$10,3,FALSE)</f>
        <v>0</v>
      </c>
      <c r="T406" s="2">
        <f>VLOOKUP($Q406,[1]sistem!$I$3:$L$10,4,FALSE)</f>
        <v>0</v>
      </c>
      <c r="U406" s="2" t="e">
        <f>VLOOKUP($AZ406,[1]sistem!$I$13:$L$14,2,FALSE)*#REF!</f>
        <v>#REF!</v>
      </c>
      <c r="V406" s="2" t="e">
        <f>VLOOKUP($AZ406,[1]sistem!$I$13:$L$14,3,FALSE)*#REF!</f>
        <v>#REF!</v>
      </c>
      <c r="W406" s="2" t="e">
        <f>VLOOKUP($AZ406,[1]sistem!$I$13:$L$14,4,FALSE)*#REF!</f>
        <v>#REF!</v>
      </c>
      <c r="X406" s="2" t="e">
        <f t="shared" si="129"/>
        <v>#REF!</v>
      </c>
      <c r="Y406" s="2" t="e">
        <f t="shared" si="130"/>
        <v>#REF!</v>
      </c>
      <c r="Z406" s="2" t="e">
        <f t="shared" si="131"/>
        <v>#REF!</v>
      </c>
      <c r="AA406" s="2" t="e">
        <f t="shared" si="132"/>
        <v>#REF!</v>
      </c>
      <c r="AB406" s="2">
        <f>VLOOKUP(AZ406,[1]sistem!$I$18:$J$19,2,FALSE)</f>
        <v>14</v>
      </c>
      <c r="AC406" s="2">
        <v>0.25</v>
      </c>
      <c r="AD406" s="2">
        <f>VLOOKUP($Q406,[1]sistem!$I$3:$M$10,5,FALSE)</f>
        <v>0</v>
      </c>
      <c r="AG406" s="2" t="e">
        <f>(#REF!+#REF!)*AB406</f>
        <v>#REF!</v>
      </c>
      <c r="AH406" s="2">
        <f>VLOOKUP($Q406,[1]sistem!$I$3:$N$10,6,FALSE)</f>
        <v>0</v>
      </c>
      <c r="AI406" s="2">
        <v>2</v>
      </c>
      <c r="AJ406" s="2">
        <f t="shared" si="133"/>
        <v>0</v>
      </c>
      <c r="AK406" s="2">
        <f>VLOOKUP($AZ406,[1]sistem!$I$18:$K$19,3,FALSE)</f>
        <v>14</v>
      </c>
      <c r="AL406" s="2" t="e">
        <f>AK406*#REF!</f>
        <v>#REF!</v>
      </c>
      <c r="AM406" s="2" t="e">
        <f t="shared" si="134"/>
        <v>#REF!</v>
      </c>
      <c r="AN406" s="2">
        <f t="shared" si="144"/>
        <v>25</v>
      </c>
      <c r="AO406" s="2" t="e">
        <f t="shared" si="135"/>
        <v>#REF!</v>
      </c>
      <c r="AP406" s="2" t="e">
        <f>ROUND(AO406-#REF!,0)</f>
        <v>#REF!</v>
      </c>
      <c r="AQ406" s="2">
        <f>IF(AZ406="s",IF(Q406=0,0,
IF(Q406=1,#REF!*4*4,
IF(Q406=2,0,
IF(Q406=3,#REF!*4*2,
IF(Q406=4,0,
IF(Q406=5,0,
IF(Q406=6,0,
IF(Q406=7,0)))))))),
IF(AZ406="t",
IF(Q406=0,0,
IF(Q406=1,#REF!*4*4*0.8,
IF(Q406=2,0,
IF(Q406=3,#REF!*4*2*0.8,
IF(Q406=4,0,
IF(Q406=5,0,
IF(Q406=6,0,
IF(Q406=7,0))))))))))</f>
        <v>0</v>
      </c>
      <c r="AR406" s="2">
        <f>IF(AZ406="s",
IF(Q406=0,0,
IF(Q406=1,0,
IF(Q406=2,#REF!*4*2,
IF(Q406=3,#REF!*4,
IF(Q406=4,#REF!*4,
IF(Q406=5,0,
IF(Q406=6,0,
IF(Q406=7,#REF!*4)))))))),
IF(AZ406="t",
IF(Q406=0,0,
IF(Q406=1,0,
IF(Q406=2,#REF!*4*2*0.8,
IF(Q406=3,#REF!*4*0.8,
IF(Q406=4,#REF!*4*0.8,
IF(Q406=5,0,
IF(Q406=6,0,
IF(Q406=7,#REF!*4))))))))))</f>
        <v>0</v>
      </c>
      <c r="AS406" s="2">
        <f>IF(AZ406="s",
IF(Q406=0,0,
IF(Q406=1,#REF!*2,
IF(Q406=2,#REF!*2,
IF(Q406=3,#REF!*2,
IF(Q406=4,#REF!*2,
IF(Q406=5,#REF!*2,
IF(Q406=6,#REF!*2,
IF(Q406=7,#REF!*2)))))))),
IF(AZ406="t",
IF(Q406=0,#REF!*2*0.8,
IF(Q406=1,#REF!*2*0.8,
IF(Q406=2,#REF!*2*0.8,
IF(Q406=3,#REF!*2*0.8,
IF(Q406=4,#REF!*2*0.8,
IF(Q406=5,#REF!*2*0.8,
IF(Q406=6,#REF!*1*0.8,
IF(Q406=7,#REF!*2))))))))))</f>
        <v>0</v>
      </c>
      <c r="AT406" s="2" t="e">
        <f t="shared" si="136"/>
        <v>#REF!</v>
      </c>
      <c r="AU406" s="2">
        <f>IF(AZ406="s",
IF(Q406=0,0,
IF(Q406=1,(14-2)*(#REF!+#REF!)/4*4,
IF(Q406=2,(14-2)*(#REF!+#REF!)/4*2,
IF(Q406=3,(14-2)*(#REF!+#REF!)/4*3,
IF(Q406=4,(14-2)*(#REF!+#REF!)/4,
IF(Q406=5,(14-2)*#REF!/4,
IF(Q406=6,0,
IF(Q406=7,(14)*#REF!)))))))),
IF(AZ406="t",
IF(Q406=0,0,
IF(Q406=1,(11-2)*(#REF!+#REF!)/4*4,
IF(Q406=2,(11-2)*(#REF!+#REF!)/4*2,
IF(Q406=3,(11-2)*(#REF!+#REF!)/4*3,
IF(Q406=4,(11-2)*(#REF!+#REF!)/4,
IF(Q406=5,(11-2)*#REF!/4,
IF(Q406=6,0,
IF(Q406=7,(11)*#REF!))))))))))</f>
        <v>0</v>
      </c>
      <c r="AV406" s="2" t="e">
        <f t="shared" si="137"/>
        <v>#REF!</v>
      </c>
      <c r="AW406" s="2">
        <f t="shared" si="138"/>
        <v>0</v>
      </c>
      <c r="AX406" s="2">
        <f t="shared" si="139"/>
        <v>0</v>
      </c>
      <c r="AY406" s="2">
        <f t="shared" si="140"/>
        <v>0</v>
      </c>
      <c r="AZ406" s="2" t="s">
        <v>63</v>
      </c>
      <c r="BA406" s="2" t="e">
        <f>IF(BG406="A",0,IF(AZ406="s",14*#REF!,IF(AZ406="T",11*#REF!,"HATA")))</f>
        <v>#REF!</v>
      </c>
      <c r="BB406" s="2" t="e">
        <f t="shared" si="141"/>
        <v>#REF!</v>
      </c>
      <c r="BC406" s="2" t="e">
        <f t="shared" si="142"/>
        <v>#REF!</v>
      </c>
      <c r="BD406" s="2" t="e">
        <f>IF(BC406-#REF!=0,"DOĞRU","YANLIŞ")</f>
        <v>#REF!</v>
      </c>
      <c r="BE406" s="2" t="e">
        <f>#REF!-BC406</f>
        <v>#REF!</v>
      </c>
      <c r="BF406" s="2">
        <v>0</v>
      </c>
      <c r="BH406" s="2">
        <v>0</v>
      </c>
      <c r="BJ406" s="2">
        <v>0</v>
      </c>
      <c r="BL406" s="7" t="e">
        <f>#REF!*14</f>
        <v>#REF!</v>
      </c>
      <c r="BM406" s="9"/>
      <c r="BN406" s="8"/>
      <c r="BO406" s="13"/>
      <c r="BP406" s="13"/>
      <c r="BQ406" s="13"/>
      <c r="BR406" s="13"/>
      <c r="BS406" s="13"/>
      <c r="BT406" s="10"/>
      <c r="BU406" s="11"/>
      <c r="BV406" s="12"/>
      <c r="CC406" s="41"/>
      <c r="CD406" s="41"/>
      <c r="CE406" s="41"/>
      <c r="CF406" s="42"/>
      <c r="CG406" s="42"/>
      <c r="CH406" s="42"/>
      <c r="CI406" s="42"/>
      <c r="CJ406" s="42"/>
      <c r="CK406" s="42"/>
    </row>
    <row r="407" spans="1:89" hidden="1" x14ac:dyDescent="0.25">
      <c r="A407" s="2" t="s">
        <v>104</v>
      </c>
      <c r="B407" s="2" t="s">
        <v>105</v>
      </c>
      <c r="C407" s="2" t="s">
        <v>105</v>
      </c>
      <c r="D407" s="4" t="s">
        <v>60</v>
      </c>
      <c r="E407" s="4" t="s">
        <v>60</v>
      </c>
      <c r="F407" s="5" t="e">
        <f>IF(AZ407="S",
IF(#REF!+BH407=2012,
IF(#REF!=1,"12-13/1",
IF(#REF!=2,"12-13/2",
IF(#REF!=3,"13-14/1",
IF(#REF!=4,"13-14/2","Hata1")))),
IF(#REF!+BH407=2013,
IF(#REF!=1,"13-14/1",
IF(#REF!=2,"13-14/2",
IF(#REF!=3,"14-15/1",
IF(#REF!=4,"14-15/2","Hata2")))),
IF(#REF!+BH407=2014,
IF(#REF!=1,"14-15/1",
IF(#REF!=2,"14-15/2",
IF(#REF!=3,"15-16/1",
IF(#REF!=4,"15-16/2","Hata3")))),
IF(#REF!+BH407=2015,
IF(#REF!=1,"15-16/1",
IF(#REF!=2,"15-16/2",
IF(#REF!=3,"16-17/1",
IF(#REF!=4,"16-17/2","Hata4")))),
IF(#REF!+BH407=2016,
IF(#REF!=1,"16-17/1",
IF(#REF!=2,"16-17/2",
IF(#REF!=3,"17-18/1",
IF(#REF!=4,"17-18/2","Hata5")))),
IF(#REF!+BH407=2017,
IF(#REF!=1,"17-18/1",
IF(#REF!=2,"17-18/2",
IF(#REF!=3,"18-19/1",
IF(#REF!=4,"18-19/2","Hata6")))),
IF(#REF!+BH407=2018,
IF(#REF!=1,"18-19/1",
IF(#REF!=2,"18-19/2",
IF(#REF!=3,"19-20/1",
IF(#REF!=4,"19-20/2","Hata7")))),
IF(#REF!+BH407=2019,
IF(#REF!=1,"19-20/1",
IF(#REF!=2,"19-20/2",
IF(#REF!=3,"20-21/1",
IF(#REF!=4,"20-21/2","Hata8")))),
IF(#REF!+BH407=2020,
IF(#REF!=1,"20-21/1",
IF(#REF!=2,"20-21/2",
IF(#REF!=3,"21-22/1",
IF(#REF!=4,"21-22/2","Hata9")))),
IF(#REF!+BH407=2021,
IF(#REF!=1,"21-22/1",
IF(#REF!=2,"21-22/2",
IF(#REF!=3,"22-23/1",
IF(#REF!=4,"22-23/2","Hata10")))),
IF(#REF!+BH407=2022,
IF(#REF!=1,"22-23/1",
IF(#REF!=2,"22-23/2",
IF(#REF!=3,"23-24/1",
IF(#REF!=4,"23-24/2","Hata11")))),
IF(#REF!+BH407=2023,
IF(#REF!=1,"23-24/1",
IF(#REF!=2,"23-24/2",
IF(#REF!=3,"24-25/1",
IF(#REF!=4,"24-25/2","Hata12")))),
)))))))))))),
IF(AZ407="T",
IF(#REF!+BH407=2012,
IF(#REF!=1,"12-13/1",
IF(#REF!=2,"12-13/2",
IF(#REF!=3,"12-13/3",
IF(#REF!=4,"13-14/1",
IF(#REF!=5,"13-14/2",
IF(#REF!=6,"13-14/3","Hata1")))))),
IF(#REF!+BH407=2013,
IF(#REF!=1,"13-14/1",
IF(#REF!=2,"13-14/2",
IF(#REF!=3,"13-14/3",
IF(#REF!=4,"14-15/1",
IF(#REF!=5,"14-15/2",
IF(#REF!=6,"14-15/3","Hata2")))))),
IF(#REF!+BH407=2014,
IF(#REF!=1,"14-15/1",
IF(#REF!=2,"14-15/2",
IF(#REF!=3,"14-15/3",
IF(#REF!=4,"15-16/1",
IF(#REF!=5,"15-16/2",
IF(#REF!=6,"15-16/3","Hata3")))))),
IF(AND(#REF!+#REF!&gt;2014,#REF!+#REF!&lt;2015,BH407=1),
IF(#REF!=0.1,"14-15/0.1",
IF(#REF!=0.2,"14-15/0.2",
IF(#REF!=0.3,"14-15/0.3","Hata4"))),
IF(#REF!+BH407=2015,
IF(#REF!=1,"15-16/1",
IF(#REF!=2,"15-16/2",
IF(#REF!=3,"15-16/3",
IF(#REF!=4,"16-17/1",
IF(#REF!=5,"16-17/2",
IF(#REF!=6,"16-17/3","Hata5")))))),
IF(#REF!+BH407=2016,
IF(#REF!=1,"16-17/1",
IF(#REF!=2,"16-17/2",
IF(#REF!=3,"16-17/3",
IF(#REF!=4,"17-18/1",
IF(#REF!=5,"17-18/2",
IF(#REF!=6,"17-18/3","Hata6")))))),
IF(#REF!+BH407=2017,
IF(#REF!=1,"17-18/1",
IF(#REF!=2,"17-18/2",
IF(#REF!=3,"17-18/3",
IF(#REF!=4,"18-19/1",
IF(#REF!=5,"18-19/2",
IF(#REF!=6,"18-19/3","Hata7")))))),
IF(#REF!+BH407=2018,
IF(#REF!=1,"18-19/1",
IF(#REF!=2,"18-19/2",
IF(#REF!=3,"18-19/3",
IF(#REF!=4,"19-20/1",
IF(#REF!=5," 19-20/2",
IF(#REF!=6,"19-20/3","Hata8")))))),
IF(#REF!+BH407=2019,
IF(#REF!=1,"19-20/1",
IF(#REF!=2,"19-20/2",
IF(#REF!=3,"19-20/3",
IF(#REF!=4,"20-21/1",
IF(#REF!=5,"20-21/2",
IF(#REF!=6,"20-21/3","Hata9")))))),
IF(#REF!+BH407=2020,
IF(#REF!=1,"20-21/1",
IF(#REF!=2,"20-21/2",
IF(#REF!=3,"20-21/3",
IF(#REF!=4,"21-22/1",
IF(#REF!=5,"21-22/2",
IF(#REF!=6,"21-22/3","Hata10")))))),
IF(#REF!+BH407=2021,
IF(#REF!=1,"21-22/1",
IF(#REF!=2,"21-22/2",
IF(#REF!=3,"21-22/3",
IF(#REF!=4,"22-23/1",
IF(#REF!=5,"22-23/2",
IF(#REF!=6,"22-23/3","Hata11")))))),
IF(#REF!+BH407=2022,
IF(#REF!=1,"22-23/1",
IF(#REF!=2,"22-23/2",
IF(#REF!=3,"22-23/3",
IF(#REF!=4,"23-24/1",
IF(#REF!=5,"23-24/2",
IF(#REF!=6,"23-24/3","Hata12")))))),
IF(#REF!+BH407=2023,
IF(#REF!=1,"23-24/1",
IF(#REF!=2,"23-24/2",
IF(#REF!=3,"23-24/3",
IF(#REF!=4,"24-25/1",
IF(#REF!=5,"24-25/2",
IF(#REF!=6,"24-25/3","Hata13")))))),
))))))))))))))
)</f>
        <v>#REF!</v>
      </c>
      <c r="G407" s="4"/>
      <c r="H407" s="2" t="s">
        <v>159</v>
      </c>
      <c r="I407" s="2">
        <v>54680</v>
      </c>
      <c r="J407" s="2" t="s">
        <v>62</v>
      </c>
      <c r="O407" s="2" t="s">
        <v>108</v>
      </c>
      <c r="P407" s="2" t="s">
        <v>109</v>
      </c>
      <c r="Q407" s="5">
        <v>7</v>
      </c>
      <c r="R407" s="2">
        <f>VLOOKUP($Q407,[1]sistem!$I$3:$L$10,2,FALSE)</f>
        <v>0</v>
      </c>
      <c r="S407" s="2">
        <f>VLOOKUP($Q407,[1]sistem!$I$3:$L$10,3,FALSE)</f>
        <v>1</v>
      </c>
      <c r="T407" s="2">
        <f>VLOOKUP($Q407,[1]sistem!$I$3:$L$10,4,FALSE)</f>
        <v>1</v>
      </c>
      <c r="U407" s="2" t="e">
        <f>VLOOKUP($AZ407,[1]sistem!$I$13:$L$14,2,FALSE)*#REF!</f>
        <v>#REF!</v>
      </c>
      <c r="V407" s="2" t="e">
        <f>VLOOKUP($AZ407,[1]sistem!$I$13:$L$14,3,FALSE)*#REF!</f>
        <v>#REF!</v>
      </c>
      <c r="W407" s="2" t="e">
        <f>VLOOKUP($AZ407,[1]sistem!$I$13:$L$14,4,FALSE)*#REF!</f>
        <v>#REF!</v>
      </c>
      <c r="X407" s="2" t="e">
        <f t="shared" si="129"/>
        <v>#REF!</v>
      </c>
      <c r="Y407" s="2" t="e">
        <f t="shared" si="130"/>
        <v>#REF!</v>
      </c>
      <c r="Z407" s="2" t="e">
        <f t="shared" si="131"/>
        <v>#REF!</v>
      </c>
      <c r="AA407" s="2" t="e">
        <f t="shared" si="132"/>
        <v>#REF!</v>
      </c>
      <c r="AB407" s="2">
        <f>VLOOKUP(AZ407,[1]sistem!$I$18:$J$19,2,FALSE)</f>
        <v>14</v>
      </c>
      <c r="AC407" s="2">
        <v>0.25</v>
      </c>
      <c r="AD407" s="2">
        <f>VLOOKUP($Q407,[1]sistem!$I$3:$M$10,5,FALSE)</f>
        <v>1</v>
      </c>
      <c r="AG407" s="2" t="e">
        <f>(#REF!+#REF!)*AB407</f>
        <v>#REF!</v>
      </c>
      <c r="AH407" s="2">
        <f>VLOOKUP($Q407,[1]sistem!$I$3:$N$10,6,FALSE)</f>
        <v>2</v>
      </c>
      <c r="AI407" s="2">
        <v>2</v>
      </c>
      <c r="AJ407" s="2">
        <f t="shared" si="133"/>
        <v>4</v>
      </c>
      <c r="AK407" s="2">
        <f>VLOOKUP($AZ407,[1]sistem!$I$18:$K$19,3,FALSE)</f>
        <v>14</v>
      </c>
      <c r="AL407" s="2" t="e">
        <f>AK407*#REF!</f>
        <v>#REF!</v>
      </c>
      <c r="AM407" s="2" t="e">
        <f t="shared" si="134"/>
        <v>#REF!</v>
      </c>
      <c r="AN407" s="2">
        <f t="shared" si="144"/>
        <v>25</v>
      </c>
      <c r="AO407" s="2" t="e">
        <f t="shared" si="135"/>
        <v>#REF!</v>
      </c>
      <c r="AP407" s="2" t="e">
        <f>ROUND(AO407-#REF!,0)</f>
        <v>#REF!</v>
      </c>
      <c r="AQ407" s="2">
        <f>IF(AZ407="s",IF(Q407=0,0,
IF(Q407=1,#REF!*4*4,
IF(Q407=2,0,
IF(Q407=3,#REF!*4*2,
IF(Q407=4,0,
IF(Q407=5,0,
IF(Q407=6,0,
IF(Q407=7,0)))))))),
IF(AZ407="t",
IF(Q407=0,0,
IF(Q407=1,#REF!*4*4*0.8,
IF(Q407=2,0,
IF(Q407=3,#REF!*4*2*0.8,
IF(Q407=4,0,
IF(Q407=5,0,
IF(Q407=6,0,
IF(Q407=7,0))))))))))</f>
        <v>0</v>
      </c>
      <c r="AR407" s="2" t="e">
        <f>IF(AZ407="s",
IF(Q407=0,0,
IF(Q407=1,0,
IF(Q407=2,#REF!*4*2,
IF(Q407=3,#REF!*4,
IF(Q407=4,#REF!*4,
IF(Q407=5,0,
IF(Q407=6,0,
IF(Q407=7,#REF!*4)))))))),
IF(AZ407="t",
IF(Q407=0,0,
IF(Q407=1,0,
IF(Q407=2,#REF!*4*2*0.8,
IF(Q407=3,#REF!*4*0.8,
IF(Q407=4,#REF!*4*0.8,
IF(Q407=5,0,
IF(Q407=6,0,
IF(Q407=7,#REF!*4))))))))))</f>
        <v>#REF!</v>
      </c>
      <c r="AS407" s="2" t="e">
        <f>IF(AZ407="s",
IF(Q407=0,0,
IF(Q407=1,#REF!*2,
IF(Q407=2,#REF!*2,
IF(Q407=3,#REF!*2,
IF(Q407=4,#REF!*2,
IF(Q407=5,#REF!*2,
IF(Q407=6,#REF!*2,
IF(Q407=7,#REF!*2)))))))),
IF(AZ407="t",
IF(Q407=0,#REF!*2*0.8,
IF(Q407=1,#REF!*2*0.8,
IF(Q407=2,#REF!*2*0.8,
IF(Q407=3,#REF!*2*0.8,
IF(Q407=4,#REF!*2*0.8,
IF(Q407=5,#REF!*2*0.8,
IF(Q407=6,#REF!*1*0.8,
IF(Q407=7,#REF!*2))))))))))</f>
        <v>#REF!</v>
      </c>
      <c r="AT407" s="2" t="e">
        <f t="shared" si="136"/>
        <v>#REF!</v>
      </c>
      <c r="AU407" s="2" t="e">
        <f>IF(AZ407="s",
IF(Q407=0,0,
IF(Q407=1,(14-2)*(#REF!+#REF!)/4*4,
IF(Q407=2,(14-2)*(#REF!+#REF!)/4*2,
IF(Q407=3,(14-2)*(#REF!+#REF!)/4*3,
IF(Q407=4,(14-2)*(#REF!+#REF!)/4,
IF(Q407=5,(14-2)*#REF!/4,
IF(Q407=6,0,
IF(Q407=7,(14)*#REF!)))))))),
IF(AZ407="t",
IF(Q407=0,0,
IF(Q407=1,(11-2)*(#REF!+#REF!)/4*4,
IF(Q407=2,(11-2)*(#REF!+#REF!)/4*2,
IF(Q407=3,(11-2)*(#REF!+#REF!)/4*3,
IF(Q407=4,(11-2)*(#REF!+#REF!)/4,
IF(Q407=5,(11-2)*#REF!/4,
IF(Q407=6,0,
IF(Q407=7,(11)*#REF!))))))))))</f>
        <v>#REF!</v>
      </c>
      <c r="AV407" s="2" t="e">
        <f t="shared" si="137"/>
        <v>#REF!</v>
      </c>
      <c r="AW407" s="2">
        <f t="shared" si="138"/>
        <v>8</v>
      </c>
      <c r="AX407" s="2">
        <f t="shared" si="139"/>
        <v>4</v>
      </c>
      <c r="AY407" s="2" t="e">
        <f t="shared" si="140"/>
        <v>#REF!</v>
      </c>
      <c r="AZ407" s="2" t="s">
        <v>63</v>
      </c>
      <c r="BA407" s="2">
        <f>IF(BG407="A",0,IF(AZ407="s",14*#REF!,IF(AZ407="T",11*#REF!,"HATA")))</f>
        <v>0</v>
      </c>
      <c r="BB407" s="2" t="e">
        <f t="shared" si="141"/>
        <v>#REF!</v>
      </c>
      <c r="BC407" s="2" t="e">
        <f t="shared" si="142"/>
        <v>#REF!</v>
      </c>
      <c r="BD407" s="2" t="e">
        <f>IF(BC407-#REF!=0,"DOĞRU","YANLIŞ")</f>
        <v>#REF!</v>
      </c>
      <c r="BE407" s="2" t="e">
        <f>#REF!-BC407</f>
        <v>#REF!</v>
      </c>
      <c r="BF407" s="2">
        <v>0</v>
      </c>
      <c r="BG407" s="2" t="s">
        <v>110</v>
      </c>
      <c r="BH407" s="2">
        <v>1</v>
      </c>
      <c r="BJ407" s="2">
        <v>7</v>
      </c>
      <c r="BL407" s="7" t="e">
        <f>#REF!*14</f>
        <v>#REF!</v>
      </c>
      <c r="BM407" s="9"/>
      <c r="BN407" s="8"/>
      <c r="BO407" s="13"/>
      <c r="BP407" s="13"/>
      <c r="BQ407" s="13"/>
      <c r="BR407" s="13"/>
      <c r="BS407" s="13"/>
      <c r="BT407" s="10"/>
      <c r="BU407" s="11"/>
      <c r="BV407" s="12"/>
      <c r="CC407" s="41"/>
      <c r="CD407" s="41"/>
      <c r="CE407" s="41"/>
      <c r="CF407" s="42"/>
      <c r="CG407" s="42"/>
      <c r="CH407" s="42"/>
      <c r="CI407" s="42"/>
      <c r="CJ407" s="42"/>
      <c r="CK407" s="42"/>
    </row>
    <row r="408" spans="1:89" hidden="1" x14ac:dyDescent="0.25">
      <c r="A408" s="2" t="s">
        <v>245</v>
      </c>
      <c r="B408" s="2" t="s">
        <v>246</v>
      </c>
      <c r="C408" s="2" t="s">
        <v>246</v>
      </c>
      <c r="D408" s="4" t="s">
        <v>60</v>
      </c>
      <c r="E408" s="4" t="s">
        <v>60</v>
      </c>
      <c r="F408" s="5" t="e">
        <f>IF(AZ408="S",
IF(#REF!+BH408=2012,
IF(#REF!=1,"12-13/1",
IF(#REF!=2,"12-13/2",
IF(#REF!=3,"13-14/1",
IF(#REF!=4,"13-14/2","Hata1")))),
IF(#REF!+BH408=2013,
IF(#REF!=1,"13-14/1",
IF(#REF!=2,"13-14/2",
IF(#REF!=3,"14-15/1",
IF(#REF!=4,"14-15/2","Hata2")))),
IF(#REF!+BH408=2014,
IF(#REF!=1,"14-15/1",
IF(#REF!=2,"14-15/2",
IF(#REF!=3,"15-16/1",
IF(#REF!=4,"15-16/2","Hata3")))),
IF(#REF!+BH408=2015,
IF(#REF!=1,"15-16/1",
IF(#REF!=2,"15-16/2",
IF(#REF!=3,"16-17/1",
IF(#REF!=4,"16-17/2","Hata4")))),
IF(#REF!+BH408=2016,
IF(#REF!=1,"16-17/1",
IF(#REF!=2,"16-17/2",
IF(#REF!=3,"17-18/1",
IF(#REF!=4,"17-18/2","Hata5")))),
IF(#REF!+BH408=2017,
IF(#REF!=1,"17-18/1",
IF(#REF!=2,"17-18/2",
IF(#REF!=3,"18-19/1",
IF(#REF!=4,"18-19/2","Hata6")))),
IF(#REF!+BH408=2018,
IF(#REF!=1,"18-19/1",
IF(#REF!=2,"18-19/2",
IF(#REF!=3,"19-20/1",
IF(#REF!=4,"19-20/2","Hata7")))),
IF(#REF!+BH408=2019,
IF(#REF!=1,"19-20/1",
IF(#REF!=2,"19-20/2",
IF(#REF!=3,"20-21/1",
IF(#REF!=4,"20-21/2","Hata8")))),
IF(#REF!+BH408=2020,
IF(#REF!=1,"20-21/1",
IF(#REF!=2,"20-21/2",
IF(#REF!=3,"21-22/1",
IF(#REF!=4,"21-22/2","Hata9")))),
IF(#REF!+BH408=2021,
IF(#REF!=1,"21-22/1",
IF(#REF!=2,"21-22/2",
IF(#REF!=3,"22-23/1",
IF(#REF!=4,"22-23/2","Hata10")))),
IF(#REF!+BH408=2022,
IF(#REF!=1,"22-23/1",
IF(#REF!=2,"22-23/2",
IF(#REF!=3,"23-24/1",
IF(#REF!=4,"23-24/2","Hata11")))),
IF(#REF!+BH408=2023,
IF(#REF!=1,"23-24/1",
IF(#REF!=2,"23-24/2",
IF(#REF!=3,"24-25/1",
IF(#REF!=4,"24-25/2","Hata12")))),
)))))))))))),
IF(AZ408="T",
IF(#REF!+BH408=2012,
IF(#REF!=1,"12-13/1",
IF(#REF!=2,"12-13/2",
IF(#REF!=3,"12-13/3",
IF(#REF!=4,"13-14/1",
IF(#REF!=5,"13-14/2",
IF(#REF!=6,"13-14/3","Hata1")))))),
IF(#REF!+BH408=2013,
IF(#REF!=1,"13-14/1",
IF(#REF!=2,"13-14/2",
IF(#REF!=3,"13-14/3",
IF(#REF!=4,"14-15/1",
IF(#REF!=5,"14-15/2",
IF(#REF!=6,"14-15/3","Hata2")))))),
IF(#REF!+BH408=2014,
IF(#REF!=1,"14-15/1",
IF(#REF!=2,"14-15/2",
IF(#REF!=3,"14-15/3",
IF(#REF!=4,"15-16/1",
IF(#REF!=5,"15-16/2",
IF(#REF!=6,"15-16/3","Hata3")))))),
IF(AND(#REF!+#REF!&gt;2014,#REF!+#REF!&lt;2015,BH408=1),
IF(#REF!=0.1,"14-15/0.1",
IF(#REF!=0.2,"14-15/0.2",
IF(#REF!=0.3,"14-15/0.3","Hata4"))),
IF(#REF!+BH408=2015,
IF(#REF!=1,"15-16/1",
IF(#REF!=2,"15-16/2",
IF(#REF!=3,"15-16/3",
IF(#REF!=4,"16-17/1",
IF(#REF!=5,"16-17/2",
IF(#REF!=6,"16-17/3","Hata5")))))),
IF(#REF!+BH408=2016,
IF(#REF!=1,"16-17/1",
IF(#REF!=2,"16-17/2",
IF(#REF!=3,"16-17/3",
IF(#REF!=4,"17-18/1",
IF(#REF!=5,"17-18/2",
IF(#REF!=6,"17-18/3","Hata6")))))),
IF(#REF!+BH408=2017,
IF(#REF!=1,"17-18/1",
IF(#REF!=2,"17-18/2",
IF(#REF!=3,"17-18/3",
IF(#REF!=4,"18-19/1",
IF(#REF!=5,"18-19/2",
IF(#REF!=6,"18-19/3","Hata7")))))),
IF(#REF!+BH408=2018,
IF(#REF!=1,"18-19/1",
IF(#REF!=2,"18-19/2",
IF(#REF!=3,"18-19/3",
IF(#REF!=4,"19-20/1",
IF(#REF!=5," 19-20/2",
IF(#REF!=6,"19-20/3","Hata8")))))),
IF(#REF!+BH408=2019,
IF(#REF!=1,"19-20/1",
IF(#REF!=2,"19-20/2",
IF(#REF!=3,"19-20/3",
IF(#REF!=4,"20-21/1",
IF(#REF!=5,"20-21/2",
IF(#REF!=6,"20-21/3","Hata9")))))),
IF(#REF!+BH408=2020,
IF(#REF!=1,"20-21/1",
IF(#REF!=2,"20-21/2",
IF(#REF!=3,"20-21/3",
IF(#REF!=4,"21-22/1",
IF(#REF!=5,"21-22/2",
IF(#REF!=6,"21-22/3","Hata10")))))),
IF(#REF!+BH408=2021,
IF(#REF!=1,"21-22/1",
IF(#REF!=2,"21-22/2",
IF(#REF!=3,"21-22/3",
IF(#REF!=4,"22-23/1",
IF(#REF!=5,"22-23/2",
IF(#REF!=6,"22-23/3","Hata11")))))),
IF(#REF!+BH408=2022,
IF(#REF!=1,"22-23/1",
IF(#REF!=2,"22-23/2",
IF(#REF!=3,"22-23/3",
IF(#REF!=4,"23-24/1",
IF(#REF!=5,"23-24/2",
IF(#REF!=6,"23-24/3","Hata12")))))),
IF(#REF!+BH408=2023,
IF(#REF!=1,"23-24/1",
IF(#REF!=2,"23-24/2",
IF(#REF!=3,"23-24/3",
IF(#REF!=4,"24-25/1",
IF(#REF!=5,"24-25/2",
IF(#REF!=6,"24-25/3","Hata13")))))),
))))))))))))))
)</f>
        <v>#REF!</v>
      </c>
      <c r="G408" s="4"/>
      <c r="H408" s="2" t="s">
        <v>159</v>
      </c>
      <c r="I408" s="2">
        <v>54680</v>
      </c>
      <c r="J408" s="2" t="s">
        <v>62</v>
      </c>
      <c r="L408" s="2">
        <v>4358</v>
      </c>
      <c r="Q408" s="5">
        <v>0</v>
      </c>
      <c r="R408" s="2">
        <f>VLOOKUP($Q408,[1]sistem!$I$3:$L$10,2,FALSE)</f>
        <v>0</v>
      </c>
      <c r="S408" s="2">
        <f>VLOOKUP($Q408,[1]sistem!$I$3:$L$10,3,FALSE)</f>
        <v>0</v>
      </c>
      <c r="T408" s="2">
        <f>VLOOKUP($Q408,[1]sistem!$I$3:$L$10,4,FALSE)</f>
        <v>0</v>
      </c>
      <c r="U408" s="2" t="e">
        <f>VLOOKUP($AZ408,[1]sistem!$I$13:$L$14,2,FALSE)*#REF!</f>
        <v>#REF!</v>
      </c>
      <c r="V408" s="2" t="e">
        <f>VLOOKUP($AZ408,[1]sistem!$I$13:$L$14,3,FALSE)*#REF!</f>
        <v>#REF!</v>
      </c>
      <c r="W408" s="2" t="e">
        <f>VLOOKUP($AZ408,[1]sistem!$I$13:$L$14,4,FALSE)*#REF!</f>
        <v>#REF!</v>
      </c>
      <c r="X408" s="2" t="e">
        <f t="shared" si="129"/>
        <v>#REF!</v>
      </c>
      <c r="Y408" s="2" t="e">
        <f t="shared" si="130"/>
        <v>#REF!</v>
      </c>
      <c r="Z408" s="2" t="e">
        <f t="shared" si="131"/>
        <v>#REF!</v>
      </c>
      <c r="AA408" s="2" t="e">
        <f t="shared" si="132"/>
        <v>#REF!</v>
      </c>
      <c r="AB408" s="2">
        <f>VLOOKUP(AZ408,[1]sistem!$I$18:$J$19,2,FALSE)</f>
        <v>11</v>
      </c>
      <c r="AC408" s="2">
        <v>0.25</v>
      </c>
      <c r="AD408" s="2">
        <f>VLOOKUP($Q408,[1]sistem!$I$3:$M$10,5,FALSE)</f>
        <v>0</v>
      </c>
      <c r="AG408" s="2" t="e">
        <f>(#REF!+#REF!)*AB408</f>
        <v>#REF!</v>
      </c>
      <c r="AH408" s="2">
        <f>VLOOKUP($Q408,[1]sistem!$I$3:$N$10,6,FALSE)</f>
        <v>0</v>
      </c>
      <c r="AI408" s="2">
        <v>2</v>
      </c>
      <c r="AJ408" s="2">
        <f t="shared" si="133"/>
        <v>0</v>
      </c>
      <c r="AK408" s="2">
        <f>VLOOKUP($AZ408,[1]sistem!$I$18:$K$19,3,FALSE)</f>
        <v>11</v>
      </c>
      <c r="AL408" s="2" t="e">
        <f>AK408*#REF!</f>
        <v>#REF!</v>
      </c>
      <c r="AM408" s="2" t="e">
        <f t="shared" si="134"/>
        <v>#REF!</v>
      </c>
      <c r="AN408" s="2">
        <f t="shared" si="144"/>
        <v>25</v>
      </c>
      <c r="AO408" s="2" t="e">
        <f t="shared" si="135"/>
        <v>#REF!</v>
      </c>
      <c r="AP408" s="2" t="e">
        <f>ROUND(AO408-#REF!,0)</f>
        <v>#REF!</v>
      </c>
      <c r="AQ408" s="2">
        <f>IF(AZ408="s",IF(Q408=0,0,
IF(Q408=1,#REF!*4*4,
IF(Q408=2,0,
IF(Q408=3,#REF!*4*2,
IF(Q408=4,0,
IF(Q408=5,0,
IF(Q408=6,0,
IF(Q408=7,0)))))))),
IF(AZ408="t",
IF(Q408=0,0,
IF(Q408=1,#REF!*4*4*0.8,
IF(Q408=2,0,
IF(Q408=3,#REF!*4*2*0.8,
IF(Q408=4,0,
IF(Q408=5,0,
IF(Q408=6,0,
IF(Q408=7,0))))))))))</f>
        <v>0</v>
      </c>
      <c r="AR408" s="2">
        <f>IF(AZ408="s",
IF(Q408=0,0,
IF(Q408=1,0,
IF(Q408=2,#REF!*4*2,
IF(Q408=3,#REF!*4,
IF(Q408=4,#REF!*4,
IF(Q408=5,0,
IF(Q408=6,0,
IF(Q408=7,#REF!*4)))))))),
IF(AZ408="t",
IF(Q408=0,0,
IF(Q408=1,0,
IF(Q408=2,#REF!*4*2*0.8,
IF(Q408=3,#REF!*4*0.8,
IF(Q408=4,#REF!*4*0.8,
IF(Q408=5,0,
IF(Q408=6,0,
IF(Q408=7,#REF!*4))))))))))</f>
        <v>0</v>
      </c>
      <c r="AS408" s="2" t="e">
        <f>IF(AZ408="s",
IF(Q408=0,0,
IF(Q408=1,#REF!*2,
IF(Q408=2,#REF!*2,
IF(Q408=3,#REF!*2,
IF(Q408=4,#REF!*2,
IF(Q408=5,#REF!*2,
IF(Q408=6,#REF!*2,
IF(Q408=7,#REF!*2)))))))),
IF(AZ408="t",
IF(Q408=0,#REF!*2*0.8,
IF(Q408=1,#REF!*2*0.8,
IF(Q408=2,#REF!*2*0.8,
IF(Q408=3,#REF!*2*0.8,
IF(Q408=4,#REF!*2*0.8,
IF(Q408=5,#REF!*2*0.8,
IF(Q408=6,#REF!*1*0.8,
IF(Q408=7,#REF!*2))))))))))</f>
        <v>#REF!</v>
      </c>
      <c r="AT408" s="2" t="e">
        <f t="shared" si="136"/>
        <v>#REF!</v>
      </c>
      <c r="AU408" s="2">
        <f>IF(AZ408="s",
IF(Q408=0,0,
IF(Q408=1,(14-2)*(#REF!+#REF!)/4*4,
IF(Q408=2,(14-2)*(#REF!+#REF!)/4*2,
IF(Q408=3,(14-2)*(#REF!+#REF!)/4*3,
IF(Q408=4,(14-2)*(#REF!+#REF!)/4,
IF(Q408=5,(14-2)*#REF!/4,
IF(Q408=6,0,
IF(Q408=7,(14)*#REF!)))))))),
IF(AZ408="t",
IF(Q408=0,0,
IF(Q408=1,(11-2)*(#REF!+#REF!)/4*4,
IF(Q408=2,(11-2)*(#REF!+#REF!)/4*2,
IF(Q408=3,(11-2)*(#REF!+#REF!)/4*3,
IF(Q408=4,(11-2)*(#REF!+#REF!)/4,
IF(Q408=5,(11-2)*#REF!/4,
IF(Q408=6,0,
IF(Q408=7,(11)*#REF!))))))))))</f>
        <v>0</v>
      </c>
      <c r="AV408" s="2" t="e">
        <f t="shared" si="137"/>
        <v>#REF!</v>
      </c>
      <c r="AW408" s="2">
        <f t="shared" si="138"/>
        <v>0</v>
      </c>
      <c r="AX408" s="2">
        <f t="shared" si="139"/>
        <v>0</v>
      </c>
      <c r="AY408" s="2" t="e">
        <f t="shared" si="140"/>
        <v>#REF!</v>
      </c>
      <c r="AZ408" s="2" t="s">
        <v>81</v>
      </c>
      <c r="BA408" s="2" t="e">
        <f>IF(BG408="A",0,IF(AZ408="s",14*#REF!,IF(AZ408="T",11*#REF!,"HATA")))</f>
        <v>#REF!</v>
      </c>
      <c r="BB408" s="2" t="e">
        <f t="shared" si="141"/>
        <v>#REF!</v>
      </c>
      <c r="BC408" s="2" t="e">
        <f t="shared" si="142"/>
        <v>#REF!</v>
      </c>
      <c r="BD408" s="2" t="e">
        <f>IF(BC408-#REF!=0,"DOĞRU","YANLIŞ")</f>
        <v>#REF!</v>
      </c>
      <c r="BE408" s="2" t="e">
        <f>#REF!-BC408</f>
        <v>#REF!</v>
      </c>
      <c r="BF408" s="2">
        <v>0</v>
      </c>
      <c r="BH408" s="2">
        <v>1</v>
      </c>
      <c r="BJ408" s="2">
        <v>0</v>
      </c>
      <c r="BL408" s="7" t="e">
        <f>#REF!*14</f>
        <v>#REF!</v>
      </c>
      <c r="BM408" s="9"/>
      <c r="BN408" s="8"/>
      <c r="BO408" s="13"/>
      <c r="BP408" s="13"/>
      <c r="BQ408" s="13"/>
      <c r="BR408" s="13"/>
      <c r="BS408" s="13"/>
      <c r="BT408" s="10"/>
      <c r="BU408" s="11"/>
      <c r="BV408" s="12"/>
      <c r="CC408" s="41"/>
      <c r="CD408" s="41"/>
      <c r="CE408" s="41"/>
      <c r="CF408" s="42"/>
      <c r="CG408" s="42"/>
      <c r="CH408" s="42"/>
      <c r="CI408" s="42"/>
      <c r="CJ408" s="42"/>
      <c r="CK408" s="42"/>
    </row>
    <row r="409" spans="1:89" hidden="1" x14ac:dyDescent="0.25">
      <c r="A409" s="54" t="s">
        <v>440</v>
      </c>
      <c r="B409" s="54" t="s">
        <v>438</v>
      </c>
      <c r="C409" s="2" t="s">
        <v>438</v>
      </c>
      <c r="D409" s="4" t="s">
        <v>171</v>
      </c>
      <c r="E409" s="4">
        <v>3</v>
      </c>
      <c r="F409" s="5" t="e">
        <f>IF(AZ409="S",
IF(#REF!+BH409=2012,
IF(#REF!=1,"12-13/1",
IF(#REF!=2,"12-13/2",
IF(#REF!=3,"13-14/1",
IF(#REF!=4,"13-14/2","Hata1")))),
IF(#REF!+BH409=2013,
IF(#REF!=1,"13-14/1",
IF(#REF!=2,"13-14/2",
IF(#REF!=3,"14-15/1",
IF(#REF!=4,"14-15/2","Hata2")))),
IF(#REF!+BH409=2014,
IF(#REF!=1,"14-15/1",
IF(#REF!=2,"14-15/2",
IF(#REF!=3,"15-16/1",
IF(#REF!=4,"15-16/2","Hata3")))),
IF(#REF!+BH409=2015,
IF(#REF!=1,"15-16/1",
IF(#REF!=2,"15-16/2",
IF(#REF!=3,"16-17/1",
IF(#REF!=4,"16-17/2","Hata4")))),
IF(#REF!+BH409=2016,
IF(#REF!=1,"16-17/1",
IF(#REF!=2,"16-17/2",
IF(#REF!=3,"17-18/1",
IF(#REF!=4,"17-18/2","Hata5")))),
IF(#REF!+BH409=2017,
IF(#REF!=1,"17-18/1",
IF(#REF!=2,"17-18/2",
IF(#REF!=3,"18-19/1",
IF(#REF!=4,"18-19/2","Hata6")))),
IF(#REF!+BH409=2018,
IF(#REF!=1,"18-19/1",
IF(#REF!=2,"18-19/2",
IF(#REF!=3,"19-20/1",
IF(#REF!=4,"19-20/2","Hata7")))),
IF(#REF!+BH409=2019,
IF(#REF!=1,"19-20/1",
IF(#REF!=2,"19-20/2",
IF(#REF!=3,"20-21/1",
IF(#REF!=4,"20-21/2","Hata8")))),
IF(#REF!+BH409=2020,
IF(#REF!=1,"20-21/1",
IF(#REF!=2,"20-21/2",
IF(#REF!=3,"21-22/1",
IF(#REF!=4,"21-22/2","Hata9")))),
IF(#REF!+BH409=2021,
IF(#REF!=1,"21-22/1",
IF(#REF!=2,"21-22/2",
IF(#REF!=3,"22-23/1",
IF(#REF!=4,"22-23/2","Hata10")))),
IF(#REF!+BH409=2022,
IF(#REF!=1,"22-23/1",
IF(#REF!=2,"22-23/2",
IF(#REF!=3,"23-24/1",
IF(#REF!=4,"23-24/2","Hata11")))),
IF(#REF!+BH409=2023,
IF(#REF!=1,"23-24/1",
IF(#REF!=2,"23-24/2",
IF(#REF!=3,"24-25/1",
IF(#REF!=4,"24-25/2","Hata12")))),
)))))))))))),
IF(AZ409="T",
IF(#REF!+BH409=2012,
IF(#REF!=1,"12-13/1",
IF(#REF!=2,"12-13/2",
IF(#REF!=3,"12-13/3",
IF(#REF!=4,"13-14/1",
IF(#REF!=5,"13-14/2",
IF(#REF!=6,"13-14/3","Hata1")))))),
IF(#REF!+BH409=2013,
IF(#REF!=1,"13-14/1",
IF(#REF!=2,"13-14/2",
IF(#REF!=3,"13-14/3",
IF(#REF!=4,"14-15/1",
IF(#REF!=5,"14-15/2",
IF(#REF!=6,"14-15/3","Hata2")))))),
IF(#REF!+BH409=2014,
IF(#REF!=1,"14-15/1",
IF(#REF!=2,"14-15/2",
IF(#REF!=3,"14-15/3",
IF(#REF!=4,"15-16/1",
IF(#REF!=5,"15-16/2",
IF(#REF!=6,"15-16/3","Hata3")))))),
IF(AND(#REF!+#REF!&gt;2014,#REF!+#REF!&lt;2015,BH409=1),
IF(#REF!=0.1,"14-15/0.1",
IF(#REF!=0.2,"14-15/0.2",
IF(#REF!=0.3,"14-15/0.3","Hata4"))),
IF(#REF!+BH409=2015,
IF(#REF!=1,"15-16/1",
IF(#REF!=2,"15-16/2",
IF(#REF!=3,"15-16/3",
IF(#REF!=4,"16-17/1",
IF(#REF!=5,"16-17/2",
IF(#REF!=6,"16-17/3","Hata5")))))),
IF(#REF!+BH409=2016,
IF(#REF!=1,"16-17/1",
IF(#REF!=2,"16-17/2",
IF(#REF!=3,"16-17/3",
IF(#REF!=4,"17-18/1",
IF(#REF!=5,"17-18/2",
IF(#REF!=6,"17-18/3","Hata6")))))),
IF(#REF!+BH409=2017,
IF(#REF!=1,"17-18/1",
IF(#REF!=2,"17-18/2",
IF(#REF!=3,"17-18/3",
IF(#REF!=4,"18-19/1",
IF(#REF!=5,"18-19/2",
IF(#REF!=6,"18-19/3","Hata7")))))),
IF(#REF!+BH409=2018,
IF(#REF!=1,"18-19/1",
IF(#REF!=2,"18-19/2",
IF(#REF!=3,"18-19/3",
IF(#REF!=4,"19-20/1",
IF(#REF!=5," 19-20/2",
IF(#REF!=6,"19-20/3","Hata8")))))),
IF(#REF!+BH409=2019,
IF(#REF!=1,"19-20/1",
IF(#REF!=2,"19-20/2",
IF(#REF!=3,"19-20/3",
IF(#REF!=4,"20-21/1",
IF(#REF!=5,"20-21/2",
IF(#REF!=6,"20-21/3","Hata9")))))),
IF(#REF!+BH409=2020,
IF(#REF!=1,"20-21/1",
IF(#REF!=2,"20-21/2",
IF(#REF!=3,"20-21/3",
IF(#REF!=4,"21-22/1",
IF(#REF!=5,"21-22/2",
IF(#REF!=6,"21-22/3","Hata10")))))),
IF(#REF!+BH409=2021,
IF(#REF!=1,"21-22/1",
IF(#REF!=2,"21-22/2",
IF(#REF!=3,"21-22/3",
IF(#REF!=4,"22-23/1",
IF(#REF!=5,"22-23/2",
IF(#REF!=6,"22-23/3","Hata11")))))),
IF(#REF!+BH409=2022,
IF(#REF!=1,"22-23/1",
IF(#REF!=2,"22-23/2",
IF(#REF!=3,"22-23/3",
IF(#REF!=4,"23-24/1",
IF(#REF!=5,"23-24/2",
IF(#REF!=6,"23-24/3","Hata12")))))),
IF(#REF!+BH409=2023,
IF(#REF!=1,"23-24/1",
IF(#REF!=2,"23-24/2",
IF(#REF!=3,"23-24/3",
IF(#REF!=4,"24-25/1",
IF(#REF!=5,"24-25/2",
IF(#REF!=6,"24-25/3","Hata13")))))),
))))))))))))))
)</f>
        <v>#REF!</v>
      </c>
      <c r="G409" s="4"/>
      <c r="H409" s="54" t="s">
        <v>159</v>
      </c>
      <c r="I409" s="2">
        <v>54680</v>
      </c>
      <c r="J409" s="2" t="s">
        <v>62</v>
      </c>
      <c r="O409" s="2" t="s">
        <v>332</v>
      </c>
      <c r="P409" s="2" t="s">
        <v>332</v>
      </c>
      <c r="Q409" s="55">
        <v>7</v>
      </c>
      <c r="R409" s="2">
        <f>VLOOKUP($Q409,[1]sistem!$I$3:$L$10,2,FALSE)</f>
        <v>0</v>
      </c>
      <c r="S409" s="2">
        <f>VLOOKUP($Q409,[1]sistem!$I$3:$L$10,3,FALSE)</f>
        <v>1</v>
      </c>
      <c r="T409" s="2">
        <f>VLOOKUP($Q409,[1]sistem!$I$3:$L$10,4,FALSE)</f>
        <v>1</v>
      </c>
      <c r="U409" s="2" t="e">
        <f>VLOOKUP($AZ409,[1]sistem!$I$13:$L$14,2,FALSE)*#REF!</f>
        <v>#REF!</v>
      </c>
      <c r="V409" s="2" t="e">
        <f>VLOOKUP($AZ409,[1]sistem!$I$13:$L$14,3,FALSE)*#REF!</f>
        <v>#REF!</v>
      </c>
      <c r="W409" s="2" t="e">
        <f>VLOOKUP($AZ409,[1]sistem!$I$13:$L$14,4,FALSE)*#REF!</f>
        <v>#REF!</v>
      </c>
      <c r="X409" s="2" t="e">
        <f t="shared" si="129"/>
        <v>#REF!</v>
      </c>
      <c r="Y409" s="2" t="e">
        <f t="shared" si="130"/>
        <v>#REF!</v>
      </c>
      <c r="Z409" s="2" t="e">
        <f t="shared" si="131"/>
        <v>#REF!</v>
      </c>
      <c r="AA409" s="2" t="e">
        <f t="shared" si="132"/>
        <v>#REF!</v>
      </c>
      <c r="AB409" s="2">
        <f>VLOOKUP(AZ409,[1]sistem!$I$18:$J$19,2,FALSE)</f>
        <v>14</v>
      </c>
      <c r="AC409" s="2">
        <v>0.25</v>
      </c>
      <c r="AD409" s="2">
        <f>VLOOKUP($Q409,[1]sistem!$I$3:$M$10,5,FALSE)</f>
        <v>1</v>
      </c>
      <c r="AE409" s="2">
        <v>4</v>
      </c>
      <c r="AG409" s="2">
        <f>AE409*AK409</f>
        <v>56</v>
      </c>
      <c r="AH409" s="2">
        <f>VLOOKUP($Q409,[1]sistem!$I$3:$N$10,6,FALSE)</f>
        <v>2</v>
      </c>
      <c r="AI409" s="2">
        <v>2</v>
      </c>
      <c r="AJ409" s="2">
        <f t="shared" si="133"/>
        <v>4</v>
      </c>
      <c r="AK409" s="2">
        <f>VLOOKUP($AZ409,[1]sistem!$I$18:$K$19,3,FALSE)</f>
        <v>14</v>
      </c>
      <c r="AL409" s="2" t="e">
        <f>AK409*#REF!</f>
        <v>#REF!</v>
      </c>
      <c r="AM409" s="2" t="e">
        <f t="shared" si="134"/>
        <v>#REF!</v>
      </c>
      <c r="AN409" s="2">
        <f t="shared" si="144"/>
        <v>25</v>
      </c>
      <c r="AO409" s="2" t="e">
        <f t="shared" si="135"/>
        <v>#REF!</v>
      </c>
      <c r="AP409" s="2" t="e">
        <f>ROUND(AO409-#REF!,0)</f>
        <v>#REF!</v>
      </c>
      <c r="AQ409" s="2">
        <f>IF(AZ409="s",IF(Q409=0,0,
IF(Q409=1,#REF!*4*4,
IF(Q409=2,0,
IF(Q409=3,#REF!*4*2,
IF(Q409=4,0,
IF(Q409=5,0,
IF(Q409=6,0,
IF(Q409=7,0)))))))),
IF(AZ409="t",
IF(Q409=0,0,
IF(Q409=1,#REF!*4*4*0.8,
IF(Q409=2,0,
IF(Q409=3,#REF!*4*2*0.8,
IF(Q409=4,0,
IF(Q409=5,0,
IF(Q409=6,0,
IF(Q409=7,0))))))))))</f>
        <v>0</v>
      </c>
      <c r="AR409" s="2" t="e">
        <f>IF(AZ409="s",
IF(Q409=0,0,
IF(Q409=1,0,
IF(Q409=2,#REF!*4*2,
IF(Q409=3,#REF!*4,
IF(Q409=4,#REF!*4,
IF(Q409=5,0,
IF(Q409=6,0,
IF(Q409=7,#REF!*4)))))))),
IF(AZ409="t",
IF(Q409=0,0,
IF(Q409=1,0,
IF(Q409=2,#REF!*4*2*0.8,
IF(Q409=3,#REF!*4*0.8,
IF(Q409=4,#REF!*4*0.8,
IF(Q409=5,0,
IF(Q409=6,0,
IF(Q409=7,#REF!*4))))))))))</f>
        <v>#REF!</v>
      </c>
      <c r="AS409" s="2" t="e">
        <f>IF(AZ409="s",
IF(Q409=0,0,
IF(Q409=1,#REF!*2,
IF(Q409=2,#REF!*2,
IF(Q409=3,#REF!*2,
IF(Q409=4,#REF!*2,
IF(Q409=5,#REF!*2,
IF(Q409=6,#REF!*2,
IF(Q409=7,#REF!*2)))))))),
IF(AZ409="t",
IF(Q409=0,#REF!*2*0.8,
IF(Q409=1,#REF!*2*0.8,
IF(Q409=2,#REF!*2*0.8,
IF(Q409=3,#REF!*2*0.8,
IF(Q409=4,#REF!*2*0.8,
IF(Q409=5,#REF!*2*0.8,
IF(Q409=6,#REF!*1*0.8,
IF(Q409=7,#REF!*2))))))))))</f>
        <v>#REF!</v>
      </c>
      <c r="AT409" s="2" t="e">
        <f t="shared" si="136"/>
        <v>#REF!</v>
      </c>
      <c r="AU409" s="2" t="e">
        <f>IF(AZ409="s",
IF(Q409=0,0,
IF(Q409=1,(14-2)*(#REF!+#REF!)/4*4,
IF(Q409=2,(14-2)*(#REF!+#REF!)/4*2,
IF(Q409=3,(14-2)*(#REF!+#REF!)/4*3,
IF(Q409=4,(14-2)*(#REF!+#REF!)/4,
IF(Q409=5,(14-2)*#REF!/4,
IF(Q409=6,0,
IF(Q409=7,(14)*#REF!)))))))),
IF(AZ409="t",
IF(Q409=0,0,
IF(Q409=1,(11-2)*(#REF!+#REF!)/4*4,
IF(Q409=2,(11-2)*(#REF!+#REF!)/4*2,
IF(Q409=3,(11-2)*(#REF!+#REF!)/4*3,
IF(Q409=4,(11-2)*(#REF!+#REF!)/4,
IF(Q409=5,(11-2)*#REF!/4,
IF(Q409=6,0,
IF(Q409=7,(11)*#REF!))))))))))</f>
        <v>#REF!</v>
      </c>
      <c r="AV409" s="2" t="e">
        <f t="shared" si="137"/>
        <v>#REF!</v>
      </c>
      <c r="AW409" s="2">
        <f t="shared" si="138"/>
        <v>8</v>
      </c>
      <c r="AX409" s="2">
        <f t="shared" si="139"/>
        <v>4</v>
      </c>
      <c r="AY409" s="2" t="e">
        <f t="shared" si="140"/>
        <v>#REF!</v>
      </c>
      <c r="AZ409" s="2" t="s">
        <v>63</v>
      </c>
      <c r="BA409" s="2" t="e">
        <f>IF(BG409="A",0,IF(AZ409="s",14*#REF!,IF(AZ409="T",11*#REF!,"HATA")))</f>
        <v>#REF!</v>
      </c>
      <c r="BB409" s="2" t="e">
        <f t="shared" si="141"/>
        <v>#REF!</v>
      </c>
      <c r="BC409" s="2" t="e">
        <f t="shared" si="142"/>
        <v>#REF!</v>
      </c>
      <c r="BD409" s="2" t="e">
        <f>IF(BC409-#REF!=0,"DOĞRU","YANLIŞ")</f>
        <v>#REF!</v>
      </c>
      <c r="BE409" s="2" t="e">
        <f>#REF!-BC409</f>
        <v>#REF!</v>
      </c>
      <c r="BF409" s="2">
        <v>0</v>
      </c>
      <c r="BH409" s="2">
        <v>1</v>
      </c>
      <c r="BJ409" s="2">
        <v>7</v>
      </c>
      <c r="BL409" s="7" t="e">
        <f>#REF!*14</f>
        <v>#REF!</v>
      </c>
      <c r="BM409" s="9"/>
      <c r="BN409" s="8"/>
      <c r="BO409" s="13"/>
      <c r="BP409" s="13"/>
      <c r="BQ409" s="13"/>
      <c r="BR409" s="13"/>
      <c r="BS409" s="13"/>
      <c r="BT409" s="10"/>
      <c r="BU409" s="11"/>
      <c r="BV409" s="12"/>
      <c r="CC409" s="51"/>
      <c r="CD409" s="51"/>
      <c r="CE409" s="51"/>
      <c r="CF409" s="52"/>
      <c r="CG409" s="52"/>
      <c r="CH409" s="52"/>
      <c r="CI409" s="52"/>
      <c r="CJ409" s="42"/>
      <c r="CK409" s="42"/>
    </row>
    <row r="410" spans="1:89" hidden="1" x14ac:dyDescent="0.25">
      <c r="A410" s="2" t="s">
        <v>333</v>
      </c>
      <c r="B410" s="2" t="s">
        <v>330</v>
      </c>
      <c r="C410" s="2" t="s">
        <v>334</v>
      </c>
      <c r="D410" s="4" t="s">
        <v>171</v>
      </c>
      <c r="E410" s="4">
        <v>3</v>
      </c>
      <c r="F410" s="5" t="e">
        <f>IF(AZ410="S",
IF(#REF!+BH410=2012,
IF(#REF!=1,"12-13/1",
IF(#REF!=2,"12-13/2",
IF(#REF!=3,"13-14/1",
IF(#REF!=4,"13-14/2","Hata1")))),
IF(#REF!+BH410=2013,
IF(#REF!=1,"13-14/1",
IF(#REF!=2,"13-14/2",
IF(#REF!=3,"14-15/1",
IF(#REF!=4,"14-15/2","Hata2")))),
IF(#REF!+BH410=2014,
IF(#REF!=1,"14-15/1",
IF(#REF!=2,"14-15/2",
IF(#REF!=3,"15-16/1",
IF(#REF!=4,"15-16/2","Hata3")))),
IF(#REF!+BH410=2015,
IF(#REF!=1,"15-16/1",
IF(#REF!=2,"15-16/2",
IF(#REF!=3,"16-17/1",
IF(#REF!=4,"16-17/2","Hata4")))),
IF(#REF!+BH410=2016,
IF(#REF!=1,"16-17/1",
IF(#REF!=2,"16-17/2",
IF(#REF!=3,"17-18/1",
IF(#REF!=4,"17-18/2","Hata5")))),
IF(#REF!+BH410=2017,
IF(#REF!=1,"17-18/1",
IF(#REF!=2,"17-18/2",
IF(#REF!=3,"18-19/1",
IF(#REF!=4,"18-19/2","Hata6")))),
IF(#REF!+BH410=2018,
IF(#REF!=1,"18-19/1",
IF(#REF!=2,"18-19/2",
IF(#REF!=3,"19-20/1",
IF(#REF!=4,"19-20/2","Hata7")))),
IF(#REF!+BH410=2019,
IF(#REF!=1,"19-20/1",
IF(#REF!=2,"19-20/2",
IF(#REF!=3,"20-21/1",
IF(#REF!=4,"20-21/2","Hata8")))),
IF(#REF!+BH410=2020,
IF(#REF!=1,"20-21/1",
IF(#REF!=2,"20-21/2",
IF(#REF!=3,"21-22/1",
IF(#REF!=4,"21-22/2","Hata9")))),
IF(#REF!+BH410=2021,
IF(#REF!=1,"21-22/1",
IF(#REF!=2,"21-22/2",
IF(#REF!=3,"22-23/1",
IF(#REF!=4,"22-23/2","Hata10")))),
IF(#REF!+BH410=2022,
IF(#REF!=1,"22-23/1",
IF(#REF!=2,"22-23/2",
IF(#REF!=3,"23-24/1",
IF(#REF!=4,"23-24/2","Hata11")))),
IF(#REF!+BH410=2023,
IF(#REF!=1,"23-24/1",
IF(#REF!=2,"23-24/2",
IF(#REF!=3,"24-25/1",
IF(#REF!=4,"24-25/2","Hata12")))),
)))))))))))),
IF(AZ410="T",
IF(#REF!+BH410=2012,
IF(#REF!=1,"12-13/1",
IF(#REF!=2,"12-13/2",
IF(#REF!=3,"12-13/3",
IF(#REF!=4,"13-14/1",
IF(#REF!=5,"13-14/2",
IF(#REF!=6,"13-14/3","Hata1")))))),
IF(#REF!+BH410=2013,
IF(#REF!=1,"13-14/1",
IF(#REF!=2,"13-14/2",
IF(#REF!=3,"13-14/3",
IF(#REF!=4,"14-15/1",
IF(#REF!=5,"14-15/2",
IF(#REF!=6,"14-15/3","Hata2")))))),
IF(#REF!+BH410=2014,
IF(#REF!=1,"14-15/1",
IF(#REF!=2,"14-15/2",
IF(#REF!=3,"14-15/3",
IF(#REF!=4,"15-16/1",
IF(#REF!=5,"15-16/2",
IF(#REF!=6,"15-16/3","Hata3")))))),
IF(AND(#REF!+#REF!&gt;2014,#REF!+#REF!&lt;2015,BH410=1),
IF(#REF!=0.1,"14-15/0.1",
IF(#REF!=0.2,"14-15/0.2",
IF(#REF!=0.3,"14-15/0.3","Hata4"))),
IF(#REF!+BH410=2015,
IF(#REF!=1,"15-16/1",
IF(#REF!=2,"15-16/2",
IF(#REF!=3,"15-16/3",
IF(#REF!=4,"16-17/1",
IF(#REF!=5,"16-17/2",
IF(#REF!=6,"16-17/3","Hata5")))))),
IF(#REF!+BH410=2016,
IF(#REF!=1,"16-17/1",
IF(#REF!=2,"16-17/2",
IF(#REF!=3,"16-17/3",
IF(#REF!=4,"17-18/1",
IF(#REF!=5,"17-18/2",
IF(#REF!=6,"17-18/3","Hata6")))))),
IF(#REF!+BH410=2017,
IF(#REF!=1,"17-18/1",
IF(#REF!=2,"17-18/2",
IF(#REF!=3,"17-18/3",
IF(#REF!=4,"18-19/1",
IF(#REF!=5,"18-19/2",
IF(#REF!=6,"18-19/3","Hata7")))))),
IF(#REF!+BH410=2018,
IF(#REF!=1,"18-19/1",
IF(#REF!=2,"18-19/2",
IF(#REF!=3,"18-19/3",
IF(#REF!=4,"19-20/1",
IF(#REF!=5," 19-20/2",
IF(#REF!=6,"19-20/3","Hata8")))))),
IF(#REF!+BH410=2019,
IF(#REF!=1,"19-20/1",
IF(#REF!=2,"19-20/2",
IF(#REF!=3,"19-20/3",
IF(#REF!=4,"20-21/1",
IF(#REF!=5,"20-21/2",
IF(#REF!=6,"20-21/3","Hata9")))))),
IF(#REF!+BH410=2020,
IF(#REF!=1,"20-21/1",
IF(#REF!=2,"20-21/2",
IF(#REF!=3,"20-21/3",
IF(#REF!=4,"21-22/1",
IF(#REF!=5,"21-22/2",
IF(#REF!=6,"21-22/3","Hata10")))))),
IF(#REF!+BH410=2021,
IF(#REF!=1,"21-22/1",
IF(#REF!=2,"21-22/2",
IF(#REF!=3,"21-22/3",
IF(#REF!=4,"22-23/1",
IF(#REF!=5,"22-23/2",
IF(#REF!=6,"22-23/3","Hata11")))))),
IF(#REF!+BH410=2022,
IF(#REF!=1,"22-23/1",
IF(#REF!=2,"22-23/2",
IF(#REF!=3,"22-23/3",
IF(#REF!=4,"23-24/1",
IF(#REF!=5,"23-24/2",
IF(#REF!=6,"23-24/3","Hata12")))))),
IF(#REF!+BH410=2023,
IF(#REF!=1,"23-24/1",
IF(#REF!=2,"23-24/2",
IF(#REF!=3,"23-24/3",
IF(#REF!=4,"24-25/1",
IF(#REF!=5,"24-25/2",
IF(#REF!=6,"24-25/3","Hata13")))))),
))))))))))))))
)</f>
        <v>#REF!</v>
      </c>
      <c r="G410" s="4">
        <v>0</v>
      </c>
      <c r="H410" s="2" t="s">
        <v>159</v>
      </c>
      <c r="I410" s="2">
        <v>54680</v>
      </c>
      <c r="J410" s="2" t="s">
        <v>62</v>
      </c>
      <c r="O410" s="2" t="s">
        <v>332</v>
      </c>
      <c r="P410" s="2" t="s">
        <v>332</v>
      </c>
      <c r="Q410" s="5">
        <v>7</v>
      </c>
      <c r="R410" s="2">
        <f>VLOOKUP($Q410,[1]sistem!$I$3:$L$10,2,FALSE)</f>
        <v>0</v>
      </c>
      <c r="S410" s="2">
        <f>VLOOKUP($Q410,[1]sistem!$I$3:$L$10,3,FALSE)</f>
        <v>1</v>
      </c>
      <c r="T410" s="2">
        <f>VLOOKUP($Q410,[1]sistem!$I$3:$L$10,4,FALSE)</f>
        <v>1</v>
      </c>
      <c r="U410" s="2" t="e">
        <f>VLOOKUP($AZ410,[1]sistem!$I$13:$L$14,2,FALSE)*#REF!</f>
        <v>#REF!</v>
      </c>
      <c r="V410" s="2" t="e">
        <f>VLOOKUP($AZ410,[1]sistem!$I$13:$L$14,3,FALSE)*#REF!</f>
        <v>#REF!</v>
      </c>
      <c r="W410" s="2" t="e">
        <f>VLOOKUP($AZ410,[1]sistem!$I$13:$L$14,4,FALSE)*#REF!</f>
        <v>#REF!</v>
      </c>
      <c r="X410" s="2" t="e">
        <f t="shared" si="129"/>
        <v>#REF!</v>
      </c>
      <c r="Y410" s="2" t="e">
        <f t="shared" si="130"/>
        <v>#REF!</v>
      </c>
      <c r="Z410" s="2" t="e">
        <f t="shared" si="131"/>
        <v>#REF!</v>
      </c>
      <c r="AA410" s="2" t="e">
        <f t="shared" si="132"/>
        <v>#REF!</v>
      </c>
      <c r="AB410" s="2">
        <f>VLOOKUP(AZ410,[1]sistem!$I$18:$J$19,2,FALSE)</f>
        <v>14</v>
      </c>
      <c r="AC410" s="2">
        <v>0.25</v>
      </c>
      <c r="AD410" s="2">
        <f>VLOOKUP($Q410,[1]sistem!$I$3:$M$10,5,FALSE)</f>
        <v>1</v>
      </c>
      <c r="AE410" s="2">
        <v>4</v>
      </c>
      <c r="AG410" s="2">
        <f>AE410*AK410</f>
        <v>56</v>
      </c>
      <c r="AH410" s="2">
        <f>VLOOKUP($Q410,[1]sistem!$I$3:$N$10,6,FALSE)</f>
        <v>2</v>
      </c>
      <c r="AI410" s="2">
        <v>2</v>
      </c>
      <c r="AJ410" s="2">
        <f t="shared" si="133"/>
        <v>4</v>
      </c>
      <c r="AK410" s="2">
        <f>VLOOKUP($AZ410,[1]sistem!$I$18:$K$19,3,FALSE)</f>
        <v>14</v>
      </c>
      <c r="AL410" s="2" t="e">
        <f>AK410*#REF!</f>
        <v>#REF!</v>
      </c>
      <c r="AM410" s="2" t="e">
        <f t="shared" si="134"/>
        <v>#REF!</v>
      </c>
      <c r="AN410" s="2">
        <f t="shared" si="144"/>
        <v>25</v>
      </c>
      <c r="AO410" s="2" t="e">
        <f t="shared" si="135"/>
        <v>#REF!</v>
      </c>
      <c r="AP410" s="2" t="e">
        <f>ROUND(AO410-#REF!,0)</f>
        <v>#REF!</v>
      </c>
      <c r="AQ410" s="2">
        <f>IF(AZ410="s",IF(Q410=0,0,
IF(Q410=1,#REF!*4*4,
IF(Q410=2,0,
IF(Q410=3,#REF!*4*2,
IF(Q410=4,0,
IF(Q410=5,0,
IF(Q410=6,0,
IF(Q410=7,0)))))))),
IF(AZ410="t",
IF(Q410=0,0,
IF(Q410=1,#REF!*4*4*0.8,
IF(Q410=2,0,
IF(Q410=3,#REF!*4*2*0.8,
IF(Q410=4,0,
IF(Q410=5,0,
IF(Q410=6,0,
IF(Q410=7,0))))))))))</f>
        <v>0</v>
      </c>
      <c r="AR410" s="2" t="e">
        <f>IF(AZ410="s",
IF(Q410=0,0,
IF(Q410=1,0,
IF(Q410=2,#REF!*4*2,
IF(Q410=3,#REF!*4,
IF(Q410=4,#REF!*4,
IF(Q410=5,0,
IF(Q410=6,0,
IF(Q410=7,#REF!*4)))))))),
IF(AZ410="t",
IF(Q410=0,0,
IF(Q410=1,0,
IF(Q410=2,#REF!*4*2*0.8,
IF(Q410=3,#REF!*4*0.8,
IF(Q410=4,#REF!*4*0.8,
IF(Q410=5,0,
IF(Q410=6,0,
IF(Q410=7,#REF!*4))))))))))</f>
        <v>#REF!</v>
      </c>
      <c r="AS410" s="2" t="e">
        <f>IF(AZ410="s",
IF(Q410=0,0,
IF(Q410=1,#REF!*2,
IF(Q410=2,#REF!*2,
IF(Q410=3,#REF!*2,
IF(Q410=4,#REF!*2,
IF(Q410=5,#REF!*2,
IF(Q410=6,#REF!*2,
IF(Q410=7,#REF!*2)))))))),
IF(AZ410="t",
IF(Q410=0,#REF!*2*0.8,
IF(Q410=1,#REF!*2*0.8,
IF(Q410=2,#REF!*2*0.8,
IF(Q410=3,#REF!*2*0.8,
IF(Q410=4,#REF!*2*0.8,
IF(Q410=5,#REF!*2*0.8,
IF(Q410=6,#REF!*1*0.8,
IF(Q410=7,#REF!*2))))))))))</f>
        <v>#REF!</v>
      </c>
      <c r="AT410" s="2" t="e">
        <f t="shared" si="136"/>
        <v>#REF!</v>
      </c>
      <c r="AU410" s="2" t="e">
        <f>IF(AZ410="s",
IF(Q410=0,0,
IF(Q410=1,(14-2)*(#REF!+#REF!)/4*4,
IF(Q410=2,(14-2)*(#REF!+#REF!)/4*2,
IF(Q410=3,(14-2)*(#REF!+#REF!)/4*3,
IF(Q410=4,(14-2)*(#REF!+#REF!)/4,
IF(Q410=5,(14-2)*#REF!/4,
IF(Q410=6,0,
IF(Q410=7,(14)*#REF!)))))))),
IF(AZ410="t",
IF(Q410=0,0,
IF(Q410=1,(11-2)*(#REF!+#REF!)/4*4,
IF(Q410=2,(11-2)*(#REF!+#REF!)/4*2,
IF(Q410=3,(11-2)*(#REF!+#REF!)/4*3,
IF(Q410=4,(11-2)*(#REF!+#REF!)/4,
IF(Q410=5,(11-2)*#REF!/4,
IF(Q410=6,0,
IF(Q410=7,(11)*#REF!))))))))))</f>
        <v>#REF!</v>
      </c>
      <c r="AV410" s="2" t="e">
        <f t="shared" si="137"/>
        <v>#REF!</v>
      </c>
      <c r="AW410" s="2">
        <f t="shared" si="138"/>
        <v>8</v>
      </c>
      <c r="AX410" s="2">
        <f t="shared" si="139"/>
        <v>4</v>
      </c>
      <c r="AY410" s="2" t="e">
        <f t="shared" si="140"/>
        <v>#REF!</v>
      </c>
      <c r="AZ410" s="2" t="s">
        <v>63</v>
      </c>
      <c r="BA410" s="2" t="e">
        <f>IF(BG410="A",0,IF(AZ410="s",14*#REF!,IF(AZ410="T",11*#REF!,"HATA")))</f>
        <v>#REF!</v>
      </c>
      <c r="BB410" s="2" t="e">
        <f t="shared" si="141"/>
        <v>#REF!</v>
      </c>
      <c r="BC410" s="2" t="e">
        <f t="shared" si="142"/>
        <v>#REF!</v>
      </c>
      <c r="BD410" s="2" t="e">
        <f>IF(BC410-#REF!=0,"DOĞRU","YANLIŞ")</f>
        <v>#REF!</v>
      </c>
      <c r="BE410" s="2" t="e">
        <f>#REF!-BC410</f>
        <v>#REF!</v>
      </c>
      <c r="BF410" s="2">
        <v>0</v>
      </c>
      <c r="BH410" s="2">
        <v>1</v>
      </c>
      <c r="BJ410" s="2">
        <v>7</v>
      </c>
      <c r="BL410" s="7" t="e">
        <f>#REF!*14</f>
        <v>#REF!</v>
      </c>
      <c r="BM410" s="9"/>
      <c r="BN410" s="8"/>
      <c r="BO410" s="13"/>
      <c r="BP410" s="13"/>
      <c r="BQ410" s="13"/>
      <c r="BR410" s="13"/>
      <c r="BS410" s="13"/>
      <c r="BT410" s="10"/>
      <c r="BU410" s="11"/>
      <c r="BV410" s="12"/>
      <c r="CC410" s="41"/>
      <c r="CD410" s="41"/>
      <c r="CE410" s="41"/>
      <c r="CF410" s="42"/>
      <c r="CG410" s="42"/>
      <c r="CH410" s="42"/>
      <c r="CI410" s="42"/>
      <c r="CJ410" s="42"/>
      <c r="CK410" s="42"/>
    </row>
    <row r="411" spans="1:89" hidden="1" x14ac:dyDescent="0.25">
      <c r="A411" s="2" t="s">
        <v>139</v>
      </c>
      <c r="B411" s="2" t="s">
        <v>132</v>
      </c>
      <c r="C411" s="2" t="s">
        <v>132</v>
      </c>
      <c r="D411" s="4" t="s">
        <v>60</v>
      </c>
      <c r="E411" s="4" t="s">
        <v>60</v>
      </c>
      <c r="F411" s="5" t="e">
        <f>IF(AZ411="S",
IF(#REF!+BH411=2012,
IF(#REF!=1,"12-13/1",
IF(#REF!=2,"12-13/2",
IF(#REF!=3,"13-14/1",
IF(#REF!=4,"13-14/2","Hata1")))),
IF(#REF!+BH411=2013,
IF(#REF!=1,"13-14/1",
IF(#REF!=2,"13-14/2",
IF(#REF!=3,"14-15/1",
IF(#REF!=4,"14-15/2","Hata2")))),
IF(#REF!+BH411=2014,
IF(#REF!=1,"14-15/1",
IF(#REF!=2,"14-15/2",
IF(#REF!=3,"15-16/1",
IF(#REF!=4,"15-16/2","Hata3")))),
IF(#REF!+BH411=2015,
IF(#REF!=1,"15-16/1",
IF(#REF!=2,"15-16/2",
IF(#REF!=3,"16-17/1",
IF(#REF!=4,"16-17/2","Hata4")))),
IF(#REF!+BH411=2016,
IF(#REF!=1,"16-17/1",
IF(#REF!=2,"16-17/2",
IF(#REF!=3,"17-18/1",
IF(#REF!=4,"17-18/2","Hata5")))),
IF(#REF!+BH411=2017,
IF(#REF!=1,"17-18/1",
IF(#REF!=2,"17-18/2",
IF(#REF!=3,"18-19/1",
IF(#REF!=4,"18-19/2","Hata6")))),
IF(#REF!+BH411=2018,
IF(#REF!=1,"18-19/1",
IF(#REF!=2,"18-19/2",
IF(#REF!=3,"19-20/1",
IF(#REF!=4,"19-20/2","Hata7")))),
IF(#REF!+BH411=2019,
IF(#REF!=1,"19-20/1",
IF(#REF!=2,"19-20/2",
IF(#REF!=3,"20-21/1",
IF(#REF!=4,"20-21/2","Hata8")))),
IF(#REF!+BH411=2020,
IF(#REF!=1,"20-21/1",
IF(#REF!=2,"20-21/2",
IF(#REF!=3,"21-22/1",
IF(#REF!=4,"21-22/2","Hata9")))),
IF(#REF!+BH411=2021,
IF(#REF!=1,"21-22/1",
IF(#REF!=2,"21-22/2",
IF(#REF!=3,"22-23/1",
IF(#REF!=4,"22-23/2","Hata10")))),
IF(#REF!+BH411=2022,
IF(#REF!=1,"22-23/1",
IF(#REF!=2,"22-23/2",
IF(#REF!=3,"23-24/1",
IF(#REF!=4,"23-24/2","Hata11")))),
IF(#REF!+BH411=2023,
IF(#REF!=1,"23-24/1",
IF(#REF!=2,"23-24/2",
IF(#REF!=3,"24-25/1",
IF(#REF!=4,"24-25/2","Hata12")))),
)))))))))))),
IF(AZ411="T",
IF(#REF!+BH411=2012,
IF(#REF!=1,"12-13/1",
IF(#REF!=2,"12-13/2",
IF(#REF!=3,"12-13/3",
IF(#REF!=4,"13-14/1",
IF(#REF!=5,"13-14/2",
IF(#REF!=6,"13-14/3","Hata1")))))),
IF(#REF!+BH411=2013,
IF(#REF!=1,"13-14/1",
IF(#REF!=2,"13-14/2",
IF(#REF!=3,"13-14/3",
IF(#REF!=4,"14-15/1",
IF(#REF!=5,"14-15/2",
IF(#REF!=6,"14-15/3","Hata2")))))),
IF(#REF!+BH411=2014,
IF(#REF!=1,"14-15/1",
IF(#REF!=2,"14-15/2",
IF(#REF!=3,"14-15/3",
IF(#REF!=4,"15-16/1",
IF(#REF!=5,"15-16/2",
IF(#REF!=6,"15-16/3","Hata3")))))),
IF(AND(#REF!+#REF!&gt;2014,#REF!+#REF!&lt;2015,BH411=1),
IF(#REF!=0.1,"14-15/0.1",
IF(#REF!=0.2,"14-15/0.2",
IF(#REF!=0.3,"14-15/0.3","Hata4"))),
IF(#REF!+BH411=2015,
IF(#REF!=1,"15-16/1",
IF(#REF!=2,"15-16/2",
IF(#REF!=3,"15-16/3",
IF(#REF!=4,"16-17/1",
IF(#REF!=5,"16-17/2",
IF(#REF!=6,"16-17/3","Hata5")))))),
IF(#REF!+BH411=2016,
IF(#REF!=1,"16-17/1",
IF(#REF!=2,"16-17/2",
IF(#REF!=3,"16-17/3",
IF(#REF!=4,"17-18/1",
IF(#REF!=5,"17-18/2",
IF(#REF!=6,"17-18/3","Hata6")))))),
IF(#REF!+BH411=2017,
IF(#REF!=1,"17-18/1",
IF(#REF!=2,"17-18/2",
IF(#REF!=3,"17-18/3",
IF(#REF!=4,"18-19/1",
IF(#REF!=5,"18-19/2",
IF(#REF!=6,"18-19/3","Hata7")))))),
IF(#REF!+BH411=2018,
IF(#REF!=1,"18-19/1",
IF(#REF!=2,"18-19/2",
IF(#REF!=3,"18-19/3",
IF(#REF!=4,"19-20/1",
IF(#REF!=5," 19-20/2",
IF(#REF!=6,"19-20/3","Hata8")))))),
IF(#REF!+BH411=2019,
IF(#REF!=1,"19-20/1",
IF(#REF!=2,"19-20/2",
IF(#REF!=3,"19-20/3",
IF(#REF!=4,"20-21/1",
IF(#REF!=5,"20-21/2",
IF(#REF!=6,"20-21/3","Hata9")))))),
IF(#REF!+BH411=2020,
IF(#REF!=1,"20-21/1",
IF(#REF!=2,"20-21/2",
IF(#REF!=3,"20-21/3",
IF(#REF!=4,"21-22/1",
IF(#REF!=5,"21-22/2",
IF(#REF!=6,"21-22/3","Hata10")))))),
IF(#REF!+BH411=2021,
IF(#REF!=1,"21-22/1",
IF(#REF!=2,"21-22/2",
IF(#REF!=3,"21-22/3",
IF(#REF!=4,"22-23/1",
IF(#REF!=5,"22-23/2",
IF(#REF!=6,"22-23/3","Hata11")))))),
IF(#REF!+BH411=2022,
IF(#REF!=1,"22-23/1",
IF(#REF!=2,"22-23/2",
IF(#REF!=3,"22-23/3",
IF(#REF!=4,"23-24/1",
IF(#REF!=5,"23-24/2",
IF(#REF!=6,"23-24/3","Hata12")))))),
IF(#REF!+BH411=2023,
IF(#REF!=1,"23-24/1",
IF(#REF!=2,"23-24/2",
IF(#REF!=3,"23-24/3",
IF(#REF!=4,"24-25/1",
IF(#REF!=5,"24-25/2",
IF(#REF!=6,"24-25/3","Hata13")))))),
))))))))))))))
)</f>
        <v>#REF!</v>
      </c>
      <c r="G411" s="4"/>
      <c r="H411" s="2" t="s">
        <v>159</v>
      </c>
      <c r="I411" s="2">
        <v>54680</v>
      </c>
      <c r="J411" s="2" t="s">
        <v>62</v>
      </c>
      <c r="O411" s="2" t="s">
        <v>135</v>
      </c>
      <c r="P411" s="2" t="s">
        <v>135</v>
      </c>
      <c r="Q411" s="5">
        <v>7</v>
      </c>
      <c r="R411" s="2">
        <f>VLOOKUP($Q411,[1]sistem!$I$3:$L$10,2,FALSE)</f>
        <v>0</v>
      </c>
      <c r="S411" s="2">
        <f>VLOOKUP($Q411,[1]sistem!$I$3:$L$10,3,FALSE)</f>
        <v>1</v>
      </c>
      <c r="T411" s="2">
        <f>VLOOKUP($Q411,[1]sistem!$I$3:$L$10,4,FALSE)</f>
        <v>1</v>
      </c>
      <c r="U411" s="2" t="e">
        <f>VLOOKUP($AZ411,[1]sistem!$I$13:$L$14,2,FALSE)*#REF!</f>
        <v>#REF!</v>
      </c>
      <c r="V411" s="2" t="e">
        <f>VLOOKUP($AZ411,[1]sistem!$I$13:$L$14,3,FALSE)*#REF!</f>
        <v>#REF!</v>
      </c>
      <c r="W411" s="2" t="e">
        <f>VLOOKUP($AZ411,[1]sistem!$I$13:$L$14,4,FALSE)*#REF!</f>
        <v>#REF!</v>
      </c>
      <c r="X411" s="2" t="e">
        <f t="shared" si="129"/>
        <v>#REF!</v>
      </c>
      <c r="Y411" s="2" t="e">
        <f t="shared" si="130"/>
        <v>#REF!</v>
      </c>
      <c r="Z411" s="2" t="e">
        <f t="shared" si="131"/>
        <v>#REF!</v>
      </c>
      <c r="AA411" s="2" t="e">
        <f t="shared" si="132"/>
        <v>#REF!</v>
      </c>
      <c r="AB411" s="2">
        <f>VLOOKUP(AZ411,[1]sistem!$I$18:$J$19,2,FALSE)</f>
        <v>14</v>
      </c>
      <c r="AC411" s="2">
        <v>0.25</v>
      </c>
      <c r="AD411" s="2">
        <f>VLOOKUP($Q411,[1]sistem!$I$3:$M$10,5,FALSE)</f>
        <v>1</v>
      </c>
      <c r="AG411" s="2" t="e">
        <f>(#REF!+#REF!)*AB411</f>
        <v>#REF!</v>
      </c>
      <c r="AH411" s="2">
        <f>VLOOKUP($Q411,[1]sistem!$I$3:$N$10,6,FALSE)</f>
        <v>2</v>
      </c>
      <c r="AI411" s="2">
        <v>2</v>
      </c>
      <c r="AJ411" s="2">
        <f t="shared" si="133"/>
        <v>4</v>
      </c>
      <c r="AK411" s="2">
        <f>VLOOKUP($AZ411,[1]sistem!$I$18:$K$19,3,FALSE)</f>
        <v>14</v>
      </c>
      <c r="AL411" s="2" t="e">
        <f>AK411*#REF!</f>
        <v>#REF!</v>
      </c>
      <c r="AM411" s="2" t="e">
        <f t="shared" si="134"/>
        <v>#REF!</v>
      </c>
      <c r="AN411" s="2">
        <f t="shared" si="144"/>
        <v>25</v>
      </c>
      <c r="AO411" s="2" t="e">
        <f t="shared" si="135"/>
        <v>#REF!</v>
      </c>
      <c r="AP411" s="2" t="e">
        <f>ROUND(AO411-#REF!,0)</f>
        <v>#REF!</v>
      </c>
      <c r="AQ411" s="2">
        <f>IF(AZ411="s",IF(Q411=0,0,
IF(Q411=1,#REF!*4*4,
IF(Q411=2,0,
IF(Q411=3,#REF!*4*2,
IF(Q411=4,0,
IF(Q411=5,0,
IF(Q411=6,0,
IF(Q411=7,0)))))))),
IF(AZ411="t",
IF(Q411=0,0,
IF(Q411=1,#REF!*4*4*0.8,
IF(Q411=2,0,
IF(Q411=3,#REF!*4*2*0.8,
IF(Q411=4,0,
IF(Q411=5,0,
IF(Q411=6,0,
IF(Q411=7,0))))))))))</f>
        <v>0</v>
      </c>
      <c r="AR411" s="2" t="e">
        <f>IF(AZ411="s",
IF(Q411=0,0,
IF(Q411=1,0,
IF(Q411=2,#REF!*4*2,
IF(Q411=3,#REF!*4,
IF(Q411=4,#REF!*4,
IF(Q411=5,0,
IF(Q411=6,0,
IF(Q411=7,#REF!*4)))))))),
IF(AZ411="t",
IF(Q411=0,0,
IF(Q411=1,0,
IF(Q411=2,#REF!*4*2*0.8,
IF(Q411=3,#REF!*4*0.8,
IF(Q411=4,#REF!*4*0.8,
IF(Q411=5,0,
IF(Q411=6,0,
IF(Q411=7,#REF!*4))))))))))</f>
        <v>#REF!</v>
      </c>
      <c r="AS411" s="2" t="e">
        <f>IF(AZ411="s",
IF(Q411=0,0,
IF(Q411=1,#REF!*2,
IF(Q411=2,#REF!*2,
IF(Q411=3,#REF!*2,
IF(Q411=4,#REF!*2,
IF(Q411=5,#REF!*2,
IF(Q411=6,#REF!*2,
IF(Q411=7,#REF!*2)))))))),
IF(AZ411="t",
IF(Q411=0,#REF!*2*0.8,
IF(Q411=1,#REF!*2*0.8,
IF(Q411=2,#REF!*2*0.8,
IF(Q411=3,#REF!*2*0.8,
IF(Q411=4,#REF!*2*0.8,
IF(Q411=5,#REF!*2*0.8,
IF(Q411=6,#REF!*1*0.8,
IF(Q411=7,#REF!*2))))))))))</f>
        <v>#REF!</v>
      </c>
      <c r="AT411" s="2" t="e">
        <f t="shared" si="136"/>
        <v>#REF!</v>
      </c>
      <c r="AU411" s="2" t="e">
        <f>IF(AZ411="s",
IF(Q411=0,0,
IF(Q411=1,(14-2)*(#REF!+#REF!)/4*4,
IF(Q411=2,(14-2)*(#REF!+#REF!)/4*2,
IF(Q411=3,(14-2)*(#REF!+#REF!)/4*3,
IF(Q411=4,(14-2)*(#REF!+#REF!)/4,
IF(Q411=5,(14-2)*#REF!/4,
IF(Q411=6,0,
IF(Q411=7,(14)*#REF!)))))))),
IF(AZ411="t",
IF(Q411=0,0,
IF(Q411=1,(11-2)*(#REF!+#REF!)/4*4,
IF(Q411=2,(11-2)*(#REF!+#REF!)/4*2,
IF(Q411=3,(11-2)*(#REF!+#REF!)/4*3,
IF(Q411=4,(11-2)*(#REF!+#REF!)/4,
IF(Q411=5,(11-2)*#REF!/4,
IF(Q411=6,0,
IF(Q411=7,(11)*#REF!))))))))))</f>
        <v>#REF!</v>
      </c>
      <c r="AV411" s="2" t="e">
        <f t="shared" si="137"/>
        <v>#REF!</v>
      </c>
      <c r="AW411" s="2">
        <f t="shared" si="138"/>
        <v>8</v>
      </c>
      <c r="AX411" s="2">
        <f t="shared" si="139"/>
        <v>4</v>
      </c>
      <c r="AY411" s="2" t="e">
        <f t="shared" si="140"/>
        <v>#REF!</v>
      </c>
      <c r="AZ411" s="2" t="s">
        <v>63</v>
      </c>
      <c r="BA411" s="2">
        <f>IF(BG411="A",0,IF(AZ411="s",14*#REF!,IF(AZ411="T",11*#REF!,"HATA")))</f>
        <v>0</v>
      </c>
      <c r="BB411" s="2" t="e">
        <f t="shared" si="141"/>
        <v>#REF!</v>
      </c>
      <c r="BC411" s="2" t="e">
        <f t="shared" si="142"/>
        <v>#REF!</v>
      </c>
      <c r="BD411" s="2" t="e">
        <f>IF(BC411-#REF!=0,"DOĞRU","YANLIŞ")</f>
        <v>#REF!</v>
      </c>
      <c r="BE411" s="2" t="e">
        <f>#REF!-BC411</f>
        <v>#REF!</v>
      </c>
      <c r="BF411" s="2">
        <v>0</v>
      </c>
      <c r="BG411" s="2" t="s">
        <v>110</v>
      </c>
      <c r="BH411" s="2">
        <v>1</v>
      </c>
      <c r="BJ411" s="2">
        <v>7</v>
      </c>
      <c r="BL411" s="7" t="e">
        <f>#REF!*14</f>
        <v>#REF!</v>
      </c>
      <c r="BM411" s="9"/>
      <c r="BN411" s="8"/>
      <c r="BO411" s="13"/>
      <c r="BP411" s="13"/>
      <c r="BQ411" s="13"/>
      <c r="BR411" s="13"/>
      <c r="BS411" s="13"/>
      <c r="BT411" s="10"/>
      <c r="BU411" s="11"/>
      <c r="BV411" s="12"/>
      <c r="CC411" s="41"/>
      <c r="CD411" s="41"/>
      <c r="CE411" s="41"/>
      <c r="CF411" s="42"/>
      <c r="CG411" s="42"/>
      <c r="CH411" s="42"/>
      <c r="CI411" s="42"/>
      <c r="CJ411" s="42"/>
      <c r="CK411" s="42"/>
    </row>
    <row r="412" spans="1:89" hidden="1" x14ac:dyDescent="0.25">
      <c r="A412" s="2" t="s">
        <v>322</v>
      </c>
      <c r="B412" s="2" t="s">
        <v>323</v>
      </c>
      <c r="C412" s="2" t="s">
        <v>323</v>
      </c>
      <c r="D412" s="4" t="s">
        <v>60</v>
      </c>
      <c r="E412" s="4" t="s">
        <v>60</v>
      </c>
      <c r="F412" s="5" t="e">
        <f>IF(AZ412="S",
IF(#REF!+BH412=2012,
IF(#REF!=1,"12-13/1",
IF(#REF!=2,"12-13/2",
IF(#REF!=3,"13-14/1",
IF(#REF!=4,"13-14/2","Hata1")))),
IF(#REF!+BH412=2013,
IF(#REF!=1,"13-14/1",
IF(#REF!=2,"13-14/2",
IF(#REF!=3,"14-15/1",
IF(#REF!=4,"14-15/2","Hata2")))),
IF(#REF!+BH412=2014,
IF(#REF!=1,"14-15/1",
IF(#REF!=2,"14-15/2",
IF(#REF!=3,"15-16/1",
IF(#REF!=4,"15-16/2","Hata3")))),
IF(#REF!+BH412=2015,
IF(#REF!=1,"15-16/1",
IF(#REF!=2,"15-16/2",
IF(#REF!=3,"16-17/1",
IF(#REF!=4,"16-17/2","Hata4")))),
IF(#REF!+BH412=2016,
IF(#REF!=1,"16-17/1",
IF(#REF!=2,"16-17/2",
IF(#REF!=3,"17-18/1",
IF(#REF!=4,"17-18/2","Hata5")))),
IF(#REF!+BH412=2017,
IF(#REF!=1,"17-18/1",
IF(#REF!=2,"17-18/2",
IF(#REF!=3,"18-19/1",
IF(#REF!=4,"18-19/2","Hata6")))),
IF(#REF!+BH412=2018,
IF(#REF!=1,"18-19/1",
IF(#REF!=2,"18-19/2",
IF(#REF!=3,"19-20/1",
IF(#REF!=4,"19-20/2","Hata7")))),
IF(#REF!+BH412=2019,
IF(#REF!=1,"19-20/1",
IF(#REF!=2,"19-20/2",
IF(#REF!=3,"20-21/1",
IF(#REF!=4,"20-21/2","Hata8")))),
IF(#REF!+BH412=2020,
IF(#REF!=1,"20-21/1",
IF(#REF!=2,"20-21/2",
IF(#REF!=3,"21-22/1",
IF(#REF!=4,"21-22/2","Hata9")))),
IF(#REF!+BH412=2021,
IF(#REF!=1,"21-22/1",
IF(#REF!=2,"21-22/2",
IF(#REF!=3,"22-23/1",
IF(#REF!=4,"22-23/2","Hata10")))),
IF(#REF!+BH412=2022,
IF(#REF!=1,"22-23/1",
IF(#REF!=2,"22-23/2",
IF(#REF!=3,"23-24/1",
IF(#REF!=4,"23-24/2","Hata11")))),
IF(#REF!+BH412=2023,
IF(#REF!=1,"23-24/1",
IF(#REF!=2,"23-24/2",
IF(#REF!=3,"24-25/1",
IF(#REF!=4,"24-25/2","Hata12")))),
)))))))))))),
IF(AZ412="T",
IF(#REF!+BH412=2012,
IF(#REF!=1,"12-13/1",
IF(#REF!=2,"12-13/2",
IF(#REF!=3,"12-13/3",
IF(#REF!=4,"13-14/1",
IF(#REF!=5,"13-14/2",
IF(#REF!=6,"13-14/3","Hata1")))))),
IF(#REF!+BH412=2013,
IF(#REF!=1,"13-14/1",
IF(#REF!=2,"13-14/2",
IF(#REF!=3,"13-14/3",
IF(#REF!=4,"14-15/1",
IF(#REF!=5,"14-15/2",
IF(#REF!=6,"14-15/3","Hata2")))))),
IF(#REF!+BH412=2014,
IF(#REF!=1,"14-15/1",
IF(#REF!=2,"14-15/2",
IF(#REF!=3,"14-15/3",
IF(#REF!=4,"15-16/1",
IF(#REF!=5,"15-16/2",
IF(#REF!=6,"15-16/3","Hata3")))))),
IF(AND(#REF!+#REF!&gt;2014,#REF!+#REF!&lt;2015,BH412=1),
IF(#REF!=0.1,"14-15/0.1",
IF(#REF!=0.2,"14-15/0.2",
IF(#REF!=0.3,"14-15/0.3","Hata4"))),
IF(#REF!+BH412=2015,
IF(#REF!=1,"15-16/1",
IF(#REF!=2,"15-16/2",
IF(#REF!=3,"15-16/3",
IF(#REF!=4,"16-17/1",
IF(#REF!=5,"16-17/2",
IF(#REF!=6,"16-17/3","Hata5")))))),
IF(#REF!+BH412=2016,
IF(#REF!=1,"16-17/1",
IF(#REF!=2,"16-17/2",
IF(#REF!=3,"16-17/3",
IF(#REF!=4,"17-18/1",
IF(#REF!=5,"17-18/2",
IF(#REF!=6,"17-18/3","Hata6")))))),
IF(#REF!+BH412=2017,
IF(#REF!=1,"17-18/1",
IF(#REF!=2,"17-18/2",
IF(#REF!=3,"17-18/3",
IF(#REF!=4,"18-19/1",
IF(#REF!=5,"18-19/2",
IF(#REF!=6,"18-19/3","Hata7")))))),
IF(#REF!+BH412=2018,
IF(#REF!=1,"18-19/1",
IF(#REF!=2,"18-19/2",
IF(#REF!=3,"18-19/3",
IF(#REF!=4,"19-20/1",
IF(#REF!=5," 19-20/2",
IF(#REF!=6,"19-20/3","Hata8")))))),
IF(#REF!+BH412=2019,
IF(#REF!=1,"19-20/1",
IF(#REF!=2,"19-20/2",
IF(#REF!=3,"19-20/3",
IF(#REF!=4,"20-21/1",
IF(#REF!=5,"20-21/2",
IF(#REF!=6,"20-21/3","Hata9")))))),
IF(#REF!+BH412=2020,
IF(#REF!=1,"20-21/1",
IF(#REF!=2,"20-21/2",
IF(#REF!=3,"20-21/3",
IF(#REF!=4,"21-22/1",
IF(#REF!=5,"21-22/2",
IF(#REF!=6,"21-22/3","Hata10")))))),
IF(#REF!+BH412=2021,
IF(#REF!=1,"21-22/1",
IF(#REF!=2,"21-22/2",
IF(#REF!=3,"21-22/3",
IF(#REF!=4,"22-23/1",
IF(#REF!=5,"22-23/2",
IF(#REF!=6,"22-23/3","Hata11")))))),
IF(#REF!+BH412=2022,
IF(#REF!=1,"22-23/1",
IF(#REF!=2,"22-23/2",
IF(#REF!=3,"22-23/3",
IF(#REF!=4,"23-24/1",
IF(#REF!=5,"23-24/2",
IF(#REF!=6,"23-24/3","Hata12")))))),
IF(#REF!+BH412=2023,
IF(#REF!=1,"23-24/1",
IF(#REF!=2,"23-24/2",
IF(#REF!=3,"23-24/3",
IF(#REF!=4,"24-25/1",
IF(#REF!=5,"24-25/2",
IF(#REF!=6,"24-25/3","Hata13")))))),
))))))))))))))
)</f>
        <v>#REF!</v>
      </c>
      <c r="G412" s="4"/>
      <c r="H412" s="2" t="s">
        <v>159</v>
      </c>
      <c r="I412" s="2">
        <v>54680</v>
      </c>
      <c r="J412" s="2" t="s">
        <v>62</v>
      </c>
      <c r="O412" s="2" t="s">
        <v>324</v>
      </c>
      <c r="P412" s="2" t="s">
        <v>324</v>
      </c>
      <c r="Q412" s="5">
        <v>2</v>
      </c>
      <c r="R412" s="2">
        <f>VLOOKUP($Q412,[1]sistem!$I$3:$L$10,2,FALSE)</f>
        <v>0</v>
      </c>
      <c r="S412" s="2">
        <f>VLOOKUP($Q412,[1]sistem!$I$3:$L$10,3,FALSE)</f>
        <v>2</v>
      </c>
      <c r="T412" s="2">
        <f>VLOOKUP($Q412,[1]sistem!$I$3:$L$10,4,FALSE)</f>
        <v>1</v>
      </c>
      <c r="U412" s="2" t="e">
        <f>VLOOKUP($AZ412,[1]sistem!$I$13:$L$14,2,FALSE)*#REF!</f>
        <v>#REF!</v>
      </c>
      <c r="V412" s="2" t="e">
        <f>VLOOKUP($AZ412,[1]sistem!$I$13:$L$14,3,FALSE)*#REF!</f>
        <v>#REF!</v>
      </c>
      <c r="W412" s="2" t="e">
        <f>VLOOKUP($AZ412,[1]sistem!$I$13:$L$14,4,FALSE)*#REF!</f>
        <v>#REF!</v>
      </c>
      <c r="X412" s="2" t="e">
        <f t="shared" si="129"/>
        <v>#REF!</v>
      </c>
      <c r="Y412" s="2" t="e">
        <f t="shared" si="130"/>
        <v>#REF!</v>
      </c>
      <c r="Z412" s="2" t="e">
        <f t="shared" si="131"/>
        <v>#REF!</v>
      </c>
      <c r="AA412" s="2" t="e">
        <f t="shared" si="132"/>
        <v>#REF!</v>
      </c>
      <c r="AB412" s="2">
        <f>VLOOKUP(AZ412,[1]sistem!$I$18:$J$19,2,FALSE)</f>
        <v>14</v>
      </c>
      <c r="AC412" s="2">
        <v>0.25</v>
      </c>
      <c r="AD412" s="2">
        <f>VLOOKUP($Q412,[1]sistem!$I$3:$M$10,5,FALSE)</f>
        <v>2</v>
      </c>
      <c r="AE412" s="2">
        <v>1</v>
      </c>
      <c r="AG412" s="2">
        <f>AE412*AK412</f>
        <v>14</v>
      </c>
      <c r="AH412" s="2">
        <f>VLOOKUP($Q412,[1]sistem!$I$3:$N$10,6,FALSE)</f>
        <v>3</v>
      </c>
      <c r="AI412" s="2">
        <v>2</v>
      </c>
      <c r="AJ412" s="2">
        <f t="shared" si="133"/>
        <v>6</v>
      </c>
      <c r="AK412" s="2">
        <f>VLOOKUP($AZ412,[1]sistem!$I$18:$K$19,3,FALSE)</f>
        <v>14</v>
      </c>
      <c r="AL412" s="2" t="e">
        <f>AK412*#REF!</f>
        <v>#REF!</v>
      </c>
      <c r="AM412" s="2" t="e">
        <f t="shared" si="134"/>
        <v>#REF!</v>
      </c>
      <c r="AN412" s="2">
        <f t="shared" si="144"/>
        <v>25</v>
      </c>
      <c r="AO412" s="2" t="e">
        <f t="shared" si="135"/>
        <v>#REF!</v>
      </c>
      <c r="AP412" s="2" t="e">
        <f>ROUND(AO412-#REF!,0)</f>
        <v>#REF!</v>
      </c>
      <c r="AQ412" s="2">
        <f>IF(AZ412="s",IF(Q412=0,0,
IF(Q412=1,#REF!*4*4,
IF(Q412=2,0,
IF(Q412=3,#REF!*4*2,
IF(Q412=4,0,
IF(Q412=5,0,
IF(Q412=6,0,
IF(Q412=7,0)))))))),
IF(AZ412="t",
IF(Q412=0,0,
IF(Q412=1,#REF!*4*4*0.8,
IF(Q412=2,0,
IF(Q412=3,#REF!*4*2*0.8,
IF(Q412=4,0,
IF(Q412=5,0,
IF(Q412=6,0,
IF(Q412=7,0))))))))))</f>
        <v>0</v>
      </c>
      <c r="AR412" s="2" t="e">
        <f>IF(AZ412="s",
IF(Q412=0,0,
IF(Q412=1,0,
IF(Q412=2,#REF!*4*2,
IF(Q412=3,#REF!*4,
IF(Q412=4,#REF!*4,
IF(Q412=5,0,
IF(Q412=6,0,
IF(Q412=7,#REF!*4)))))))),
IF(AZ412="t",
IF(Q412=0,0,
IF(Q412=1,0,
IF(Q412=2,#REF!*4*2*0.8,
IF(Q412=3,#REF!*4*0.8,
IF(Q412=4,#REF!*4*0.8,
IF(Q412=5,0,
IF(Q412=6,0,
IF(Q412=7,#REF!*4))))))))))</f>
        <v>#REF!</v>
      </c>
      <c r="AS412" s="2" t="e">
        <f>IF(AZ412="s",
IF(Q412=0,0,
IF(Q412=1,#REF!*2,
IF(Q412=2,#REF!*2,
IF(Q412=3,#REF!*2,
IF(Q412=4,#REF!*2,
IF(Q412=5,#REF!*2,
IF(Q412=6,#REF!*2,
IF(Q412=7,#REF!*2)))))))),
IF(AZ412="t",
IF(Q412=0,#REF!*2*0.8,
IF(Q412=1,#REF!*2*0.8,
IF(Q412=2,#REF!*2*0.8,
IF(Q412=3,#REF!*2*0.8,
IF(Q412=4,#REF!*2*0.8,
IF(Q412=5,#REF!*2*0.8,
IF(Q412=6,#REF!*1*0.8,
IF(Q412=7,#REF!*2))))))))))</f>
        <v>#REF!</v>
      </c>
      <c r="AT412" s="2" t="e">
        <f t="shared" si="136"/>
        <v>#REF!</v>
      </c>
      <c r="AU412" s="2" t="e">
        <f>IF(AZ412="s",
IF(Q412=0,0,
IF(Q412=1,(14-2)*(#REF!+#REF!)/4*4,
IF(Q412=2,(14-2)*(#REF!+#REF!)/4*2,
IF(Q412=3,(14-2)*(#REF!+#REF!)/4*3,
IF(Q412=4,(14-2)*(#REF!+#REF!)/4,
IF(Q412=5,(14-2)*#REF!/4,
IF(Q412=6,0,
IF(Q412=7,(14)*#REF!)))))))),
IF(AZ412="t",
IF(Q412=0,0,
IF(Q412=1,(11-2)*(#REF!+#REF!)/4*4,
IF(Q412=2,(11-2)*(#REF!+#REF!)/4*2,
IF(Q412=3,(11-2)*(#REF!+#REF!)/4*3,
IF(Q412=4,(11-2)*(#REF!+#REF!)/4,
IF(Q412=5,(11-2)*#REF!/4,
IF(Q412=6,0,
IF(Q412=7,(11)*#REF!))))))))))</f>
        <v>#REF!</v>
      </c>
      <c r="AV412" s="2" t="e">
        <f t="shared" si="137"/>
        <v>#REF!</v>
      </c>
      <c r="AW412" s="2">
        <f t="shared" si="138"/>
        <v>12</v>
      </c>
      <c r="AX412" s="2">
        <f t="shared" si="139"/>
        <v>6</v>
      </c>
      <c r="AY412" s="2" t="e">
        <f t="shared" si="140"/>
        <v>#REF!</v>
      </c>
      <c r="AZ412" s="2" t="s">
        <v>63</v>
      </c>
      <c r="BA412" s="2" t="e">
        <f>IF(BG412="A",0,IF(AZ412="s",14*#REF!,IF(AZ412="T",11*#REF!,"HATA")))</f>
        <v>#REF!</v>
      </c>
      <c r="BB412" s="2" t="e">
        <f t="shared" si="141"/>
        <v>#REF!</v>
      </c>
      <c r="BC412" s="2" t="e">
        <f t="shared" si="142"/>
        <v>#REF!</v>
      </c>
      <c r="BD412" s="2" t="e">
        <f>IF(BC412-#REF!=0,"DOĞRU","YANLIŞ")</f>
        <v>#REF!</v>
      </c>
      <c r="BE412" s="2" t="e">
        <f>#REF!-BC412</f>
        <v>#REF!</v>
      </c>
      <c r="BF412" s="2">
        <v>0</v>
      </c>
      <c r="BH412" s="2">
        <v>1</v>
      </c>
      <c r="BJ412" s="2">
        <v>2</v>
      </c>
      <c r="BL412" s="7" t="e">
        <f>#REF!*14</f>
        <v>#REF!</v>
      </c>
      <c r="BM412" s="9"/>
      <c r="BN412" s="8"/>
      <c r="BO412" s="13"/>
      <c r="BP412" s="13"/>
      <c r="BQ412" s="13"/>
      <c r="BR412" s="13"/>
      <c r="BS412" s="13"/>
      <c r="BT412" s="10"/>
      <c r="BU412" s="11"/>
      <c r="BV412" s="12"/>
      <c r="CC412" s="41"/>
      <c r="CD412" s="41"/>
      <c r="CE412" s="41"/>
      <c r="CF412" s="42"/>
      <c r="CG412" s="42"/>
      <c r="CH412" s="42"/>
      <c r="CI412" s="42"/>
      <c r="CJ412" s="42"/>
      <c r="CK412" s="42"/>
    </row>
    <row r="413" spans="1:89" hidden="1" x14ac:dyDescent="0.25">
      <c r="A413" s="54" t="s">
        <v>326</v>
      </c>
      <c r="B413" s="54" t="s">
        <v>327</v>
      </c>
      <c r="C413" s="2" t="s">
        <v>327</v>
      </c>
      <c r="D413" s="4" t="s">
        <v>60</v>
      </c>
      <c r="E413" s="4" t="s">
        <v>60</v>
      </c>
      <c r="F413" s="5" t="e">
        <f>IF(AZ413="S",
IF(#REF!+BH413=2012,
IF(#REF!=1,"12-13/1",
IF(#REF!=2,"12-13/2",
IF(#REF!=3,"13-14/1",
IF(#REF!=4,"13-14/2","Hata1")))),
IF(#REF!+BH413=2013,
IF(#REF!=1,"13-14/1",
IF(#REF!=2,"13-14/2",
IF(#REF!=3,"14-15/1",
IF(#REF!=4,"14-15/2","Hata2")))),
IF(#REF!+BH413=2014,
IF(#REF!=1,"14-15/1",
IF(#REF!=2,"14-15/2",
IF(#REF!=3,"15-16/1",
IF(#REF!=4,"15-16/2","Hata3")))),
IF(#REF!+BH413=2015,
IF(#REF!=1,"15-16/1",
IF(#REF!=2,"15-16/2",
IF(#REF!=3,"16-17/1",
IF(#REF!=4,"16-17/2","Hata4")))),
IF(#REF!+BH413=2016,
IF(#REF!=1,"16-17/1",
IF(#REF!=2,"16-17/2",
IF(#REF!=3,"17-18/1",
IF(#REF!=4,"17-18/2","Hata5")))),
IF(#REF!+BH413=2017,
IF(#REF!=1,"17-18/1",
IF(#REF!=2,"17-18/2",
IF(#REF!=3,"18-19/1",
IF(#REF!=4,"18-19/2","Hata6")))),
IF(#REF!+BH413=2018,
IF(#REF!=1,"18-19/1",
IF(#REF!=2,"18-19/2",
IF(#REF!=3,"19-20/1",
IF(#REF!=4,"19-20/2","Hata7")))),
IF(#REF!+BH413=2019,
IF(#REF!=1,"19-20/1",
IF(#REF!=2,"19-20/2",
IF(#REF!=3,"20-21/1",
IF(#REF!=4,"20-21/2","Hata8")))),
IF(#REF!+BH413=2020,
IF(#REF!=1,"20-21/1",
IF(#REF!=2,"20-21/2",
IF(#REF!=3,"21-22/1",
IF(#REF!=4,"21-22/2","Hata9")))),
IF(#REF!+BH413=2021,
IF(#REF!=1,"21-22/1",
IF(#REF!=2,"21-22/2",
IF(#REF!=3,"22-23/1",
IF(#REF!=4,"22-23/2","Hata10")))),
IF(#REF!+BH413=2022,
IF(#REF!=1,"22-23/1",
IF(#REF!=2,"22-23/2",
IF(#REF!=3,"23-24/1",
IF(#REF!=4,"23-24/2","Hata11")))),
IF(#REF!+BH413=2023,
IF(#REF!=1,"23-24/1",
IF(#REF!=2,"23-24/2",
IF(#REF!=3,"24-25/1",
IF(#REF!=4,"24-25/2","Hata12")))),
)))))))))))),
IF(AZ413="T",
IF(#REF!+BH413=2012,
IF(#REF!=1,"12-13/1",
IF(#REF!=2,"12-13/2",
IF(#REF!=3,"12-13/3",
IF(#REF!=4,"13-14/1",
IF(#REF!=5,"13-14/2",
IF(#REF!=6,"13-14/3","Hata1")))))),
IF(#REF!+BH413=2013,
IF(#REF!=1,"13-14/1",
IF(#REF!=2,"13-14/2",
IF(#REF!=3,"13-14/3",
IF(#REF!=4,"14-15/1",
IF(#REF!=5,"14-15/2",
IF(#REF!=6,"14-15/3","Hata2")))))),
IF(#REF!+BH413=2014,
IF(#REF!=1,"14-15/1",
IF(#REF!=2,"14-15/2",
IF(#REF!=3,"14-15/3",
IF(#REF!=4,"15-16/1",
IF(#REF!=5,"15-16/2",
IF(#REF!=6,"15-16/3","Hata3")))))),
IF(AND(#REF!+#REF!&gt;2014,#REF!+#REF!&lt;2015,BH413=1),
IF(#REF!=0.1,"14-15/0.1",
IF(#REF!=0.2,"14-15/0.2",
IF(#REF!=0.3,"14-15/0.3","Hata4"))),
IF(#REF!+BH413=2015,
IF(#REF!=1,"15-16/1",
IF(#REF!=2,"15-16/2",
IF(#REF!=3,"15-16/3",
IF(#REF!=4,"16-17/1",
IF(#REF!=5,"16-17/2",
IF(#REF!=6,"16-17/3","Hata5")))))),
IF(#REF!+BH413=2016,
IF(#REF!=1,"16-17/1",
IF(#REF!=2,"16-17/2",
IF(#REF!=3,"16-17/3",
IF(#REF!=4,"17-18/1",
IF(#REF!=5,"17-18/2",
IF(#REF!=6,"17-18/3","Hata6")))))),
IF(#REF!+BH413=2017,
IF(#REF!=1,"17-18/1",
IF(#REF!=2,"17-18/2",
IF(#REF!=3,"17-18/3",
IF(#REF!=4,"18-19/1",
IF(#REF!=5,"18-19/2",
IF(#REF!=6,"18-19/3","Hata7")))))),
IF(#REF!+BH413=2018,
IF(#REF!=1,"18-19/1",
IF(#REF!=2,"18-19/2",
IF(#REF!=3,"18-19/3",
IF(#REF!=4,"19-20/1",
IF(#REF!=5," 19-20/2",
IF(#REF!=6,"19-20/3","Hata8")))))),
IF(#REF!+BH413=2019,
IF(#REF!=1,"19-20/1",
IF(#REF!=2,"19-20/2",
IF(#REF!=3,"19-20/3",
IF(#REF!=4,"20-21/1",
IF(#REF!=5,"20-21/2",
IF(#REF!=6,"20-21/3","Hata9")))))),
IF(#REF!+BH413=2020,
IF(#REF!=1,"20-21/1",
IF(#REF!=2,"20-21/2",
IF(#REF!=3,"20-21/3",
IF(#REF!=4,"21-22/1",
IF(#REF!=5,"21-22/2",
IF(#REF!=6,"21-22/3","Hata10")))))),
IF(#REF!+BH413=2021,
IF(#REF!=1,"21-22/1",
IF(#REF!=2,"21-22/2",
IF(#REF!=3,"21-22/3",
IF(#REF!=4,"22-23/1",
IF(#REF!=5,"22-23/2",
IF(#REF!=6,"22-23/3","Hata11")))))),
IF(#REF!+BH413=2022,
IF(#REF!=1,"22-23/1",
IF(#REF!=2,"22-23/2",
IF(#REF!=3,"22-23/3",
IF(#REF!=4,"23-24/1",
IF(#REF!=5,"23-24/2",
IF(#REF!=6,"23-24/3","Hata12")))))),
IF(#REF!+BH413=2023,
IF(#REF!=1,"23-24/1",
IF(#REF!=2,"23-24/2",
IF(#REF!=3,"23-24/3",
IF(#REF!=4,"24-25/1",
IF(#REF!=5,"24-25/2",
IF(#REF!=6,"24-25/3","Hata13")))))),
))))))))))))))
)</f>
        <v>#REF!</v>
      </c>
      <c r="G413" s="4"/>
      <c r="H413" s="54" t="s">
        <v>159</v>
      </c>
      <c r="I413" s="2">
        <v>54680</v>
      </c>
      <c r="J413" s="2" t="s">
        <v>62</v>
      </c>
      <c r="O413" s="2" t="s">
        <v>328</v>
      </c>
      <c r="P413" s="2" t="s">
        <v>328</v>
      </c>
      <c r="Q413" s="55">
        <v>2</v>
      </c>
      <c r="R413" s="2">
        <f>VLOOKUP($Q413,[1]sistem!$I$3:$L$10,2,FALSE)</f>
        <v>0</v>
      </c>
      <c r="S413" s="2">
        <f>VLOOKUP($Q413,[1]sistem!$I$3:$L$10,3,FALSE)</f>
        <v>2</v>
      </c>
      <c r="T413" s="2">
        <f>VLOOKUP($Q413,[1]sistem!$I$3:$L$10,4,FALSE)</f>
        <v>1</v>
      </c>
      <c r="U413" s="2" t="e">
        <f>VLOOKUP($AZ413,[1]sistem!$I$13:$L$14,2,FALSE)*#REF!</f>
        <v>#REF!</v>
      </c>
      <c r="V413" s="2" t="e">
        <f>VLOOKUP($AZ413,[1]sistem!$I$13:$L$14,3,FALSE)*#REF!</f>
        <v>#REF!</v>
      </c>
      <c r="W413" s="2" t="e">
        <f>VLOOKUP($AZ413,[1]sistem!$I$13:$L$14,4,FALSE)*#REF!</f>
        <v>#REF!</v>
      </c>
      <c r="X413" s="2" t="e">
        <f t="shared" si="129"/>
        <v>#REF!</v>
      </c>
      <c r="Y413" s="2" t="e">
        <f t="shared" si="130"/>
        <v>#REF!</v>
      </c>
      <c r="Z413" s="2" t="e">
        <f t="shared" si="131"/>
        <v>#REF!</v>
      </c>
      <c r="AA413" s="2" t="e">
        <f t="shared" si="132"/>
        <v>#REF!</v>
      </c>
      <c r="AB413" s="2">
        <f>VLOOKUP(AZ413,[1]sistem!$I$18:$J$19,2,FALSE)</f>
        <v>14</v>
      </c>
      <c r="AC413" s="2">
        <v>0.25</v>
      </c>
      <c r="AD413" s="2">
        <f>VLOOKUP($Q413,[1]sistem!$I$3:$M$10,5,FALSE)</f>
        <v>2</v>
      </c>
      <c r="AE413" s="2">
        <v>0</v>
      </c>
      <c r="AG413" s="2">
        <f>AE413*AK413</f>
        <v>0</v>
      </c>
      <c r="AH413" s="2">
        <f>VLOOKUP($Q413,[1]sistem!$I$3:$N$10,6,FALSE)</f>
        <v>3</v>
      </c>
      <c r="AI413" s="2">
        <v>2</v>
      </c>
      <c r="AJ413" s="2">
        <f t="shared" si="133"/>
        <v>6</v>
      </c>
      <c r="AK413" s="2">
        <f>VLOOKUP($AZ413,[1]sistem!$I$18:$K$19,3,FALSE)</f>
        <v>14</v>
      </c>
      <c r="AL413" s="2" t="e">
        <f>AK413*#REF!</f>
        <v>#REF!</v>
      </c>
      <c r="AM413" s="2" t="e">
        <f t="shared" si="134"/>
        <v>#REF!</v>
      </c>
      <c r="AN413" s="2">
        <f t="shared" si="144"/>
        <v>25</v>
      </c>
      <c r="AO413" s="2" t="e">
        <f t="shared" si="135"/>
        <v>#REF!</v>
      </c>
      <c r="AP413" s="2" t="e">
        <f>ROUND(AO413-#REF!,0)</f>
        <v>#REF!</v>
      </c>
      <c r="AQ413" s="2">
        <f>IF(AZ413="s",IF(Q413=0,0,
IF(Q413=1,#REF!*4*4,
IF(Q413=2,0,
IF(Q413=3,#REF!*4*2,
IF(Q413=4,0,
IF(Q413=5,0,
IF(Q413=6,0,
IF(Q413=7,0)))))))),
IF(AZ413="t",
IF(Q413=0,0,
IF(Q413=1,#REF!*4*4*0.8,
IF(Q413=2,0,
IF(Q413=3,#REF!*4*2*0.8,
IF(Q413=4,0,
IF(Q413=5,0,
IF(Q413=6,0,
IF(Q413=7,0))))))))))</f>
        <v>0</v>
      </c>
      <c r="AR413" s="2" t="e">
        <f>IF(AZ413="s",
IF(Q413=0,0,
IF(Q413=1,0,
IF(Q413=2,#REF!*4*2,
IF(Q413=3,#REF!*4,
IF(Q413=4,#REF!*4,
IF(Q413=5,0,
IF(Q413=6,0,
IF(Q413=7,#REF!*4)))))))),
IF(AZ413="t",
IF(Q413=0,0,
IF(Q413=1,0,
IF(Q413=2,#REF!*4*2*0.8,
IF(Q413=3,#REF!*4*0.8,
IF(Q413=4,#REF!*4*0.8,
IF(Q413=5,0,
IF(Q413=6,0,
IF(Q413=7,#REF!*4))))))))))</f>
        <v>#REF!</v>
      </c>
      <c r="AS413" s="2" t="e">
        <f>IF(AZ413="s",
IF(Q413=0,0,
IF(Q413=1,#REF!*2,
IF(Q413=2,#REF!*2,
IF(Q413=3,#REF!*2,
IF(Q413=4,#REF!*2,
IF(Q413=5,#REF!*2,
IF(Q413=6,#REF!*2,
IF(Q413=7,#REF!*2)))))))),
IF(AZ413="t",
IF(Q413=0,#REF!*2*0.8,
IF(Q413=1,#REF!*2*0.8,
IF(Q413=2,#REF!*2*0.8,
IF(Q413=3,#REF!*2*0.8,
IF(Q413=4,#REF!*2*0.8,
IF(Q413=5,#REF!*2*0.8,
IF(Q413=6,#REF!*1*0.8,
IF(Q413=7,#REF!*2))))))))))</f>
        <v>#REF!</v>
      </c>
      <c r="AT413" s="2" t="e">
        <f t="shared" si="136"/>
        <v>#REF!</v>
      </c>
      <c r="AU413" s="2" t="e">
        <f>IF(AZ413="s",
IF(Q413=0,0,
IF(Q413=1,(14-2)*(#REF!+#REF!)/4*4,
IF(Q413=2,(14-2)*(#REF!+#REF!)/4*2,
IF(Q413=3,(14-2)*(#REF!+#REF!)/4*3,
IF(Q413=4,(14-2)*(#REF!+#REF!)/4,
IF(Q413=5,(14-2)*#REF!/4,
IF(Q413=6,0,
IF(Q413=7,(14)*#REF!)))))))),
IF(AZ413="t",
IF(Q413=0,0,
IF(Q413=1,(11-2)*(#REF!+#REF!)/4*4,
IF(Q413=2,(11-2)*(#REF!+#REF!)/4*2,
IF(Q413=3,(11-2)*(#REF!+#REF!)/4*3,
IF(Q413=4,(11-2)*(#REF!+#REF!)/4,
IF(Q413=5,(11-2)*#REF!/4,
IF(Q413=6,0,
IF(Q413=7,(11)*#REF!))))))))))</f>
        <v>#REF!</v>
      </c>
      <c r="AV413" s="2" t="e">
        <f t="shared" si="137"/>
        <v>#REF!</v>
      </c>
      <c r="AW413" s="2">
        <f t="shared" si="138"/>
        <v>12</v>
      </c>
      <c r="AX413" s="2">
        <f t="shared" si="139"/>
        <v>6</v>
      </c>
      <c r="AY413" s="2" t="e">
        <f t="shared" si="140"/>
        <v>#REF!</v>
      </c>
      <c r="AZ413" s="2" t="s">
        <v>63</v>
      </c>
      <c r="BA413" s="2" t="e">
        <f>IF(BG413="A",0,IF(AZ413="s",14*#REF!,IF(AZ413="T",11*#REF!,"HATA")))</f>
        <v>#REF!</v>
      </c>
      <c r="BB413" s="2" t="e">
        <f t="shared" si="141"/>
        <v>#REF!</v>
      </c>
      <c r="BC413" s="2" t="e">
        <f t="shared" si="142"/>
        <v>#REF!</v>
      </c>
      <c r="BD413" s="2" t="e">
        <f>IF(BC413-#REF!=0,"DOĞRU","YANLIŞ")</f>
        <v>#REF!</v>
      </c>
      <c r="BE413" s="2" t="e">
        <f>#REF!-BC413</f>
        <v>#REF!</v>
      </c>
      <c r="BF413" s="2">
        <v>0</v>
      </c>
      <c r="BH413" s="2">
        <v>1</v>
      </c>
      <c r="BJ413" s="2">
        <v>2</v>
      </c>
      <c r="BL413" s="7" t="e">
        <f>#REF!*14</f>
        <v>#REF!</v>
      </c>
      <c r="BM413" s="9"/>
      <c r="BN413" s="8"/>
      <c r="BO413" s="13"/>
      <c r="BP413" s="13"/>
      <c r="BQ413" s="13"/>
      <c r="BR413" s="13"/>
      <c r="BS413" s="13"/>
      <c r="BT413" s="10"/>
      <c r="BU413" s="11"/>
      <c r="BV413" s="12"/>
      <c r="CC413" s="51"/>
      <c r="CD413" s="51"/>
      <c r="CE413" s="51"/>
      <c r="CF413" s="52"/>
      <c r="CG413" s="52"/>
      <c r="CH413" s="52"/>
      <c r="CI413" s="52"/>
      <c r="CJ413" s="42"/>
      <c r="CK413" s="42"/>
    </row>
    <row r="414" spans="1:89" hidden="1" x14ac:dyDescent="0.25">
      <c r="A414" s="2" t="s">
        <v>314</v>
      </c>
      <c r="B414" s="2" t="s">
        <v>315</v>
      </c>
      <c r="C414" s="2" t="s">
        <v>315</v>
      </c>
      <c r="D414" s="4" t="s">
        <v>60</v>
      </c>
      <c r="E414" s="4" t="s">
        <v>60</v>
      </c>
      <c r="F414" s="5" t="e">
        <f>IF(AZ414="S",
IF(#REF!+BH414=2012,
IF(#REF!=1,"12-13/1",
IF(#REF!=2,"12-13/2",
IF(#REF!=3,"13-14/1",
IF(#REF!=4,"13-14/2","Hata1")))),
IF(#REF!+BH414=2013,
IF(#REF!=1,"13-14/1",
IF(#REF!=2,"13-14/2",
IF(#REF!=3,"14-15/1",
IF(#REF!=4,"14-15/2","Hata2")))),
IF(#REF!+BH414=2014,
IF(#REF!=1,"14-15/1",
IF(#REF!=2,"14-15/2",
IF(#REF!=3,"15-16/1",
IF(#REF!=4,"15-16/2","Hata3")))),
IF(#REF!+BH414=2015,
IF(#REF!=1,"15-16/1",
IF(#REF!=2,"15-16/2",
IF(#REF!=3,"16-17/1",
IF(#REF!=4,"16-17/2","Hata4")))),
IF(#REF!+BH414=2016,
IF(#REF!=1,"16-17/1",
IF(#REF!=2,"16-17/2",
IF(#REF!=3,"17-18/1",
IF(#REF!=4,"17-18/2","Hata5")))),
IF(#REF!+BH414=2017,
IF(#REF!=1,"17-18/1",
IF(#REF!=2,"17-18/2",
IF(#REF!=3,"18-19/1",
IF(#REF!=4,"18-19/2","Hata6")))),
IF(#REF!+BH414=2018,
IF(#REF!=1,"18-19/1",
IF(#REF!=2,"18-19/2",
IF(#REF!=3,"19-20/1",
IF(#REF!=4,"19-20/2","Hata7")))),
IF(#REF!+BH414=2019,
IF(#REF!=1,"19-20/1",
IF(#REF!=2,"19-20/2",
IF(#REF!=3,"20-21/1",
IF(#REF!=4,"20-21/2","Hata8")))),
IF(#REF!+BH414=2020,
IF(#REF!=1,"20-21/1",
IF(#REF!=2,"20-21/2",
IF(#REF!=3,"21-22/1",
IF(#REF!=4,"21-22/2","Hata9")))),
IF(#REF!+BH414=2021,
IF(#REF!=1,"21-22/1",
IF(#REF!=2,"21-22/2",
IF(#REF!=3,"22-23/1",
IF(#REF!=4,"22-23/2","Hata10")))),
IF(#REF!+BH414=2022,
IF(#REF!=1,"22-23/1",
IF(#REF!=2,"22-23/2",
IF(#REF!=3,"23-24/1",
IF(#REF!=4,"23-24/2","Hata11")))),
IF(#REF!+BH414=2023,
IF(#REF!=1,"23-24/1",
IF(#REF!=2,"23-24/2",
IF(#REF!=3,"24-25/1",
IF(#REF!=4,"24-25/2","Hata12")))),
)))))))))))),
IF(AZ414="T",
IF(#REF!+BH414=2012,
IF(#REF!=1,"12-13/1",
IF(#REF!=2,"12-13/2",
IF(#REF!=3,"12-13/3",
IF(#REF!=4,"13-14/1",
IF(#REF!=5,"13-14/2",
IF(#REF!=6,"13-14/3","Hata1")))))),
IF(#REF!+BH414=2013,
IF(#REF!=1,"13-14/1",
IF(#REF!=2,"13-14/2",
IF(#REF!=3,"13-14/3",
IF(#REF!=4,"14-15/1",
IF(#REF!=5,"14-15/2",
IF(#REF!=6,"14-15/3","Hata2")))))),
IF(#REF!+BH414=2014,
IF(#REF!=1,"14-15/1",
IF(#REF!=2,"14-15/2",
IF(#REF!=3,"14-15/3",
IF(#REF!=4,"15-16/1",
IF(#REF!=5,"15-16/2",
IF(#REF!=6,"15-16/3","Hata3")))))),
IF(AND(#REF!+#REF!&gt;2014,#REF!+#REF!&lt;2015,BH414=1),
IF(#REF!=0.1,"14-15/0.1",
IF(#REF!=0.2,"14-15/0.2",
IF(#REF!=0.3,"14-15/0.3","Hata4"))),
IF(#REF!+BH414=2015,
IF(#REF!=1,"15-16/1",
IF(#REF!=2,"15-16/2",
IF(#REF!=3,"15-16/3",
IF(#REF!=4,"16-17/1",
IF(#REF!=5,"16-17/2",
IF(#REF!=6,"16-17/3","Hata5")))))),
IF(#REF!+BH414=2016,
IF(#REF!=1,"16-17/1",
IF(#REF!=2,"16-17/2",
IF(#REF!=3,"16-17/3",
IF(#REF!=4,"17-18/1",
IF(#REF!=5,"17-18/2",
IF(#REF!=6,"17-18/3","Hata6")))))),
IF(#REF!+BH414=2017,
IF(#REF!=1,"17-18/1",
IF(#REF!=2,"17-18/2",
IF(#REF!=3,"17-18/3",
IF(#REF!=4,"18-19/1",
IF(#REF!=5,"18-19/2",
IF(#REF!=6,"18-19/3","Hata7")))))),
IF(#REF!+BH414=2018,
IF(#REF!=1,"18-19/1",
IF(#REF!=2,"18-19/2",
IF(#REF!=3,"18-19/3",
IF(#REF!=4,"19-20/1",
IF(#REF!=5," 19-20/2",
IF(#REF!=6,"19-20/3","Hata8")))))),
IF(#REF!+BH414=2019,
IF(#REF!=1,"19-20/1",
IF(#REF!=2,"19-20/2",
IF(#REF!=3,"19-20/3",
IF(#REF!=4,"20-21/1",
IF(#REF!=5,"20-21/2",
IF(#REF!=6,"20-21/3","Hata9")))))),
IF(#REF!+BH414=2020,
IF(#REF!=1,"20-21/1",
IF(#REF!=2,"20-21/2",
IF(#REF!=3,"20-21/3",
IF(#REF!=4,"21-22/1",
IF(#REF!=5,"21-22/2",
IF(#REF!=6,"21-22/3","Hata10")))))),
IF(#REF!+BH414=2021,
IF(#REF!=1,"21-22/1",
IF(#REF!=2,"21-22/2",
IF(#REF!=3,"21-22/3",
IF(#REF!=4,"22-23/1",
IF(#REF!=5,"22-23/2",
IF(#REF!=6,"22-23/3","Hata11")))))),
IF(#REF!+BH414=2022,
IF(#REF!=1,"22-23/1",
IF(#REF!=2,"22-23/2",
IF(#REF!=3,"22-23/3",
IF(#REF!=4,"23-24/1",
IF(#REF!=5,"23-24/2",
IF(#REF!=6,"23-24/3","Hata12")))))),
IF(#REF!+BH414=2023,
IF(#REF!=1,"23-24/1",
IF(#REF!=2,"23-24/2",
IF(#REF!=3,"23-24/3",
IF(#REF!=4,"24-25/1",
IF(#REF!=5,"24-25/2",
IF(#REF!=6,"24-25/3","Hata13")))))),
))))))))))))))
)</f>
        <v>#REF!</v>
      </c>
      <c r="G414" s="4"/>
      <c r="H414" s="2" t="s">
        <v>159</v>
      </c>
      <c r="I414" s="2">
        <v>54680</v>
      </c>
      <c r="J414" s="2" t="s">
        <v>62</v>
      </c>
      <c r="O414" s="2" t="s">
        <v>316</v>
      </c>
      <c r="P414" s="2" t="s">
        <v>316</v>
      </c>
      <c r="Q414" s="5">
        <v>4</v>
      </c>
      <c r="R414" s="2">
        <f>VLOOKUP($Q414,[1]sistem!$I$3:$L$10,2,FALSE)</f>
        <v>0</v>
      </c>
      <c r="S414" s="2">
        <f>VLOOKUP($Q414,[1]sistem!$I$3:$L$10,3,FALSE)</f>
        <v>1</v>
      </c>
      <c r="T414" s="2">
        <f>VLOOKUP($Q414,[1]sistem!$I$3:$L$10,4,FALSE)</f>
        <v>1</v>
      </c>
      <c r="U414" s="2" t="e">
        <f>VLOOKUP($AZ414,[1]sistem!$I$13:$L$14,2,FALSE)*#REF!</f>
        <v>#REF!</v>
      </c>
      <c r="V414" s="2" t="e">
        <f>VLOOKUP($AZ414,[1]sistem!$I$13:$L$14,3,FALSE)*#REF!</f>
        <v>#REF!</v>
      </c>
      <c r="W414" s="2" t="e">
        <f>VLOOKUP($AZ414,[1]sistem!$I$13:$L$14,4,FALSE)*#REF!</f>
        <v>#REF!</v>
      </c>
      <c r="X414" s="2" t="e">
        <f t="shared" si="129"/>
        <v>#REF!</v>
      </c>
      <c r="Y414" s="2" t="e">
        <f t="shared" si="130"/>
        <v>#REF!</v>
      </c>
      <c r="Z414" s="2" t="e">
        <f t="shared" si="131"/>
        <v>#REF!</v>
      </c>
      <c r="AA414" s="2" t="e">
        <f t="shared" si="132"/>
        <v>#REF!</v>
      </c>
      <c r="AB414" s="2">
        <f>VLOOKUP(AZ414,[1]sistem!$I$18:$J$19,2,FALSE)</f>
        <v>14</v>
      </c>
      <c r="AC414" s="2">
        <v>0.25</v>
      </c>
      <c r="AD414" s="2">
        <f>VLOOKUP($Q414,[1]sistem!$I$3:$M$10,5,FALSE)</f>
        <v>1</v>
      </c>
      <c r="AE414" s="2">
        <v>4</v>
      </c>
      <c r="AG414" s="2">
        <f>AE414*AK414</f>
        <v>56</v>
      </c>
      <c r="AH414" s="2">
        <f>VLOOKUP($Q414,[1]sistem!$I$3:$N$10,6,FALSE)</f>
        <v>2</v>
      </c>
      <c r="AI414" s="2">
        <v>2</v>
      </c>
      <c r="AJ414" s="2">
        <f t="shared" si="133"/>
        <v>4</v>
      </c>
      <c r="AK414" s="2">
        <f>VLOOKUP($AZ414,[1]sistem!$I$18:$K$19,3,FALSE)</f>
        <v>14</v>
      </c>
      <c r="AL414" s="2" t="e">
        <f>AK414*#REF!</f>
        <v>#REF!</v>
      </c>
      <c r="AM414" s="2" t="e">
        <f t="shared" si="134"/>
        <v>#REF!</v>
      </c>
      <c r="AN414" s="2">
        <f t="shared" si="144"/>
        <v>25</v>
      </c>
      <c r="AO414" s="2" t="e">
        <f t="shared" si="135"/>
        <v>#REF!</v>
      </c>
      <c r="AP414" s="2" t="e">
        <f>ROUND(AO414-#REF!,0)</f>
        <v>#REF!</v>
      </c>
      <c r="AQ414" s="2">
        <f>IF(AZ414="s",IF(Q414=0,0,
IF(Q414=1,#REF!*4*4,
IF(Q414=2,0,
IF(Q414=3,#REF!*4*2,
IF(Q414=4,0,
IF(Q414=5,0,
IF(Q414=6,0,
IF(Q414=7,0)))))))),
IF(AZ414="t",
IF(Q414=0,0,
IF(Q414=1,#REF!*4*4*0.8,
IF(Q414=2,0,
IF(Q414=3,#REF!*4*2*0.8,
IF(Q414=4,0,
IF(Q414=5,0,
IF(Q414=6,0,
IF(Q414=7,0))))))))))</f>
        <v>0</v>
      </c>
      <c r="AR414" s="2" t="e">
        <f>IF(AZ414="s",
IF(Q414=0,0,
IF(Q414=1,0,
IF(Q414=2,#REF!*4*2,
IF(Q414=3,#REF!*4,
IF(Q414=4,#REF!*4,
IF(Q414=5,0,
IF(Q414=6,0,
IF(Q414=7,#REF!*4)))))))),
IF(AZ414="t",
IF(Q414=0,0,
IF(Q414=1,0,
IF(Q414=2,#REF!*4*2*0.8,
IF(Q414=3,#REF!*4*0.8,
IF(Q414=4,#REF!*4*0.8,
IF(Q414=5,0,
IF(Q414=6,0,
IF(Q414=7,#REF!*4))))))))))</f>
        <v>#REF!</v>
      </c>
      <c r="AS414" s="2" t="e">
        <f>IF(AZ414="s",
IF(Q414=0,0,
IF(Q414=1,#REF!*2,
IF(Q414=2,#REF!*2,
IF(Q414=3,#REF!*2,
IF(Q414=4,#REF!*2,
IF(Q414=5,#REF!*2,
IF(Q414=6,#REF!*2,
IF(Q414=7,#REF!*2)))))))),
IF(AZ414="t",
IF(Q414=0,#REF!*2*0.8,
IF(Q414=1,#REF!*2*0.8,
IF(Q414=2,#REF!*2*0.8,
IF(Q414=3,#REF!*2*0.8,
IF(Q414=4,#REF!*2*0.8,
IF(Q414=5,#REF!*2*0.8,
IF(Q414=6,#REF!*1*0.8,
IF(Q414=7,#REF!*2))))))))))</f>
        <v>#REF!</v>
      </c>
      <c r="AT414" s="2" t="e">
        <f t="shared" si="136"/>
        <v>#REF!</v>
      </c>
      <c r="AU414" s="2" t="e">
        <f>IF(AZ414="s",
IF(Q414=0,0,
IF(Q414=1,(14-2)*(#REF!+#REF!)/4*4,
IF(Q414=2,(14-2)*(#REF!+#REF!)/4*2,
IF(Q414=3,(14-2)*(#REF!+#REF!)/4*3,
IF(Q414=4,(14-2)*(#REF!+#REF!)/4,
IF(Q414=5,(14-2)*#REF!/4,
IF(Q414=6,0,
IF(Q414=7,(14)*#REF!)))))))),
IF(AZ414="t",
IF(Q414=0,0,
IF(Q414=1,(11-2)*(#REF!+#REF!)/4*4,
IF(Q414=2,(11-2)*(#REF!+#REF!)/4*2,
IF(Q414=3,(11-2)*(#REF!+#REF!)/4*3,
IF(Q414=4,(11-2)*(#REF!+#REF!)/4,
IF(Q414=5,(11-2)*#REF!/4,
IF(Q414=6,0,
IF(Q414=7,(11)*#REF!))))))))))</f>
        <v>#REF!</v>
      </c>
      <c r="AV414" s="2" t="e">
        <f t="shared" si="137"/>
        <v>#REF!</v>
      </c>
      <c r="AW414" s="2">
        <f t="shared" si="138"/>
        <v>8</v>
      </c>
      <c r="AX414" s="2">
        <f t="shared" si="139"/>
        <v>4</v>
      </c>
      <c r="AY414" s="2" t="e">
        <f t="shared" si="140"/>
        <v>#REF!</v>
      </c>
      <c r="AZ414" s="2" t="s">
        <v>63</v>
      </c>
      <c r="BA414" s="2" t="e">
        <f>IF(BG414="A",0,IF(AZ414="s",14*#REF!,IF(AZ414="T",11*#REF!,"HATA")))</f>
        <v>#REF!</v>
      </c>
      <c r="BB414" s="2" t="e">
        <f t="shared" si="141"/>
        <v>#REF!</v>
      </c>
      <c r="BC414" s="2" t="e">
        <f t="shared" si="142"/>
        <v>#REF!</v>
      </c>
      <c r="BD414" s="2" t="s">
        <v>83</v>
      </c>
      <c r="BE414" s="2" t="e">
        <f>#REF!-BC414</f>
        <v>#REF!</v>
      </c>
      <c r="BF414" s="2">
        <v>1</v>
      </c>
      <c r="BH414" s="2">
        <v>1</v>
      </c>
      <c r="BJ414" s="2">
        <v>4</v>
      </c>
      <c r="BL414" s="7" t="e">
        <f>#REF!*14</f>
        <v>#REF!</v>
      </c>
      <c r="BM414" s="9"/>
      <c r="BN414" s="8"/>
      <c r="BO414" s="13"/>
      <c r="BP414" s="13"/>
      <c r="BQ414" s="13"/>
      <c r="BR414" s="13"/>
      <c r="BS414" s="13"/>
      <c r="BT414" s="10"/>
      <c r="BU414" s="11"/>
      <c r="BV414" s="12"/>
      <c r="CC414" s="41"/>
      <c r="CD414" s="41"/>
      <c r="CE414" s="41"/>
      <c r="CF414" s="42"/>
      <c r="CG414" s="42"/>
      <c r="CH414" s="42"/>
      <c r="CI414" s="42"/>
      <c r="CJ414" s="42"/>
      <c r="CK414" s="42"/>
    </row>
    <row r="415" spans="1:89" hidden="1" x14ac:dyDescent="0.25">
      <c r="A415" s="2" t="s">
        <v>245</v>
      </c>
      <c r="B415" s="2" t="s">
        <v>246</v>
      </c>
      <c r="C415" s="2" t="s">
        <v>246</v>
      </c>
      <c r="D415" s="4" t="s">
        <v>60</v>
      </c>
      <c r="E415" s="4" t="s">
        <v>60</v>
      </c>
      <c r="F415" s="5" t="e">
        <f>IF(AZ415="S",
IF(#REF!+BH415=2012,
IF(#REF!=1,"12-13/1",
IF(#REF!=2,"12-13/2",
IF(#REF!=3,"13-14/1",
IF(#REF!=4,"13-14/2","Hata1")))),
IF(#REF!+BH415=2013,
IF(#REF!=1,"13-14/1",
IF(#REF!=2,"13-14/2",
IF(#REF!=3,"14-15/1",
IF(#REF!=4,"14-15/2","Hata2")))),
IF(#REF!+BH415=2014,
IF(#REF!=1,"14-15/1",
IF(#REF!=2,"14-15/2",
IF(#REF!=3,"15-16/1",
IF(#REF!=4,"15-16/2","Hata3")))),
IF(#REF!+BH415=2015,
IF(#REF!=1,"15-16/1",
IF(#REF!=2,"15-16/2",
IF(#REF!=3,"16-17/1",
IF(#REF!=4,"16-17/2","Hata4")))),
IF(#REF!+BH415=2016,
IF(#REF!=1,"16-17/1",
IF(#REF!=2,"16-17/2",
IF(#REF!=3,"17-18/1",
IF(#REF!=4,"17-18/2","Hata5")))),
IF(#REF!+BH415=2017,
IF(#REF!=1,"17-18/1",
IF(#REF!=2,"17-18/2",
IF(#REF!=3,"18-19/1",
IF(#REF!=4,"18-19/2","Hata6")))),
IF(#REF!+BH415=2018,
IF(#REF!=1,"18-19/1",
IF(#REF!=2,"18-19/2",
IF(#REF!=3,"19-20/1",
IF(#REF!=4,"19-20/2","Hata7")))),
IF(#REF!+BH415=2019,
IF(#REF!=1,"19-20/1",
IF(#REF!=2,"19-20/2",
IF(#REF!=3,"20-21/1",
IF(#REF!=4,"20-21/2","Hata8")))),
IF(#REF!+BH415=2020,
IF(#REF!=1,"20-21/1",
IF(#REF!=2,"20-21/2",
IF(#REF!=3,"21-22/1",
IF(#REF!=4,"21-22/2","Hata9")))),
IF(#REF!+BH415=2021,
IF(#REF!=1,"21-22/1",
IF(#REF!=2,"21-22/2",
IF(#REF!=3,"22-23/1",
IF(#REF!=4,"22-23/2","Hata10")))),
IF(#REF!+BH415=2022,
IF(#REF!=1,"22-23/1",
IF(#REF!=2,"22-23/2",
IF(#REF!=3,"23-24/1",
IF(#REF!=4,"23-24/2","Hata11")))),
IF(#REF!+BH415=2023,
IF(#REF!=1,"23-24/1",
IF(#REF!=2,"23-24/2",
IF(#REF!=3,"24-25/1",
IF(#REF!=4,"24-25/2","Hata12")))),
)))))))))))),
IF(AZ415="T",
IF(#REF!+BH415=2012,
IF(#REF!=1,"12-13/1",
IF(#REF!=2,"12-13/2",
IF(#REF!=3,"12-13/3",
IF(#REF!=4,"13-14/1",
IF(#REF!=5,"13-14/2",
IF(#REF!=6,"13-14/3","Hata1")))))),
IF(#REF!+BH415=2013,
IF(#REF!=1,"13-14/1",
IF(#REF!=2,"13-14/2",
IF(#REF!=3,"13-14/3",
IF(#REF!=4,"14-15/1",
IF(#REF!=5,"14-15/2",
IF(#REF!=6,"14-15/3","Hata2")))))),
IF(#REF!+BH415=2014,
IF(#REF!=1,"14-15/1",
IF(#REF!=2,"14-15/2",
IF(#REF!=3,"14-15/3",
IF(#REF!=4,"15-16/1",
IF(#REF!=5,"15-16/2",
IF(#REF!=6,"15-16/3","Hata3")))))),
IF(AND(#REF!+#REF!&gt;2014,#REF!+#REF!&lt;2015,BH415=1),
IF(#REF!=0.1,"14-15/0.1",
IF(#REF!=0.2,"14-15/0.2",
IF(#REF!=0.3,"14-15/0.3","Hata4"))),
IF(#REF!+BH415=2015,
IF(#REF!=1,"15-16/1",
IF(#REF!=2,"15-16/2",
IF(#REF!=3,"15-16/3",
IF(#REF!=4,"16-17/1",
IF(#REF!=5,"16-17/2",
IF(#REF!=6,"16-17/3","Hata5")))))),
IF(#REF!+BH415=2016,
IF(#REF!=1,"16-17/1",
IF(#REF!=2,"16-17/2",
IF(#REF!=3,"16-17/3",
IF(#REF!=4,"17-18/1",
IF(#REF!=5,"17-18/2",
IF(#REF!=6,"17-18/3","Hata6")))))),
IF(#REF!+BH415=2017,
IF(#REF!=1,"17-18/1",
IF(#REF!=2,"17-18/2",
IF(#REF!=3,"17-18/3",
IF(#REF!=4,"18-19/1",
IF(#REF!=5,"18-19/2",
IF(#REF!=6,"18-19/3","Hata7")))))),
IF(#REF!+BH415=2018,
IF(#REF!=1,"18-19/1",
IF(#REF!=2,"18-19/2",
IF(#REF!=3,"18-19/3",
IF(#REF!=4,"19-20/1",
IF(#REF!=5," 19-20/2",
IF(#REF!=6,"19-20/3","Hata8")))))),
IF(#REF!+BH415=2019,
IF(#REF!=1,"19-20/1",
IF(#REF!=2,"19-20/2",
IF(#REF!=3,"19-20/3",
IF(#REF!=4,"20-21/1",
IF(#REF!=5,"20-21/2",
IF(#REF!=6,"20-21/3","Hata9")))))),
IF(#REF!+BH415=2020,
IF(#REF!=1,"20-21/1",
IF(#REF!=2,"20-21/2",
IF(#REF!=3,"20-21/3",
IF(#REF!=4,"21-22/1",
IF(#REF!=5,"21-22/2",
IF(#REF!=6,"21-22/3","Hata10")))))),
IF(#REF!+BH415=2021,
IF(#REF!=1,"21-22/1",
IF(#REF!=2,"21-22/2",
IF(#REF!=3,"21-22/3",
IF(#REF!=4,"22-23/1",
IF(#REF!=5,"22-23/2",
IF(#REF!=6,"22-23/3","Hata11")))))),
IF(#REF!+BH415=2022,
IF(#REF!=1,"22-23/1",
IF(#REF!=2,"22-23/2",
IF(#REF!=3,"22-23/3",
IF(#REF!=4,"23-24/1",
IF(#REF!=5,"23-24/2",
IF(#REF!=6,"23-24/3","Hata12")))))),
IF(#REF!+BH415=2023,
IF(#REF!=1,"23-24/1",
IF(#REF!=2,"23-24/2",
IF(#REF!=3,"23-24/3",
IF(#REF!=4,"24-25/1",
IF(#REF!=5,"24-25/2",
IF(#REF!=6,"24-25/3","Hata13")))))),
))))))))))))))
)</f>
        <v>#REF!</v>
      </c>
      <c r="G415" s="4"/>
      <c r="H415" s="2" t="s">
        <v>159</v>
      </c>
      <c r="I415" s="2">
        <v>54680</v>
      </c>
      <c r="J415" s="2" t="s">
        <v>62</v>
      </c>
      <c r="L415" s="2">
        <v>4358</v>
      </c>
      <c r="Q415" s="5">
        <v>0</v>
      </c>
      <c r="R415" s="2">
        <f>VLOOKUP($Q415,[1]sistem!$I$3:$L$10,2,FALSE)</f>
        <v>0</v>
      </c>
      <c r="S415" s="2">
        <f>VLOOKUP($Q415,[1]sistem!$I$3:$L$10,3,FALSE)</f>
        <v>0</v>
      </c>
      <c r="T415" s="2">
        <f>VLOOKUP($Q415,[1]sistem!$I$3:$L$10,4,FALSE)</f>
        <v>0</v>
      </c>
      <c r="U415" s="2" t="e">
        <f>VLOOKUP($AZ415,[1]sistem!$I$13:$L$14,2,FALSE)*#REF!</f>
        <v>#REF!</v>
      </c>
      <c r="V415" s="2" t="e">
        <f>VLOOKUP($AZ415,[1]sistem!$I$13:$L$14,3,FALSE)*#REF!</f>
        <v>#REF!</v>
      </c>
      <c r="W415" s="2" t="e">
        <f>VLOOKUP($AZ415,[1]sistem!$I$13:$L$14,4,FALSE)*#REF!</f>
        <v>#REF!</v>
      </c>
      <c r="X415" s="2" t="e">
        <f t="shared" si="129"/>
        <v>#REF!</v>
      </c>
      <c r="Y415" s="2" t="e">
        <f t="shared" si="130"/>
        <v>#REF!</v>
      </c>
      <c r="Z415" s="2" t="e">
        <f t="shared" si="131"/>
        <v>#REF!</v>
      </c>
      <c r="AA415" s="2" t="e">
        <f t="shared" si="132"/>
        <v>#REF!</v>
      </c>
      <c r="AB415" s="2">
        <f>VLOOKUP(AZ415,[1]sistem!$I$18:$J$19,2,FALSE)</f>
        <v>11</v>
      </c>
      <c r="AC415" s="2">
        <v>0.25</v>
      </c>
      <c r="AD415" s="2">
        <f>VLOOKUP($Q415,[1]sistem!$I$3:$M$10,5,FALSE)</f>
        <v>0</v>
      </c>
      <c r="AG415" s="2" t="e">
        <f>(#REF!+#REF!)*AB415</f>
        <v>#REF!</v>
      </c>
      <c r="AH415" s="2">
        <f>VLOOKUP($Q415,[1]sistem!$I$3:$N$10,6,FALSE)</f>
        <v>0</v>
      </c>
      <c r="AI415" s="2">
        <v>2</v>
      </c>
      <c r="AJ415" s="2">
        <f t="shared" si="133"/>
        <v>0</v>
      </c>
      <c r="AK415" s="2">
        <f>VLOOKUP($AZ415,[1]sistem!$I$18:$K$19,3,FALSE)</f>
        <v>11</v>
      </c>
      <c r="AL415" s="2" t="e">
        <f>AK415*#REF!</f>
        <v>#REF!</v>
      </c>
      <c r="AM415" s="2" t="e">
        <f t="shared" si="134"/>
        <v>#REF!</v>
      </c>
      <c r="AN415" s="2">
        <f t="shared" si="144"/>
        <v>25</v>
      </c>
      <c r="AO415" s="2" t="e">
        <f t="shared" si="135"/>
        <v>#REF!</v>
      </c>
      <c r="AP415" s="2" t="e">
        <f>ROUND(AO415-#REF!,0)</f>
        <v>#REF!</v>
      </c>
      <c r="AQ415" s="2">
        <f>IF(AZ415="s",IF(Q415=0,0,
IF(Q415=1,#REF!*4*4,
IF(Q415=2,0,
IF(Q415=3,#REF!*4*2,
IF(Q415=4,0,
IF(Q415=5,0,
IF(Q415=6,0,
IF(Q415=7,0)))))))),
IF(AZ415="t",
IF(Q415=0,0,
IF(Q415=1,#REF!*4*4*0.8,
IF(Q415=2,0,
IF(Q415=3,#REF!*4*2*0.8,
IF(Q415=4,0,
IF(Q415=5,0,
IF(Q415=6,0,
IF(Q415=7,0))))))))))</f>
        <v>0</v>
      </c>
      <c r="AR415" s="2">
        <f>IF(AZ415="s",
IF(Q415=0,0,
IF(Q415=1,0,
IF(Q415=2,#REF!*4*2,
IF(Q415=3,#REF!*4,
IF(Q415=4,#REF!*4,
IF(Q415=5,0,
IF(Q415=6,0,
IF(Q415=7,#REF!*4)))))))),
IF(AZ415="t",
IF(Q415=0,0,
IF(Q415=1,0,
IF(Q415=2,#REF!*4*2*0.8,
IF(Q415=3,#REF!*4*0.8,
IF(Q415=4,#REF!*4*0.8,
IF(Q415=5,0,
IF(Q415=6,0,
IF(Q415=7,#REF!*4))))))))))</f>
        <v>0</v>
      </c>
      <c r="AS415" s="2" t="e">
        <f>IF(AZ415="s",
IF(Q415=0,0,
IF(Q415=1,#REF!*2,
IF(Q415=2,#REF!*2,
IF(Q415=3,#REF!*2,
IF(Q415=4,#REF!*2,
IF(Q415=5,#REF!*2,
IF(Q415=6,#REF!*2,
IF(Q415=7,#REF!*2)))))))),
IF(AZ415="t",
IF(Q415=0,#REF!*2*0.8,
IF(Q415=1,#REF!*2*0.8,
IF(Q415=2,#REF!*2*0.8,
IF(Q415=3,#REF!*2*0.8,
IF(Q415=4,#REF!*2*0.8,
IF(Q415=5,#REF!*2*0.8,
IF(Q415=6,#REF!*1*0.8,
IF(Q415=7,#REF!*2))))))))))</f>
        <v>#REF!</v>
      </c>
      <c r="AT415" s="2" t="e">
        <f t="shared" si="136"/>
        <v>#REF!</v>
      </c>
      <c r="AU415" s="2">
        <f>IF(AZ415="s",
IF(Q415=0,0,
IF(Q415=1,(14-2)*(#REF!+#REF!)/4*4,
IF(Q415=2,(14-2)*(#REF!+#REF!)/4*2,
IF(Q415=3,(14-2)*(#REF!+#REF!)/4*3,
IF(Q415=4,(14-2)*(#REF!+#REF!)/4,
IF(Q415=5,(14-2)*#REF!/4,
IF(Q415=6,0,
IF(Q415=7,(14)*#REF!)))))))),
IF(AZ415="t",
IF(Q415=0,0,
IF(Q415=1,(11-2)*(#REF!+#REF!)/4*4,
IF(Q415=2,(11-2)*(#REF!+#REF!)/4*2,
IF(Q415=3,(11-2)*(#REF!+#REF!)/4*3,
IF(Q415=4,(11-2)*(#REF!+#REF!)/4,
IF(Q415=5,(11-2)*#REF!/4,
IF(Q415=6,0,
IF(Q415=7,(11)*#REF!))))))))))</f>
        <v>0</v>
      </c>
      <c r="AV415" s="2" t="e">
        <f t="shared" si="137"/>
        <v>#REF!</v>
      </c>
      <c r="AW415" s="2">
        <f t="shared" si="138"/>
        <v>0</v>
      </c>
      <c r="AX415" s="2">
        <f t="shared" si="139"/>
        <v>0</v>
      </c>
      <c r="AY415" s="2" t="e">
        <f t="shared" si="140"/>
        <v>#REF!</v>
      </c>
      <c r="AZ415" s="2" t="s">
        <v>81</v>
      </c>
      <c r="BA415" s="2" t="e">
        <f>IF(BG415="A",0,IF(AZ415="s",14*#REF!,IF(AZ415="T",11*#REF!,"HATA")))</f>
        <v>#REF!</v>
      </c>
      <c r="BB415" s="2" t="e">
        <f t="shared" si="141"/>
        <v>#REF!</v>
      </c>
      <c r="BC415" s="2" t="e">
        <f t="shared" si="142"/>
        <v>#REF!</v>
      </c>
      <c r="BD415" s="2" t="e">
        <f>IF(BC415-#REF!=0,"DOĞRU","YANLIŞ")</f>
        <v>#REF!</v>
      </c>
      <c r="BE415" s="2" t="e">
        <f>#REF!-BC415</f>
        <v>#REF!</v>
      </c>
      <c r="BF415" s="2">
        <v>0</v>
      </c>
      <c r="BH415" s="2">
        <v>1</v>
      </c>
      <c r="BJ415" s="2">
        <v>0</v>
      </c>
      <c r="BL415" s="7" t="e">
        <f>#REF!*14</f>
        <v>#REF!</v>
      </c>
      <c r="BM415" s="9"/>
      <c r="BN415" s="8"/>
      <c r="BO415" s="13"/>
      <c r="BP415" s="13"/>
      <c r="BQ415" s="13"/>
      <c r="BR415" s="13"/>
      <c r="BS415" s="13"/>
      <c r="BT415" s="10"/>
      <c r="BU415" s="11"/>
      <c r="BV415" s="12"/>
      <c r="CC415" s="41"/>
      <c r="CD415" s="41"/>
      <c r="CE415" s="41"/>
      <c r="CF415" s="42"/>
      <c r="CG415" s="42"/>
      <c r="CH415" s="42"/>
      <c r="CI415" s="42"/>
      <c r="CJ415" s="42"/>
      <c r="CK415" s="42"/>
    </row>
    <row r="416" spans="1:89" hidden="1" x14ac:dyDescent="0.25">
      <c r="A416" s="2" t="s">
        <v>256</v>
      </c>
      <c r="B416" s="2" t="s">
        <v>257</v>
      </c>
      <c r="C416" s="2" t="s">
        <v>257</v>
      </c>
      <c r="D416" s="4" t="s">
        <v>60</v>
      </c>
      <c r="E416" s="4" t="s">
        <v>60</v>
      </c>
      <c r="F416" s="5" t="e">
        <f>IF(AZ416="S",
IF(#REF!+BH416=2012,
IF(#REF!=1,"12-13/1",
IF(#REF!=2,"12-13/2",
IF(#REF!=3,"13-14/1",
IF(#REF!=4,"13-14/2","Hata1")))),
IF(#REF!+BH416=2013,
IF(#REF!=1,"13-14/1",
IF(#REF!=2,"13-14/2",
IF(#REF!=3,"14-15/1",
IF(#REF!=4,"14-15/2","Hata2")))),
IF(#REF!+BH416=2014,
IF(#REF!=1,"14-15/1",
IF(#REF!=2,"14-15/2",
IF(#REF!=3,"15-16/1",
IF(#REF!=4,"15-16/2","Hata3")))),
IF(#REF!+BH416=2015,
IF(#REF!=1,"15-16/1",
IF(#REF!=2,"15-16/2",
IF(#REF!=3,"16-17/1",
IF(#REF!=4,"16-17/2","Hata4")))),
IF(#REF!+BH416=2016,
IF(#REF!=1,"16-17/1",
IF(#REF!=2,"16-17/2",
IF(#REF!=3,"17-18/1",
IF(#REF!=4,"17-18/2","Hata5")))),
IF(#REF!+BH416=2017,
IF(#REF!=1,"17-18/1",
IF(#REF!=2,"17-18/2",
IF(#REF!=3,"18-19/1",
IF(#REF!=4,"18-19/2","Hata6")))),
IF(#REF!+BH416=2018,
IF(#REF!=1,"18-19/1",
IF(#REF!=2,"18-19/2",
IF(#REF!=3,"19-20/1",
IF(#REF!=4,"19-20/2","Hata7")))),
IF(#REF!+BH416=2019,
IF(#REF!=1,"19-20/1",
IF(#REF!=2,"19-20/2",
IF(#REF!=3,"20-21/1",
IF(#REF!=4,"20-21/2","Hata8")))),
IF(#REF!+BH416=2020,
IF(#REF!=1,"20-21/1",
IF(#REF!=2,"20-21/2",
IF(#REF!=3,"21-22/1",
IF(#REF!=4,"21-22/2","Hata9")))),
IF(#REF!+BH416=2021,
IF(#REF!=1,"21-22/1",
IF(#REF!=2,"21-22/2",
IF(#REF!=3,"22-23/1",
IF(#REF!=4,"22-23/2","Hata10")))),
IF(#REF!+BH416=2022,
IF(#REF!=1,"22-23/1",
IF(#REF!=2,"22-23/2",
IF(#REF!=3,"23-24/1",
IF(#REF!=4,"23-24/2","Hata11")))),
IF(#REF!+BH416=2023,
IF(#REF!=1,"23-24/1",
IF(#REF!=2,"23-24/2",
IF(#REF!=3,"24-25/1",
IF(#REF!=4,"24-25/2","Hata12")))),
)))))))))))),
IF(AZ416="T",
IF(#REF!+BH416=2012,
IF(#REF!=1,"12-13/1",
IF(#REF!=2,"12-13/2",
IF(#REF!=3,"12-13/3",
IF(#REF!=4,"13-14/1",
IF(#REF!=5,"13-14/2",
IF(#REF!=6,"13-14/3","Hata1")))))),
IF(#REF!+BH416=2013,
IF(#REF!=1,"13-14/1",
IF(#REF!=2,"13-14/2",
IF(#REF!=3,"13-14/3",
IF(#REF!=4,"14-15/1",
IF(#REF!=5,"14-15/2",
IF(#REF!=6,"14-15/3","Hata2")))))),
IF(#REF!+BH416=2014,
IF(#REF!=1,"14-15/1",
IF(#REF!=2,"14-15/2",
IF(#REF!=3,"14-15/3",
IF(#REF!=4,"15-16/1",
IF(#REF!=5,"15-16/2",
IF(#REF!=6,"15-16/3","Hata3")))))),
IF(AND(#REF!+#REF!&gt;2014,#REF!+#REF!&lt;2015,BH416=1),
IF(#REF!=0.1,"14-15/0.1",
IF(#REF!=0.2,"14-15/0.2",
IF(#REF!=0.3,"14-15/0.3","Hata4"))),
IF(#REF!+BH416=2015,
IF(#REF!=1,"15-16/1",
IF(#REF!=2,"15-16/2",
IF(#REF!=3,"15-16/3",
IF(#REF!=4,"16-17/1",
IF(#REF!=5,"16-17/2",
IF(#REF!=6,"16-17/3","Hata5")))))),
IF(#REF!+BH416=2016,
IF(#REF!=1,"16-17/1",
IF(#REF!=2,"16-17/2",
IF(#REF!=3,"16-17/3",
IF(#REF!=4,"17-18/1",
IF(#REF!=5,"17-18/2",
IF(#REF!=6,"17-18/3","Hata6")))))),
IF(#REF!+BH416=2017,
IF(#REF!=1,"17-18/1",
IF(#REF!=2,"17-18/2",
IF(#REF!=3,"17-18/3",
IF(#REF!=4,"18-19/1",
IF(#REF!=5,"18-19/2",
IF(#REF!=6,"18-19/3","Hata7")))))),
IF(#REF!+BH416=2018,
IF(#REF!=1,"18-19/1",
IF(#REF!=2,"18-19/2",
IF(#REF!=3,"18-19/3",
IF(#REF!=4,"19-20/1",
IF(#REF!=5," 19-20/2",
IF(#REF!=6,"19-20/3","Hata8")))))),
IF(#REF!+BH416=2019,
IF(#REF!=1,"19-20/1",
IF(#REF!=2,"19-20/2",
IF(#REF!=3,"19-20/3",
IF(#REF!=4,"20-21/1",
IF(#REF!=5,"20-21/2",
IF(#REF!=6,"20-21/3","Hata9")))))),
IF(#REF!+BH416=2020,
IF(#REF!=1,"20-21/1",
IF(#REF!=2,"20-21/2",
IF(#REF!=3,"20-21/3",
IF(#REF!=4,"21-22/1",
IF(#REF!=5,"21-22/2",
IF(#REF!=6,"21-22/3","Hata10")))))),
IF(#REF!+BH416=2021,
IF(#REF!=1,"21-22/1",
IF(#REF!=2,"21-22/2",
IF(#REF!=3,"21-22/3",
IF(#REF!=4,"22-23/1",
IF(#REF!=5,"22-23/2",
IF(#REF!=6,"22-23/3","Hata11")))))),
IF(#REF!+BH416=2022,
IF(#REF!=1,"22-23/1",
IF(#REF!=2,"22-23/2",
IF(#REF!=3,"22-23/3",
IF(#REF!=4,"23-24/1",
IF(#REF!=5,"23-24/2",
IF(#REF!=6,"23-24/3","Hata12")))))),
IF(#REF!+BH416=2023,
IF(#REF!=1,"23-24/1",
IF(#REF!=2,"23-24/2",
IF(#REF!=3,"23-24/3",
IF(#REF!=4,"24-25/1",
IF(#REF!=5,"24-25/2",
IF(#REF!=6,"24-25/3","Hata13")))))),
))))))))))))))
)</f>
        <v>#REF!</v>
      </c>
      <c r="G416" s="4"/>
      <c r="H416" s="2" t="s">
        <v>159</v>
      </c>
      <c r="I416" s="2">
        <v>54680</v>
      </c>
      <c r="J416" s="2" t="s">
        <v>62</v>
      </c>
      <c r="O416" s="2" t="s">
        <v>469</v>
      </c>
      <c r="P416" s="2" t="s">
        <v>469</v>
      </c>
      <c r="Q416" s="5">
        <v>0</v>
      </c>
      <c r="R416" s="2">
        <f>VLOOKUP($Q416,[1]sistem!$I$3:$L$10,2,FALSE)</f>
        <v>0</v>
      </c>
      <c r="S416" s="2">
        <f>VLOOKUP($Q416,[1]sistem!$I$3:$L$10,3,FALSE)</f>
        <v>0</v>
      </c>
      <c r="T416" s="2">
        <f>VLOOKUP($Q416,[1]sistem!$I$3:$L$10,4,FALSE)</f>
        <v>0</v>
      </c>
      <c r="U416" s="2" t="e">
        <f>VLOOKUP($AZ416,[1]sistem!$I$13:$L$14,2,FALSE)*#REF!</f>
        <v>#REF!</v>
      </c>
      <c r="V416" s="2" t="e">
        <f>VLOOKUP($AZ416,[1]sistem!$I$13:$L$14,3,FALSE)*#REF!</f>
        <v>#REF!</v>
      </c>
      <c r="W416" s="2" t="e">
        <f>VLOOKUP($AZ416,[1]sistem!$I$13:$L$14,4,FALSE)*#REF!</f>
        <v>#REF!</v>
      </c>
      <c r="X416" s="2" t="e">
        <f t="shared" si="129"/>
        <v>#REF!</v>
      </c>
      <c r="Y416" s="2" t="e">
        <f t="shared" si="130"/>
        <v>#REF!</v>
      </c>
      <c r="Z416" s="2" t="e">
        <f t="shared" si="131"/>
        <v>#REF!</v>
      </c>
      <c r="AA416" s="2" t="e">
        <f t="shared" si="132"/>
        <v>#REF!</v>
      </c>
      <c r="AB416" s="2">
        <f>VLOOKUP(AZ416,[1]sistem!$I$18:$J$19,2,FALSE)</f>
        <v>14</v>
      </c>
      <c r="AC416" s="2">
        <v>0.25</v>
      </c>
      <c r="AD416" s="2">
        <f>VLOOKUP($Q416,[1]sistem!$I$3:$M$10,5,FALSE)</f>
        <v>0</v>
      </c>
      <c r="AG416" s="2" t="e">
        <f>(#REF!+#REF!)*AB416</f>
        <v>#REF!</v>
      </c>
      <c r="AH416" s="2">
        <f>VLOOKUP($Q416,[1]sistem!$I$3:$N$10,6,FALSE)</f>
        <v>0</v>
      </c>
      <c r="AI416" s="2">
        <v>2</v>
      </c>
      <c r="AJ416" s="2">
        <f t="shared" si="133"/>
        <v>0</v>
      </c>
      <c r="AK416" s="2">
        <f>VLOOKUP($AZ416,[1]sistem!$I$18:$K$19,3,FALSE)</f>
        <v>14</v>
      </c>
      <c r="AL416" s="2" t="e">
        <f>AK416*#REF!</f>
        <v>#REF!</v>
      </c>
      <c r="AM416" s="2" t="e">
        <f t="shared" si="134"/>
        <v>#REF!</v>
      </c>
      <c r="AN416" s="2">
        <f t="shared" si="144"/>
        <v>25</v>
      </c>
      <c r="AO416" s="2" t="e">
        <f t="shared" si="135"/>
        <v>#REF!</v>
      </c>
      <c r="AP416" s="2" t="e">
        <f>ROUND(AO416-#REF!,0)</f>
        <v>#REF!</v>
      </c>
      <c r="AQ416" s="2">
        <f>IF(AZ416="s",IF(Q416=0,0,
IF(Q416=1,#REF!*4*4,
IF(Q416=2,0,
IF(Q416=3,#REF!*4*2,
IF(Q416=4,0,
IF(Q416=5,0,
IF(Q416=6,0,
IF(Q416=7,0)))))))),
IF(AZ416="t",
IF(Q416=0,0,
IF(Q416=1,#REF!*4*4*0.8,
IF(Q416=2,0,
IF(Q416=3,#REF!*4*2*0.8,
IF(Q416=4,0,
IF(Q416=5,0,
IF(Q416=6,0,
IF(Q416=7,0))))))))))</f>
        <v>0</v>
      </c>
      <c r="AR416" s="2">
        <f>IF(AZ416="s",
IF(Q416=0,0,
IF(Q416=1,0,
IF(Q416=2,#REF!*4*2,
IF(Q416=3,#REF!*4,
IF(Q416=4,#REF!*4,
IF(Q416=5,0,
IF(Q416=6,0,
IF(Q416=7,#REF!*4)))))))),
IF(AZ416="t",
IF(Q416=0,0,
IF(Q416=1,0,
IF(Q416=2,#REF!*4*2*0.8,
IF(Q416=3,#REF!*4*0.8,
IF(Q416=4,#REF!*4*0.8,
IF(Q416=5,0,
IF(Q416=6,0,
IF(Q416=7,#REF!*4))))))))))</f>
        <v>0</v>
      </c>
      <c r="AS416" s="2">
        <f>IF(AZ416="s",
IF(Q416=0,0,
IF(Q416=1,#REF!*2,
IF(Q416=2,#REF!*2,
IF(Q416=3,#REF!*2,
IF(Q416=4,#REF!*2,
IF(Q416=5,#REF!*2,
IF(Q416=6,#REF!*2,
IF(Q416=7,#REF!*2)))))))),
IF(AZ416="t",
IF(Q416=0,#REF!*2*0.8,
IF(Q416=1,#REF!*2*0.8,
IF(Q416=2,#REF!*2*0.8,
IF(Q416=3,#REF!*2*0.8,
IF(Q416=4,#REF!*2*0.8,
IF(Q416=5,#REF!*2*0.8,
IF(Q416=6,#REF!*1*0.8,
IF(Q416=7,#REF!*2))))))))))</f>
        <v>0</v>
      </c>
      <c r="AT416" s="2" t="e">
        <f t="shared" si="136"/>
        <v>#REF!</v>
      </c>
      <c r="AU416" s="2">
        <f>IF(AZ416="s",
IF(Q416=0,0,
IF(Q416=1,(14-2)*(#REF!+#REF!)/4*4,
IF(Q416=2,(14-2)*(#REF!+#REF!)/4*2,
IF(Q416=3,(14-2)*(#REF!+#REF!)/4*3,
IF(Q416=4,(14-2)*(#REF!+#REF!)/4,
IF(Q416=5,(14-2)*#REF!/4,
IF(Q416=6,0,
IF(Q416=7,(14)*#REF!)))))))),
IF(AZ416="t",
IF(Q416=0,0,
IF(Q416=1,(11-2)*(#REF!+#REF!)/4*4,
IF(Q416=2,(11-2)*(#REF!+#REF!)/4*2,
IF(Q416=3,(11-2)*(#REF!+#REF!)/4*3,
IF(Q416=4,(11-2)*(#REF!+#REF!)/4,
IF(Q416=5,(11-2)*#REF!/4,
IF(Q416=6,0,
IF(Q416=7,(11)*#REF!))))))))))</f>
        <v>0</v>
      </c>
      <c r="AV416" s="2" t="e">
        <f t="shared" si="137"/>
        <v>#REF!</v>
      </c>
      <c r="AW416" s="2">
        <f t="shared" si="138"/>
        <v>0</v>
      </c>
      <c r="AX416" s="2">
        <f t="shared" si="139"/>
        <v>0</v>
      </c>
      <c r="AY416" s="2">
        <f t="shared" si="140"/>
        <v>0</v>
      </c>
      <c r="AZ416" s="2" t="s">
        <v>63</v>
      </c>
      <c r="BA416" s="2" t="e">
        <f>IF(BG416="A",0,IF(AZ416="s",14*#REF!,IF(AZ416="T",11*#REF!,"HATA")))</f>
        <v>#REF!</v>
      </c>
      <c r="BB416" s="2" t="e">
        <f t="shared" si="141"/>
        <v>#REF!</v>
      </c>
      <c r="BC416" s="2" t="e">
        <f t="shared" si="142"/>
        <v>#REF!</v>
      </c>
      <c r="BD416" s="2" t="s">
        <v>83</v>
      </c>
      <c r="BE416" s="2" t="e">
        <f>#REF!-BC416</f>
        <v>#REF!</v>
      </c>
      <c r="BF416" s="2">
        <v>0</v>
      </c>
      <c r="BH416" s="2">
        <v>1</v>
      </c>
      <c r="BJ416" s="2">
        <v>0</v>
      </c>
      <c r="BL416" s="7" t="e">
        <f>#REF!*14</f>
        <v>#REF!</v>
      </c>
      <c r="BM416" s="9"/>
      <c r="BN416" s="8"/>
      <c r="BO416" s="13"/>
      <c r="BP416" s="13"/>
      <c r="BQ416" s="13"/>
      <c r="BR416" s="13"/>
      <c r="BS416" s="13"/>
      <c r="BT416" s="10"/>
      <c r="BU416" s="11"/>
      <c r="BV416" s="12"/>
      <c r="CC416" s="41"/>
      <c r="CD416" s="41"/>
      <c r="CE416" s="41"/>
      <c r="CF416" s="42"/>
      <c r="CG416" s="42"/>
      <c r="CH416" s="42"/>
      <c r="CI416" s="42"/>
      <c r="CJ416" s="42"/>
      <c r="CK416" s="42"/>
    </row>
    <row r="417" spans="1:89" hidden="1" x14ac:dyDescent="0.25">
      <c r="A417" s="2" t="s">
        <v>312</v>
      </c>
      <c r="B417" s="2" t="s">
        <v>313</v>
      </c>
      <c r="C417" s="2" t="s">
        <v>313</v>
      </c>
      <c r="D417" s="4" t="s">
        <v>60</v>
      </c>
      <c r="E417" s="4" t="s">
        <v>60</v>
      </c>
      <c r="F417" s="5" t="e">
        <f>IF(AZ417="S",
IF(#REF!+BH417=2012,
IF(#REF!=1,"12-13/1",
IF(#REF!=2,"12-13/2",
IF(#REF!=3,"13-14/1",
IF(#REF!=4,"13-14/2","Hata1")))),
IF(#REF!+BH417=2013,
IF(#REF!=1,"13-14/1",
IF(#REF!=2,"13-14/2",
IF(#REF!=3,"14-15/1",
IF(#REF!=4,"14-15/2","Hata2")))),
IF(#REF!+BH417=2014,
IF(#REF!=1,"14-15/1",
IF(#REF!=2,"14-15/2",
IF(#REF!=3,"15-16/1",
IF(#REF!=4,"15-16/2","Hata3")))),
IF(#REF!+BH417=2015,
IF(#REF!=1,"15-16/1",
IF(#REF!=2,"15-16/2",
IF(#REF!=3,"16-17/1",
IF(#REF!=4,"16-17/2","Hata4")))),
IF(#REF!+BH417=2016,
IF(#REF!=1,"16-17/1",
IF(#REF!=2,"16-17/2",
IF(#REF!=3,"17-18/1",
IF(#REF!=4,"17-18/2","Hata5")))),
IF(#REF!+BH417=2017,
IF(#REF!=1,"17-18/1",
IF(#REF!=2,"17-18/2",
IF(#REF!=3,"18-19/1",
IF(#REF!=4,"18-19/2","Hata6")))),
IF(#REF!+BH417=2018,
IF(#REF!=1,"18-19/1",
IF(#REF!=2,"18-19/2",
IF(#REF!=3,"19-20/1",
IF(#REF!=4,"19-20/2","Hata7")))),
IF(#REF!+BH417=2019,
IF(#REF!=1,"19-20/1",
IF(#REF!=2,"19-20/2",
IF(#REF!=3,"20-21/1",
IF(#REF!=4,"20-21/2","Hata8")))),
IF(#REF!+BH417=2020,
IF(#REF!=1,"20-21/1",
IF(#REF!=2,"20-21/2",
IF(#REF!=3,"21-22/1",
IF(#REF!=4,"21-22/2","Hata9")))),
IF(#REF!+BH417=2021,
IF(#REF!=1,"21-22/1",
IF(#REF!=2,"21-22/2",
IF(#REF!=3,"22-23/1",
IF(#REF!=4,"22-23/2","Hata10")))),
IF(#REF!+BH417=2022,
IF(#REF!=1,"22-23/1",
IF(#REF!=2,"22-23/2",
IF(#REF!=3,"23-24/1",
IF(#REF!=4,"23-24/2","Hata11")))),
IF(#REF!+BH417=2023,
IF(#REF!=1,"23-24/1",
IF(#REF!=2,"23-24/2",
IF(#REF!=3,"24-25/1",
IF(#REF!=4,"24-25/2","Hata12")))),
)))))))))))),
IF(AZ417="T",
IF(#REF!+BH417=2012,
IF(#REF!=1,"12-13/1",
IF(#REF!=2,"12-13/2",
IF(#REF!=3,"12-13/3",
IF(#REF!=4,"13-14/1",
IF(#REF!=5,"13-14/2",
IF(#REF!=6,"13-14/3","Hata1")))))),
IF(#REF!+BH417=2013,
IF(#REF!=1,"13-14/1",
IF(#REF!=2,"13-14/2",
IF(#REF!=3,"13-14/3",
IF(#REF!=4,"14-15/1",
IF(#REF!=5,"14-15/2",
IF(#REF!=6,"14-15/3","Hata2")))))),
IF(#REF!+BH417=2014,
IF(#REF!=1,"14-15/1",
IF(#REF!=2,"14-15/2",
IF(#REF!=3,"14-15/3",
IF(#REF!=4,"15-16/1",
IF(#REF!=5,"15-16/2",
IF(#REF!=6,"15-16/3","Hata3")))))),
IF(AND(#REF!+#REF!&gt;2014,#REF!+#REF!&lt;2015,BH417=1),
IF(#REF!=0.1,"14-15/0.1",
IF(#REF!=0.2,"14-15/0.2",
IF(#REF!=0.3,"14-15/0.3","Hata4"))),
IF(#REF!+BH417=2015,
IF(#REF!=1,"15-16/1",
IF(#REF!=2,"15-16/2",
IF(#REF!=3,"15-16/3",
IF(#REF!=4,"16-17/1",
IF(#REF!=5,"16-17/2",
IF(#REF!=6,"16-17/3","Hata5")))))),
IF(#REF!+BH417=2016,
IF(#REF!=1,"16-17/1",
IF(#REF!=2,"16-17/2",
IF(#REF!=3,"16-17/3",
IF(#REF!=4,"17-18/1",
IF(#REF!=5,"17-18/2",
IF(#REF!=6,"17-18/3","Hata6")))))),
IF(#REF!+BH417=2017,
IF(#REF!=1,"17-18/1",
IF(#REF!=2,"17-18/2",
IF(#REF!=3,"17-18/3",
IF(#REF!=4,"18-19/1",
IF(#REF!=5,"18-19/2",
IF(#REF!=6,"18-19/3","Hata7")))))),
IF(#REF!+BH417=2018,
IF(#REF!=1,"18-19/1",
IF(#REF!=2,"18-19/2",
IF(#REF!=3,"18-19/3",
IF(#REF!=4,"19-20/1",
IF(#REF!=5," 19-20/2",
IF(#REF!=6,"19-20/3","Hata8")))))),
IF(#REF!+BH417=2019,
IF(#REF!=1,"19-20/1",
IF(#REF!=2,"19-20/2",
IF(#REF!=3,"19-20/3",
IF(#REF!=4,"20-21/1",
IF(#REF!=5,"20-21/2",
IF(#REF!=6,"20-21/3","Hata9")))))),
IF(#REF!+BH417=2020,
IF(#REF!=1,"20-21/1",
IF(#REF!=2,"20-21/2",
IF(#REF!=3,"20-21/3",
IF(#REF!=4,"21-22/1",
IF(#REF!=5,"21-22/2",
IF(#REF!=6,"21-22/3","Hata10")))))),
IF(#REF!+BH417=2021,
IF(#REF!=1,"21-22/1",
IF(#REF!=2,"21-22/2",
IF(#REF!=3,"21-22/3",
IF(#REF!=4,"22-23/1",
IF(#REF!=5,"22-23/2",
IF(#REF!=6,"22-23/3","Hata11")))))),
IF(#REF!+BH417=2022,
IF(#REF!=1,"22-23/1",
IF(#REF!=2,"22-23/2",
IF(#REF!=3,"22-23/3",
IF(#REF!=4,"23-24/1",
IF(#REF!=5,"23-24/2",
IF(#REF!=6,"23-24/3","Hata12")))))),
IF(#REF!+BH417=2023,
IF(#REF!=1,"23-24/1",
IF(#REF!=2,"23-24/2",
IF(#REF!=3,"23-24/3",
IF(#REF!=4,"24-25/1",
IF(#REF!=5,"24-25/2",
IF(#REF!=6,"24-25/3","Hata13")))))),
))))))))))))))
)</f>
        <v>#REF!</v>
      </c>
      <c r="G417" s="4"/>
      <c r="H417" s="2" t="s">
        <v>159</v>
      </c>
      <c r="I417" s="2">
        <v>54680</v>
      </c>
      <c r="J417" s="2" t="s">
        <v>62</v>
      </c>
      <c r="O417" s="2" t="s">
        <v>313</v>
      </c>
      <c r="P417" s="2" t="s">
        <v>313</v>
      </c>
      <c r="Q417" s="5">
        <v>4</v>
      </c>
      <c r="R417" s="2">
        <f>VLOOKUP($Q417,[1]sistem!$I$3:$L$10,2,FALSE)</f>
        <v>0</v>
      </c>
      <c r="S417" s="2">
        <f>VLOOKUP($Q417,[1]sistem!$I$3:$L$10,3,FALSE)</f>
        <v>1</v>
      </c>
      <c r="T417" s="2">
        <f>VLOOKUP($Q417,[1]sistem!$I$3:$L$10,4,FALSE)</f>
        <v>1</v>
      </c>
      <c r="U417" s="2" t="e">
        <f>VLOOKUP($AZ417,[1]sistem!$I$13:$L$14,2,FALSE)*#REF!</f>
        <v>#REF!</v>
      </c>
      <c r="V417" s="2" t="e">
        <f>VLOOKUP($AZ417,[1]sistem!$I$13:$L$14,3,FALSE)*#REF!</f>
        <v>#REF!</v>
      </c>
      <c r="W417" s="2" t="e">
        <f>VLOOKUP($AZ417,[1]sistem!$I$13:$L$14,4,FALSE)*#REF!</f>
        <v>#REF!</v>
      </c>
      <c r="X417" s="2" t="e">
        <f t="shared" si="129"/>
        <v>#REF!</v>
      </c>
      <c r="Y417" s="2" t="e">
        <f t="shared" si="130"/>
        <v>#REF!</v>
      </c>
      <c r="Z417" s="2" t="e">
        <f t="shared" si="131"/>
        <v>#REF!</v>
      </c>
      <c r="AA417" s="2" t="e">
        <f t="shared" si="132"/>
        <v>#REF!</v>
      </c>
      <c r="AB417" s="2">
        <f>VLOOKUP(AZ417,[1]sistem!$I$18:$J$19,2,FALSE)</f>
        <v>14</v>
      </c>
      <c r="AC417" s="2">
        <v>0.25</v>
      </c>
      <c r="AD417" s="2">
        <f>VLOOKUP($Q417,[1]sistem!$I$3:$M$10,5,FALSE)</f>
        <v>1</v>
      </c>
      <c r="AE417" s="2">
        <v>1</v>
      </c>
      <c r="AG417" s="2">
        <f>AE417*AK417</f>
        <v>14</v>
      </c>
      <c r="AH417" s="2">
        <f>VLOOKUP($Q417,[1]sistem!$I$3:$N$10,6,FALSE)</f>
        <v>2</v>
      </c>
      <c r="AI417" s="2">
        <v>2</v>
      </c>
      <c r="AJ417" s="2">
        <f t="shared" si="133"/>
        <v>4</v>
      </c>
      <c r="AK417" s="2">
        <f>VLOOKUP($AZ417,[1]sistem!$I$18:$K$19,3,FALSE)</f>
        <v>14</v>
      </c>
      <c r="AL417" s="2" t="e">
        <f>AK417*#REF!</f>
        <v>#REF!</v>
      </c>
      <c r="AM417" s="2" t="e">
        <f t="shared" si="134"/>
        <v>#REF!</v>
      </c>
      <c r="AN417" s="2">
        <f t="shared" si="144"/>
        <v>25</v>
      </c>
      <c r="AO417" s="2" t="e">
        <f t="shared" si="135"/>
        <v>#REF!</v>
      </c>
      <c r="AP417" s="2" t="e">
        <f>ROUND(AO417-#REF!,0)</f>
        <v>#REF!</v>
      </c>
      <c r="AQ417" s="2">
        <f>IF(AZ417="s",IF(Q417=0,0,
IF(Q417=1,#REF!*4*4,
IF(Q417=2,0,
IF(Q417=3,#REF!*4*2,
IF(Q417=4,0,
IF(Q417=5,0,
IF(Q417=6,0,
IF(Q417=7,0)))))))),
IF(AZ417="t",
IF(Q417=0,0,
IF(Q417=1,#REF!*4*4*0.8,
IF(Q417=2,0,
IF(Q417=3,#REF!*4*2*0.8,
IF(Q417=4,0,
IF(Q417=5,0,
IF(Q417=6,0,
IF(Q417=7,0))))))))))</f>
        <v>0</v>
      </c>
      <c r="AR417" s="2" t="e">
        <f>IF(AZ417="s",
IF(Q417=0,0,
IF(Q417=1,0,
IF(Q417=2,#REF!*4*2,
IF(Q417=3,#REF!*4,
IF(Q417=4,#REF!*4,
IF(Q417=5,0,
IF(Q417=6,0,
IF(Q417=7,#REF!*4)))))))),
IF(AZ417="t",
IF(Q417=0,0,
IF(Q417=1,0,
IF(Q417=2,#REF!*4*2*0.8,
IF(Q417=3,#REF!*4*0.8,
IF(Q417=4,#REF!*4*0.8,
IF(Q417=5,0,
IF(Q417=6,0,
IF(Q417=7,#REF!*4))))))))))</f>
        <v>#REF!</v>
      </c>
      <c r="AS417" s="2" t="e">
        <f>IF(AZ417="s",
IF(Q417=0,0,
IF(Q417=1,#REF!*2,
IF(Q417=2,#REF!*2,
IF(Q417=3,#REF!*2,
IF(Q417=4,#REF!*2,
IF(Q417=5,#REF!*2,
IF(Q417=6,#REF!*2,
IF(Q417=7,#REF!*2)))))))),
IF(AZ417="t",
IF(Q417=0,#REF!*2*0.8,
IF(Q417=1,#REF!*2*0.8,
IF(Q417=2,#REF!*2*0.8,
IF(Q417=3,#REF!*2*0.8,
IF(Q417=4,#REF!*2*0.8,
IF(Q417=5,#REF!*2*0.8,
IF(Q417=6,#REF!*1*0.8,
IF(Q417=7,#REF!*2))))))))))</f>
        <v>#REF!</v>
      </c>
      <c r="AT417" s="2" t="e">
        <f t="shared" si="136"/>
        <v>#REF!</v>
      </c>
      <c r="AU417" s="2" t="e">
        <f>IF(AZ417="s",
IF(Q417=0,0,
IF(Q417=1,(14-2)*(#REF!+#REF!)/4*4,
IF(Q417=2,(14-2)*(#REF!+#REF!)/4*2,
IF(Q417=3,(14-2)*(#REF!+#REF!)/4*3,
IF(Q417=4,(14-2)*(#REF!+#REF!)/4,
IF(Q417=5,(14-2)*#REF!/4,
IF(Q417=6,0,
IF(Q417=7,(14)*#REF!)))))))),
IF(AZ417="t",
IF(Q417=0,0,
IF(Q417=1,(11-2)*(#REF!+#REF!)/4*4,
IF(Q417=2,(11-2)*(#REF!+#REF!)/4*2,
IF(Q417=3,(11-2)*(#REF!+#REF!)/4*3,
IF(Q417=4,(11-2)*(#REF!+#REF!)/4,
IF(Q417=5,(11-2)*#REF!/4,
IF(Q417=6,0,
IF(Q417=7,(11)*#REF!))))))))))</f>
        <v>#REF!</v>
      </c>
      <c r="AV417" s="2" t="e">
        <f t="shared" si="137"/>
        <v>#REF!</v>
      </c>
      <c r="AW417" s="2">
        <f t="shared" si="138"/>
        <v>8</v>
      </c>
      <c r="AX417" s="2">
        <f t="shared" si="139"/>
        <v>4</v>
      </c>
      <c r="AY417" s="2" t="e">
        <f t="shared" si="140"/>
        <v>#REF!</v>
      </c>
      <c r="AZ417" s="2" t="s">
        <v>63</v>
      </c>
      <c r="BA417" s="2" t="e">
        <f>IF(BG417="A",0,IF(AZ417="s",14*#REF!,IF(AZ417="T",11*#REF!,"HATA")))</f>
        <v>#REF!</v>
      </c>
      <c r="BB417" s="2" t="e">
        <f t="shared" si="141"/>
        <v>#REF!</v>
      </c>
      <c r="BC417" s="2" t="e">
        <f t="shared" si="142"/>
        <v>#REF!</v>
      </c>
      <c r="BD417" s="2" t="s">
        <v>83</v>
      </c>
      <c r="BE417" s="2" t="e">
        <f>#REF!-BC417</f>
        <v>#REF!</v>
      </c>
      <c r="BF417" s="2">
        <v>1</v>
      </c>
      <c r="BH417" s="2">
        <v>1</v>
      </c>
      <c r="BJ417" s="2">
        <v>4</v>
      </c>
      <c r="BL417" s="7" t="e">
        <f>#REF!*14</f>
        <v>#REF!</v>
      </c>
      <c r="BM417" s="9"/>
      <c r="BN417" s="8"/>
      <c r="BO417" s="13"/>
      <c r="BP417" s="13"/>
      <c r="BQ417" s="13"/>
      <c r="BR417" s="13"/>
      <c r="BS417" s="13"/>
      <c r="BT417" s="10"/>
      <c r="BU417" s="11"/>
      <c r="BV417" s="12"/>
      <c r="CC417" s="41"/>
      <c r="CD417" s="41"/>
      <c r="CE417" s="41"/>
      <c r="CF417" s="42"/>
      <c r="CG417" s="42"/>
      <c r="CH417" s="42"/>
      <c r="CI417" s="42"/>
      <c r="CJ417" s="42"/>
      <c r="CK417" s="42"/>
    </row>
    <row r="418" spans="1:89" hidden="1" x14ac:dyDescent="0.25">
      <c r="A418" s="2" t="s">
        <v>309</v>
      </c>
      <c r="B418" s="2" t="s">
        <v>310</v>
      </c>
      <c r="C418" s="2" t="s">
        <v>310</v>
      </c>
      <c r="D418" s="4" t="s">
        <v>60</v>
      </c>
      <c r="E418" s="4" t="s">
        <v>60</v>
      </c>
      <c r="F418" s="5" t="e">
        <f>IF(AZ418="S",
IF(#REF!+BH418=2012,
IF(#REF!=1,"12-13/1",
IF(#REF!=2,"12-13/2",
IF(#REF!=3,"13-14/1",
IF(#REF!=4,"13-14/2","Hata1")))),
IF(#REF!+BH418=2013,
IF(#REF!=1,"13-14/1",
IF(#REF!=2,"13-14/2",
IF(#REF!=3,"14-15/1",
IF(#REF!=4,"14-15/2","Hata2")))),
IF(#REF!+BH418=2014,
IF(#REF!=1,"14-15/1",
IF(#REF!=2,"14-15/2",
IF(#REF!=3,"15-16/1",
IF(#REF!=4,"15-16/2","Hata3")))),
IF(#REF!+BH418=2015,
IF(#REF!=1,"15-16/1",
IF(#REF!=2,"15-16/2",
IF(#REF!=3,"16-17/1",
IF(#REF!=4,"16-17/2","Hata4")))),
IF(#REF!+BH418=2016,
IF(#REF!=1,"16-17/1",
IF(#REF!=2,"16-17/2",
IF(#REF!=3,"17-18/1",
IF(#REF!=4,"17-18/2","Hata5")))),
IF(#REF!+BH418=2017,
IF(#REF!=1,"17-18/1",
IF(#REF!=2,"17-18/2",
IF(#REF!=3,"18-19/1",
IF(#REF!=4,"18-19/2","Hata6")))),
IF(#REF!+BH418=2018,
IF(#REF!=1,"18-19/1",
IF(#REF!=2,"18-19/2",
IF(#REF!=3,"19-20/1",
IF(#REF!=4,"19-20/2","Hata7")))),
IF(#REF!+BH418=2019,
IF(#REF!=1,"19-20/1",
IF(#REF!=2,"19-20/2",
IF(#REF!=3,"20-21/1",
IF(#REF!=4,"20-21/2","Hata8")))),
IF(#REF!+BH418=2020,
IF(#REF!=1,"20-21/1",
IF(#REF!=2,"20-21/2",
IF(#REF!=3,"21-22/1",
IF(#REF!=4,"21-22/2","Hata9")))),
IF(#REF!+BH418=2021,
IF(#REF!=1,"21-22/1",
IF(#REF!=2,"21-22/2",
IF(#REF!=3,"22-23/1",
IF(#REF!=4,"22-23/2","Hata10")))),
IF(#REF!+BH418=2022,
IF(#REF!=1,"22-23/1",
IF(#REF!=2,"22-23/2",
IF(#REF!=3,"23-24/1",
IF(#REF!=4,"23-24/2","Hata11")))),
IF(#REF!+BH418=2023,
IF(#REF!=1,"23-24/1",
IF(#REF!=2,"23-24/2",
IF(#REF!=3,"24-25/1",
IF(#REF!=4,"24-25/2","Hata12")))),
)))))))))))),
IF(AZ418="T",
IF(#REF!+BH418=2012,
IF(#REF!=1,"12-13/1",
IF(#REF!=2,"12-13/2",
IF(#REF!=3,"12-13/3",
IF(#REF!=4,"13-14/1",
IF(#REF!=5,"13-14/2",
IF(#REF!=6,"13-14/3","Hata1")))))),
IF(#REF!+BH418=2013,
IF(#REF!=1,"13-14/1",
IF(#REF!=2,"13-14/2",
IF(#REF!=3,"13-14/3",
IF(#REF!=4,"14-15/1",
IF(#REF!=5,"14-15/2",
IF(#REF!=6,"14-15/3","Hata2")))))),
IF(#REF!+BH418=2014,
IF(#REF!=1,"14-15/1",
IF(#REF!=2,"14-15/2",
IF(#REF!=3,"14-15/3",
IF(#REF!=4,"15-16/1",
IF(#REF!=5,"15-16/2",
IF(#REF!=6,"15-16/3","Hata3")))))),
IF(AND(#REF!+#REF!&gt;2014,#REF!+#REF!&lt;2015,BH418=1),
IF(#REF!=0.1,"14-15/0.1",
IF(#REF!=0.2,"14-15/0.2",
IF(#REF!=0.3,"14-15/0.3","Hata4"))),
IF(#REF!+BH418=2015,
IF(#REF!=1,"15-16/1",
IF(#REF!=2,"15-16/2",
IF(#REF!=3,"15-16/3",
IF(#REF!=4,"16-17/1",
IF(#REF!=5,"16-17/2",
IF(#REF!=6,"16-17/3","Hata5")))))),
IF(#REF!+BH418=2016,
IF(#REF!=1,"16-17/1",
IF(#REF!=2,"16-17/2",
IF(#REF!=3,"16-17/3",
IF(#REF!=4,"17-18/1",
IF(#REF!=5,"17-18/2",
IF(#REF!=6,"17-18/3","Hata6")))))),
IF(#REF!+BH418=2017,
IF(#REF!=1,"17-18/1",
IF(#REF!=2,"17-18/2",
IF(#REF!=3,"17-18/3",
IF(#REF!=4,"18-19/1",
IF(#REF!=5,"18-19/2",
IF(#REF!=6,"18-19/3","Hata7")))))),
IF(#REF!+BH418=2018,
IF(#REF!=1,"18-19/1",
IF(#REF!=2,"18-19/2",
IF(#REF!=3,"18-19/3",
IF(#REF!=4,"19-20/1",
IF(#REF!=5," 19-20/2",
IF(#REF!=6,"19-20/3","Hata8")))))),
IF(#REF!+BH418=2019,
IF(#REF!=1,"19-20/1",
IF(#REF!=2,"19-20/2",
IF(#REF!=3,"19-20/3",
IF(#REF!=4,"20-21/1",
IF(#REF!=5,"20-21/2",
IF(#REF!=6,"20-21/3","Hata9")))))),
IF(#REF!+BH418=2020,
IF(#REF!=1,"20-21/1",
IF(#REF!=2,"20-21/2",
IF(#REF!=3,"20-21/3",
IF(#REF!=4,"21-22/1",
IF(#REF!=5,"21-22/2",
IF(#REF!=6,"21-22/3","Hata10")))))),
IF(#REF!+BH418=2021,
IF(#REF!=1,"21-22/1",
IF(#REF!=2,"21-22/2",
IF(#REF!=3,"21-22/3",
IF(#REF!=4,"22-23/1",
IF(#REF!=5,"22-23/2",
IF(#REF!=6,"22-23/3","Hata11")))))),
IF(#REF!+BH418=2022,
IF(#REF!=1,"22-23/1",
IF(#REF!=2,"22-23/2",
IF(#REF!=3,"22-23/3",
IF(#REF!=4,"23-24/1",
IF(#REF!=5,"23-24/2",
IF(#REF!=6,"23-24/3","Hata12")))))),
IF(#REF!+BH418=2023,
IF(#REF!=1,"23-24/1",
IF(#REF!=2,"23-24/2",
IF(#REF!=3,"23-24/3",
IF(#REF!=4,"24-25/1",
IF(#REF!=5,"24-25/2",
IF(#REF!=6,"24-25/3","Hata13")))))),
))))))))))))))
)</f>
        <v>#REF!</v>
      </c>
      <c r="G418" s="4"/>
      <c r="H418" s="2" t="s">
        <v>159</v>
      </c>
      <c r="I418" s="2">
        <v>54680</v>
      </c>
      <c r="J418" s="2" t="s">
        <v>62</v>
      </c>
      <c r="O418" s="2" t="s">
        <v>311</v>
      </c>
      <c r="P418" s="2" t="s">
        <v>311</v>
      </c>
      <c r="Q418" s="5">
        <v>2</v>
      </c>
      <c r="R418" s="2">
        <f>VLOOKUP($Q418,[1]sistem!$I$3:$L$10,2,FALSE)</f>
        <v>0</v>
      </c>
      <c r="S418" s="2">
        <f>VLOOKUP($Q418,[1]sistem!$I$3:$L$10,3,FALSE)</f>
        <v>2</v>
      </c>
      <c r="T418" s="2">
        <f>VLOOKUP($Q418,[1]sistem!$I$3:$L$10,4,FALSE)</f>
        <v>1</v>
      </c>
      <c r="U418" s="2" t="e">
        <f>VLOOKUP($AZ418,[1]sistem!$I$13:$L$14,2,FALSE)*#REF!</f>
        <v>#REF!</v>
      </c>
      <c r="V418" s="2" t="e">
        <f>VLOOKUP($AZ418,[1]sistem!$I$13:$L$14,3,FALSE)*#REF!</f>
        <v>#REF!</v>
      </c>
      <c r="W418" s="2" t="e">
        <f>VLOOKUP($AZ418,[1]sistem!$I$13:$L$14,4,FALSE)*#REF!</f>
        <v>#REF!</v>
      </c>
      <c r="X418" s="2" t="e">
        <f t="shared" si="129"/>
        <v>#REF!</v>
      </c>
      <c r="Y418" s="2" t="e">
        <f t="shared" si="130"/>
        <v>#REF!</v>
      </c>
      <c r="Z418" s="2" t="e">
        <f t="shared" si="131"/>
        <v>#REF!</v>
      </c>
      <c r="AA418" s="2" t="e">
        <f t="shared" si="132"/>
        <v>#REF!</v>
      </c>
      <c r="AB418" s="2">
        <f>VLOOKUP(AZ418,[1]sistem!$I$18:$J$19,2,FALSE)</f>
        <v>14</v>
      </c>
      <c r="AC418" s="2">
        <v>0.25</v>
      </c>
      <c r="AD418" s="2">
        <f>VLOOKUP($Q418,[1]sistem!$I$3:$M$10,5,FALSE)</f>
        <v>2</v>
      </c>
      <c r="AE418" s="2">
        <v>1</v>
      </c>
      <c r="AG418" s="2">
        <f>AE418*AK418</f>
        <v>14</v>
      </c>
      <c r="AH418" s="2">
        <f>VLOOKUP($Q418,[1]sistem!$I$3:$N$10,6,FALSE)</f>
        <v>3</v>
      </c>
      <c r="AI418" s="2">
        <v>2</v>
      </c>
      <c r="AJ418" s="2">
        <f t="shared" si="133"/>
        <v>6</v>
      </c>
      <c r="AK418" s="2">
        <f>VLOOKUP($AZ418,[1]sistem!$I$18:$K$19,3,FALSE)</f>
        <v>14</v>
      </c>
      <c r="AL418" s="2" t="e">
        <f>AK418*#REF!</f>
        <v>#REF!</v>
      </c>
      <c r="AM418" s="2" t="e">
        <f t="shared" si="134"/>
        <v>#REF!</v>
      </c>
      <c r="AN418" s="2">
        <f t="shared" si="144"/>
        <v>25</v>
      </c>
      <c r="AO418" s="2" t="e">
        <f t="shared" si="135"/>
        <v>#REF!</v>
      </c>
      <c r="AP418" s="2" t="e">
        <f>ROUND(AO418-#REF!,0)</f>
        <v>#REF!</v>
      </c>
      <c r="AQ418" s="2">
        <f>IF(AZ418="s",IF(Q418=0,0,
IF(Q418=1,#REF!*4*4,
IF(Q418=2,0,
IF(Q418=3,#REF!*4*2,
IF(Q418=4,0,
IF(Q418=5,0,
IF(Q418=6,0,
IF(Q418=7,0)))))))),
IF(AZ418="t",
IF(Q418=0,0,
IF(Q418=1,#REF!*4*4*0.8,
IF(Q418=2,0,
IF(Q418=3,#REF!*4*2*0.8,
IF(Q418=4,0,
IF(Q418=5,0,
IF(Q418=6,0,
IF(Q418=7,0))))))))))</f>
        <v>0</v>
      </c>
      <c r="AR418" s="2" t="e">
        <f>IF(AZ418="s",
IF(Q418=0,0,
IF(Q418=1,0,
IF(Q418=2,#REF!*4*2,
IF(Q418=3,#REF!*4,
IF(Q418=4,#REF!*4,
IF(Q418=5,0,
IF(Q418=6,0,
IF(Q418=7,#REF!*4)))))))),
IF(AZ418="t",
IF(Q418=0,0,
IF(Q418=1,0,
IF(Q418=2,#REF!*4*2*0.8,
IF(Q418=3,#REF!*4*0.8,
IF(Q418=4,#REF!*4*0.8,
IF(Q418=5,0,
IF(Q418=6,0,
IF(Q418=7,#REF!*4))))))))))</f>
        <v>#REF!</v>
      </c>
      <c r="AS418" s="2" t="e">
        <f>IF(AZ418="s",
IF(Q418=0,0,
IF(Q418=1,#REF!*2,
IF(Q418=2,#REF!*2,
IF(Q418=3,#REF!*2,
IF(Q418=4,#REF!*2,
IF(Q418=5,#REF!*2,
IF(Q418=6,#REF!*2,
IF(Q418=7,#REF!*2)))))))),
IF(AZ418="t",
IF(Q418=0,#REF!*2*0.8,
IF(Q418=1,#REF!*2*0.8,
IF(Q418=2,#REF!*2*0.8,
IF(Q418=3,#REF!*2*0.8,
IF(Q418=4,#REF!*2*0.8,
IF(Q418=5,#REF!*2*0.8,
IF(Q418=6,#REF!*1*0.8,
IF(Q418=7,#REF!*2))))))))))</f>
        <v>#REF!</v>
      </c>
      <c r="AT418" s="2" t="e">
        <f t="shared" si="136"/>
        <v>#REF!</v>
      </c>
      <c r="AU418" s="2" t="e">
        <f>IF(AZ418="s",
IF(Q418=0,0,
IF(Q418=1,(14-2)*(#REF!+#REF!)/4*4,
IF(Q418=2,(14-2)*(#REF!+#REF!)/4*2,
IF(Q418=3,(14-2)*(#REF!+#REF!)/4*3,
IF(Q418=4,(14-2)*(#REF!+#REF!)/4,
IF(Q418=5,(14-2)*#REF!/4,
IF(Q418=6,0,
IF(Q418=7,(14)*#REF!)))))))),
IF(AZ418="t",
IF(Q418=0,0,
IF(Q418=1,(11-2)*(#REF!+#REF!)/4*4,
IF(Q418=2,(11-2)*(#REF!+#REF!)/4*2,
IF(Q418=3,(11-2)*(#REF!+#REF!)/4*3,
IF(Q418=4,(11-2)*(#REF!+#REF!)/4,
IF(Q418=5,(11-2)*#REF!/4,
IF(Q418=6,0,
IF(Q418=7,(11)*#REF!))))))))))</f>
        <v>#REF!</v>
      </c>
      <c r="AV418" s="2" t="e">
        <f t="shared" si="137"/>
        <v>#REF!</v>
      </c>
      <c r="AW418" s="2">
        <f t="shared" si="138"/>
        <v>12</v>
      </c>
      <c r="AX418" s="2">
        <f t="shared" si="139"/>
        <v>6</v>
      </c>
      <c r="AY418" s="2" t="e">
        <f t="shared" si="140"/>
        <v>#REF!</v>
      </c>
      <c r="AZ418" s="2" t="s">
        <v>63</v>
      </c>
      <c r="BA418" s="2" t="e">
        <f>IF(BG418="A",0,IF(AZ418="s",14*#REF!,IF(AZ418="T",11*#REF!,"HATA")))</f>
        <v>#REF!</v>
      </c>
      <c r="BB418" s="2" t="e">
        <f t="shared" si="141"/>
        <v>#REF!</v>
      </c>
      <c r="BC418" s="2" t="e">
        <f t="shared" si="142"/>
        <v>#REF!</v>
      </c>
      <c r="BD418" s="2" t="s">
        <v>83</v>
      </c>
      <c r="BE418" s="2" t="e">
        <f>#REF!-BC418</f>
        <v>#REF!</v>
      </c>
      <c r="BF418" s="2">
        <v>0</v>
      </c>
      <c r="BH418" s="2">
        <v>1</v>
      </c>
      <c r="BJ418" s="2">
        <v>2</v>
      </c>
      <c r="BL418" s="7" t="e">
        <f>#REF!*14</f>
        <v>#REF!</v>
      </c>
      <c r="BM418" s="9"/>
      <c r="BN418" s="8"/>
      <c r="BO418" s="13"/>
      <c r="BP418" s="13"/>
      <c r="BQ418" s="13"/>
      <c r="BR418" s="13"/>
      <c r="BS418" s="13"/>
      <c r="BT418" s="10"/>
      <c r="BU418" s="11"/>
      <c r="BV418" s="12"/>
      <c r="CC418" s="41"/>
      <c r="CD418" s="41"/>
      <c r="CE418" s="41"/>
      <c r="CF418" s="42"/>
      <c r="CG418" s="42"/>
      <c r="CH418" s="42"/>
      <c r="CI418" s="42"/>
      <c r="CJ418" s="42"/>
      <c r="CK418" s="42"/>
    </row>
    <row r="419" spans="1:89" hidden="1" x14ac:dyDescent="0.25">
      <c r="A419" s="2" t="s">
        <v>320</v>
      </c>
      <c r="B419" s="2" t="s">
        <v>73</v>
      </c>
      <c r="C419" s="2" t="s">
        <v>73</v>
      </c>
      <c r="D419" s="4" t="s">
        <v>60</v>
      </c>
      <c r="E419" s="4" t="s">
        <v>60</v>
      </c>
      <c r="F419" s="5" t="e">
        <f>IF(AZ419="S",
IF(#REF!+BH419=2012,
IF(#REF!=1,"12-13/1",
IF(#REF!=2,"12-13/2",
IF(#REF!=3,"13-14/1",
IF(#REF!=4,"13-14/2","Hata1")))),
IF(#REF!+BH419=2013,
IF(#REF!=1,"13-14/1",
IF(#REF!=2,"13-14/2",
IF(#REF!=3,"14-15/1",
IF(#REF!=4,"14-15/2","Hata2")))),
IF(#REF!+BH419=2014,
IF(#REF!=1,"14-15/1",
IF(#REF!=2,"14-15/2",
IF(#REF!=3,"15-16/1",
IF(#REF!=4,"15-16/2","Hata3")))),
IF(#REF!+BH419=2015,
IF(#REF!=1,"15-16/1",
IF(#REF!=2,"15-16/2",
IF(#REF!=3,"16-17/1",
IF(#REF!=4,"16-17/2","Hata4")))),
IF(#REF!+BH419=2016,
IF(#REF!=1,"16-17/1",
IF(#REF!=2,"16-17/2",
IF(#REF!=3,"17-18/1",
IF(#REF!=4,"17-18/2","Hata5")))),
IF(#REF!+BH419=2017,
IF(#REF!=1,"17-18/1",
IF(#REF!=2,"17-18/2",
IF(#REF!=3,"18-19/1",
IF(#REF!=4,"18-19/2","Hata6")))),
IF(#REF!+BH419=2018,
IF(#REF!=1,"18-19/1",
IF(#REF!=2,"18-19/2",
IF(#REF!=3,"19-20/1",
IF(#REF!=4,"19-20/2","Hata7")))),
IF(#REF!+BH419=2019,
IF(#REF!=1,"19-20/1",
IF(#REF!=2,"19-20/2",
IF(#REF!=3,"20-21/1",
IF(#REF!=4,"20-21/2","Hata8")))),
IF(#REF!+BH419=2020,
IF(#REF!=1,"20-21/1",
IF(#REF!=2,"20-21/2",
IF(#REF!=3,"21-22/1",
IF(#REF!=4,"21-22/2","Hata9")))),
IF(#REF!+BH419=2021,
IF(#REF!=1,"21-22/1",
IF(#REF!=2,"21-22/2",
IF(#REF!=3,"22-23/1",
IF(#REF!=4,"22-23/2","Hata10")))),
IF(#REF!+BH419=2022,
IF(#REF!=1,"22-23/1",
IF(#REF!=2,"22-23/2",
IF(#REF!=3,"23-24/1",
IF(#REF!=4,"23-24/2","Hata11")))),
IF(#REF!+BH419=2023,
IF(#REF!=1,"23-24/1",
IF(#REF!=2,"23-24/2",
IF(#REF!=3,"24-25/1",
IF(#REF!=4,"24-25/2","Hata12")))),
)))))))))))),
IF(AZ419="T",
IF(#REF!+BH419=2012,
IF(#REF!=1,"12-13/1",
IF(#REF!=2,"12-13/2",
IF(#REF!=3,"12-13/3",
IF(#REF!=4,"13-14/1",
IF(#REF!=5,"13-14/2",
IF(#REF!=6,"13-14/3","Hata1")))))),
IF(#REF!+BH419=2013,
IF(#REF!=1,"13-14/1",
IF(#REF!=2,"13-14/2",
IF(#REF!=3,"13-14/3",
IF(#REF!=4,"14-15/1",
IF(#REF!=5,"14-15/2",
IF(#REF!=6,"14-15/3","Hata2")))))),
IF(#REF!+BH419=2014,
IF(#REF!=1,"14-15/1",
IF(#REF!=2,"14-15/2",
IF(#REF!=3,"14-15/3",
IF(#REF!=4,"15-16/1",
IF(#REF!=5,"15-16/2",
IF(#REF!=6,"15-16/3","Hata3")))))),
IF(AND(#REF!+#REF!&gt;2014,#REF!+#REF!&lt;2015,BH419=1),
IF(#REF!=0.1,"14-15/0.1",
IF(#REF!=0.2,"14-15/0.2",
IF(#REF!=0.3,"14-15/0.3","Hata4"))),
IF(#REF!+BH419=2015,
IF(#REF!=1,"15-16/1",
IF(#REF!=2,"15-16/2",
IF(#REF!=3,"15-16/3",
IF(#REF!=4,"16-17/1",
IF(#REF!=5,"16-17/2",
IF(#REF!=6,"16-17/3","Hata5")))))),
IF(#REF!+BH419=2016,
IF(#REF!=1,"16-17/1",
IF(#REF!=2,"16-17/2",
IF(#REF!=3,"16-17/3",
IF(#REF!=4,"17-18/1",
IF(#REF!=5,"17-18/2",
IF(#REF!=6,"17-18/3","Hata6")))))),
IF(#REF!+BH419=2017,
IF(#REF!=1,"17-18/1",
IF(#REF!=2,"17-18/2",
IF(#REF!=3,"17-18/3",
IF(#REF!=4,"18-19/1",
IF(#REF!=5,"18-19/2",
IF(#REF!=6,"18-19/3","Hata7")))))),
IF(#REF!+BH419=2018,
IF(#REF!=1,"18-19/1",
IF(#REF!=2,"18-19/2",
IF(#REF!=3,"18-19/3",
IF(#REF!=4,"19-20/1",
IF(#REF!=5," 19-20/2",
IF(#REF!=6,"19-20/3","Hata8")))))),
IF(#REF!+BH419=2019,
IF(#REF!=1,"19-20/1",
IF(#REF!=2,"19-20/2",
IF(#REF!=3,"19-20/3",
IF(#REF!=4,"20-21/1",
IF(#REF!=5,"20-21/2",
IF(#REF!=6,"20-21/3","Hata9")))))),
IF(#REF!+BH419=2020,
IF(#REF!=1,"20-21/1",
IF(#REF!=2,"20-21/2",
IF(#REF!=3,"20-21/3",
IF(#REF!=4,"21-22/1",
IF(#REF!=5,"21-22/2",
IF(#REF!=6,"21-22/3","Hata10")))))),
IF(#REF!+BH419=2021,
IF(#REF!=1,"21-22/1",
IF(#REF!=2,"21-22/2",
IF(#REF!=3,"21-22/3",
IF(#REF!=4,"22-23/1",
IF(#REF!=5,"22-23/2",
IF(#REF!=6,"22-23/3","Hata11")))))),
IF(#REF!+BH419=2022,
IF(#REF!=1,"22-23/1",
IF(#REF!=2,"22-23/2",
IF(#REF!=3,"22-23/3",
IF(#REF!=4,"23-24/1",
IF(#REF!=5,"23-24/2",
IF(#REF!=6,"23-24/3","Hata12")))))),
IF(#REF!+BH419=2023,
IF(#REF!=1,"23-24/1",
IF(#REF!=2,"23-24/2",
IF(#REF!=3,"23-24/3",
IF(#REF!=4,"24-25/1",
IF(#REF!=5,"24-25/2",
IF(#REF!=6,"24-25/3","Hata13")))))),
))))))))))))))
)</f>
        <v>#REF!</v>
      </c>
      <c r="G419" s="4"/>
      <c r="H419" s="2" t="s">
        <v>159</v>
      </c>
      <c r="I419" s="2">
        <v>54680</v>
      </c>
      <c r="J419" s="2" t="s">
        <v>62</v>
      </c>
      <c r="O419" s="2" t="s">
        <v>74</v>
      </c>
      <c r="P419" s="2" t="s">
        <v>74</v>
      </c>
      <c r="Q419" s="5">
        <v>4</v>
      </c>
      <c r="R419" s="2">
        <f>VLOOKUP($Q419,[1]sistem!$I$3:$L$10,2,FALSE)</f>
        <v>0</v>
      </c>
      <c r="S419" s="2">
        <f>VLOOKUP($Q419,[1]sistem!$I$3:$L$10,3,FALSE)</f>
        <v>1</v>
      </c>
      <c r="T419" s="2">
        <f>VLOOKUP($Q419,[1]sistem!$I$3:$L$10,4,FALSE)</f>
        <v>1</v>
      </c>
      <c r="U419" s="2" t="e">
        <f>VLOOKUP($AZ419,[1]sistem!$I$13:$L$14,2,FALSE)*#REF!</f>
        <v>#REF!</v>
      </c>
      <c r="V419" s="2" t="e">
        <f>VLOOKUP($AZ419,[1]sistem!$I$13:$L$14,3,FALSE)*#REF!</f>
        <v>#REF!</v>
      </c>
      <c r="W419" s="2" t="e">
        <f>VLOOKUP($AZ419,[1]sistem!$I$13:$L$14,4,FALSE)*#REF!</f>
        <v>#REF!</v>
      </c>
      <c r="X419" s="2" t="e">
        <f t="shared" si="129"/>
        <v>#REF!</v>
      </c>
      <c r="Y419" s="2" t="e">
        <f t="shared" si="130"/>
        <v>#REF!</v>
      </c>
      <c r="Z419" s="2" t="e">
        <f t="shared" si="131"/>
        <v>#REF!</v>
      </c>
      <c r="AA419" s="2" t="e">
        <f t="shared" si="132"/>
        <v>#REF!</v>
      </c>
      <c r="AB419" s="2">
        <f>VLOOKUP(AZ419,[1]sistem!$I$18:$J$19,2,FALSE)</f>
        <v>14</v>
      </c>
      <c r="AC419" s="2">
        <v>0.25</v>
      </c>
      <c r="AD419" s="2">
        <f>VLOOKUP($Q419,[1]sistem!$I$3:$M$10,5,FALSE)</f>
        <v>1</v>
      </c>
      <c r="AG419" s="2" t="e">
        <f>(#REF!+#REF!)*AB419</f>
        <v>#REF!</v>
      </c>
      <c r="AH419" s="2">
        <f>VLOOKUP($Q419,[1]sistem!$I$3:$N$10,6,FALSE)</f>
        <v>2</v>
      </c>
      <c r="AI419" s="2">
        <v>2</v>
      </c>
      <c r="AJ419" s="2">
        <f t="shared" si="133"/>
        <v>4</v>
      </c>
      <c r="AK419" s="2">
        <f>VLOOKUP($AZ419,[1]sistem!$I$18:$K$19,3,FALSE)</f>
        <v>14</v>
      </c>
      <c r="AL419" s="2" t="e">
        <f>AK419*#REF!</f>
        <v>#REF!</v>
      </c>
      <c r="AM419" s="2" t="e">
        <f t="shared" si="134"/>
        <v>#REF!</v>
      </c>
      <c r="AN419" s="2">
        <f t="shared" si="144"/>
        <v>25</v>
      </c>
      <c r="AO419" s="2" t="e">
        <f t="shared" si="135"/>
        <v>#REF!</v>
      </c>
      <c r="AP419" s="2" t="e">
        <f>ROUND(AO419-#REF!,0)</f>
        <v>#REF!</v>
      </c>
      <c r="AQ419" s="2">
        <f>IF(AZ419="s",IF(Q419=0,0,
IF(Q419=1,#REF!*4*4,
IF(Q419=2,0,
IF(Q419=3,#REF!*4*2,
IF(Q419=4,0,
IF(Q419=5,0,
IF(Q419=6,0,
IF(Q419=7,0)))))))),
IF(AZ419="t",
IF(Q419=0,0,
IF(Q419=1,#REF!*4*4*0.8,
IF(Q419=2,0,
IF(Q419=3,#REF!*4*2*0.8,
IF(Q419=4,0,
IF(Q419=5,0,
IF(Q419=6,0,
IF(Q419=7,0))))))))))</f>
        <v>0</v>
      </c>
      <c r="AR419" s="2" t="e">
        <f>IF(AZ419="s",
IF(Q419=0,0,
IF(Q419=1,0,
IF(Q419=2,#REF!*4*2,
IF(Q419=3,#REF!*4,
IF(Q419=4,#REF!*4,
IF(Q419=5,0,
IF(Q419=6,0,
IF(Q419=7,#REF!*4)))))))),
IF(AZ419="t",
IF(Q419=0,0,
IF(Q419=1,0,
IF(Q419=2,#REF!*4*2*0.8,
IF(Q419=3,#REF!*4*0.8,
IF(Q419=4,#REF!*4*0.8,
IF(Q419=5,0,
IF(Q419=6,0,
IF(Q419=7,#REF!*4))))))))))</f>
        <v>#REF!</v>
      </c>
      <c r="AS419" s="2" t="e">
        <f>IF(AZ419="s",
IF(Q419=0,0,
IF(Q419=1,#REF!*2,
IF(Q419=2,#REF!*2,
IF(Q419=3,#REF!*2,
IF(Q419=4,#REF!*2,
IF(Q419=5,#REF!*2,
IF(Q419=6,#REF!*2,
IF(Q419=7,#REF!*2)))))))),
IF(AZ419="t",
IF(Q419=0,#REF!*2*0.8,
IF(Q419=1,#REF!*2*0.8,
IF(Q419=2,#REF!*2*0.8,
IF(Q419=3,#REF!*2*0.8,
IF(Q419=4,#REF!*2*0.8,
IF(Q419=5,#REF!*2*0.8,
IF(Q419=6,#REF!*1*0.8,
IF(Q419=7,#REF!*2))))))))))</f>
        <v>#REF!</v>
      </c>
      <c r="AT419" s="2" t="e">
        <f t="shared" si="136"/>
        <v>#REF!</v>
      </c>
      <c r="AU419" s="2" t="e">
        <f>IF(AZ419="s",
IF(Q419=0,0,
IF(Q419=1,(14-2)*(#REF!+#REF!)/4*4,
IF(Q419=2,(14-2)*(#REF!+#REF!)/4*2,
IF(Q419=3,(14-2)*(#REF!+#REF!)/4*3,
IF(Q419=4,(14-2)*(#REF!+#REF!)/4,
IF(Q419=5,(14-2)*#REF!/4,
IF(Q419=6,0,
IF(Q419=7,(14)*#REF!)))))))),
IF(AZ419="t",
IF(Q419=0,0,
IF(Q419=1,(11-2)*(#REF!+#REF!)/4*4,
IF(Q419=2,(11-2)*(#REF!+#REF!)/4*2,
IF(Q419=3,(11-2)*(#REF!+#REF!)/4*3,
IF(Q419=4,(11-2)*(#REF!+#REF!)/4,
IF(Q419=5,(11-2)*#REF!/4,
IF(Q419=6,0,
IF(Q419=7,(11)*#REF!))))))))))</f>
        <v>#REF!</v>
      </c>
      <c r="AV419" s="2" t="e">
        <f t="shared" si="137"/>
        <v>#REF!</v>
      </c>
      <c r="AW419" s="2">
        <f t="shared" si="138"/>
        <v>8</v>
      </c>
      <c r="AX419" s="2">
        <f t="shared" si="139"/>
        <v>4</v>
      </c>
      <c r="AY419" s="2" t="e">
        <f t="shared" si="140"/>
        <v>#REF!</v>
      </c>
      <c r="AZ419" s="2" t="s">
        <v>63</v>
      </c>
      <c r="BA419" s="2" t="e">
        <f>IF(BG419="A",0,IF(AZ419="s",14*#REF!,IF(AZ419="T",11*#REF!,"HATA")))</f>
        <v>#REF!</v>
      </c>
      <c r="BB419" s="2" t="e">
        <f t="shared" si="141"/>
        <v>#REF!</v>
      </c>
      <c r="BC419" s="2" t="e">
        <f t="shared" si="142"/>
        <v>#REF!</v>
      </c>
      <c r="BD419" s="2" t="s">
        <v>83</v>
      </c>
      <c r="BE419" s="2" t="e">
        <f>#REF!-BC419</f>
        <v>#REF!</v>
      </c>
      <c r="BF419" s="2">
        <v>0</v>
      </c>
      <c r="BH419" s="2">
        <v>1</v>
      </c>
      <c r="BJ419" s="2">
        <v>4</v>
      </c>
      <c r="BL419" s="7" t="e">
        <f>#REF!*14</f>
        <v>#REF!</v>
      </c>
      <c r="BM419" s="9"/>
      <c r="BN419" s="8"/>
      <c r="BO419" s="13"/>
      <c r="BP419" s="13"/>
      <c r="BQ419" s="13"/>
      <c r="BR419" s="13"/>
      <c r="BS419" s="13"/>
      <c r="BT419" s="10"/>
      <c r="BU419" s="11"/>
      <c r="BV419" s="12"/>
      <c r="CC419" s="41"/>
      <c r="CD419" s="41"/>
      <c r="CE419" s="41"/>
      <c r="CF419" s="42"/>
      <c r="CG419" s="42"/>
      <c r="CH419" s="42"/>
      <c r="CI419" s="42"/>
      <c r="CJ419" s="42"/>
      <c r="CK419" s="42"/>
    </row>
    <row r="420" spans="1:89" hidden="1" x14ac:dyDescent="0.25">
      <c r="A420" s="54" t="s">
        <v>250</v>
      </c>
      <c r="B420" s="54" t="s">
        <v>251</v>
      </c>
      <c r="C420" s="2" t="s">
        <v>251</v>
      </c>
      <c r="D420" s="4" t="s">
        <v>60</v>
      </c>
      <c r="E420" s="4" t="s">
        <v>60</v>
      </c>
      <c r="F420" s="5" t="e">
        <f>IF(AZ420="S",
IF(#REF!+BH420=2012,
IF(#REF!=1,"12-13/1",
IF(#REF!=2,"12-13/2",
IF(#REF!=3,"13-14/1",
IF(#REF!=4,"13-14/2","Hata1")))),
IF(#REF!+BH420=2013,
IF(#REF!=1,"13-14/1",
IF(#REF!=2,"13-14/2",
IF(#REF!=3,"14-15/1",
IF(#REF!=4,"14-15/2","Hata2")))),
IF(#REF!+BH420=2014,
IF(#REF!=1,"14-15/1",
IF(#REF!=2,"14-15/2",
IF(#REF!=3,"15-16/1",
IF(#REF!=4,"15-16/2","Hata3")))),
IF(#REF!+BH420=2015,
IF(#REF!=1,"15-16/1",
IF(#REF!=2,"15-16/2",
IF(#REF!=3,"16-17/1",
IF(#REF!=4,"16-17/2","Hata4")))),
IF(#REF!+BH420=2016,
IF(#REF!=1,"16-17/1",
IF(#REF!=2,"16-17/2",
IF(#REF!=3,"17-18/1",
IF(#REF!=4,"17-18/2","Hata5")))),
IF(#REF!+BH420=2017,
IF(#REF!=1,"17-18/1",
IF(#REF!=2,"17-18/2",
IF(#REF!=3,"18-19/1",
IF(#REF!=4,"18-19/2","Hata6")))),
IF(#REF!+BH420=2018,
IF(#REF!=1,"18-19/1",
IF(#REF!=2,"18-19/2",
IF(#REF!=3,"19-20/1",
IF(#REF!=4,"19-20/2","Hata7")))),
IF(#REF!+BH420=2019,
IF(#REF!=1,"19-20/1",
IF(#REF!=2,"19-20/2",
IF(#REF!=3,"20-21/1",
IF(#REF!=4,"20-21/2","Hata8")))),
IF(#REF!+BH420=2020,
IF(#REF!=1,"20-21/1",
IF(#REF!=2,"20-21/2",
IF(#REF!=3,"21-22/1",
IF(#REF!=4,"21-22/2","Hata9")))),
IF(#REF!+BH420=2021,
IF(#REF!=1,"21-22/1",
IF(#REF!=2,"21-22/2",
IF(#REF!=3,"22-23/1",
IF(#REF!=4,"22-23/2","Hata10")))),
IF(#REF!+BH420=2022,
IF(#REF!=1,"22-23/1",
IF(#REF!=2,"22-23/2",
IF(#REF!=3,"23-24/1",
IF(#REF!=4,"23-24/2","Hata11")))),
IF(#REF!+BH420=2023,
IF(#REF!=1,"23-24/1",
IF(#REF!=2,"23-24/2",
IF(#REF!=3,"24-25/1",
IF(#REF!=4,"24-25/2","Hata12")))),
)))))))))))),
IF(AZ420="T",
IF(#REF!+BH420=2012,
IF(#REF!=1,"12-13/1",
IF(#REF!=2,"12-13/2",
IF(#REF!=3,"12-13/3",
IF(#REF!=4,"13-14/1",
IF(#REF!=5,"13-14/2",
IF(#REF!=6,"13-14/3","Hata1")))))),
IF(#REF!+BH420=2013,
IF(#REF!=1,"13-14/1",
IF(#REF!=2,"13-14/2",
IF(#REF!=3,"13-14/3",
IF(#REF!=4,"14-15/1",
IF(#REF!=5,"14-15/2",
IF(#REF!=6,"14-15/3","Hata2")))))),
IF(#REF!+BH420=2014,
IF(#REF!=1,"14-15/1",
IF(#REF!=2,"14-15/2",
IF(#REF!=3,"14-15/3",
IF(#REF!=4,"15-16/1",
IF(#REF!=5,"15-16/2",
IF(#REF!=6,"15-16/3","Hata3")))))),
IF(AND(#REF!+#REF!&gt;2014,#REF!+#REF!&lt;2015,BH420=1),
IF(#REF!=0.1,"14-15/0.1",
IF(#REF!=0.2,"14-15/0.2",
IF(#REF!=0.3,"14-15/0.3","Hata4"))),
IF(#REF!+BH420=2015,
IF(#REF!=1,"15-16/1",
IF(#REF!=2,"15-16/2",
IF(#REF!=3,"15-16/3",
IF(#REF!=4,"16-17/1",
IF(#REF!=5,"16-17/2",
IF(#REF!=6,"16-17/3","Hata5")))))),
IF(#REF!+BH420=2016,
IF(#REF!=1,"16-17/1",
IF(#REF!=2,"16-17/2",
IF(#REF!=3,"16-17/3",
IF(#REF!=4,"17-18/1",
IF(#REF!=5,"17-18/2",
IF(#REF!=6,"17-18/3","Hata6")))))),
IF(#REF!+BH420=2017,
IF(#REF!=1,"17-18/1",
IF(#REF!=2,"17-18/2",
IF(#REF!=3,"17-18/3",
IF(#REF!=4,"18-19/1",
IF(#REF!=5,"18-19/2",
IF(#REF!=6,"18-19/3","Hata7")))))),
IF(#REF!+BH420=2018,
IF(#REF!=1,"18-19/1",
IF(#REF!=2,"18-19/2",
IF(#REF!=3,"18-19/3",
IF(#REF!=4,"19-20/1",
IF(#REF!=5," 19-20/2",
IF(#REF!=6,"19-20/3","Hata8")))))),
IF(#REF!+BH420=2019,
IF(#REF!=1,"19-20/1",
IF(#REF!=2,"19-20/2",
IF(#REF!=3,"19-20/3",
IF(#REF!=4,"20-21/1",
IF(#REF!=5,"20-21/2",
IF(#REF!=6,"20-21/3","Hata9")))))),
IF(#REF!+BH420=2020,
IF(#REF!=1,"20-21/1",
IF(#REF!=2,"20-21/2",
IF(#REF!=3,"20-21/3",
IF(#REF!=4,"21-22/1",
IF(#REF!=5,"21-22/2",
IF(#REF!=6,"21-22/3","Hata10")))))),
IF(#REF!+BH420=2021,
IF(#REF!=1,"21-22/1",
IF(#REF!=2,"21-22/2",
IF(#REF!=3,"21-22/3",
IF(#REF!=4,"22-23/1",
IF(#REF!=5,"22-23/2",
IF(#REF!=6,"22-23/3","Hata11")))))),
IF(#REF!+BH420=2022,
IF(#REF!=1,"22-23/1",
IF(#REF!=2,"22-23/2",
IF(#REF!=3,"22-23/3",
IF(#REF!=4,"23-24/1",
IF(#REF!=5,"23-24/2",
IF(#REF!=6,"23-24/3","Hata12")))))),
IF(#REF!+BH420=2023,
IF(#REF!=1,"23-24/1",
IF(#REF!=2,"23-24/2",
IF(#REF!=3,"23-24/3",
IF(#REF!=4,"24-25/1",
IF(#REF!=5,"24-25/2",
IF(#REF!=6,"24-25/3","Hata13")))))),
))))))))))))))
)</f>
        <v>#REF!</v>
      </c>
      <c r="G420" s="4"/>
      <c r="H420" s="54" t="s">
        <v>159</v>
      </c>
      <c r="I420" s="2">
        <v>54680</v>
      </c>
      <c r="J420" s="2" t="s">
        <v>62</v>
      </c>
      <c r="O420" s="2" t="s">
        <v>253</v>
      </c>
      <c r="P420" s="2" t="s">
        <v>253</v>
      </c>
      <c r="Q420" s="55">
        <v>0</v>
      </c>
      <c r="R420" s="2">
        <f>VLOOKUP($Q420,[1]sistem!$I$3:$L$10,2,FALSE)</f>
        <v>0</v>
      </c>
      <c r="S420" s="2">
        <f>VLOOKUP($Q420,[1]sistem!$I$3:$L$10,3,FALSE)</f>
        <v>0</v>
      </c>
      <c r="T420" s="2">
        <f>VLOOKUP($Q420,[1]sistem!$I$3:$L$10,4,FALSE)</f>
        <v>0</v>
      </c>
      <c r="U420" s="2" t="e">
        <f>VLOOKUP($AZ420,[1]sistem!$I$13:$L$14,2,FALSE)*#REF!</f>
        <v>#REF!</v>
      </c>
      <c r="V420" s="2" t="e">
        <f>VLOOKUP($AZ420,[1]sistem!$I$13:$L$14,3,FALSE)*#REF!</f>
        <v>#REF!</v>
      </c>
      <c r="W420" s="2" t="e">
        <f>VLOOKUP($AZ420,[1]sistem!$I$13:$L$14,4,FALSE)*#REF!</f>
        <v>#REF!</v>
      </c>
      <c r="X420" s="2" t="e">
        <f t="shared" si="129"/>
        <v>#REF!</v>
      </c>
      <c r="Y420" s="2" t="e">
        <f t="shared" si="130"/>
        <v>#REF!</v>
      </c>
      <c r="Z420" s="2" t="e">
        <f t="shared" si="131"/>
        <v>#REF!</v>
      </c>
      <c r="AA420" s="2" t="e">
        <f t="shared" si="132"/>
        <v>#REF!</v>
      </c>
      <c r="AB420" s="2">
        <f>VLOOKUP(AZ420,[1]sistem!$I$18:$J$19,2,FALSE)</f>
        <v>14</v>
      </c>
      <c r="AC420" s="2">
        <v>0.25</v>
      </c>
      <c r="AD420" s="2">
        <f>VLOOKUP($Q420,[1]sistem!$I$3:$M$10,5,FALSE)</f>
        <v>0</v>
      </c>
      <c r="AG420" s="2" t="e">
        <f>(#REF!+#REF!)*AB420</f>
        <v>#REF!</v>
      </c>
      <c r="AH420" s="2">
        <f>VLOOKUP($Q420,[1]sistem!$I$3:$N$10,6,FALSE)</f>
        <v>0</v>
      </c>
      <c r="AI420" s="2">
        <v>2</v>
      </c>
      <c r="AJ420" s="2">
        <f t="shared" si="133"/>
        <v>0</v>
      </c>
      <c r="AK420" s="2">
        <f>VLOOKUP($AZ420,[1]sistem!$I$18:$K$19,3,FALSE)</f>
        <v>14</v>
      </c>
      <c r="AL420" s="2" t="e">
        <f>AK420*#REF!</f>
        <v>#REF!</v>
      </c>
      <c r="AM420" s="2" t="e">
        <f t="shared" si="134"/>
        <v>#REF!</v>
      </c>
      <c r="AN420" s="2">
        <f t="shared" si="144"/>
        <v>25</v>
      </c>
      <c r="AO420" s="2" t="e">
        <f t="shared" si="135"/>
        <v>#REF!</v>
      </c>
      <c r="AP420" s="2" t="e">
        <f>ROUND(AO420-#REF!,0)</f>
        <v>#REF!</v>
      </c>
      <c r="AQ420" s="2">
        <f>IF(AZ420="s",IF(Q420=0,0,
IF(Q420=1,#REF!*4*4,
IF(Q420=2,0,
IF(Q420=3,#REF!*4*2,
IF(Q420=4,0,
IF(Q420=5,0,
IF(Q420=6,0,
IF(Q420=7,0)))))))),
IF(AZ420="t",
IF(Q420=0,0,
IF(Q420=1,#REF!*4*4*0.8,
IF(Q420=2,0,
IF(Q420=3,#REF!*4*2*0.8,
IF(Q420=4,0,
IF(Q420=5,0,
IF(Q420=6,0,
IF(Q420=7,0))))))))))</f>
        <v>0</v>
      </c>
      <c r="AR420" s="2">
        <f>IF(AZ420="s",
IF(Q420=0,0,
IF(Q420=1,0,
IF(Q420=2,#REF!*4*2,
IF(Q420=3,#REF!*4,
IF(Q420=4,#REF!*4,
IF(Q420=5,0,
IF(Q420=6,0,
IF(Q420=7,#REF!*4)))))))),
IF(AZ420="t",
IF(Q420=0,0,
IF(Q420=1,0,
IF(Q420=2,#REF!*4*2*0.8,
IF(Q420=3,#REF!*4*0.8,
IF(Q420=4,#REF!*4*0.8,
IF(Q420=5,0,
IF(Q420=6,0,
IF(Q420=7,#REF!*4))))))))))</f>
        <v>0</v>
      </c>
      <c r="AS420" s="2">
        <f>IF(AZ420="s",
IF(Q420=0,0,
IF(Q420=1,#REF!*2,
IF(Q420=2,#REF!*2,
IF(Q420=3,#REF!*2,
IF(Q420=4,#REF!*2,
IF(Q420=5,#REF!*2,
IF(Q420=6,#REF!*2,
IF(Q420=7,#REF!*2)))))))),
IF(AZ420="t",
IF(Q420=0,#REF!*2*0.8,
IF(Q420=1,#REF!*2*0.8,
IF(Q420=2,#REF!*2*0.8,
IF(Q420=3,#REF!*2*0.8,
IF(Q420=4,#REF!*2*0.8,
IF(Q420=5,#REF!*2*0.8,
IF(Q420=6,#REF!*1*0.8,
IF(Q420=7,#REF!*2))))))))))</f>
        <v>0</v>
      </c>
      <c r="AT420" s="2" t="e">
        <f t="shared" si="136"/>
        <v>#REF!</v>
      </c>
      <c r="AU420" s="2">
        <f>IF(AZ420="s",
IF(Q420=0,0,
IF(Q420=1,(14-2)*(#REF!+#REF!)/4*4,
IF(Q420=2,(14-2)*(#REF!+#REF!)/4*2,
IF(Q420=3,(14-2)*(#REF!+#REF!)/4*3,
IF(Q420=4,(14-2)*(#REF!+#REF!)/4,
IF(Q420=5,(14-2)*#REF!/4,
IF(Q420=6,0,
IF(Q420=7,(14)*#REF!)))))))),
IF(AZ420="t",
IF(Q420=0,0,
IF(Q420=1,(11-2)*(#REF!+#REF!)/4*4,
IF(Q420=2,(11-2)*(#REF!+#REF!)/4*2,
IF(Q420=3,(11-2)*(#REF!+#REF!)/4*3,
IF(Q420=4,(11-2)*(#REF!+#REF!)/4,
IF(Q420=5,(11-2)*#REF!/4,
IF(Q420=6,0,
IF(Q420=7,(11)*#REF!))))))))))</f>
        <v>0</v>
      </c>
      <c r="AV420" s="2" t="e">
        <f t="shared" si="137"/>
        <v>#REF!</v>
      </c>
      <c r="AW420" s="2">
        <f t="shared" si="138"/>
        <v>0</v>
      </c>
      <c r="AX420" s="2">
        <f t="shared" si="139"/>
        <v>0</v>
      </c>
      <c r="AY420" s="2">
        <f t="shared" si="140"/>
        <v>0</v>
      </c>
      <c r="AZ420" s="2" t="s">
        <v>63</v>
      </c>
      <c r="BA420" s="2" t="e">
        <f>IF(BG420="A",0,IF(AZ420="s",14*#REF!,IF(AZ420="T",11*#REF!,"HATA")))</f>
        <v>#REF!</v>
      </c>
      <c r="BB420" s="2" t="e">
        <f t="shared" si="141"/>
        <v>#REF!</v>
      </c>
      <c r="BC420" s="2" t="e">
        <f t="shared" si="142"/>
        <v>#REF!</v>
      </c>
      <c r="BD420" s="2" t="s">
        <v>83</v>
      </c>
      <c r="BE420" s="2" t="e">
        <f>#REF!-BC420</f>
        <v>#REF!</v>
      </c>
      <c r="BF420" s="2">
        <v>0</v>
      </c>
      <c r="BH420" s="2">
        <v>1</v>
      </c>
      <c r="BJ420" s="2">
        <v>0</v>
      </c>
      <c r="BL420" s="14" t="e">
        <f>#REF!*14</f>
        <v>#REF!</v>
      </c>
      <c r="BM420" s="9"/>
      <c r="BN420" s="8"/>
      <c r="BO420" s="13"/>
      <c r="BP420" s="13"/>
      <c r="BQ420" s="13"/>
      <c r="BR420" s="13"/>
      <c r="BS420" s="13"/>
      <c r="BT420" s="10"/>
      <c r="BU420" s="11"/>
      <c r="BV420" s="12"/>
      <c r="CC420" s="51"/>
      <c r="CD420" s="51"/>
      <c r="CE420" s="51"/>
      <c r="CF420" s="52"/>
      <c r="CG420" s="52"/>
      <c r="CH420" s="52"/>
      <c r="CI420" s="52"/>
      <c r="CJ420" s="42"/>
      <c r="CK420" s="42"/>
    </row>
    <row r="421" spans="1:89" hidden="1" x14ac:dyDescent="0.25">
      <c r="A421" s="54" t="s">
        <v>104</v>
      </c>
      <c r="B421" s="54" t="s">
        <v>105</v>
      </c>
      <c r="C421" s="2" t="s">
        <v>105</v>
      </c>
      <c r="D421" s="4" t="s">
        <v>60</v>
      </c>
      <c r="E421" s="4" t="s">
        <v>60</v>
      </c>
      <c r="F421" s="5" t="e">
        <f>IF(AZ421="S",
IF(#REF!+BH421=2012,
IF(#REF!=1,"12-13/1",
IF(#REF!=2,"12-13/2",
IF(#REF!=3,"13-14/1",
IF(#REF!=4,"13-14/2","Hata1")))),
IF(#REF!+BH421=2013,
IF(#REF!=1,"13-14/1",
IF(#REF!=2,"13-14/2",
IF(#REF!=3,"14-15/1",
IF(#REF!=4,"14-15/2","Hata2")))),
IF(#REF!+BH421=2014,
IF(#REF!=1,"14-15/1",
IF(#REF!=2,"14-15/2",
IF(#REF!=3,"15-16/1",
IF(#REF!=4,"15-16/2","Hata3")))),
IF(#REF!+BH421=2015,
IF(#REF!=1,"15-16/1",
IF(#REF!=2,"15-16/2",
IF(#REF!=3,"16-17/1",
IF(#REF!=4,"16-17/2","Hata4")))),
IF(#REF!+BH421=2016,
IF(#REF!=1,"16-17/1",
IF(#REF!=2,"16-17/2",
IF(#REF!=3,"17-18/1",
IF(#REF!=4,"17-18/2","Hata5")))),
IF(#REF!+BH421=2017,
IF(#REF!=1,"17-18/1",
IF(#REF!=2,"17-18/2",
IF(#REF!=3,"18-19/1",
IF(#REF!=4,"18-19/2","Hata6")))),
IF(#REF!+BH421=2018,
IF(#REF!=1,"18-19/1",
IF(#REF!=2,"18-19/2",
IF(#REF!=3,"19-20/1",
IF(#REF!=4,"19-20/2","Hata7")))),
IF(#REF!+BH421=2019,
IF(#REF!=1,"19-20/1",
IF(#REF!=2,"19-20/2",
IF(#REF!=3,"20-21/1",
IF(#REF!=4,"20-21/2","Hata8")))),
IF(#REF!+BH421=2020,
IF(#REF!=1,"20-21/1",
IF(#REF!=2,"20-21/2",
IF(#REF!=3,"21-22/1",
IF(#REF!=4,"21-22/2","Hata9")))),
IF(#REF!+BH421=2021,
IF(#REF!=1,"21-22/1",
IF(#REF!=2,"21-22/2",
IF(#REF!=3,"22-23/1",
IF(#REF!=4,"22-23/2","Hata10")))),
IF(#REF!+BH421=2022,
IF(#REF!=1,"22-23/1",
IF(#REF!=2,"22-23/2",
IF(#REF!=3,"23-24/1",
IF(#REF!=4,"23-24/2","Hata11")))),
IF(#REF!+BH421=2023,
IF(#REF!=1,"23-24/1",
IF(#REF!=2,"23-24/2",
IF(#REF!=3,"24-25/1",
IF(#REF!=4,"24-25/2","Hata12")))),
)))))))))))),
IF(AZ421="T",
IF(#REF!+BH421=2012,
IF(#REF!=1,"12-13/1",
IF(#REF!=2,"12-13/2",
IF(#REF!=3,"12-13/3",
IF(#REF!=4,"13-14/1",
IF(#REF!=5,"13-14/2",
IF(#REF!=6,"13-14/3","Hata1")))))),
IF(#REF!+BH421=2013,
IF(#REF!=1,"13-14/1",
IF(#REF!=2,"13-14/2",
IF(#REF!=3,"13-14/3",
IF(#REF!=4,"14-15/1",
IF(#REF!=5,"14-15/2",
IF(#REF!=6,"14-15/3","Hata2")))))),
IF(#REF!+BH421=2014,
IF(#REF!=1,"14-15/1",
IF(#REF!=2,"14-15/2",
IF(#REF!=3,"14-15/3",
IF(#REF!=4,"15-16/1",
IF(#REF!=5,"15-16/2",
IF(#REF!=6,"15-16/3","Hata3")))))),
IF(AND(#REF!+#REF!&gt;2014,#REF!+#REF!&lt;2015,BH421=1),
IF(#REF!=0.1,"14-15/0.1",
IF(#REF!=0.2,"14-15/0.2",
IF(#REF!=0.3,"14-15/0.3","Hata4"))),
IF(#REF!+BH421=2015,
IF(#REF!=1,"15-16/1",
IF(#REF!=2,"15-16/2",
IF(#REF!=3,"15-16/3",
IF(#REF!=4,"16-17/1",
IF(#REF!=5,"16-17/2",
IF(#REF!=6,"16-17/3","Hata5")))))),
IF(#REF!+BH421=2016,
IF(#REF!=1,"16-17/1",
IF(#REF!=2,"16-17/2",
IF(#REF!=3,"16-17/3",
IF(#REF!=4,"17-18/1",
IF(#REF!=5,"17-18/2",
IF(#REF!=6,"17-18/3","Hata6")))))),
IF(#REF!+BH421=2017,
IF(#REF!=1,"17-18/1",
IF(#REF!=2,"17-18/2",
IF(#REF!=3,"17-18/3",
IF(#REF!=4,"18-19/1",
IF(#REF!=5,"18-19/2",
IF(#REF!=6,"18-19/3","Hata7")))))),
IF(#REF!+BH421=2018,
IF(#REF!=1,"18-19/1",
IF(#REF!=2,"18-19/2",
IF(#REF!=3,"18-19/3",
IF(#REF!=4,"19-20/1",
IF(#REF!=5," 19-20/2",
IF(#REF!=6,"19-20/3","Hata8")))))),
IF(#REF!+BH421=2019,
IF(#REF!=1,"19-20/1",
IF(#REF!=2,"19-20/2",
IF(#REF!=3,"19-20/3",
IF(#REF!=4,"20-21/1",
IF(#REF!=5,"20-21/2",
IF(#REF!=6,"20-21/3","Hata9")))))),
IF(#REF!+BH421=2020,
IF(#REF!=1,"20-21/1",
IF(#REF!=2,"20-21/2",
IF(#REF!=3,"20-21/3",
IF(#REF!=4,"21-22/1",
IF(#REF!=5,"21-22/2",
IF(#REF!=6,"21-22/3","Hata10")))))),
IF(#REF!+BH421=2021,
IF(#REF!=1,"21-22/1",
IF(#REF!=2,"21-22/2",
IF(#REF!=3,"21-22/3",
IF(#REF!=4,"22-23/1",
IF(#REF!=5,"22-23/2",
IF(#REF!=6,"22-23/3","Hata11")))))),
IF(#REF!+BH421=2022,
IF(#REF!=1,"22-23/1",
IF(#REF!=2,"22-23/2",
IF(#REF!=3,"22-23/3",
IF(#REF!=4,"23-24/1",
IF(#REF!=5,"23-24/2",
IF(#REF!=6,"23-24/3","Hata12")))))),
IF(#REF!+BH421=2023,
IF(#REF!=1,"23-24/1",
IF(#REF!=2,"23-24/2",
IF(#REF!=3,"23-24/3",
IF(#REF!=4,"24-25/1",
IF(#REF!=5,"24-25/2",
IF(#REF!=6,"24-25/3","Hata13")))))),
))))))))))))))
)</f>
        <v>#REF!</v>
      </c>
      <c r="G421" s="4"/>
      <c r="H421" s="54" t="s">
        <v>160</v>
      </c>
      <c r="I421" s="2">
        <v>54679</v>
      </c>
      <c r="J421" s="2" t="s">
        <v>62</v>
      </c>
      <c r="O421" s="2" t="s">
        <v>108</v>
      </c>
      <c r="P421" s="2" t="s">
        <v>109</v>
      </c>
      <c r="Q421" s="55">
        <v>7</v>
      </c>
      <c r="R421" s="2">
        <f>VLOOKUP($Q421,[1]sistem!$I$3:$L$10,2,FALSE)</f>
        <v>0</v>
      </c>
      <c r="S421" s="2">
        <f>VLOOKUP($Q421,[1]sistem!$I$3:$L$10,3,FALSE)</f>
        <v>1</v>
      </c>
      <c r="T421" s="2">
        <f>VLOOKUP($Q421,[1]sistem!$I$3:$L$10,4,FALSE)</f>
        <v>1</v>
      </c>
      <c r="U421" s="2" t="e">
        <f>VLOOKUP($AZ421,[1]sistem!$I$13:$L$14,2,FALSE)*#REF!</f>
        <v>#REF!</v>
      </c>
      <c r="V421" s="2" t="e">
        <f>VLOOKUP($AZ421,[1]sistem!$I$13:$L$14,3,FALSE)*#REF!</f>
        <v>#REF!</v>
      </c>
      <c r="W421" s="2" t="e">
        <f>VLOOKUP($AZ421,[1]sistem!$I$13:$L$14,4,FALSE)*#REF!</f>
        <v>#REF!</v>
      </c>
      <c r="X421" s="2" t="e">
        <f t="shared" si="129"/>
        <v>#REF!</v>
      </c>
      <c r="Y421" s="2" t="e">
        <f t="shared" si="130"/>
        <v>#REF!</v>
      </c>
      <c r="Z421" s="2" t="e">
        <f t="shared" si="131"/>
        <v>#REF!</v>
      </c>
      <c r="AA421" s="2" t="e">
        <f t="shared" si="132"/>
        <v>#REF!</v>
      </c>
      <c r="AB421" s="2">
        <f>VLOOKUP(AZ421,[1]sistem!$I$18:$J$19,2,FALSE)</f>
        <v>14</v>
      </c>
      <c r="AC421" s="2">
        <v>0.25</v>
      </c>
      <c r="AD421" s="2">
        <f>VLOOKUP($Q421,[1]sistem!$I$3:$M$10,5,FALSE)</f>
        <v>1</v>
      </c>
      <c r="AG421" s="2" t="e">
        <f>(#REF!+#REF!)*AB421</f>
        <v>#REF!</v>
      </c>
      <c r="AH421" s="2">
        <f>VLOOKUP($Q421,[1]sistem!$I$3:$N$10,6,FALSE)</f>
        <v>2</v>
      </c>
      <c r="AI421" s="2">
        <v>2</v>
      </c>
      <c r="AJ421" s="2">
        <f t="shared" si="133"/>
        <v>4</v>
      </c>
      <c r="AK421" s="2">
        <f>VLOOKUP($AZ421,[1]sistem!$I$18:$K$19,3,FALSE)</f>
        <v>14</v>
      </c>
      <c r="AL421" s="2" t="e">
        <f>AK421*#REF!</f>
        <v>#REF!</v>
      </c>
      <c r="AM421" s="2" t="e">
        <f t="shared" si="134"/>
        <v>#REF!</v>
      </c>
      <c r="AN421" s="2">
        <f t="shared" si="144"/>
        <v>25</v>
      </c>
      <c r="AO421" s="2" t="e">
        <f t="shared" si="135"/>
        <v>#REF!</v>
      </c>
      <c r="AP421" s="2" t="e">
        <f>ROUND(AO421-#REF!,0)</f>
        <v>#REF!</v>
      </c>
      <c r="AQ421" s="2">
        <f>IF(AZ421="s",IF(Q421=0,0,
IF(Q421=1,#REF!*4*4,
IF(Q421=2,0,
IF(Q421=3,#REF!*4*2,
IF(Q421=4,0,
IF(Q421=5,0,
IF(Q421=6,0,
IF(Q421=7,0)))))))),
IF(AZ421="t",
IF(Q421=0,0,
IF(Q421=1,#REF!*4*4*0.8,
IF(Q421=2,0,
IF(Q421=3,#REF!*4*2*0.8,
IF(Q421=4,0,
IF(Q421=5,0,
IF(Q421=6,0,
IF(Q421=7,0))))))))))</f>
        <v>0</v>
      </c>
      <c r="AR421" s="2" t="e">
        <f>IF(AZ421="s",
IF(Q421=0,0,
IF(Q421=1,0,
IF(Q421=2,#REF!*4*2,
IF(Q421=3,#REF!*4,
IF(Q421=4,#REF!*4,
IF(Q421=5,0,
IF(Q421=6,0,
IF(Q421=7,#REF!*4)))))))),
IF(AZ421="t",
IF(Q421=0,0,
IF(Q421=1,0,
IF(Q421=2,#REF!*4*2*0.8,
IF(Q421=3,#REF!*4*0.8,
IF(Q421=4,#REF!*4*0.8,
IF(Q421=5,0,
IF(Q421=6,0,
IF(Q421=7,#REF!*4))))))))))</f>
        <v>#REF!</v>
      </c>
      <c r="AS421" s="2" t="e">
        <f>IF(AZ421="s",
IF(Q421=0,0,
IF(Q421=1,#REF!*2,
IF(Q421=2,#REF!*2,
IF(Q421=3,#REF!*2,
IF(Q421=4,#REF!*2,
IF(Q421=5,#REF!*2,
IF(Q421=6,#REF!*2,
IF(Q421=7,#REF!*2)))))))),
IF(AZ421="t",
IF(Q421=0,#REF!*2*0.8,
IF(Q421=1,#REF!*2*0.8,
IF(Q421=2,#REF!*2*0.8,
IF(Q421=3,#REF!*2*0.8,
IF(Q421=4,#REF!*2*0.8,
IF(Q421=5,#REF!*2*0.8,
IF(Q421=6,#REF!*1*0.8,
IF(Q421=7,#REF!*2))))))))))</f>
        <v>#REF!</v>
      </c>
      <c r="AT421" s="2" t="e">
        <f t="shared" si="136"/>
        <v>#REF!</v>
      </c>
      <c r="AU421" s="2" t="e">
        <f>IF(AZ421="s",
IF(Q421=0,0,
IF(Q421=1,(14-2)*(#REF!+#REF!)/4*4,
IF(Q421=2,(14-2)*(#REF!+#REF!)/4*2,
IF(Q421=3,(14-2)*(#REF!+#REF!)/4*3,
IF(Q421=4,(14-2)*(#REF!+#REF!)/4,
IF(Q421=5,(14-2)*#REF!/4,
IF(Q421=6,0,
IF(Q421=7,(14)*#REF!)))))))),
IF(AZ421="t",
IF(Q421=0,0,
IF(Q421=1,(11-2)*(#REF!+#REF!)/4*4,
IF(Q421=2,(11-2)*(#REF!+#REF!)/4*2,
IF(Q421=3,(11-2)*(#REF!+#REF!)/4*3,
IF(Q421=4,(11-2)*(#REF!+#REF!)/4,
IF(Q421=5,(11-2)*#REF!/4,
IF(Q421=6,0,
IF(Q421=7,(11)*#REF!))))))))))</f>
        <v>#REF!</v>
      </c>
      <c r="AV421" s="2" t="e">
        <f t="shared" si="137"/>
        <v>#REF!</v>
      </c>
      <c r="AW421" s="2">
        <f t="shared" si="138"/>
        <v>8</v>
      </c>
      <c r="AX421" s="2">
        <f t="shared" si="139"/>
        <v>4</v>
      </c>
      <c r="AY421" s="2" t="e">
        <f t="shared" si="140"/>
        <v>#REF!</v>
      </c>
      <c r="AZ421" s="2" t="s">
        <v>63</v>
      </c>
      <c r="BA421" s="2">
        <f>IF(BG421="A",0,IF(AZ421="s",14*#REF!,IF(AZ421="T",11*#REF!,"HATA")))</f>
        <v>0</v>
      </c>
      <c r="BB421" s="2" t="e">
        <f t="shared" si="141"/>
        <v>#REF!</v>
      </c>
      <c r="BC421" s="2" t="e">
        <f t="shared" si="142"/>
        <v>#REF!</v>
      </c>
      <c r="BD421" s="2" t="e">
        <f>IF(BC421-#REF!=0,"DOĞRU","YANLIŞ")</f>
        <v>#REF!</v>
      </c>
      <c r="BE421" s="2" t="e">
        <f>#REF!-BC421</f>
        <v>#REF!</v>
      </c>
      <c r="BF421" s="2">
        <v>0</v>
      </c>
      <c r="BG421" s="2" t="s">
        <v>110</v>
      </c>
      <c r="BH421" s="2">
        <v>1</v>
      </c>
      <c r="BJ421" s="2">
        <v>7</v>
      </c>
      <c r="BL421" s="7" t="e">
        <f>#REF!*14</f>
        <v>#REF!</v>
      </c>
      <c r="BM421" s="9"/>
      <c r="BN421" s="8"/>
      <c r="BO421" s="13"/>
      <c r="BP421" s="13"/>
      <c r="BQ421" s="13"/>
      <c r="BR421" s="13"/>
      <c r="BS421" s="13"/>
      <c r="BT421" s="10"/>
      <c r="BU421" s="11"/>
      <c r="BV421" s="12"/>
      <c r="CC421" s="51"/>
      <c r="CD421" s="51"/>
      <c r="CE421" s="51"/>
      <c r="CF421" s="52"/>
      <c r="CG421" s="52"/>
      <c r="CH421" s="52"/>
      <c r="CI421" s="52"/>
      <c r="CJ421" s="42"/>
      <c r="CK421" s="42"/>
    </row>
    <row r="422" spans="1:89" hidden="1" x14ac:dyDescent="0.25">
      <c r="A422" s="54" t="s">
        <v>245</v>
      </c>
      <c r="B422" s="54" t="s">
        <v>246</v>
      </c>
      <c r="C422" s="2" t="s">
        <v>246</v>
      </c>
      <c r="D422" s="4" t="s">
        <v>60</v>
      </c>
      <c r="E422" s="4" t="s">
        <v>60</v>
      </c>
      <c r="F422" s="5" t="e">
        <f>IF(AZ422="S",
IF(#REF!+BH422=2012,
IF(#REF!=1,"12-13/1",
IF(#REF!=2,"12-13/2",
IF(#REF!=3,"13-14/1",
IF(#REF!=4,"13-14/2","Hata1")))),
IF(#REF!+BH422=2013,
IF(#REF!=1,"13-14/1",
IF(#REF!=2,"13-14/2",
IF(#REF!=3,"14-15/1",
IF(#REF!=4,"14-15/2","Hata2")))),
IF(#REF!+BH422=2014,
IF(#REF!=1,"14-15/1",
IF(#REF!=2,"14-15/2",
IF(#REF!=3,"15-16/1",
IF(#REF!=4,"15-16/2","Hata3")))),
IF(#REF!+BH422=2015,
IF(#REF!=1,"15-16/1",
IF(#REF!=2,"15-16/2",
IF(#REF!=3,"16-17/1",
IF(#REF!=4,"16-17/2","Hata4")))),
IF(#REF!+BH422=2016,
IF(#REF!=1,"16-17/1",
IF(#REF!=2,"16-17/2",
IF(#REF!=3,"17-18/1",
IF(#REF!=4,"17-18/2","Hata5")))),
IF(#REF!+BH422=2017,
IF(#REF!=1,"17-18/1",
IF(#REF!=2,"17-18/2",
IF(#REF!=3,"18-19/1",
IF(#REF!=4,"18-19/2","Hata6")))),
IF(#REF!+BH422=2018,
IF(#REF!=1,"18-19/1",
IF(#REF!=2,"18-19/2",
IF(#REF!=3,"19-20/1",
IF(#REF!=4,"19-20/2","Hata7")))),
IF(#REF!+BH422=2019,
IF(#REF!=1,"19-20/1",
IF(#REF!=2,"19-20/2",
IF(#REF!=3,"20-21/1",
IF(#REF!=4,"20-21/2","Hata8")))),
IF(#REF!+BH422=2020,
IF(#REF!=1,"20-21/1",
IF(#REF!=2,"20-21/2",
IF(#REF!=3,"21-22/1",
IF(#REF!=4,"21-22/2","Hata9")))),
IF(#REF!+BH422=2021,
IF(#REF!=1,"21-22/1",
IF(#REF!=2,"21-22/2",
IF(#REF!=3,"22-23/1",
IF(#REF!=4,"22-23/2","Hata10")))),
IF(#REF!+BH422=2022,
IF(#REF!=1,"22-23/1",
IF(#REF!=2,"22-23/2",
IF(#REF!=3,"23-24/1",
IF(#REF!=4,"23-24/2","Hata11")))),
IF(#REF!+BH422=2023,
IF(#REF!=1,"23-24/1",
IF(#REF!=2,"23-24/2",
IF(#REF!=3,"24-25/1",
IF(#REF!=4,"24-25/2","Hata12")))),
)))))))))))),
IF(AZ422="T",
IF(#REF!+BH422=2012,
IF(#REF!=1,"12-13/1",
IF(#REF!=2,"12-13/2",
IF(#REF!=3,"12-13/3",
IF(#REF!=4,"13-14/1",
IF(#REF!=5,"13-14/2",
IF(#REF!=6,"13-14/3","Hata1")))))),
IF(#REF!+BH422=2013,
IF(#REF!=1,"13-14/1",
IF(#REF!=2,"13-14/2",
IF(#REF!=3,"13-14/3",
IF(#REF!=4,"14-15/1",
IF(#REF!=5,"14-15/2",
IF(#REF!=6,"14-15/3","Hata2")))))),
IF(#REF!+BH422=2014,
IF(#REF!=1,"14-15/1",
IF(#REF!=2,"14-15/2",
IF(#REF!=3,"14-15/3",
IF(#REF!=4,"15-16/1",
IF(#REF!=5,"15-16/2",
IF(#REF!=6,"15-16/3","Hata3")))))),
IF(AND(#REF!+#REF!&gt;2014,#REF!+#REF!&lt;2015,BH422=1),
IF(#REF!=0.1,"14-15/0.1",
IF(#REF!=0.2,"14-15/0.2",
IF(#REF!=0.3,"14-15/0.3","Hata4"))),
IF(#REF!+BH422=2015,
IF(#REF!=1,"15-16/1",
IF(#REF!=2,"15-16/2",
IF(#REF!=3,"15-16/3",
IF(#REF!=4,"16-17/1",
IF(#REF!=5,"16-17/2",
IF(#REF!=6,"16-17/3","Hata5")))))),
IF(#REF!+BH422=2016,
IF(#REF!=1,"16-17/1",
IF(#REF!=2,"16-17/2",
IF(#REF!=3,"16-17/3",
IF(#REF!=4,"17-18/1",
IF(#REF!=5,"17-18/2",
IF(#REF!=6,"17-18/3","Hata6")))))),
IF(#REF!+BH422=2017,
IF(#REF!=1,"17-18/1",
IF(#REF!=2,"17-18/2",
IF(#REF!=3,"17-18/3",
IF(#REF!=4,"18-19/1",
IF(#REF!=5,"18-19/2",
IF(#REF!=6,"18-19/3","Hata7")))))),
IF(#REF!+BH422=2018,
IF(#REF!=1,"18-19/1",
IF(#REF!=2,"18-19/2",
IF(#REF!=3,"18-19/3",
IF(#REF!=4,"19-20/1",
IF(#REF!=5," 19-20/2",
IF(#REF!=6,"19-20/3","Hata8")))))),
IF(#REF!+BH422=2019,
IF(#REF!=1,"19-20/1",
IF(#REF!=2,"19-20/2",
IF(#REF!=3,"19-20/3",
IF(#REF!=4,"20-21/1",
IF(#REF!=5,"20-21/2",
IF(#REF!=6,"20-21/3","Hata9")))))),
IF(#REF!+BH422=2020,
IF(#REF!=1,"20-21/1",
IF(#REF!=2,"20-21/2",
IF(#REF!=3,"20-21/3",
IF(#REF!=4,"21-22/1",
IF(#REF!=5,"21-22/2",
IF(#REF!=6,"21-22/3","Hata10")))))),
IF(#REF!+BH422=2021,
IF(#REF!=1,"21-22/1",
IF(#REF!=2,"21-22/2",
IF(#REF!=3,"21-22/3",
IF(#REF!=4,"22-23/1",
IF(#REF!=5,"22-23/2",
IF(#REF!=6,"22-23/3","Hata11")))))),
IF(#REF!+BH422=2022,
IF(#REF!=1,"22-23/1",
IF(#REF!=2,"22-23/2",
IF(#REF!=3,"22-23/3",
IF(#REF!=4,"23-24/1",
IF(#REF!=5,"23-24/2",
IF(#REF!=6,"23-24/3","Hata12")))))),
IF(#REF!+BH422=2023,
IF(#REF!=1,"23-24/1",
IF(#REF!=2,"23-24/2",
IF(#REF!=3,"23-24/3",
IF(#REF!=4,"24-25/1",
IF(#REF!=5,"24-25/2",
IF(#REF!=6,"24-25/3","Hata13")))))),
))))))))))))))
)</f>
        <v>#REF!</v>
      </c>
      <c r="G422" s="4"/>
      <c r="H422" s="54" t="s">
        <v>160</v>
      </c>
      <c r="I422" s="2">
        <v>54679</v>
      </c>
      <c r="J422" s="2" t="s">
        <v>62</v>
      </c>
      <c r="L422" s="2">
        <v>4358</v>
      </c>
      <c r="Q422" s="55">
        <v>0</v>
      </c>
      <c r="R422" s="2">
        <f>VLOOKUP($Q422,[1]sistem!$I$3:$L$10,2,FALSE)</f>
        <v>0</v>
      </c>
      <c r="S422" s="2">
        <f>VLOOKUP($Q422,[1]sistem!$I$3:$L$10,3,FALSE)</f>
        <v>0</v>
      </c>
      <c r="T422" s="2">
        <f>VLOOKUP($Q422,[1]sistem!$I$3:$L$10,4,FALSE)</f>
        <v>0</v>
      </c>
      <c r="U422" s="2" t="e">
        <f>VLOOKUP($AZ422,[1]sistem!$I$13:$L$14,2,FALSE)*#REF!</f>
        <v>#REF!</v>
      </c>
      <c r="V422" s="2" t="e">
        <f>VLOOKUP($AZ422,[1]sistem!$I$13:$L$14,3,FALSE)*#REF!</f>
        <v>#REF!</v>
      </c>
      <c r="W422" s="2" t="e">
        <f>VLOOKUP($AZ422,[1]sistem!$I$13:$L$14,4,FALSE)*#REF!</f>
        <v>#REF!</v>
      </c>
      <c r="X422" s="2" t="e">
        <f t="shared" si="129"/>
        <v>#REF!</v>
      </c>
      <c r="Y422" s="2" t="e">
        <f t="shared" si="130"/>
        <v>#REF!</v>
      </c>
      <c r="Z422" s="2" t="e">
        <f t="shared" si="131"/>
        <v>#REF!</v>
      </c>
      <c r="AA422" s="2" t="e">
        <f t="shared" si="132"/>
        <v>#REF!</v>
      </c>
      <c r="AB422" s="2">
        <f>VLOOKUP(AZ422,[1]sistem!$I$18:$J$19,2,FALSE)</f>
        <v>11</v>
      </c>
      <c r="AC422" s="2">
        <v>0.25</v>
      </c>
      <c r="AD422" s="2">
        <f>VLOOKUP($Q422,[1]sistem!$I$3:$M$10,5,FALSE)</f>
        <v>0</v>
      </c>
      <c r="AG422" s="2" t="e">
        <f>(#REF!+#REF!)*AB422</f>
        <v>#REF!</v>
      </c>
      <c r="AH422" s="2">
        <f>VLOOKUP($Q422,[1]sistem!$I$3:$N$10,6,FALSE)</f>
        <v>0</v>
      </c>
      <c r="AI422" s="2">
        <v>2</v>
      </c>
      <c r="AJ422" s="2">
        <f t="shared" si="133"/>
        <v>0</v>
      </c>
      <c r="AK422" s="2">
        <f>VLOOKUP($AZ422,[1]sistem!$I$18:$K$19,3,FALSE)</f>
        <v>11</v>
      </c>
      <c r="AL422" s="2" t="e">
        <f>AK422*#REF!</f>
        <v>#REF!</v>
      </c>
      <c r="AM422" s="2" t="e">
        <f t="shared" si="134"/>
        <v>#REF!</v>
      </c>
      <c r="AN422" s="2">
        <f t="shared" si="144"/>
        <v>25</v>
      </c>
      <c r="AO422" s="2" t="e">
        <f t="shared" si="135"/>
        <v>#REF!</v>
      </c>
      <c r="AP422" s="2" t="e">
        <f>ROUND(AO422-#REF!,0)</f>
        <v>#REF!</v>
      </c>
      <c r="AQ422" s="2">
        <f>IF(AZ422="s",IF(Q422=0,0,
IF(Q422=1,#REF!*4*4,
IF(Q422=2,0,
IF(Q422=3,#REF!*4*2,
IF(Q422=4,0,
IF(Q422=5,0,
IF(Q422=6,0,
IF(Q422=7,0)))))))),
IF(AZ422="t",
IF(Q422=0,0,
IF(Q422=1,#REF!*4*4*0.8,
IF(Q422=2,0,
IF(Q422=3,#REF!*4*2*0.8,
IF(Q422=4,0,
IF(Q422=5,0,
IF(Q422=6,0,
IF(Q422=7,0))))))))))</f>
        <v>0</v>
      </c>
      <c r="AR422" s="2">
        <f>IF(AZ422="s",
IF(Q422=0,0,
IF(Q422=1,0,
IF(Q422=2,#REF!*4*2,
IF(Q422=3,#REF!*4,
IF(Q422=4,#REF!*4,
IF(Q422=5,0,
IF(Q422=6,0,
IF(Q422=7,#REF!*4)))))))),
IF(AZ422="t",
IF(Q422=0,0,
IF(Q422=1,0,
IF(Q422=2,#REF!*4*2*0.8,
IF(Q422=3,#REF!*4*0.8,
IF(Q422=4,#REF!*4*0.8,
IF(Q422=5,0,
IF(Q422=6,0,
IF(Q422=7,#REF!*4))))))))))</f>
        <v>0</v>
      </c>
      <c r="AS422" s="2" t="e">
        <f>IF(AZ422="s",
IF(Q422=0,0,
IF(Q422=1,#REF!*2,
IF(Q422=2,#REF!*2,
IF(Q422=3,#REF!*2,
IF(Q422=4,#REF!*2,
IF(Q422=5,#REF!*2,
IF(Q422=6,#REF!*2,
IF(Q422=7,#REF!*2)))))))),
IF(AZ422="t",
IF(Q422=0,#REF!*2*0.8,
IF(Q422=1,#REF!*2*0.8,
IF(Q422=2,#REF!*2*0.8,
IF(Q422=3,#REF!*2*0.8,
IF(Q422=4,#REF!*2*0.8,
IF(Q422=5,#REF!*2*0.8,
IF(Q422=6,#REF!*1*0.8,
IF(Q422=7,#REF!*2))))))))))</f>
        <v>#REF!</v>
      </c>
      <c r="AT422" s="2" t="e">
        <f t="shared" si="136"/>
        <v>#REF!</v>
      </c>
      <c r="AU422" s="2">
        <f>IF(AZ422="s",
IF(Q422=0,0,
IF(Q422=1,(14-2)*(#REF!+#REF!)/4*4,
IF(Q422=2,(14-2)*(#REF!+#REF!)/4*2,
IF(Q422=3,(14-2)*(#REF!+#REF!)/4*3,
IF(Q422=4,(14-2)*(#REF!+#REF!)/4,
IF(Q422=5,(14-2)*#REF!/4,
IF(Q422=6,0,
IF(Q422=7,(14)*#REF!)))))))),
IF(AZ422="t",
IF(Q422=0,0,
IF(Q422=1,(11-2)*(#REF!+#REF!)/4*4,
IF(Q422=2,(11-2)*(#REF!+#REF!)/4*2,
IF(Q422=3,(11-2)*(#REF!+#REF!)/4*3,
IF(Q422=4,(11-2)*(#REF!+#REF!)/4,
IF(Q422=5,(11-2)*#REF!/4,
IF(Q422=6,0,
IF(Q422=7,(11)*#REF!))))))))))</f>
        <v>0</v>
      </c>
      <c r="AV422" s="2" t="e">
        <f t="shared" si="137"/>
        <v>#REF!</v>
      </c>
      <c r="AW422" s="2">
        <f t="shared" si="138"/>
        <v>0</v>
      </c>
      <c r="AX422" s="2">
        <f t="shared" si="139"/>
        <v>0</v>
      </c>
      <c r="AY422" s="2" t="e">
        <f t="shared" si="140"/>
        <v>#REF!</v>
      </c>
      <c r="AZ422" s="2" t="s">
        <v>81</v>
      </c>
      <c r="BA422" s="2" t="e">
        <f>IF(BG422="A",0,IF(AZ422="s",14*#REF!,IF(AZ422="T",11*#REF!,"HATA")))</f>
        <v>#REF!</v>
      </c>
      <c r="BB422" s="2" t="e">
        <f t="shared" si="141"/>
        <v>#REF!</v>
      </c>
      <c r="BC422" s="2" t="e">
        <f t="shared" si="142"/>
        <v>#REF!</v>
      </c>
      <c r="BD422" s="2" t="e">
        <f>IF(BC422-#REF!=0,"DOĞRU","YANLIŞ")</f>
        <v>#REF!</v>
      </c>
      <c r="BE422" s="2" t="e">
        <f>#REF!-BC422</f>
        <v>#REF!</v>
      </c>
      <c r="BF422" s="2">
        <v>0</v>
      </c>
      <c r="BH422" s="2">
        <v>1</v>
      </c>
      <c r="BJ422" s="2">
        <v>0</v>
      </c>
      <c r="BL422" s="7" t="e">
        <f>#REF!*14</f>
        <v>#REF!</v>
      </c>
      <c r="BM422" s="9"/>
      <c r="BN422" s="8"/>
      <c r="BO422" s="13"/>
      <c r="BP422" s="13"/>
      <c r="BQ422" s="13"/>
      <c r="BR422" s="13"/>
      <c r="BS422" s="13"/>
      <c r="BT422" s="10"/>
      <c r="BU422" s="11"/>
      <c r="BV422" s="12"/>
      <c r="CC422" s="51"/>
      <c r="CD422" s="51"/>
      <c r="CE422" s="51"/>
      <c r="CF422" s="52"/>
      <c r="CG422" s="52"/>
      <c r="CH422" s="52"/>
      <c r="CI422" s="52"/>
      <c r="CJ422" s="42"/>
      <c r="CK422" s="42"/>
    </row>
    <row r="423" spans="1:89" hidden="1" x14ac:dyDescent="0.25">
      <c r="A423" s="2" t="s">
        <v>440</v>
      </c>
      <c r="B423" s="2" t="s">
        <v>438</v>
      </c>
      <c r="C423" s="2" t="s">
        <v>438</v>
      </c>
      <c r="D423" s="4" t="s">
        <v>171</v>
      </c>
      <c r="E423" s="4">
        <v>3</v>
      </c>
      <c r="F423" s="5" t="e">
        <f>IF(AZ423="S",
IF(#REF!+BH423=2012,
IF(#REF!=1,"12-13/1",
IF(#REF!=2,"12-13/2",
IF(#REF!=3,"13-14/1",
IF(#REF!=4,"13-14/2","Hata1")))),
IF(#REF!+BH423=2013,
IF(#REF!=1,"13-14/1",
IF(#REF!=2,"13-14/2",
IF(#REF!=3,"14-15/1",
IF(#REF!=4,"14-15/2","Hata2")))),
IF(#REF!+BH423=2014,
IF(#REF!=1,"14-15/1",
IF(#REF!=2,"14-15/2",
IF(#REF!=3,"15-16/1",
IF(#REF!=4,"15-16/2","Hata3")))),
IF(#REF!+BH423=2015,
IF(#REF!=1,"15-16/1",
IF(#REF!=2,"15-16/2",
IF(#REF!=3,"16-17/1",
IF(#REF!=4,"16-17/2","Hata4")))),
IF(#REF!+BH423=2016,
IF(#REF!=1,"16-17/1",
IF(#REF!=2,"16-17/2",
IF(#REF!=3,"17-18/1",
IF(#REF!=4,"17-18/2","Hata5")))),
IF(#REF!+BH423=2017,
IF(#REF!=1,"17-18/1",
IF(#REF!=2,"17-18/2",
IF(#REF!=3,"18-19/1",
IF(#REF!=4,"18-19/2","Hata6")))),
IF(#REF!+BH423=2018,
IF(#REF!=1,"18-19/1",
IF(#REF!=2,"18-19/2",
IF(#REF!=3,"19-20/1",
IF(#REF!=4,"19-20/2","Hata7")))),
IF(#REF!+BH423=2019,
IF(#REF!=1,"19-20/1",
IF(#REF!=2,"19-20/2",
IF(#REF!=3,"20-21/1",
IF(#REF!=4,"20-21/2","Hata8")))),
IF(#REF!+BH423=2020,
IF(#REF!=1,"20-21/1",
IF(#REF!=2,"20-21/2",
IF(#REF!=3,"21-22/1",
IF(#REF!=4,"21-22/2","Hata9")))),
IF(#REF!+BH423=2021,
IF(#REF!=1,"21-22/1",
IF(#REF!=2,"21-22/2",
IF(#REF!=3,"22-23/1",
IF(#REF!=4,"22-23/2","Hata10")))),
IF(#REF!+BH423=2022,
IF(#REF!=1,"22-23/1",
IF(#REF!=2,"22-23/2",
IF(#REF!=3,"23-24/1",
IF(#REF!=4,"23-24/2","Hata11")))),
IF(#REF!+BH423=2023,
IF(#REF!=1,"23-24/1",
IF(#REF!=2,"23-24/2",
IF(#REF!=3,"24-25/1",
IF(#REF!=4,"24-25/2","Hata12")))),
)))))))))))),
IF(AZ423="T",
IF(#REF!+BH423=2012,
IF(#REF!=1,"12-13/1",
IF(#REF!=2,"12-13/2",
IF(#REF!=3,"12-13/3",
IF(#REF!=4,"13-14/1",
IF(#REF!=5,"13-14/2",
IF(#REF!=6,"13-14/3","Hata1")))))),
IF(#REF!+BH423=2013,
IF(#REF!=1,"13-14/1",
IF(#REF!=2,"13-14/2",
IF(#REF!=3,"13-14/3",
IF(#REF!=4,"14-15/1",
IF(#REF!=5,"14-15/2",
IF(#REF!=6,"14-15/3","Hata2")))))),
IF(#REF!+BH423=2014,
IF(#REF!=1,"14-15/1",
IF(#REF!=2,"14-15/2",
IF(#REF!=3,"14-15/3",
IF(#REF!=4,"15-16/1",
IF(#REF!=5,"15-16/2",
IF(#REF!=6,"15-16/3","Hata3")))))),
IF(AND(#REF!+#REF!&gt;2014,#REF!+#REF!&lt;2015,BH423=1),
IF(#REF!=0.1,"14-15/0.1",
IF(#REF!=0.2,"14-15/0.2",
IF(#REF!=0.3,"14-15/0.3","Hata4"))),
IF(#REF!+BH423=2015,
IF(#REF!=1,"15-16/1",
IF(#REF!=2,"15-16/2",
IF(#REF!=3,"15-16/3",
IF(#REF!=4,"16-17/1",
IF(#REF!=5,"16-17/2",
IF(#REF!=6,"16-17/3","Hata5")))))),
IF(#REF!+BH423=2016,
IF(#REF!=1,"16-17/1",
IF(#REF!=2,"16-17/2",
IF(#REF!=3,"16-17/3",
IF(#REF!=4,"17-18/1",
IF(#REF!=5,"17-18/2",
IF(#REF!=6,"17-18/3","Hata6")))))),
IF(#REF!+BH423=2017,
IF(#REF!=1,"17-18/1",
IF(#REF!=2,"17-18/2",
IF(#REF!=3,"17-18/3",
IF(#REF!=4,"18-19/1",
IF(#REF!=5,"18-19/2",
IF(#REF!=6,"18-19/3","Hata7")))))),
IF(#REF!+BH423=2018,
IF(#REF!=1,"18-19/1",
IF(#REF!=2,"18-19/2",
IF(#REF!=3,"18-19/3",
IF(#REF!=4,"19-20/1",
IF(#REF!=5," 19-20/2",
IF(#REF!=6,"19-20/3","Hata8")))))),
IF(#REF!+BH423=2019,
IF(#REF!=1,"19-20/1",
IF(#REF!=2,"19-20/2",
IF(#REF!=3,"19-20/3",
IF(#REF!=4,"20-21/1",
IF(#REF!=5,"20-21/2",
IF(#REF!=6,"20-21/3","Hata9")))))),
IF(#REF!+BH423=2020,
IF(#REF!=1,"20-21/1",
IF(#REF!=2,"20-21/2",
IF(#REF!=3,"20-21/3",
IF(#REF!=4,"21-22/1",
IF(#REF!=5,"21-22/2",
IF(#REF!=6,"21-22/3","Hata10")))))),
IF(#REF!+BH423=2021,
IF(#REF!=1,"21-22/1",
IF(#REF!=2,"21-22/2",
IF(#REF!=3,"21-22/3",
IF(#REF!=4,"22-23/1",
IF(#REF!=5,"22-23/2",
IF(#REF!=6,"22-23/3","Hata11")))))),
IF(#REF!+BH423=2022,
IF(#REF!=1,"22-23/1",
IF(#REF!=2,"22-23/2",
IF(#REF!=3,"22-23/3",
IF(#REF!=4,"23-24/1",
IF(#REF!=5,"23-24/2",
IF(#REF!=6,"23-24/3","Hata12")))))),
IF(#REF!+BH423=2023,
IF(#REF!=1,"23-24/1",
IF(#REF!=2,"23-24/2",
IF(#REF!=3,"23-24/3",
IF(#REF!=4,"24-25/1",
IF(#REF!=5,"24-25/2",
IF(#REF!=6,"24-25/3","Hata13")))))),
))))))))))))))
)</f>
        <v>#REF!</v>
      </c>
      <c r="G423" s="4"/>
      <c r="H423" s="2" t="s">
        <v>160</v>
      </c>
      <c r="I423" s="2">
        <v>54679</v>
      </c>
      <c r="J423" s="2" t="s">
        <v>62</v>
      </c>
      <c r="O423" s="2" t="s">
        <v>332</v>
      </c>
      <c r="P423" s="2" t="s">
        <v>332</v>
      </c>
      <c r="Q423" s="5">
        <v>7</v>
      </c>
      <c r="R423" s="2">
        <f>VLOOKUP($Q423,[1]sistem!$I$3:$L$10,2,FALSE)</f>
        <v>0</v>
      </c>
      <c r="S423" s="2">
        <f>VLOOKUP($Q423,[1]sistem!$I$3:$L$10,3,FALSE)</f>
        <v>1</v>
      </c>
      <c r="T423" s="2">
        <f>VLOOKUP($Q423,[1]sistem!$I$3:$L$10,4,FALSE)</f>
        <v>1</v>
      </c>
      <c r="U423" s="2" t="e">
        <f>VLOOKUP($AZ423,[1]sistem!$I$13:$L$14,2,FALSE)*#REF!</f>
        <v>#REF!</v>
      </c>
      <c r="V423" s="2" t="e">
        <f>VLOOKUP($AZ423,[1]sistem!$I$13:$L$14,3,FALSE)*#REF!</f>
        <v>#REF!</v>
      </c>
      <c r="W423" s="2" t="e">
        <f>VLOOKUP($AZ423,[1]sistem!$I$13:$L$14,4,FALSE)*#REF!</f>
        <v>#REF!</v>
      </c>
      <c r="X423" s="2" t="e">
        <f t="shared" si="129"/>
        <v>#REF!</v>
      </c>
      <c r="Y423" s="2" t="e">
        <f t="shared" si="130"/>
        <v>#REF!</v>
      </c>
      <c r="Z423" s="2" t="e">
        <f t="shared" si="131"/>
        <v>#REF!</v>
      </c>
      <c r="AA423" s="2" t="e">
        <f t="shared" si="132"/>
        <v>#REF!</v>
      </c>
      <c r="AB423" s="2">
        <f>VLOOKUP(AZ423,[1]sistem!$I$18:$J$19,2,FALSE)</f>
        <v>14</v>
      </c>
      <c r="AC423" s="2">
        <v>0.25</v>
      </c>
      <c r="AD423" s="2">
        <f>VLOOKUP($Q423,[1]sistem!$I$3:$M$10,5,FALSE)</f>
        <v>1</v>
      </c>
      <c r="AE423" s="2">
        <v>4</v>
      </c>
      <c r="AG423" s="2">
        <f>AE423*AK423</f>
        <v>56</v>
      </c>
      <c r="AH423" s="2">
        <f>VLOOKUP($Q423,[1]sistem!$I$3:$N$10,6,FALSE)</f>
        <v>2</v>
      </c>
      <c r="AI423" s="2">
        <v>2</v>
      </c>
      <c r="AJ423" s="2">
        <f t="shared" si="133"/>
        <v>4</v>
      </c>
      <c r="AK423" s="2">
        <f>VLOOKUP($AZ423,[1]sistem!$I$18:$K$19,3,FALSE)</f>
        <v>14</v>
      </c>
      <c r="AL423" s="2" t="e">
        <f>AK423*#REF!</f>
        <v>#REF!</v>
      </c>
      <c r="AM423" s="2" t="e">
        <f t="shared" si="134"/>
        <v>#REF!</v>
      </c>
      <c r="AN423" s="2">
        <f t="shared" si="144"/>
        <v>25</v>
      </c>
      <c r="AO423" s="2" t="e">
        <f t="shared" si="135"/>
        <v>#REF!</v>
      </c>
      <c r="AP423" s="2" t="e">
        <f>ROUND(AO423-#REF!,0)</f>
        <v>#REF!</v>
      </c>
      <c r="AQ423" s="2">
        <f>IF(AZ423="s",IF(Q423=0,0,
IF(Q423=1,#REF!*4*4,
IF(Q423=2,0,
IF(Q423=3,#REF!*4*2,
IF(Q423=4,0,
IF(Q423=5,0,
IF(Q423=6,0,
IF(Q423=7,0)))))))),
IF(AZ423="t",
IF(Q423=0,0,
IF(Q423=1,#REF!*4*4*0.8,
IF(Q423=2,0,
IF(Q423=3,#REF!*4*2*0.8,
IF(Q423=4,0,
IF(Q423=5,0,
IF(Q423=6,0,
IF(Q423=7,0))))))))))</f>
        <v>0</v>
      </c>
      <c r="AR423" s="2" t="e">
        <f>IF(AZ423="s",
IF(Q423=0,0,
IF(Q423=1,0,
IF(Q423=2,#REF!*4*2,
IF(Q423=3,#REF!*4,
IF(Q423=4,#REF!*4,
IF(Q423=5,0,
IF(Q423=6,0,
IF(Q423=7,#REF!*4)))))))),
IF(AZ423="t",
IF(Q423=0,0,
IF(Q423=1,0,
IF(Q423=2,#REF!*4*2*0.8,
IF(Q423=3,#REF!*4*0.8,
IF(Q423=4,#REF!*4*0.8,
IF(Q423=5,0,
IF(Q423=6,0,
IF(Q423=7,#REF!*4))))))))))</f>
        <v>#REF!</v>
      </c>
      <c r="AS423" s="2" t="e">
        <f>IF(AZ423="s",
IF(Q423=0,0,
IF(Q423=1,#REF!*2,
IF(Q423=2,#REF!*2,
IF(Q423=3,#REF!*2,
IF(Q423=4,#REF!*2,
IF(Q423=5,#REF!*2,
IF(Q423=6,#REF!*2,
IF(Q423=7,#REF!*2)))))))),
IF(AZ423="t",
IF(Q423=0,#REF!*2*0.8,
IF(Q423=1,#REF!*2*0.8,
IF(Q423=2,#REF!*2*0.8,
IF(Q423=3,#REF!*2*0.8,
IF(Q423=4,#REF!*2*0.8,
IF(Q423=5,#REF!*2*0.8,
IF(Q423=6,#REF!*1*0.8,
IF(Q423=7,#REF!*2))))))))))</f>
        <v>#REF!</v>
      </c>
      <c r="AT423" s="2" t="e">
        <f t="shared" si="136"/>
        <v>#REF!</v>
      </c>
      <c r="AU423" s="2" t="e">
        <f>IF(AZ423="s",
IF(Q423=0,0,
IF(Q423=1,(14-2)*(#REF!+#REF!)/4*4,
IF(Q423=2,(14-2)*(#REF!+#REF!)/4*2,
IF(Q423=3,(14-2)*(#REF!+#REF!)/4*3,
IF(Q423=4,(14-2)*(#REF!+#REF!)/4,
IF(Q423=5,(14-2)*#REF!/4,
IF(Q423=6,0,
IF(Q423=7,(14)*#REF!)))))))),
IF(AZ423="t",
IF(Q423=0,0,
IF(Q423=1,(11-2)*(#REF!+#REF!)/4*4,
IF(Q423=2,(11-2)*(#REF!+#REF!)/4*2,
IF(Q423=3,(11-2)*(#REF!+#REF!)/4*3,
IF(Q423=4,(11-2)*(#REF!+#REF!)/4,
IF(Q423=5,(11-2)*#REF!/4,
IF(Q423=6,0,
IF(Q423=7,(11)*#REF!))))))))))</f>
        <v>#REF!</v>
      </c>
      <c r="AV423" s="2" t="e">
        <f t="shared" si="137"/>
        <v>#REF!</v>
      </c>
      <c r="AW423" s="2">
        <f t="shared" si="138"/>
        <v>8</v>
      </c>
      <c r="AX423" s="2">
        <f t="shared" si="139"/>
        <v>4</v>
      </c>
      <c r="AY423" s="2" t="e">
        <f t="shared" si="140"/>
        <v>#REF!</v>
      </c>
      <c r="AZ423" s="2" t="s">
        <v>63</v>
      </c>
      <c r="BA423" s="2" t="e">
        <f>IF(BG423="A",0,IF(AZ423="s",14*#REF!,IF(AZ423="T",11*#REF!,"HATA")))</f>
        <v>#REF!</v>
      </c>
      <c r="BB423" s="2" t="e">
        <f t="shared" si="141"/>
        <v>#REF!</v>
      </c>
      <c r="BC423" s="2" t="e">
        <f t="shared" si="142"/>
        <v>#REF!</v>
      </c>
      <c r="BD423" s="2" t="e">
        <f>IF(BC423-#REF!=0,"DOĞRU","YANLIŞ")</f>
        <v>#REF!</v>
      </c>
      <c r="BE423" s="2" t="e">
        <f>#REF!-BC423</f>
        <v>#REF!</v>
      </c>
      <c r="BF423" s="2">
        <v>0</v>
      </c>
      <c r="BH423" s="2">
        <v>1</v>
      </c>
      <c r="BJ423" s="2">
        <v>7</v>
      </c>
      <c r="BL423" s="7" t="e">
        <f>#REF!*14</f>
        <v>#REF!</v>
      </c>
      <c r="BM423" s="9"/>
      <c r="BN423" s="8"/>
      <c r="BO423" s="13"/>
      <c r="BP423" s="13"/>
      <c r="BQ423" s="13"/>
      <c r="BR423" s="13"/>
      <c r="BS423" s="13"/>
      <c r="BT423" s="10"/>
      <c r="BU423" s="11"/>
      <c r="BV423" s="12"/>
      <c r="CC423" s="41"/>
      <c r="CD423" s="41"/>
      <c r="CE423" s="41"/>
      <c r="CF423" s="42"/>
      <c r="CG423" s="42"/>
      <c r="CH423" s="42"/>
      <c r="CI423" s="42"/>
      <c r="CJ423" s="42"/>
      <c r="CK423" s="42"/>
    </row>
    <row r="424" spans="1:89" hidden="1" x14ac:dyDescent="0.25">
      <c r="A424" s="2" t="s">
        <v>333</v>
      </c>
      <c r="B424" s="2" t="s">
        <v>330</v>
      </c>
      <c r="C424" s="2" t="s">
        <v>334</v>
      </c>
      <c r="D424" s="4" t="s">
        <v>171</v>
      </c>
      <c r="E424" s="4">
        <v>3</v>
      </c>
      <c r="F424" s="5" t="e">
        <f>IF(AZ424="S",
IF(#REF!+BH424=2012,
IF(#REF!=1,"12-13/1",
IF(#REF!=2,"12-13/2",
IF(#REF!=3,"13-14/1",
IF(#REF!=4,"13-14/2","Hata1")))),
IF(#REF!+BH424=2013,
IF(#REF!=1,"13-14/1",
IF(#REF!=2,"13-14/2",
IF(#REF!=3,"14-15/1",
IF(#REF!=4,"14-15/2","Hata2")))),
IF(#REF!+BH424=2014,
IF(#REF!=1,"14-15/1",
IF(#REF!=2,"14-15/2",
IF(#REF!=3,"15-16/1",
IF(#REF!=4,"15-16/2","Hata3")))),
IF(#REF!+BH424=2015,
IF(#REF!=1,"15-16/1",
IF(#REF!=2,"15-16/2",
IF(#REF!=3,"16-17/1",
IF(#REF!=4,"16-17/2","Hata4")))),
IF(#REF!+BH424=2016,
IF(#REF!=1,"16-17/1",
IF(#REF!=2,"16-17/2",
IF(#REF!=3,"17-18/1",
IF(#REF!=4,"17-18/2","Hata5")))),
IF(#REF!+BH424=2017,
IF(#REF!=1,"17-18/1",
IF(#REF!=2,"17-18/2",
IF(#REF!=3,"18-19/1",
IF(#REF!=4,"18-19/2","Hata6")))),
IF(#REF!+BH424=2018,
IF(#REF!=1,"18-19/1",
IF(#REF!=2,"18-19/2",
IF(#REF!=3,"19-20/1",
IF(#REF!=4,"19-20/2","Hata7")))),
IF(#REF!+BH424=2019,
IF(#REF!=1,"19-20/1",
IF(#REF!=2,"19-20/2",
IF(#REF!=3,"20-21/1",
IF(#REF!=4,"20-21/2","Hata8")))),
IF(#REF!+BH424=2020,
IF(#REF!=1,"20-21/1",
IF(#REF!=2,"20-21/2",
IF(#REF!=3,"21-22/1",
IF(#REF!=4,"21-22/2","Hata9")))),
IF(#REF!+BH424=2021,
IF(#REF!=1,"21-22/1",
IF(#REF!=2,"21-22/2",
IF(#REF!=3,"22-23/1",
IF(#REF!=4,"22-23/2","Hata10")))),
IF(#REF!+BH424=2022,
IF(#REF!=1,"22-23/1",
IF(#REF!=2,"22-23/2",
IF(#REF!=3,"23-24/1",
IF(#REF!=4,"23-24/2","Hata11")))),
IF(#REF!+BH424=2023,
IF(#REF!=1,"23-24/1",
IF(#REF!=2,"23-24/2",
IF(#REF!=3,"24-25/1",
IF(#REF!=4,"24-25/2","Hata12")))),
)))))))))))),
IF(AZ424="T",
IF(#REF!+BH424=2012,
IF(#REF!=1,"12-13/1",
IF(#REF!=2,"12-13/2",
IF(#REF!=3,"12-13/3",
IF(#REF!=4,"13-14/1",
IF(#REF!=5,"13-14/2",
IF(#REF!=6,"13-14/3","Hata1")))))),
IF(#REF!+BH424=2013,
IF(#REF!=1,"13-14/1",
IF(#REF!=2,"13-14/2",
IF(#REF!=3,"13-14/3",
IF(#REF!=4,"14-15/1",
IF(#REF!=5,"14-15/2",
IF(#REF!=6,"14-15/3","Hata2")))))),
IF(#REF!+BH424=2014,
IF(#REF!=1,"14-15/1",
IF(#REF!=2,"14-15/2",
IF(#REF!=3,"14-15/3",
IF(#REF!=4,"15-16/1",
IF(#REF!=5,"15-16/2",
IF(#REF!=6,"15-16/3","Hata3")))))),
IF(AND(#REF!+#REF!&gt;2014,#REF!+#REF!&lt;2015,BH424=1),
IF(#REF!=0.1,"14-15/0.1",
IF(#REF!=0.2,"14-15/0.2",
IF(#REF!=0.3,"14-15/0.3","Hata4"))),
IF(#REF!+BH424=2015,
IF(#REF!=1,"15-16/1",
IF(#REF!=2,"15-16/2",
IF(#REF!=3,"15-16/3",
IF(#REF!=4,"16-17/1",
IF(#REF!=5,"16-17/2",
IF(#REF!=6,"16-17/3","Hata5")))))),
IF(#REF!+BH424=2016,
IF(#REF!=1,"16-17/1",
IF(#REF!=2,"16-17/2",
IF(#REF!=3,"16-17/3",
IF(#REF!=4,"17-18/1",
IF(#REF!=5,"17-18/2",
IF(#REF!=6,"17-18/3","Hata6")))))),
IF(#REF!+BH424=2017,
IF(#REF!=1,"17-18/1",
IF(#REF!=2,"17-18/2",
IF(#REF!=3,"17-18/3",
IF(#REF!=4,"18-19/1",
IF(#REF!=5,"18-19/2",
IF(#REF!=6,"18-19/3","Hata7")))))),
IF(#REF!+BH424=2018,
IF(#REF!=1,"18-19/1",
IF(#REF!=2,"18-19/2",
IF(#REF!=3,"18-19/3",
IF(#REF!=4,"19-20/1",
IF(#REF!=5," 19-20/2",
IF(#REF!=6,"19-20/3","Hata8")))))),
IF(#REF!+BH424=2019,
IF(#REF!=1,"19-20/1",
IF(#REF!=2,"19-20/2",
IF(#REF!=3,"19-20/3",
IF(#REF!=4,"20-21/1",
IF(#REF!=5,"20-21/2",
IF(#REF!=6,"20-21/3","Hata9")))))),
IF(#REF!+BH424=2020,
IF(#REF!=1,"20-21/1",
IF(#REF!=2,"20-21/2",
IF(#REF!=3,"20-21/3",
IF(#REF!=4,"21-22/1",
IF(#REF!=5,"21-22/2",
IF(#REF!=6,"21-22/3","Hata10")))))),
IF(#REF!+BH424=2021,
IF(#REF!=1,"21-22/1",
IF(#REF!=2,"21-22/2",
IF(#REF!=3,"21-22/3",
IF(#REF!=4,"22-23/1",
IF(#REF!=5,"22-23/2",
IF(#REF!=6,"22-23/3","Hata11")))))),
IF(#REF!+BH424=2022,
IF(#REF!=1,"22-23/1",
IF(#REF!=2,"22-23/2",
IF(#REF!=3,"22-23/3",
IF(#REF!=4,"23-24/1",
IF(#REF!=5,"23-24/2",
IF(#REF!=6,"23-24/3","Hata12")))))),
IF(#REF!+BH424=2023,
IF(#REF!=1,"23-24/1",
IF(#REF!=2,"23-24/2",
IF(#REF!=3,"23-24/3",
IF(#REF!=4,"24-25/1",
IF(#REF!=5,"24-25/2",
IF(#REF!=6,"24-25/3","Hata13")))))),
))))))))))))))
)</f>
        <v>#REF!</v>
      </c>
      <c r="G424" s="4">
        <v>0</v>
      </c>
      <c r="H424" s="2" t="s">
        <v>160</v>
      </c>
      <c r="I424" s="2">
        <v>54679</v>
      </c>
      <c r="J424" s="2" t="s">
        <v>62</v>
      </c>
      <c r="O424" s="2" t="s">
        <v>332</v>
      </c>
      <c r="P424" s="2" t="s">
        <v>332</v>
      </c>
      <c r="Q424" s="5">
        <v>7</v>
      </c>
      <c r="R424" s="2">
        <f>VLOOKUP($Q424,[1]sistem!$I$3:$L$10,2,FALSE)</f>
        <v>0</v>
      </c>
      <c r="S424" s="2">
        <f>VLOOKUP($Q424,[1]sistem!$I$3:$L$10,3,FALSE)</f>
        <v>1</v>
      </c>
      <c r="T424" s="2">
        <f>VLOOKUP($Q424,[1]sistem!$I$3:$L$10,4,FALSE)</f>
        <v>1</v>
      </c>
      <c r="U424" s="2" t="e">
        <f>VLOOKUP($AZ424,[1]sistem!$I$13:$L$14,2,FALSE)*#REF!</f>
        <v>#REF!</v>
      </c>
      <c r="V424" s="2" t="e">
        <f>VLOOKUP($AZ424,[1]sistem!$I$13:$L$14,3,FALSE)*#REF!</f>
        <v>#REF!</v>
      </c>
      <c r="W424" s="2" t="e">
        <f>VLOOKUP($AZ424,[1]sistem!$I$13:$L$14,4,FALSE)*#REF!</f>
        <v>#REF!</v>
      </c>
      <c r="X424" s="2" t="e">
        <f t="shared" si="129"/>
        <v>#REF!</v>
      </c>
      <c r="Y424" s="2" t="e">
        <f t="shared" si="130"/>
        <v>#REF!</v>
      </c>
      <c r="Z424" s="2" t="e">
        <f t="shared" si="131"/>
        <v>#REF!</v>
      </c>
      <c r="AA424" s="2" t="e">
        <f t="shared" si="132"/>
        <v>#REF!</v>
      </c>
      <c r="AB424" s="2">
        <f>VLOOKUP(AZ424,[1]sistem!$I$18:$J$19,2,FALSE)</f>
        <v>14</v>
      </c>
      <c r="AC424" s="2">
        <v>0.25</v>
      </c>
      <c r="AD424" s="2">
        <f>VLOOKUP($Q424,[1]sistem!$I$3:$M$10,5,FALSE)</f>
        <v>1</v>
      </c>
      <c r="AE424" s="2">
        <v>4</v>
      </c>
      <c r="AG424" s="2">
        <f>AE424*AK424</f>
        <v>56</v>
      </c>
      <c r="AH424" s="2">
        <f>VLOOKUP($Q424,[1]sistem!$I$3:$N$10,6,FALSE)</f>
        <v>2</v>
      </c>
      <c r="AI424" s="2">
        <v>2</v>
      </c>
      <c r="AJ424" s="2">
        <f t="shared" si="133"/>
        <v>4</v>
      </c>
      <c r="AK424" s="2">
        <f>VLOOKUP($AZ424,[1]sistem!$I$18:$K$19,3,FALSE)</f>
        <v>14</v>
      </c>
      <c r="AL424" s="2" t="e">
        <f>AK424*#REF!</f>
        <v>#REF!</v>
      </c>
      <c r="AM424" s="2" t="e">
        <f t="shared" si="134"/>
        <v>#REF!</v>
      </c>
      <c r="AN424" s="2">
        <f t="shared" si="144"/>
        <v>25</v>
      </c>
      <c r="AO424" s="2" t="e">
        <f t="shared" si="135"/>
        <v>#REF!</v>
      </c>
      <c r="AP424" s="2" t="e">
        <f>ROUND(AO424-#REF!,0)</f>
        <v>#REF!</v>
      </c>
      <c r="AQ424" s="2">
        <f>IF(AZ424="s",IF(Q424=0,0,
IF(Q424=1,#REF!*4*4,
IF(Q424=2,0,
IF(Q424=3,#REF!*4*2,
IF(Q424=4,0,
IF(Q424=5,0,
IF(Q424=6,0,
IF(Q424=7,0)))))))),
IF(AZ424="t",
IF(Q424=0,0,
IF(Q424=1,#REF!*4*4*0.8,
IF(Q424=2,0,
IF(Q424=3,#REF!*4*2*0.8,
IF(Q424=4,0,
IF(Q424=5,0,
IF(Q424=6,0,
IF(Q424=7,0))))))))))</f>
        <v>0</v>
      </c>
      <c r="AR424" s="2" t="e">
        <f>IF(AZ424="s",
IF(Q424=0,0,
IF(Q424=1,0,
IF(Q424=2,#REF!*4*2,
IF(Q424=3,#REF!*4,
IF(Q424=4,#REF!*4,
IF(Q424=5,0,
IF(Q424=6,0,
IF(Q424=7,#REF!*4)))))))),
IF(AZ424="t",
IF(Q424=0,0,
IF(Q424=1,0,
IF(Q424=2,#REF!*4*2*0.8,
IF(Q424=3,#REF!*4*0.8,
IF(Q424=4,#REF!*4*0.8,
IF(Q424=5,0,
IF(Q424=6,0,
IF(Q424=7,#REF!*4))))))))))</f>
        <v>#REF!</v>
      </c>
      <c r="AS424" s="2" t="e">
        <f>IF(AZ424="s",
IF(Q424=0,0,
IF(Q424=1,#REF!*2,
IF(Q424=2,#REF!*2,
IF(Q424=3,#REF!*2,
IF(Q424=4,#REF!*2,
IF(Q424=5,#REF!*2,
IF(Q424=6,#REF!*2,
IF(Q424=7,#REF!*2)))))))),
IF(AZ424="t",
IF(Q424=0,#REF!*2*0.8,
IF(Q424=1,#REF!*2*0.8,
IF(Q424=2,#REF!*2*0.8,
IF(Q424=3,#REF!*2*0.8,
IF(Q424=4,#REF!*2*0.8,
IF(Q424=5,#REF!*2*0.8,
IF(Q424=6,#REF!*1*0.8,
IF(Q424=7,#REF!*2))))))))))</f>
        <v>#REF!</v>
      </c>
      <c r="AT424" s="2" t="e">
        <f t="shared" si="136"/>
        <v>#REF!</v>
      </c>
      <c r="AU424" s="2" t="e">
        <f>IF(AZ424="s",
IF(Q424=0,0,
IF(Q424=1,(14-2)*(#REF!+#REF!)/4*4,
IF(Q424=2,(14-2)*(#REF!+#REF!)/4*2,
IF(Q424=3,(14-2)*(#REF!+#REF!)/4*3,
IF(Q424=4,(14-2)*(#REF!+#REF!)/4,
IF(Q424=5,(14-2)*#REF!/4,
IF(Q424=6,0,
IF(Q424=7,(14)*#REF!)))))))),
IF(AZ424="t",
IF(Q424=0,0,
IF(Q424=1,(11-2)*(#REF!+#REF!)/4*4,
IF(Q424=2,(11-2)*(#REF!+#REF!)/4*2,
IF(Q424=3,(11-2)*(#REF!+#REF!)/4*3,
IF(Q424=4,(11-2)*(#REF!+#REF!)/4,
IF(Q424=5,(11-2)*#REF!/4,
IF(Q424=6,0,
IF(Q424=7,(11)*#REF!))))))))))</f>
        <v>#REF!</v>
      </c>
      <c r="AV424" s="2" t="e">
        <f t="shared" si="137"/>
        <v>#REF!</v>
      </c>
      <c r="AW424" s="2">
        <f t="shared" si="138"/>
        <v>8</v>
      </c>
      <c r="AX424" s="2">
        <f t="shared" si="139"/>
        <v>4</v>
      </c>
      <c r="AY424" s="2" t="e">
        <f t="shared" si="140"/>
        <v>#REF!</v>
      </c>
      <c r="AZ424" s="2" t="s">
        <v>63</v>
      </c>
      <c r="BA424" s="2" t="e">
        <f>IF(BG424="A",0,IF(AZ424="s",14*#REF!,IF(AZ424="T",11*#REF!,"HATA")))</f>
        <v>#REF!</v>
      </c>
      <c r="BB424" s="2" t="e">
        <f t="shared" si="141"/>
        <v>#REF!</v>
      </c>
      <c r="BC424" s="2" t="e">
        <f t="shared" si="142"/>
        <v>#REF!</v>
      </c>
      <c r="BD424" s="2" t="e">
        <f>IF(BC424-#REF!=0,"DOĞRU","YANLIŞ")</f>
        <v>#REF!</v>
      </c>
      <c r="BE424" s="2" t="e">
        <f>#REF!-BC424</f>
        <v>#REF!</v>
      </c>
      <c r="BF424" s="2">
        <v>0</v>
      </c>
      <c r="BH424" s="2">
        <v>1</v>
      </c>
      <c r="BJ424" s="2">
        <v>7</v>
      </c>
      <c r="BL424" s="7" t="e">
        <f>#REF!*14</f>
        <v>#REF!</v>
      </c>
      <c r="BM424" s="9"/>
      <c r="BN424" s="8"/>
      <c r="BO424" s="13"/>
      <c r="BP424" s="13"/>
      <c r="BQ424" s="13"/>
      <c r="BR424" s="13"/>
      <c r="BS424" s="13"/>
      <c r="BT424" s="10"/>
      <c r="BU424" s="11"/>
      <c r="BV424" s="12"/>
      <c r="CC424" s="41"/>
      <c r="CD424" s="41"/>
      <c r="CE424" s="41"/>
      <c r="CF424" s="42"/>
      <c r="CG424" s="42"/>
      <c r="CH424" s="42"/>
      <c r="CI424" s="42"/>
      <c r="CJ424" s="42"/>
      <c r="CK424" s="42"/>
    </row>
    <row r="425" spans="1:89" hidden="1" x14ac:dyDescent="0.25">
      <c r="A425" s="2" t="s">
        <v>139</v>
      </c>
      <c r="B425" s="2" t="s">
        <v>132</v>
      </c>
      <c r="C425" s="2" t="s">
        <v>132</v>
      </c>
      <c r="D425" s="4" t="s">
        <v>60</v>
      </c>
      <c r="E425" s="4" t="s">
        <v>60</v>
      </c>
      <c r="F425" s="5" t="e">
        <f>IF(AZ425="S",
IF(#REF!+BH425=2012,
IF(#REF!=1,"12-13/1",
IF(#REF!=2,"12-13/2",
IF(#REF!=3,"13-14/1",
IF(#REF!=4,"13-14/2","Hata1")))),
IF(#REF!+BH425=2013,
IF(#REF!=1,"13-14/1",
IF(#REF!=2,"13-14/2",
IF(#REF!=3,"14-15/1",
IF(#REF!=4,"14-15/2","Hata2")))),
IF(#REF!+BH425=2014,
IF(#REF!=1,"14-15/1",
IF(#REF!=2,"14-15/2",
IF(#REF!=3,"15-16/1",
IF(#REF!=4,"15-16/2","Hata3")))),
IF(#REF!+BH425=2015,
IF(#REF!=1,"15-16/1",
IF(#REF!=2,"15-16/2",
IF(#REF!=3,"16-17/1",
IF(#REF!=4,"16-17/2","Hata4")))),
IF(#REF!+BH425=2016,
IF(#REF!=1,"16-17/1",
IF(#REF!=2,"16-17/2",
IF(#REF!=3,"17-18/1",
IF(#REF!=4,"17-18/2","Hata5")))),
IF(#REF!+BH425=2017,
IF(#REF!=1,"17-18/1",
IF(#REF!=2,"17-18/2",
IF(#REF!=3,"18-19/1",
IF(#REF!=4,"18-19/2","Hata6")))),
IF(#REF!+BH425=2018,
IF(#REF!=1,"18-19/1",
IF(#REF!=2,"18-19/2",
IF(#REF!=3,"19-20/1",
IF(#REF!=4,"19-20/2","Hata7")))),
IF(#REF!+BH425=2019,
IF(#REF!=1,"19-20/1",
IF(#REF!=2,"19-20/2",
IF(#REF!=3,"20-21/1",
IF(#REF!=4,"20-21/2","Hata8")))),
IF(#REF!+BH425=2020,
IF(#REF!=1,"20-21/1",
IF(#REF!=2,"20-21/2",
IF(#REF!=3,"21-22/1",
IF(#REF!=4,"21-22/2","Hata9")))),
IF(#REF!+BH425=2021,
IF(#REF!=1,"21-22/1",
IF(#REF!=2,"21-22/2",
IF(#REF!=3,"22-23/1",
IF(#REF!=4,"22-23/2","Hata10")))),
IF(#REF!+BH425=2022,
IF(#REF!=1,"22-23/1",
IF(#REF!=2,"22-23/2",
IF(#REF!=3,"23-24/1",
IF(#REF!=4,"23-24/2","Hata11")))),
IF(#REF!+BH425=2023,
IF(#REF!=1,"23-24/1",
IF(#REF!=2,"23-24/2",
IF(#REF!=3,"24-25/1",
IF(#REF!=4,"24-25/2","Hata12")))),
)))))))))))),
IF(AZ425="T",
IF(#REF!+BH425=2012,
IF(#REF!=1,"12-13/1",
IF(#REF!=2,"12-13/2",
IF(#REF!=3,"12-13/3",
IF(#REF!=4,"13-14/1",
IF(#REF!=5,"13-14/2",
IF(#REF!=6,"13-14/3","Hata1")))))),
IF(#REF!+BH425=2013,
IF(#REF!=1,"13-14/1",
IF(#REF!=2,"13-14/2",
IF(#REF!=3,"13-14/3",
IF(#REF!=4,"14-15/1",
IF(#REF!=5,"14-15/2",
IF(#REF!=6,"14-15/3","Hata2")))))),
IF(#REF!+BH425=2014,
IF(#REF!=1,"14-15/1",
IF(#REF!=2,"14-15/2",
IF(#REF!=3,"14-15/3",
IF(#REF!=4,"15-16/1",
IF(#REF!=5,"15-16/2",
IF(#REF!=6,"15-16/3","Hata3")))))),
IF(AND(#REF!+#REF!&gt;2014,#REF!+#REF!&lt;2015,BH425=1),
IF(#REF!=0.1,"14-15/0.1",
IF(#REF!=0.2,"14-15/0.2",
IF(#REF!=0.3,"14-15/0.3","Hata4"))),
IF(#REF!+BH425=2015,
IF(#REF!=1,"15-16/1",
IF(#REF!=2,"15-16/2",
IF(#REF!=3,"15-16/3",
IF(#REF!=4,"16-17/1",
IF(#REF!=5,"16-17/2",
IF(#REF!=6,"16-17/3","Hata5")))))),
IF(#REF!+BH425=2016,
IF(#REF!=1,"16-17/1",
IF(#REF!=2,"16-17/2",
IF(#REF!=3,"16-17/3",
IF(#REF!=4,"17-18/1",
IF(#REF!=5,"17-18/2",
IF(#REF!=6,"17-18/3","Hata6")))))),
IF(#REF!+BH425=2017,
IF(#REF!=1,"17-18/1",
IF(#REF!=2,"17-18/2",
IF(#REF!=3,"17-18/3",
IF(#REF!=4,"18-19/1",
IF(#REF!=5,"18-19/2",
IF(#REF!=6,"18-19/3","Hata7")))))),
IF(#REF!+BH425=2018,
IF(#REF!=1,"18-19/1",
IF(#REF!=2,"18-19/2",
IF(#REF!=3,"18-19/3",
IF(#REF!=4,"19-20/1",
IF(#REF!=5," 19-20/2",
IF(#REF!=6,"19-20/3","Hata8")))))),
IF(#REF!+BH425=2019,
IF(#REF!=1,"19-20/1",
IF(#REF!=2,"19-20/2",
IF(#REF!=3,"19-20/3",
IF(#REF!=4,"20-21/1",
IF(#REF!=5,"20-21/2",
IF(#REF!=6,"20-21/3","Hata9")))))),
IF(#REF!+BH425=2020,
IF(#REF!=1,"20-21/1",
IF(#REF!=2,"20-21/2",
IF(#REF!=3,"20-21/3",
IF(#REF!=4,"21-22/1",
IF(#REF!=5,"21-22/2",
IF(#REF!=6,"21-22/3","Hata10")))))),
IF(#REF!+BH425=2021,
IF(#REF!=1,"21-22/1",
IF(#REF!=2,"21-22/2",
IF(#REF!=3,"21-22/3",
IF(#REF!=4,"22-23/1",
IF(#REF!=5,"22-23/2",
IF(#REF!=6,"22-23/3","Hata11")))))),
IF(#REF!+BH425=2022,
IF(#REF!=1,"22-23/1",
IF(#REF!=2,"22-23/2",
IF(#REF!=3,"22-23/3",
IF(#REF!=4,"23-24/1",
IF(#REF!=5,"23-24/2",
IF(#REF!=6,"23-24/3","Hata12")))))),
IF(#REF!+BH425=2023,
IF(#REF!=1,"23-24/1",
IF(#REF!=2,"23-24/2",
IF(#REF!=3,"23-24/3",
IF(#REF!=4,"24-25/1",
IF(#REF!=5,"24-25/2",
IF(#REF!=6,"24-25/3","Hata13")))))),
))))))))))))))
)</f>
        <v>#REF!</v>
      </c>
      <c r="G425" s="4"/>
      <c r="H425" s="2" t="s">
        <v>160</v>
      </c>
      <c r="I425" s="2">
        <v>54679</v>
      </c>
      <c r="J425" s="2" t="s">
        <v>62</v>
      </c>
      <c r="O425" s="2" t="s">
        <v>135</v>
      </c>
      <c r="P425" s="2" t="s">
        <v>135</v>
      </c>
      <c r="Q425" s="5">
        <v>7</v>
      </c>
      <c r="R425" s="2">
        <f>VLOOKUP($Q425,[1]sistem!$I$3:$L$10,2,FALSE)</f>
        <v>0</v>
      </c>
      <c r="S425" s="2">
        <f>VLOOKUP($Q425,[1]sistem!$I$3:$L$10,3,FALSE)</f>
        <v>1</v>
      </c>
      <c r="T425" s="2">
        <f>VLOOKUP($Q425,[1]sistem!$I$3:$L$10,4,FALSE)</f>
        <v>1</v>
      </c>
      <c r="U425" s="2" t="e">
        <f>VLOOKUP($AZ425,[1]sistem!$I$13:$L$14,2,FALSE)*#REF!</f>
        <v>#REF!</v>
      </c>
      <c r="V425" s="2" t="e">
        <f>VLOOKUP($AZ425,[1]sistem!$I$13:$L$14,3,FALSE)*#REF!</f>
        <v>#REF!</v>
      </c>
      <c r="W425" s="2" t="e">
        <f>VLOOKUP($AZ425,[1]sistem!$I$13:$L$14,4,FALSE)*#REF!</f>
        <v>#REF!</v>
      </c>
      <c r="X425" s="2" t="e">
        <f t="shared" si="129"/>
        <v>#REF!</v>
      </c>
      <c r="Y425" s="2" t="e">
        <f t="shared" si="130"/>
        <v>#REF!</v>
      </c>
      <c r="Z425" s="2" t="e">
        <f t="shared" si="131"/>
        <v>#REF!</v>
      </c>
      <c r="AA425" s="2" t="e">
        <f t="shared" si="132"/>
        <v>#REF!</v>
      </c>
      <c r="AB425" s="2">
        <f>VLOOKUP(AZ425,[1]sistem!$I$18:$J$19,2,FALSE)</f>
        <v>14</v>
      </c>
      <c r="AC425" s="2">
        <v>0.25</v>
      </c>
      <c r="AD425" s="2">
        <f>VLOOKUP($Q425,[1]sistem!$I$3:$M$10,5,FALSE)</f>
        <v>1</v>
      </c>
      <c r="AG425" s="2" t="e">
        <f>(#REF!+#REF!)*AB425</f>
        <v>#REF!</v>
      </c>
      <c r="AH425" s="2">
        <f>VLOOKUP($Q425,[1]sistem!$I$3:$N$10,6,FALSE)</f>
        <v>2</v>
      </c>
      <c r="AI425" s="2">
        <v>2</v>
      </c>
      <c r="AJ425" s="2">
        <f t="shared" si="133"/>
        <v>4</v>
      </c>
      <c r="AK425" s="2">
        <f>VLOOKUP($AZ425,[1]sistem!$I$18:$K$19,3,FALSE)</f>
        <v>14</v>
      </c>
      <c r="AL425" s="2" t="e">
        <f>AK425*#REF!</f>
        <v>#REF!</v>
      </c>
      <c r="AM425" s="2" t="e">
        <f t="shared" si="134"/>
        <v>#REF!</v>
      </c>
      <c r="AN425" s="2">
        <f t="shared" si="144"/>
        <v>25</v>
      </c>
      <c r="AO425" s="2" t="e">
        <f t="shared" si="135"/>
        <v>#REF!</v>
      </c>
      <c r="AP425" s="2" t="e">
        <f>ROUND(AO425-#REF!,0)</f>
        <v>#REF!</v>
      </c>
      <c r="AQ425" s="2">
        <f>IF(AZ425="s",IF(Q425=0,0,
IF(Q425=1,#REF!*4*4,
IF(Q425=2,0,
IF(Q425=3,#REF!*4*2,
IF(Q425=4,0,
IF(Q425=5,0,
IF(Q425=6,0,
IF(Q425=7,0)))))))),
IF(AZ425="t",
IF(Q425=0,0,
IF(Q425=1,#REF!*4*4*0.8,
IF(Q425=2,0,
IF(Q425=3,#REF!*4*2*0.8,
IF(Q425=4,0,
IF(Q425=5,0,
IF(Q425=6,0,
IF(Q425=7,0))))))))))</f>
        <v>0</v>
      </c>
      <c r="AR425" s="2" t="e">
        <f>IF(AZ425="s",
IF(Q425=0,0,
IF(Q425=1,0,
IF(Q425=2,#REF!*4*2,
IF(Q425=3,#REF!*4,
IF(Q425=4,#REF!*4,
IF(Q425=5,0,
IF(Q425=6,0,
IF(Q425=7,#REF!*4)))))))),
IF(AZ425="t",
IF(Q425=0,0,
IF(Q425=1,0,
IF(Q425=2,#REF!*4*2*0.8,
IF(Q425=3,#REF!*4*0.8,
IF(Q425=4,#REF!*4*0.8,
IF(Q425=5,0,
IF(Q425=6,0,
IF(Q425=7,#REF!*4))))))))))</f>
        <v>#REF!</v>
      </c>
      <c r="AS425" s="2" t="e">
        <f>IF(AZ425="s",
IF(Q425=0,0,
IF(Q425=1,#REF!*2,
IF(Q425=2,#REF!*2,
IF(Q425=3,#REF!*2,
IF(Q425=4,#REF!*2,
IF(Q425=5,#REF!*2,
IF(Q425=6,#REF!*2,
IF(Q425=7,#REF!*2)))))))),
IF(AZ425="t",
IF(Q425=0,#REF!*2*0.8,
IF(Q425=1,#REF!*2*0.8,
IF(Q425=2,#REF!*2*0.8,
IF(Q425=3,#REF!*2*0.8,
IF(Q425=4,#REF!*2*0.8,
IF(Q425=5,#REF!*2*0.8,
IF(Q425=6,#REF!*1*0.8,
IF(Q425=7,#REF!*2))))))))))</f>
        <v>#REF!</v>
      </c>
      <c r="AT425" s="2" t="e">
        <f t="shared" si="136"/>
        <v>#REF!</v>
      </c>
      <c r="AU425" s="2" t="e">
        <f>IF(AZ425="s",
IF(Q425=0,0,
IF(Q425=1,(14-2)*(#REF!+#REF!)/4*4,
IF(Q425=2,(14-2)*(#REF!+#REF!)/4*2,
IF(Q425=3,(14-2)*(#REF!+#REF!)/4*3,
IF(Q425=4,(14-2)*(#REF!+#REF!)/4,
IF(Q425=5,(14-2)*#REF!/4,
IF(Q425=6,0,
IF(Q425=7,(14)*#REF!)))))))),
IF(AZ425="t",
IF(Q425=0,0,
IF(Q425=1,(11-2)*(#REF!+#REF!)/4*4,
IF(Q425=2,(11-2)*(#REF!+#REF!)/4*2,
IF(Q425=3,(11-2)*(#REF!+#REF!)/4*3,
IF(Q425=4,(11-2)*(#REF!+#REF!)/4,
IF(Q425=5,(11-2)*#REF!/4,
IF(Q425=6,0,
IF(Q425=7,(11)*#REF!))))))))))</f>
        <v>#REF!</v>
      </c>
      <c r="AV425" s="2" t="e">
        <f t="shared" si="137"/>
        <v>#REF!</v>
      </c>
      <c r="AW425" s="2">
        <f t="shared" si="138"/>
        <v>8</v>
      </c>
      <c r="AX425" s="2">
        <f t="shared" si="139"/>
        <v>4</v>
      </c>
      <c r="AY425" s="2" t="e">
        <f t="shared" si="140"/>
        <v>#REF!</v>
      </c>
      <c r="AZ425" s="2" t="s">
        <v>63</v>
      </c>
      <c r="BA425" s="2">
        <f>IF(BG425="A",0,IF(AZ425="s",14*#REF!,IF(AZ425="T",11*#REF!,"HATA")))</f>
        <v>0</v>
      </c>
      <c r="BB425" s="2" t="e">
        <f t="shared" si="141"/>
        <v>#REF!</v>
      </c>
      <c r="BC425" s="2" t="e">
        <f t="shared" si="142"/>
        <v>#REF!</v>
      </c>
      <c r="BD425" s="2" t="e">
        <f>IF(BC425-#REF!=0,"DOĞRU","YANLIŞ")</f>
        <v>#REF!</v>
      </c>
      <c r="BE425" s="2" t="e">
        <f>#REF!-BC425</f>
        <v>#REF!</v>
      </c>
      <c r="BF425" s="2">
        <v>0</v>
      </c>
      <c r="BG425" s="2" t="s">
        <v>110</v>
      </c>
      <c r="BH425" s="2">
        <v>1</v>
      </c>
      <c r="BJ425" s="2">
        <v>7</v>
      </c>
      <c r="BL425" s="7" t="e">
        <f>#REF!*14</f>
        <v>#REF!</v>
      </c>
      <c r="BM425" s="9"/>
      <c r="BN425" s="8"/>
      <c r="BO425" s="13"/>
      <c r="BP425" s="13"/>
      <c r="BQ425" s="13"/>
      <c r="BR425" s="13"/>
      <c r="BS425" s="13"/>
      <c r="BT425" s="10"/>
      <c r="BU425" s="11"/>
      <c r="BV425" s="12"/>
      <c r="CC425" s="41"/>
      <c r="CD425" s="41"/>
      <c r="CE425" s="41"/>
      <c r="CF425" s="42"/>
      <c r="CG425" s="42"/>
      <c r="CH425" s="42"/>
      <c r="CI425" s="42"/>
      <c r="CJ425" s="42"/>
      <c r="CK425" s="42"/>
    </row>
    <row r="426" spans="1:89" hidden="1" x14ac:dyDescent="0.25">
      <c r="A426" s="2" t="s">
        <v>322</v>
      </c>
      <c r="B426" s="2" t="s">
        <v>323</v>
      </c>
      <c r="C426" s="2" t="s">
        <v>323</v>
      </c>
      <c r="D426" s="4" t="s">
        <v>60</v>
      </c>
      <c r="E426" s="4" t="s">
        <v>60</v>
      </c>
      <c r="F426" s="5" t="e">
        <f>IF(AZ426="S",
IF(#REF!+BH426=2012,
IF(#REF!=1,"12-13/1",
IF(#REF!=2,"12-13/2",
IF(#REF!=3,"13-14/1",
IF(#REF!=4,"13-14/2","Hata1")))),
IF(#REF!+BH426=2013,
IF(#REF!=1,"13-14/1",
IF(#REF!=2,"13-14/2",
IF(#REF!=3,"14-15/1",
IF(#REF!=4,"14-15/2","Hata2")))),
IF(#REF!+BH426=2014,
IF(#REF!=1,"14-15/1",
IF(#REF!=2,"14-15/2",
IF(#REF!=3,"15-16/1",
IF(#REF!=4,"15-16/2","Hata3")))),
IF(#REF!+BH426=2015,
IF(#REF!=1,"15-16/1",
IF(#REF!=2,"15-16/2",
IF(#REF!=3,"16-17/1",
IF(#REF!=4,"16-17/2","Hata4")))),
IF(#REF!+BH426=2016,
IF(#REF!=1,"16-17/1",
IF(#REF!=2,"16-17/2",
IF(#REF!=3,"17-18/1",
IF(#REF!=4,"17-18/2","Hata5")))),
IF(#REF!+BH426=2017,
IF(#REF!=1,"17-18/1",
IF(#REF!=2,"17-18/2",
IF(#REF!=3,"18-19/1",
IF(#REF!=4,"18-19/2","Hata6")))),
IF(#REF!+BH426=2018,
IF(#REF!=1,"18-19/1",
IF(#REF!=2,"18-19/2",
IF(#REF!=3,"19-20/1",
IF(#REF!=4,"19-20/2","Hata7")))),
IF(#REF!+BH426=2019,
IF(#REF!=1,"19-20/1",
IF(#REF!=2,"19-20/2",
IF(#REF!=3,"20-21/1",
IF(#REF!=4,"20-21/2","Hata8")))),
IF(#REF!+BH426=2020,
IF(#REF!=1,"20-21/1",
IF(#REF!=2,"20-21/2",
IF(#REF!=3,"21-22/1",
IF(#REF!=4,"21-22/2","Hata9")))),
IF(#REF!+BH426=2021,
IF(#REF!=1,"21-22/1",
IF(#REF!=2,"21-22/2",
IF(#REF!=3,"22-23/1",
IF(#REF!=4,"22-23/2","Hata10")))),
IF(#REF!+BH426=2022,
IF(#REF!=1,"22-23/1",
IF(#REF!=2,"22-23/2",
IF(#REF!=3,"23-24/1",
IF(#REF!=4,"23-24/2","Hata11")))),
IF(#REF!+BH426=2023,
IF(#REF!=1,"23-24/1",
IF(#REF!=2,"23-24/2",
IF(#REF!=3,"24-25/1",
IF(#REF!=4,"24-25/2","Hata12")))),
)))))))))))),
IF(AZ426="T",
IF(#REF!+BH426=2012,
IF(#REF!=1,"12-13/1",
IF(#REF!=2,"12-13/2",
IF(#REF!=3,"12-13/3",
IF(#REF!=4,"13-14/1",
IF(#REF!=5,"13-14/2",
IF(#REF!=6,"13-14/3","Hata1")))))),
IF(#REF!+BH426=2013,
IF(#REF!=1,"13-14/1",
IF(#REF!=2,"13-14/2",
IF(#REF!=3,"13-14/3",
IF(#REF!=4,"14-15/1",
IF(#REF!=5,"14-15/2",
IF(#REF!=6,"14-15/3","Hata2")))))),
IF(#REF!+BH426=2014,
IF(#REF!=1,"14-15/1",
IF(#REF!=2,"14-15/2",
IF(#REF!=3,"14-15/3",
IF(#REF!=4,"15-16/1",
IF(#REF!=5,"15-16/2",
IF(#REF!=6,"15-16/3","Hata3")))))),
IF(AND(#REF!+#REF!&gt;2014,#REF!+#REF!&lt;2015,BH426=1),
IF(#REF!=0.1,"14-15/0.1",
IF(#REF!=0.2,"14-15/0.2",
IF(#REF!=0.3,"14-15/0.3","Hata4"))),
IF(#REF!+BH426=2015,
IF(#REF!=1,"15-16/1",
IF(#REF!=2,"15-16/2",
IF(#REF!=3,"15-16/3",
IF(#REF!=4,"16-17/1",
IF(#REF!=5,"16-17/2",
IF(#REF!=6,"16-17/3","Hata5")))))),
IF(#REF!+BH426=2016,
IF(#REF!=1,"16-17/1",
IF(#REF!=2,"16-17/2",
IF(#REF!=3,"16-17/3",
IF(#REF!=4,"17-18/1",
IF(#REF!=5,"17-18/2",
IF(#REF!=6,"17-18/3","Hata6")))))),
IF(#REF!+BH426=2017,
IF(#REF!=1,"17-18/1",
IF(#REF!=2,"17-18/2",
IF(#REF!=3,"17-18/3",
IF(#REF!=4,"18-19/1",
IF(#REF!=5,"18-19/2",
IF(#REF!=6,"18-19/3","Hata7")))))),
IF(#REF!+BH426=2018,
IF(#REF!=1,"18-19/1",
IF(#REF!=2,"18-19/2",
IF(#REF!=3,"18-19/3",
IF(#REF!=4,"19-20/1",
IF(#REF!=5," 19-20/2",
IF(#REF!=6,"19-20/3","Hata8")))))),
IF(#REF!+BH426=2019,
IF(#REF!=1,"19-20/1",
IF(#REF!=2,"19-20/2",
IF(#REF!=3,"19-20/3",
IF(#REF!=4,"20-21/1",
IF(#REF!=5,"20-21/2",
IF(#REF!=6,"20-21/3","Hata9")))))),
IF(#REF!+BH426=2020,
IF(#REF!=1,"20-21/1",
IF(#REF!=2,"20-21/2",
IF(#REF!=3,"20-21/3",
IF(#REF!=4,"21-22/1",
IF(#REF!=5,"21-22/2",
IF(#REF!=6,"21-22/3","Hata10")))))),
IF(#REF!+BH426=2021,
IF(#REF!=1,"21-22/1",
IF(#REF!=2,"21-22/2",
IF(#REF!=3,"21-22/3",
IF(#REF!=4,"22-23/1",
IF(#REF!=5,"22-23/2",
IF(#REF!=6,"22-23/3","Hata11")))))),
IF(#REF!+BH426=2022,
IF(#REF!=1,"22-23/1",
IF(#REF!=2,"22-23/2",
IF(#REF!=3,"22-23/3",
IF(#REF!=4,"23-24/1",
IF(#REF!=5,"23-24/2",
IF(#REF!=6,"23-24/3","Hata12")))))),
IF(#REF!+BH426=2023,
IF(#REF!=1,"23-24/1",
IF(#REF!=2,"23-24/2",
IF(#REF!=3,"23-24/3",
IF(#REF!=4,"24-25/1",
IF(#REF!=5,"24-25/2",
IF(#REF!=6,"24-25/3","Hata13")))))),
))))))))))))))
)</f>
        <v>#REF!</v>
      </c>
      <c r="G426" s="4"/>
      <c r="H426" s="2" t="s">
        <v>160</v>
      </c>
      <c r="I426" s="2">
        <v>54679</v>
      </c>
      <c r="J426" s="2" t="s">
        <v>62</v>
      </c>
      <c r="O426" s="2" t="s">
        <v>324</v>
      </c>
      <c r="P426" s="2" t="s">
        <v>324</v>
      </c>
      <c r="Q426" s="5">
        <v>2</v>
      </c>
      <c r="R426" s="2">
        <f>VLOOKUP($Q426,[1]sistem!$I$3:$L$10,2,FALSE)</f>
        <v>0</v>
      </c>
      <c r="S426" s="2">
        <f>VLOOKUP($Q426,[1]sistem!$I$3:$L$10,3,FALSE)</f>
        <v>2</v>
      </c>
      <c r="T426" s="2">
        <f>VLOOKUP($Q426,[1]sistem!$I$3:$L$10,4,FALSE)</f>
        <v>1</v>
      </c>
      <c r="U426" s="2" t="e">
        <f>VLOOKUP($AZ426,[1]sistem!$I$13:$L$14,2,FALSE)*#REF!</f>
        <v>#REF!</v>
      </c>
      <c r="V426" s="2" t="e">
        <f>VLOOKUP($AZ426,[1]sistem!$I$13:$L$14,3,FALSE)*#REF!</f>
        <v>#REF!</v>
      </c>
      <c r="W426" s="2" t="e">
        <f>VLOOKUP($AZ426,[1]sistem!$I$13:$L$14,4,FALSE)*#REF!</f>
        <v>#REF!</v>
      </c>
      <c r="X426" s="2" t="e">
        <f t="shared" si="129"/>
        <v>#REF!</v>
      </c>
      <c r="Y426" s="2" t="e">
        <f t="shared" si="130"/>
        <v>#REF!</v>
      </c>
      <c r="Z426" s="2" t="e">
        <f t="shared" si="131"/>
        <v>#REF!</v>
      </c>
      <c r="AA426" s="2" t="e">
        <f t="shared" si="132"/>
        <v>#REF!</v>
      </c>
      <c r="AB426" s="2">
        <f>VLOOKUP(AZ426,[1]sistem!$I$18:$J$19,2,FALSE)</f>
        <v>14</v>
      </c>
      <c r="AC426" s="2">
        <v>0.25</v>
      </c>
      <c r="AD426" s="2">
        <f>VLOOKUP($Q426,[1]sistem!$I$3:$M$10,5,FALSE)</f>
        <v>2</v>
      </c>
      <c r="AE426" s="2">
        <v>1</v>
      </c>
      <c r="AG426" s="2">
        <f>AE426*AK426</f>
        <v>14</v>
      </c>
      <c r="AH426" s="2">
        <f>VLOOKUP($Q426,[1]sistem!$I$3:$N$10,6,FALSE)</f>
        <v>3</v>
      </c>
      <c r="AI426" s="2">
        <v>2</v>
      </c>
      <c r="AJ426" s="2">
        <f t="shared" si="133"/>
        <v>6</v>
      </c>
      <c r="AK426" s="2">
        <f>VLOOKUP($AZ426,[1]sistem!$I$18:$K$19,3,FALSE)</f>
        <v>14</v>
      </c>
      <c r="AL426" s="2" t="e">
        <f>AK426*#REF!</f>
        <v>#REF!</v>
      </c>
      <c r="AM426" s="2" t="e">
        <f t="shared" si="134"/>
        <v>#REF!</v>
      </c>
      <c r="AN426" s="2">
        <f t="shared" si="144"/>
        <v>25</v>
      </c>
      <c r="AO426" s="2" t="e">
        <f t="shared" si="135"/>
        <v>#REF!</v>
      </c>
      <c r="AP426" s="2" t="e">
        <f>ROUND(AO426-#REF!,0)</f>
        <v>#REF!</v>
      </c>
      <c r="AQ426" s="2">
        <f>IF(AZ426="s",IF(Q426=0,0,
IF(Q426=1,#REF!*4*4,
IF(Q426=2,0,
IF(Q426=3,#REF!*4*2,
IF(Q426=4,0,
IF(Q426=5,0,
IF(Q426=6,0,
IF(Q426=7,0)))))))),
IF(AZ426="t",
IF(Q426=0,0,
IF(Q426=1,#REF!*4*4*0.8,
IF(Q426=2,0,
IF(Q426=3,#REF!*4*2*0.8,
IF(Q426=4,0,
IF(Q426=5,0,
IF(Q426=6,0,
IF(Q426=7,0))))))))))</f>
        <v>0</v>
      </c>
      <c r="AR426" s="2" t="e">
        <f>IF(AZ426="s",
IF(Q426=0,0,
IF(Q426=1,0,
IF(Q426=2,#REF!*4*2,
IF(Q426=3,#REF!*4,
IF(Q426=4,#REF!*4,
IF(Q426=5,0,
IF(Q426=6,0,
IF(Q426=7,#REF!*4)))))))),
IF(AZ426="t",
IF(Q426=0,0,
IF(Q426=1,0,
IF(Q426=2,#REF!*4*2*0.8,
IF(Q426=3,#REF!*4*0.8,
IF(Q426=4,#REF!*4*0.8,
IF(Q426=5,0,
IF(Q426=6,0,
IF(Q426=7,#REF!*4))))))))))</f>
        <v>#REF!</v>
      </c>
      <c r="AS426" s="2" t="e">
        <f>IF(AZ426="s",
IF(Q426=0,0,
IF(Q426=1,#REF!*2,
IF(Q426=2,#REF!*2,
IF(Q426=3,#REF!*2,
IF(Q426=4,#REF!*2,
IF(Q426=5,#REF!*2,
IF(Q426=6,#REF!*2,
IF(Q426=7,#REF!*2)))))))),
IF(AZ426="t",
IF(Q426=0,#REF!*2*0.8,
IF(Q426=1,#REF!*2*0.8,
IF(Q426=2,#REF!*2*0.8,
IF(Q426=3,#REF!*2*0.8,
IF(Q426=4,#REF!*2*0.8,
IF(Q426=5,#REF!*2*0.8,
IF(Q426=6,#REF!*1*0.8,
IF(Q426=7,#REF!*2))))))))))</f>
        <v>#REF!</v>
      </c>
      <c r="AT426" s="2" t="e">
        <f t="shared" si="136"/>
        <v>#REF!</v>
      </c>
      <c r="AU426" s="2" t="e">
        <f>IF(AZ426="s",
IF(Q426=0,0,
IF(Q426=1,(14-2)*(#REF!+#REF!)/4*4,
IF(Q426=2,(14-2)*(#REF!+#REF!)/4*2,
IF(Q426=3,(14-2)*(#REF!+#REF!)/4*3,
IF(Q426=4,(14-2)*(#REF!+#REF!)/4,
IF(Q426=5,(14-2)*#REF!/4,
IF(Q426=6,0,
IF(Q426=7,(14)*#REF!)))))))),
IF(AZ426="t",
IF(Q426=0,0,
IF(Q426=1,(11-2)*(#REF!+#REF!)/4*4,
IF(Q426=2,(11-2)*(#REF!+#REF!)/4*2,
IF(Q426=3,(11-2)*(#REF!+#REF!)/4*3,
IF(Q426=4,(11-2)*(#REF!+#REF!)/4,
IF(Q426=5,(11-2)*#REF!/4,
IF(Q426=6,0,
IF(Q426=7,(11)*#REF!))))))))))</f>
        <v>#REF!</v>
      </c>
      <c r="AV426" s="2" t="e">
        <f t="shared" si="137"/>
        <v>#REF!</v>
      </c>
      <c r="AW426" s="2">
        <f t="shared" si="138"/>
        <v>12</v>
      </c>
      <c r="AX426" s="2">
        <f t="shared" si="139"/>
        <v>6</v>
      </c>
      <c r="AY426" s="2" t="e">
        <f t="shared" si="140"/>
        <v>#REF!</v>
      </c>
      <c r="AZ426" s="2" t="s">
        <v>63</v>
      </c>
      <c r="BA426" s="2" t="e">
        <f>IF(BG426="A",0,IF(AZ426="s",14*#REF!,IF(AZ426="T",11*#REF!,"HATA")))</f>
        <v>#REF!</v>
      </c>
      <c r="BB426" s="2" t="e">
        <f t="shared" si="141"/>
        <v>#REF!</v>
      </c>
      <c r="BC426" s="2" t="e">
        <f t="shared" si="142"/>
        <v>#REF!</v>
      </c>
      <c r="BD426" s="2" t="e">
        <f>IF(BC426-#REF!=0,"DOĞRU","YANLIŞ")</f>
        <v>#REF!</v>
      </c>
      <c r="BE426" s="2" t="e">
        <f>#REF!-BC426</f>
        <v>#REF!</v>
      </c>
      <c r="BF426" s="2">
        <v>0</v>
      </c>
      <c r="BH426" s="2">
        <v>1</v>
      </c>
      <c r="BJ426" s="2">
        <v>2</v>
      </c>
      <c r="BL426" s="7" t="e">
        <f>#REF!*14</f>
        <v>#REF!</v>
      </c>
      <c r="BM426" s="9"/>
      <c r="BN426" s="8"/>
      <c r="BO426" s="13"/>
      <c r="BP426" s="13"/>
      <c r="BQ426" s="13"/>
      <c r="BR426" s="13"/>
      <c r="BS426" s="13"/>
      <c r="BT426" s="10"/>
      <c r="BU426" s="11"/>
      <c r="BV426" s="12"/>
      <c r="CC426" s="41"/>
      <c r="CD426" s="41"/>
      <c r="CE426" s="41"/>
      <c r="CF426" s="42"/>
      <c r="CG426" s="42"/>
      <c r="CH426" s="42"/>
      <c r="CI426" s="42"/>
      <c r="CJ426" s="42"/>
      <c r="CK426" s="42"/>
    </row>
    <row r="427" spans="1:89" hidden="1" x14ac:dyDescent="0.25">
      <c r="A427" s="2" t="s">
        <v>326</v>
      </c>
      <c r="B427" s="2" t="s">
        <v>327</v>
      </c>
      <c r="C427" s="2" t="s">
        <v>327</v>
      </c>
      <c r="D427" s="4" t="s">
        <v>60</v>
      </c>
      <c r="E427" s="4" t="s">
        <v>60</v>
      </c>
      <c r="F427" s="5" t="e">
        <f>IF(AZ427="S",
IF(#REF!+BH427=2012,
IF(#REF!=1,"12-13/1",
IF(#REF!=2,"12-13/2",
IF(#REF!=3,"13-14/1",
IF(#REF!=4,"13-14/2","Hata1")))),
IF(#REF!+BH427=2013,
IF(#REF!=1,"13-14/1",
IF(#REF!=2,"13-14/2",
IF(#REF!=3,"14-15/1",
IF(#REF!=4,"14-15/2","Hata2")))),
IF(#REF!+BH427=2014,
IF(#REF!=1,"14-15/1",
IF(#REF!=2,"14-15/2",
IF(#REF!=3,"15-16/1",
IF(#REF!=4,"15-16/2","Hata3")))),
IF(#REF!+BH427=2015,
IF(#REF!=1,"15-16/1",
IF(#REF!=2,"15-16/2",
IF(#REF!=3,"16-17/1",
IF(#REF!=4,"16-17/2","Hata4")))),
IF(#REF!+BH427=2016,
IF(#REF!=1,"16-17/1",
IF(#REF!=2,"16-17/2",
IF(#REF!=3,"17-18/1",
IF(#REF!=4,"17-18/2","Hata5")))),
IF(#REF!+BH427=2017,
IF(#REF!=1,"17-18/1",
IF(#REF!=2,"17-18/2",
IF(#REF!=3,"18-19/1",
IF(#REF!=4,"18-19/2","Hata6")))),
IF(#REF!+BH427=2018,
IF(#REF!=1,"18-19/1",
IF(#REF!=2,"18-19/2",
IF(#REF!=3,"19-20/1",
IF(#REF!=4,"19-20/2","Hata7")))),
IF(#REF!+BH427=2019,
IF(#REF!=1,"19-20/1",
IF(#REF!=2,"19-20/2",
IF(#REF!=3,"20-21/1",
IF(#REF!=4,"20-21/2","Hata8")))),
IF(#REF!+BH427=2020,
IF(#REF!=1,"20-21/1",
IF(#REF!=2,"20-21/2",
IF(#REF!=3,"21-22/1",
IF(#REF!=4,"21-22/2","Hata9")))),
IF(#REF!+BH427=2021,
IF(#REF!=1,"21-22/1",
IF(#REF!=2,"21-22/2",
IF(#REF!=3,"22-23/1",
IF(#REF!=4,"22-23/2","Hata10")))),
IF(#REF!+BH427=2022,
IF(#REF!=1,"22-23/1",
IF(#REF!=2,"22-23/2",
IF(#REF!=3,"23-24/1",
IF(#REF!=4,"23-24/2","Hata11")))),
IF(#REF!+BH427=2023,
IF(#REF!=1,"23-24/1",
IF(#REF!=2,"23-24/2",
IF(#REF!=3,"24-25/1",
IF(#REF!=4,"24-25/2","Hata12")))),
)))))))))))),
IF(AZ427="T",
IF(#REF!+BH427=2012,
IF(#REF!=1,"12-13/1",
IF(#REF!=2,"12-13/2",
IF(#REF!=3,"12-13/3",
IF(#REF!=4,"13-14/1",
IF(#REF!=5,"13-14/2",
IF(#REF!=6,"13-14/3","Hata1")))))),
IF(#REF!+BH427=2013,
IF(#REF!=1,"13-14/1",
IF(#REF!=2,"13-14/2",
IF(#REF!=3,"13-14/3",
IF(#REF!=4,"14-15/1",
IF(#REF!=5,"14-15/2",
IF(#REF!=6,"14-15/3","Hata2")))))),
IF(#REF!+BH427=2014,
IF(#REF!=1,"14-15/1",
IF(#REF!=2,"14-15/2",
IF(#REF!=3,"14-15/3",
IF(#REF!=4,"15-16/1",
IF(#REF!=5,"15-16/2",
IF(#REF!=6,"15-16/3","Hata3")))))),
IF(AND(#REF!+#REF!&gt;2014,#REF!+#REF!&lt;2015,BH427=1),
IF(#REF!=0.1,"14-15/0.1",
IF(#REF!=0.2,"14-15/0.2",
IF(#REF!=0.3,"14-15/0.3","Hata4"))),
IF(#REF!+BH427=2015,
IF(#REF!=1,"15-16/1",
IF(#REF!=2,"15-16/2",
IF(#REF!=3,"15-16/3",
IF(#REF!=4,"16-17/1",
IF(#REF!=5,"16-17/2",
IF(#REF!=6,"16-17/3","Hata5")))))),
IF(#REF!+BH427=2016,
IF(#REF!=1,"16-17/1",
IF(#REF!=2,"16-17/2",
IF(#REF!=3,"16-17/3",
IF(#REF!=4,"17-18/1",
IF(#REF!=5,"17-18/2",
IF(#REF!=6,"17-18/3","Hata6")))))),
IF(#REF!+BH427=2017,
IF(#REF!=1,"17-18/1",
IF(#REF!=2,"17-18/2",
IF(#REF!=3,"17-18/3",
IF(#REF!=4,"18-19/1",
IF(#REF!=5,"18-19/2",
IF(#REF!=6,"18-19/3","Hata7")))))),
IF(#REF!+BH427=2018,
IF(#REF!=1,"18-19/1",
IF(#REF!=2,"18-19/2",
IF(#REF!=3,"18-19/3",
IF(#REF!=4,"19-20/1",
IF(#REF!=5," 19-20/2",
IF(#REF!=6,"19-20/3","Hata8")))))),
IF(#REF!+BH427=2019,
IF(#REF!=1,"19-20/1",
IF(#REF!=2,"19-20/2",
IF(#REF!=3,"19-20/3",
IF(#REF!=4,"20-21/1",
IF(#REF!=5,"20-21/2",
IF(#REF!=6,"20-21/3","Hata9")))))),
IF(#REF!+BH427=2020,
IF(#REF!=1,"20-21/1",
IF(#REF!=2,"20-21/2",
IF(#REF!=3,"20-21/3",
IF(#REF!=4,"21-22/1",
IF(#REF!=5,"21-22/2",
IF(#REF!=6,"21-22/3","Hata10")))))),
IF(#REF!+BH427=2021,
IF(#REF!=1,"21-22/1",
IF(#REF!=2,"21-22/2",
IF(#REF!=3,"21-22/3",
IF(#REF!=4,"22-23/1",
IF(#REF!=5,"22-23/2",
IF(#REF!=6,"22-23/3","Hata11")))))),
IF(#REF!+BH427=2022,
IF(#REF!=1,"22-23/1",
IF(#REF!=2,"22-23/2",
IF(#REF!=3,"22-23/3",
IF(#REF!=4,"23-24/1",
IF(#REF!=5,"23-24/2",
IF(#REF!=6,"23-24/3","Hata12")))))),
IF(#REF!+BH427=2023,
IF(#REF!=1,"23-24/1",
IF(#REF!=2,"23-24/2",
IF(#REF!=3,"23-24/3",
IF(#REF!=4,"24-25/1",
IF(#REF!=5,"24-25/2",
IF(#REF!=6,"24-25/3","Hata13")))))),
))))))))))))))
)</f>
        <v>#REF!</v>
      </c>
      <c r="G427" s="4"/>
      <c r="H427" s="2" t="s">
        <v>160</v>
      </c>
      <c r="I427" s="2">
        <v>54679</v>
      </c>
      <c r="J427" s="2" t="s">
        <v>62</v>
      </c>
      <c r="O427" s="2" t="s">
        <v>328</v>
      </c>
      <c r="P427" s="2" t="s">
        <v>328</v>
      </c>
      <c r="Q427" s="5">
        <v>2</v>
      </c>
      <c r="R427" s="2">
        <f>VLOOKUP($Q427,[1]sistem!$I$3:$L$10,2,FALSE)</f>
        <v>0</v>
      </c>
      <c r="S427" s="2">
        <f>VLOOKUP($Q427,[1]sistem!$I$3:$L$10,3,FALSE)</f>
        <v>2</v>
      </c>
      <c r="T427" s="2">
        <f>VLOOKUP($Q427,[1]sistem!$I$3:$L$10,4,FALSE)</f>
        <v>1</v>
      </c>
      <c r="U427" s="2" t="e">
        <f>VLOOKUP($AZ427,[1]sistem!$I$13:$L$14,2,FALSE)*#REF!</f>
        <v>#REF!</v>
      </c>
      <c r="V427" s="2" t="e">
        <f>VLOOKUP($AZ427,[1]sistem!$I$13:$L$14,3,FALSE)*#REF!</f>
        <v>#REF!</v>
      </c>
      <c r="W427" s="2" t="e">
        <f>VLOOKUP($AZ427,[1]sistem!$I$13:$L$14,4,FALSE)*#REF!</f>
        <v>#REF!</v>
      </c>
      <c r="X427" s="2" t="e">
        <f t="shared" si="129"/>
        <v>#REF!</v>
      </c>
      <c r="Y427" s="2" t="e">
        <f t="shared" si="130"/>
        <v>#REF!</v>
      </c>
      <c r="Z427" s="2" t="e">
        <f t="shared" si="131"/>
        <v>#REF!</v>
      </c>
      <c r="AA427" s="2" t="e">
        <f t="shared" si="132"/>
        <v>#REF!</v>
      </c>
      <c r="AB427" s="2">
        <f>VLOOKUP(AZ427,[1]sistem!$I$18:$J$19,2,FALSE)</f>
        <v>14</v>
      </c>
      <c r="AC427" s="2">
        <v>0.25</v>
      </c>
      <c r="AD427" s="2">
        <f>VLOOKUP($Q427,[1]sistem!$I$3:$M$10,5,FALSE)</f>
        <v>2</v>
      </c>
      <c r="AE427" s="2">
        <v>0</v>
      </c>
      <c r="AG427" s="2">
        <f>AE427*AK427</f>
        <v>0</v>
      </c>
      <c r="AH427" s="2">
        <f>VLOOKUP($Q427,[1]sistem!$I$3:$N$10,6,FALSE)</f>
        <v>3</v>
      </c>
      <c r="AI427" s="2">
        <v>2</v>
      </c>
      <c r="AJ427" s="2">
        <f t="shared" si="133"/>
        <v>6</v>
      </c>
      <c r="AK427" s="2">
        <f>VLOOKUP($AZ427,[1]sistem!$I$18:$K$19,3,FALSE)</f>
        <v>14</v>
      </c>
      <c r="AL427" s="2" t="e">
        <f>AK427*#REF!</f>
        <v>#REF!</v>
      </c>
      <c r="AM427" s="2" t="e">
        <f t="shared" si="134"/>
        <v>#REF!</v>
      </c>
      <c r="AN427" s="2">
        <f t="shared" si="144"/>
        <v>25</v>
      </c>
      <c r="AO427" s="2" t="e">
        <f t="shared" si="135"/>
        <v>#REF!</v>
      </c>
      <c r="AP427" s="2" t="e">
        <f>ROUND(AO427-#REF!,0)</f>
        <v>#REF!</v>
      </c>
      <c r="AQ427" s="2">
        <f>IF(AZ427="s",IF(Q427=0,0,
IF(Q427=1,#REF!*4*4,
IF(Q427=2,0,
IF(Q427=3,#REF!*4*2,
IF(Q427=4,0,
IF(Q427=5,0,
IF(Q427=6,0,
IF(Q427=7,0)))))))),
IF(AZ427="t",
IF(Q427=0,0,
IF(Q427=1,#REF!*4*4*0.8,
IF(Q427=2,0,
IF(Q427=3,#REF!*4*2*0.8,
IF(Q427=4,0,
IF(Q427=5,0,
IF(Q427=6,0,
IF(Q427=7,0))))))))))</f>
        <v>0</v>
      </c>
      <c r="AR427" s="2" t="e">
        <f>IF(AZ427="s",
IF(Q427=0,0,
IF(Q427=1,0,
IF(Q427=2,#REF!*4*2,
IF(Q427=3,#REF!*4,
IF(Q427=4,#REF!*4,
IF(Q427=5,0,
IF(Q427=6,0,
IF(Q427=7,#REF!*4)))))))),
IF(AZ427="t",
IF(Q427=0,0,
IF(Q427=1,0,
IF(Q427=2,#REF!*4*2*0.8,
IF(Q427=3,#REF!*4*0.8,
IF(Q427=4,#REF!*4*0.8,
IF(Q427=5,0,
IF(Q427=6,0,
IF(Q427=7,#REF!*4))))))))))</f>
        <v>#REF!</v>
      </c>
      <c r="AS427" s="2" t="e">
        <f>IF(AZ427="s",
IF(Q427=0,0,
IF(Q427=1,#REF!*2,
IF(Q427=2,#REF!*2,
IF(Q427=3,#REF!*2,
IF(Q427=4,#REF!*2,
IF(Q427=5,#REF!*2,
IF(Q427=6,#REF!*2,
IF(Q427=7,#REF!*2)))))))),
IF(AZ427="t",
IF(Q427=0,#REF!*2*0.8,
IF(Q427=1,#REF!*2*0.8,
IF(Q427=2,#REF!*2*0.8,
IF(Q427=3,#REF!*2*0.8,
IF(Q427=4,#REF!*2*0.8,
IF(Q427=5,#REF!*2*0.8,
IF(Q427=6,#REF!*1*0.8,
IF(Q427=7,#REF!*2))))))))))</f>
        <v>#REF!</v>
      </c>
      <c r="AT427" s="2" t="e">
        <f t="shared" si="136"/>
        <v>#REF!</v>
      </c>
      <c r="AU427" s="2" t="e">
        <f>IF(AZ427="s",
IF(Q427=0,0,
IF(Q427=1,(14-2)*(#REF!+#REF!)/4*4,
IF(Q427=2,(14-2)*(#REF!+#REF!)/4*2,
IF(Q427=3,(14-2)*(#REF!+#REF!)/4*3,
IF(Q427=4,(14-2)*(#REF!+#REF!)/4,
IF(Q427=5,(14-2)*#REF!/4,
IF(Q427=6,0,
IF(Q427=7,(14)*#REF!)))))))),
IF(AZ427="t",
IF(Q427=0,0,
IF(Q427=1,(11-2)*(#REF!+#REF!)/4*4,
IF(Q427=2,(11-2)*(#REF!+#REF!)/4*2,
IF(Q427=3,(11-2)*(#REF!+#REF!)/4*3,
IF(Q427=4,(11-2)*(#REF!+#REF!)/4,
IF(Q427=5,(11-2)*#REF!/4,
IF(Q427=6,0,
IF(Q427=7,(11)*#REF!))))))))))</f>
        <v>#REF!</v>
      </c>
      <c r="AV427" s="2" t="e">
        <f t="shared" si="137"/>
        <v>#REF!</v>
      </c>
      <c r="AW427" s="2">
        <f t="shared" si="138"/>
        <v>12</v>
      </c>
      <c r="AX427" s="2">
        <f t="shared" si="139"/>
        <v>6</v>
      </c>
      <c r="AY427" s="2" t="e">
        <f t="shared" si="140"/>
        <v>#REF!</v>
      </c>
      <c r="AZ427" s="2" t="s">
        <v>63</v>
      </c>
      <c r="BA427" s="2" t="e">
        <f>IF(BG427="A",0,IF(AZ427="s",14*#REF!,IF(AZ427="T",11*#REF!,"HATA")))</f>
        <v>#REF!</v>
      </c>
      <c r="BB427" s="2" t="e">
        <f t="shared" si="141"/>
        <v>#REF!</v>
      </c>
      <c r="BC427" s="2" t="e">
        <f t="shared" si="142"/>
        <v>#REF!</v>
      </c>
      <c r="BD427" s="2" t="e">
        <f>IF(BC427-#REF!=0,"DOĞRU","YANLIŞ")</f>
        <v>#REF!</v>
      </c>
      <c r="BE427" s="2" t="e">
        <f>#REF!-BC427</f>
        <v>#REF!</v>
      </c>
      <c r="BF427" s="2">
        <v>0</v>
      </c>
      <c r="BH427" s="2">
        <v>1</v>
      </c>
      <c r="BJ427" s="2">
        <v>2</v>
      </c>
      <c r="BL427" s="7" t="e">
        <f>#REF!*14</f>
        <v>#REF!</v>
      </c>
      <c r="BM427" s="9"/>
      <c r="BN427" s="8"/>
      <c r="BO427" s="13"/>
      <c r="BP427" s="13"/>
      <c r="BQ427" s="13"/>
      <c r="BR427" s="13"/>
      <c r="BS427" s="13"/>
      <c r="BT427" s="10"/>
      <c r="BU427" s="11"/>
      <c r="BV427" s="12"/>
      <c r="CC427" s="41"/>
      <c r="CD427" s="41"/>
      <c r="CE427" s="41"/>
      <c r="CF427" s="42"/>
      <c r="CG427" s="42"/>
      <c r="CH427" s="42"/>
      <c r="CI427" s="42"/>
      <c r="CJ427" s="42"/>
      <c r="CK427" s="42"/>
    </row>
    <row r="428" spans="1:89" hidden="1" x14ac:dyDescent="0.25">
      <c r="A428" s="54" t="s">
        <v>245</v>
      </c>
      <c r="B428" s="54" t="s">
        <v>246</v>
      </c>
      <c r="C428" s="2" t="s">
        <v>246</v>
      </c>
      <c r="D428" s="4" t="s">
        <v>60</v>
      </c>
      <c r="E428" s="4" t="s">
        <v>60</v>
      </c>
      <c r="F428" s="5" t="e">
        <f>IF(AZ428="S",
IF(#REF!+BH428=2012,
IF(#REF!=1,"12-13/1",
IF(#REF!=2,"12-13/2",
IF(#REF!=3,"13-14/1",
IF(#REF!=4,"13-14/2","Hata1")))),
IF(#REF!+BH428=2013,
IF(#REF!=1,"13-14/1",
IF(#REF!=2,"13-14/2",
IF(#REF!=3,"14-15/1",
IF(#REF!=4,"14-15/2","Hata2")))),
IF(#REF!+BH428=2014,
IF(#REF!=1,"14-15/1",
IF(#REF!=2,"14-15/2",
IF(#REF!=3,"15-16/1",
IF(#REF!=4,"15-16/2","Hata3")))),
IF(#REF!+BH428=2015,
IF(#REF!=1,"15-16/1",
IF(#REF!=2,"15-16/2",
IF(#REF!=3,"16-17/1",
IF(#REF!=4,"16-17/2","Hata4")))),
IF(#REF!+BH428=2016,
IF(#REF!=1,"16-17/1",
IF(#REF!=2,"16-17/2",
IF(#REF!=3,"17-18/1",
IF(#REF!=4,"17-18/2","Hata5")))),
IF(#REF!+BH428=2017,
IF(#REF!=1,"17-18/1",
IF(#REF!=2,"17-18/2",
IF(#REF!=3,"18-19/1",
IF(#REF!=4,"18-19/2","Hata6")))),
IF(#REF!+BH428=2018,
IF(#REF!=1,"18-19/1",
IF(#REF!=2,"18-19/2",
IF(#REF!=3,"19-20/1",
IF(#REF!=4,"19-20/2","Hata7")))),
IF(#REF!+BH428=2019,
IF(#REF!=1,"19-20/1",
IF(#REF!=2,"19-20/2",
IF(#REF!=3,"20-21/1",
IF(#REF!=4,"20-21/2","Hata8")))),
IF(#REF!+BH428=2020,
IF(#REF!=1,"20-21/1",
IF(#REF!=2,"20-21/2",
IF(#REF!=3,"21-22/1",
IF(#REF!=4,"21-22/2","Hata9")))),
IF(#REF!+BH428=2021,
IF(#REF!=1,"21-22/1",
IF(#REF!=2,"21-22/2",
IF(#REF!=3,"22-23/1",
IF(#REF!=4,"22-23/2","Hata10")))),
IF(#REF!+BH428=2022,
IF(#REF!=1,"22-23/1",
IF(#REF!=2,"22-23/2",
IF(#REF!=3,"23-24/1",
IF(#REF!=4,"23-24/2","Hata11")))),
IF(#REF!+BH428=2023,
IF(#REF!=1,"23-24/1",
IF(#REF!=2,"23-24/2",
IF(#REF!=3,"24-25/1",
IF(#REF!=4,"24-25/2","Hata12")))),
)))))))))))),
IF(AZ428="T",
IF(#REF!+BH428=2012,
IF(#REF!=1,"12-13/1",
IF(#REF!=2,"12-13/2",
IF(#REF!=3,"12-13/3",
IF(#REF!=4,"13-14/1",
IF(#REF!=5,"13-14/2",
IF(#REF!=6,"13-14/3","Hata1")))))),
IF(#REF!+BH428=2013,
IF(#REF!=1,"13-14/1",
IF(#REF!=2,"13-14/2",
IF(#REF!=3,"13-14/3",
IF(#REF!=4,"14-15/1",
IF(#REF!=5,"14-15/2",
IF(#REF!=6,"14-15/3","Hata2")))))),
IF(#REF!+BH428=2014,
IF(#REF!=1,"14-15/1",
IF(#REF!=2,"14-15/2",
IF(#REF!=3,"14-15/3",
IF(#REF!=4,"15-16/1",
IF(#REF!=5,"15-16/2",
IF(#REF!=6,"15-16/3","Hata3")))))),
IF(AND(#REF!+#REF!&gt;2014,#REF!+#REF!&lt;2015,BH428=1),
IF(#REF!=0.1,"14-15/0.1",
IF(#REF!=0.2,"14-15/0.2",
IF(#REF!=0.3,"14-15/0.3","Hata4"))),
IF(#REF!+BH428=2015,
IF(#REF!=1,"15-16/1",
IF(#REF!=2,"15-16/2",
IF(#REF!=3,"15-16/3",
IF(#REF!=4,"16-17/1",
IF(#REF!=5,"16-17/2",
IF(#REF!=6,"16-17/3","Hata5")))))),
IF(#REF!+BH428=2016,
IF(#REF!=1,"16-17/1",
IF(#REF!=2,"16-17/2",
IF(#REF!=3,"16-17/3",
IF(#REF!=4,"17-18/1",
IF(#REF!=5,"17-18/2",
IF(#REF!=6,"17-18/3","Hata6")))))),
IF(#REF!+BH428=2017,
IF(#REF!=1,"17-18/1",
IF(#REF!=2,"17-18/2",
IF(#REF!=3,"17-18/3",
IF(#REF!=4,"18-19/1",
IF(#REF!=5,"18-19/2",
IF(#REF!=6,"18-19/3","Hata7")))))),
IF(#REF!+BH428=2018,
IF(#REF!=1,"18-19/1",
IF(#REF!=2,"18-19/2",
IF(#REF!=3,"18-19/3",
IF(#REF!=4,"19-20/1",
IF(#REF!=5," 19-20/2",
IF(#REF!=6,"19-20/3","Hata8")))))),
IF(#REF!+BH428=2019,
IF(#REF!=1,"19-20/1",
IF(#REF!=2,"19-20/2",
IF(#REF!=3,"19-20/3",
IF(#REF!=4,"20-21/1",
IF(#REF!=5,"20-21/2",
IF(#REF!=6,"20-21/3","Hata9")))))),
IF(#REF!+BH428=2020,
IF(#REF!=1,"20-21/1",
IF(#REF!=2,"20-21/2",
IF(#REF!=3,"20-21/3",
IF(#REF!=4,"21-22/1",
IF(#REF!=5,"21-22/2",
IF(#REF!=6,"21-22/3","Hata10")))))),
IF(#REF!+BH428=2021,
IF(#REF!=1,"21-22/1",
IF(#REF!=2,"21-22/2",
IF(#REF!=3,"21-22/3",
IF(#REF!=4,"22-23/1",
IF(#REF!=5,"22-23/2",
IF(#REF!=6,"22-23/3","Hata11")))))),
IF(#REF!+BH428=2022,
IF(#REF!=1,"22-23/1",
IF(#REF!=2,"22-23/2",
IF(#REF!=3,"22-23/3",
IF(#REF!=4,"23-24/1",
IF(#REF!=5,"23-24/2",
IF(#REF!=6,"23-24/3","Hata12")))))),
IF(#REF!+BH428=2023,
IF(#REF!=1,"23-24/1",
IF(#REF!=2,"23-24/2",
IF(#REF!=3,"23-24/3",
IF(#REF!=4,"24-25/1",
IF(#REF!=5,"24-25/2",
IF(#REF!=6,"24-25/3","Hata13")))))),
))))))))))))))
)</f>
        <v>#REF!</v>
      </c>
      <c r="G428" s="4"/>
      <c r="H428" s="54" t="s">
        <v>160</v>
      </c>
      <c r="I428" s="2">
        <v>54679</v>
      </c>
      <c r="J428" s="2" t="s">
        <v>62</v>
      </c>
      <c r="L428" s="2">
        <v>4358</v>
      </c>
      <c r="Q428" s="55">
        <v>0</v>
      </c>
      <c r="R428" s="2">
        <f>VLOOKUP($Q428,[1]sistem!$I$3:$L$10,2,FALSE)</f>
        <v>0</v>
      </c>
      <c r="S428" s="2">
        <f>VLOOKUP($Q428,[1]sistem!$I$3:$L$10,3,FALSE)</f>
        <v>0</v>
      </c>
      <c r="T428" s="2">
        <f>VLOOKUP($Q428,[1]sistem!$I$3:$L$10,4,FALSE)</f>
        <v>0</v>
      </c>
      <c r="U428" s="2" t="e">
        <f>VLOOKUP($AZ428,[1]sistem!$I$13:$L$14,2,FALSE)*#REF!</f>
        <v>#REF!</v>
      </c>
      <c r="V428" s="2" t="e">
        <f>VLOOKUP($AZ428,[1]sistem!$I$13:$L$14,3,FALSE)*#REF!</f>
        <v>#REF!</v>
      </c>
      <c r="W428" s="2" t="e">
        <f>VLOOKUP($AZ428,[1]sistem!$I$13:$L$14,4,FALSE)*#REF!</f>
        <v>#REF!</v>
      </c>
      <c r="X428" s="2" t="e">
        <f t="shared" si="129"/>
        <v>#REF!</v>
      </c>
      <c r="Y428" s="2" t="e">
        <f t="shared" si="130"/>
        <v>#REF!</v>
      </c>
      <c r="Z428" s="2" t="e">
        <f t="shared" si="131"/>
        <v>#REF!</v>
      </c>
      <c r="AA428" s="2" t="e">
        <f t="shared" si="132"/>
        <v>#REF!</v>
      </c>
      <c r="AB428" s="2">
        <f>VLOOKUP(AZ428,[1]sistem!$I$18:$J$19,2,FALSE)</f>
        <v>11</v>
      </c>
      <c r="AC428" s="2">
        <v>0.25</v>
      </c>
      <c r="AD428" s="2">
        <f>VLOOKUP($Q428,[1]sistem!$I$3:$M$10,5,FALSE)</f>
        <v>0</v>
      </c>
      <c r="AG428" s="2" t="e">
        <f>(#REF!+#REF!)*AB428</f>
        <v>#REF!</v>
      </c>
      <c r="AH428" s="2">
        <f>VLOOKUP($Q428,[1]sistem!$I$3:$N$10,6,FALSE)</f>
        <v>0</v>
      </c>
      <c r="AI428" s="2">
        <v>2</v>
      </c>
      <c r="AJ428" s="2">
        <f t="shared" si="133"/>
        <v>0</v>
      </c>
      <c r="AK428" s="2">
        <f>VLOOKUP($AZ428,[1]sistem!$I$18:$K$19,3,FALSE)</f>
        <v>11</v>
      </c>
      <c r="AL428" s="2" t="e">
        <f>AK428*#REF!</f>
        <v>#REF!</v>
      </c>
      <c r="AM428" s="2" t="e">
        <f t="shared" si="134"/>
        <v>#REF!</v>
      </c>
      <c r="AN428" s="2">
        <f t="shared" si="144"/>
        <v>25</v>
      </c>
      <c r="AO428" s="2" t="e">
        <f t="shared" si="135"/>
        <v>#REF!</v>
      </c>
      <c r="AP428" s="2" t="e">
        <f>ROUND(AO428-#REF!,0)</f>
        <v>#REF!</v>
      </c>
      <c r="AQ428" s="2">
        <f>IF(AZ428="s",IF(Q428=0,0,
IF(Q428=1,#REF!*4*4,
IF(Q428=2,0,
IF(Q428=3,#REF!*4*2,
IF(Q428=4,0,
IF(Q428=5,0,
IF(Q428=6,0,
IF(Q428=7,0)))))))),
IF(AZ428="t",
IF(Q428=0,0,
IF(Q428=1,#REF!*4*4*0.8,
IF(Q428=2,0,
IF(Q428=3,#REF!*4*2*0.8,
IF(Q428=4,0,
IF(Q428=5,0,
IF(Q428=6,0,
IF(Q428=7,0))))))))))</f>
        <v>0</v>
      </c>
      <c r="AR428" s="2">
        <f>IF(AZ428="s",
IF(Q428=0,0,
IF(Q428=1,0,
IF(Q428=2,#REF!*4*2,
IF(Q428=3,#REF!*4,
IF(Q428=4,#REF!*4,
IF(Q428=5,0,
IF(Q428=6,0,
IF(Q428=7,#REF!*4)))))))),
IF(AZ428="t",
IF(Q428=0,0,
IF(Q428=1,0,
IF(Q428=2,#REF!*4*2*0.8,
IF(Q428=3,#REF!*4*0.8,
IF(Q428=4,#REF!*4*0.8,
IF(Q428=5,0,
IF(Q428=6,0,
IF(Q428=7,#REF!*4))))))))))</f>
        <v>0</v>
      </c>
      <c r="AS428" s="2" t="e">
        <f>IF(AZ428="s",
IF(Q428=0,0,
IF(Q428=1,#REF!*2,
IF(Q428=2,#REF!*2,
IF(Q428=3,#REF!*2,
IF(Q428=4,#REF!*2,
IF(Q428=5,#REF!*2,
IF(Q428=6,#REF!*2,
IF(Q428=7,#REF!*2)))))))),
IF(AZ428="t",
IF(Q428=0,#REF!*2*0.8,
IF(Q428=1,#REF!*2*0.8,
IF(Q428=2,#REF!*2*0.8,
IF(Q428=3,#REF!*2*0.8,
IF(Q428=4,#REF!*2*0.8,
IF(Q428=5,#REF!*2*0.8,
IF(Q428=6,#REF!*1*0.8,
IF(Q428=7,#REF!*2))))))))))</f>
        <v>#REF!</v>
      </c>
      <c r="AT428" s="2" t="e">
        <f t="shared" si="136"/>
        <v>#REF!</v>
      </c>
      <c r="AU428" s="2">
        <f>IF(AZ428="s",
IF(Q428=0,0,
IF(Q428=1,(14-2)*(#REF!+#REF!)/4*4,
IF(Q428=2,(14-2)*(#REF!+#REF!)/4*2,
IF(Q428=3,(14-2)*(#REF!+#REF!)/4*3,
IF(Q428=4,(14-2)*(#REF!+#REF!)/4,
IF(Q428=5,(14-2)*#REF!/4,
IF(Q428=6,0,
IF(Q428=7,(14)*#REF!)))))))),
IF(AZ428="t",
IF(Q428=0,0,
IF(Q428=1,(11-2)*(#REF!+#REF!)/4*4,
IF(Q428=2,(11-2)*(#REF!+#REF!)/4*2,
IF(Q428=3,(11-2)*(#REF!+#REF!)/4*3,
IF(Q428=4,(11-2)*(#REF!+#REF!)/4,
IF(Q428=5,(11-2)*#REF!/4,
IF(Q428=6,0,
IF(Q428=7,(11)*#REF!))))))))))</f>
        <v>0</v>
      </c>
      <c r="AV428" s="2" t="e">
        <f t="shared" si="137"/>
        <v>#REF!</v>
      </c>
      <c r="AW428" s="2">
        <f t="shared" si="138"/>
        <v>0</v>
      </c>
      <c r="AX428" s="2">
        <f t="shared" si="139"/>
        <v>0</v>
      </c>
      <c r="AY428" s="2" t="e">
        <f t="shared" si="140"/>
        <v>#REF!</v>
      </c>
      <c r="AZ428" s="2" t="s">
        <v>81</v>
      </c>
      <c r="BA428" s="2" t="e">
        <f>IF(BG428="A",0,IF(AZ428="s",14*#REF!,IF(AZ428="T",11*#REF!,"HATA")))</f>
        <v>#REF!</v>
      </c>
      <c r="BB428" s="2" t="e">
        <f t="shared" si="141"/>
        <v>#REF!</v>
      </c>
      <c r="BC428" s="2" t="e">
        <f t="shared" si="142"/>
        <v>#REF!</v>
      </c>
      <c r="BD428" s="2" t="e">
        <f>IF(BC428-#REF!=0,"DOĞRU","YANLIŞ")</f>
        <v>#REF!</v>
      </c>
      <c r="BE428" s="2" t="e">
        <f>#REF!-BC428</f>
        <v>#REF!</v>
      </c>
      <c r="BF428" s="2">
        <v>0</v>
      </c>
      <c r="BH428" s="2">
        <v>1</v>
      </c>
      <c r="BJ428" s="2">
        <v>0</v>
      </c>
      <c r="BL428" s="7" t="e">
        <f>#REF!*14</f>
        <v>#REF!</v>
      </c>
      <c r="BM428" s="9"/>
      <c r="BN428" s="8"/>
      <c r="BO428" s="13"/>
      <c r="BP428" s="13"/>
      <c r="BQ428" s="13"/>
      <c r="BR428" s="13"/>
      <c r="BS428" s="13"/>
      <c r="BT428" s="10"/>
      <c r="BU428" s="11"/>
      <c r="BV428" s="12"/>
      <c r="CC428" s="51"/>
      <c r="CD428" s="51"/>
      <c r="CE428" s="51"/>
      <c r="CF428" s="52"/>
      <c r="CG428" s="52"/>
      <c r="CH428" s="52"/>
      <c r="CI428" s="52"/>
      <c r="CJ428" s="42"/>
      <c r="CK428" s="42"/>
    </row>
    <row r="429" spans="1:89" hidden="1" x14ac:dyDescent="0.25">
      <c r="A429" s="2" t="s">
        <v>256</v>
      </c>
      <c r="B429" s="2" t="s">
        <v>257</v>
      </c>
      <c r="C429" s="2" t="s">
        <v>257</v>
      </c>
      <c r="D429" s="4" t="s">
        <v>60</v>
      </c>
      <c r="E429" s="4" t="s">
        <v>60</v>
      </c>
      <c r="F429" s="5" t="e">
        <f>IF(AZ429="S",
IF(#REF!+BH429=2012,
IF(#REF!=1,"12-13/1",
IF(#REF!=2,"12-13/2",
IF(#REF!=3,"13-14/1",
IF(#REF!=4,"13-14/2","Hata1")))),
IF(#REF!+BH429=2013,
IF(#REF!=1,"13-14/1",
IF(#REF!=2,"13-14/2",
IF(#REF!=3,"14-15/1",
IF(#REF!=4,"14-15/2","Hata2")))),
IF(#REF!+BH429=2014,
IF(#REF!=1,"14-15/1",
IF(#REF!=2,"14-15/2",
IF(#REF!=3,"15-16/1",
IF(#REF!=4,"15-16/2","Hata3")))),
IF(#REF!+BH429=2015,
IF(#REF!=1,"15-16/1",
IF(#REF!=2,"15-16/2",
IF(#REF!=3,"16-17/1",
IF(#REF!=4,"16-17/2","Hata4")))),
IF(#REF!+BH429=2016,
IF(#REF!=1,"16-17/1",
IF(#REF!=2,"16-17/2",
IF(#REF!=3,"17-18/1",
IF(#REF!=4,"17-18/2","Hata5")))),
IF(#REF!+BH429=2017,
IF(#REF!=1,"17-18/1",
IF(#REF!=2,"17-18/2",
IF(#REF!=3,"18-19/1",
IF(#REF!=4,"18-19/2","Hata6")))),
IF(#REF!+BH429=2018,
IF(#REF!=1,"18-19/1",
IF(#REF!=2,"18-19/2",
IF(#REF!=3,"19-20/1",
IF(#REF!=4,"19-20/2","Hata7")))),
IF(#REF!+BH429=2019,
IF(#REF!=1,"19-20/1",
IF(#REF!=2,"19-20/2",
IF(#REF!=3,"20-21/1",
IF(#REF!=4,"20-21/2","Hata8")))),
IF(#REF!+BH429=2020,
IF(#REF!=1,"20-21/1",
IF(#REF!=2,"20-21/2",
IF(#REF!=3,"21-22/1",
IF(#REF!=4,"21-22/2","Hata9")))),
IF(#REF!+BH429=2021,
IF(#REF!=1,"21-22/1",
IF(#REF!=2,"21-22/2",
IF(#REF!=3,"22-23/1",
IF(#REF!=4,"22-23/2","Hata10")))),
IF(#REF!+BH429=2022,
IF(#REF!=1,"22-23/1",
IF(#REF!=2,"22-23/2",
IF(#REF!=3,"23-24/1",
IF(#REF!=4,"23-24/2","Hata11")))),
IF(#REF!+BH429=2023,
IF(#REF!=1,"23-24/1",
IF(#REF!=2,"23-24/2",
IF(#REF!=3,"24-25/1",
IF(#REF!=4,"24-25/2","Hata12")))),
)))))))))))),
IF(AZ429="T",
IF(#REF!+BH429=2012,
IF(#REF!=1,"12-13/1",
IF(#REF!=2,"12-13/2",
IF(#REF!=3,"12-13/3",
IF(#REF!=4,"13-14/1",
IF(#REF!=5,"13-14/2",
IF(#REF!=6,"13-14/3","Hata1")))))),
IF(#REF!+BH429=2013,
IF(#REF!=1,"13-14/1",
IF(#REF!=2,"13-14/2",
IF(#REF!=3,"13-14/3",
IF(#REF!=4,"14-15/1",
IF(#REF!=5,"14-15/2",
IF(#REF!=6,"14-15/3","Hata2")))))),
IF(#REF!+BH429=2014,
IF(#REF!=1,"14-15/1",
IF(#REF!=2,"14-15/2",
IF(#REF!=3,"14-15/3",
IF(#REF!=4,"15-16/1",
IF(#REF!=5,"15-16/2",
IF(#REF!=6,"15-16/3","Hata3")))))),
IF(AND(#REF!+#REF!&gt;2014,#REF!+#REF!&lt;2015,BH429=1),
IF(#REF!=0.1,"14-15/0.1",
IF(#REF!=0.2,"14-15/0.2",
IF(#REF!=0.3,"14-15/0.3","Hata4"))),
IF(#REF!+BH429=2015,
IF(#REF!=1,"15-16/1",
IF(#REF!=2,"15-16/2",
IF(#REF!=3,"15-16/3",
IF(#REF!=4,"16-17/1",
IF(#REF!=5,"16-17/2",
IF(#REF!=6,"16-17/3","Hata5")))))),
IF(#REF!+BH429=2016,
IF(#REF!=1,"16-17/1",
IF(#REF!=2,"16-17/2",
IF(#REF!=3,"16-17/3",
IF(#REF!=4,"17-18/1",
IF(#REF!=5,"17-18/2",
IF(#REF!=6,"17-18/3","Hata6")))))),
IF(#REF!+BH429=2017,
IF(#REF!=1,"17-18/1",
IF(#REF!=2,"17-18/2",
IF(#REF!=3,"17-18/3",
IF(#REF!=4,"18-19/1",
IF(#REF!=5,"18-19/2",
IF(#REF!=6,"18-19/3","Hata7")))))),
IF(#REF!+BH429=2018,
IF(#REF!=1,"18-19/1",
IF(#REF!=2,"18-19/2",
IF(#REF!=3,"18-19/3",
IF(#REF!=4,"19-20/1",
IF(#REF!=5," 19-20/2",
IF(#REF!=6,"19-20/3","Hata8")))))),
IF(#REF!+BH429=2019,
IF(#REF!=1,"19-20/1",
IF(#REF!=2,"19-20/2",
IF(#REF!=3,"19-20/3",
IF(#REF!=4,"20-21/1",
IF(#REF!=5,"20-21/2",
IF(#REF!=6,"20-21/3","Hata9")))))),
IF(#REF!+BH429=2020,
IF(#REF!=1,"20-21/1",
IF(#REF!=2,"20-21/2",
IF(#REF!=3,"20-21/3",
IF(#REF!=4,"21-22/1",
IF(#REF!=5,"21-22/2",
IF(#REF!=6,"21-22/3","Hata10")))))),
IF(#REF!+BH429=2021,
IF(#REF!=1,"21-22/1",
IF(#REF!=2,"21-22/2",
IF(#REF!=3,"21-22/3",
IF(#REF!=4,"22-23/1",
IF(#REF!=5,"22-23/2",
IF(#REF!=6,"22-23/3","Hata11")))))),
IF(#REF!+BH429=2022,
IF(#REF!=1,"22-23/1",
IF(#REF!=2,"22-23/2",
IF(#REF!=3,"22-23/3",
IF(#REF!=4,"23-24/1",
IF(#REF!=5,"23-24/2",
IF(#REF!=6,"23-24/3","Hata12")))))),
IF(#REF!+BH429=2023,
IF(#REF!=1,"23-24/1",
IF(#REF!=2,"23-24/2",
IF(#REF!=3,"23-24/3",
IF(#REF!=4,"24-25/1",
IF(#REF!=5,"24-25/2",
IF(#REF!=6,"24-25/3","Hata13")))))),
))))))))))))))
)</f>
        <v>#REF!</v>
      </c>
      <c r="G429" s="4"/>
      <c r="H429" s="2" t="s">
        <v>160</v>
      </c>
      <c r="I429" s="2">
        <v>54679</v>
      </c>
      <c r="J429" s="2" t="s">
        <v>62</v>
      </c>
      <c r="O429" s="2" t="s">
        <v>469</v>
      </c>
      <c r="P429" s="2" t="s">
        <v>469</v>
      </c>
      <c r="Q429" s="5">
        <v>0</v>
      </c>
      <c r="R429" s="2">
        <f>VLOOKUP($Q429,[1]sistem!$I$3:$L$10,2,FALSE)</f>
        <v>0</v>
      </c>
      <c r="S429" s="2">
        <f>VLOOKUP($Q429,[1]sistem!$I$3:$L$10,3,FALSE)</f>
        <v>0</v>
      </c>
      <c r="T429" s="2">
        <f>VLOOKUP($Q429,[1]sistem!$I$3:$L$10,4,FALSE)</f>
        <v>0</v>
      </c>
      <c r="U429" s="2" t="e">
        <f>VLOOKUP($AZ429,[1]sistem!$I$13:$L$14,2,FALSE)*#REF!</f>
        <v>#REF!</v>
      </c>
      <c r="V429" s="2" t="e">
        <f>VLOOKUP($AZ429,[1]sistem!$I$13:$L$14,3,FALSE)*#REF!</f>
        <v>#REF!</v>
      </c>
      <c r="W429" s="2" t="e">
        <f>VLOOKUP($AZ429,[1]sistem!$I$13:$L$14,4,FALSE)*#REF!</f>
        <v>#REF!</v>
      </c>
      <c r="X429" s="2" t="e">
        <f t="shared" si="129"/>
        <v>#REF!</v>
      </c>
      <c r="Y429" s="2" t="e">
        <f t="shared" si="130"/>
        <v>#REF!</v>
      </c>
      <c r="Z429" s="2" t="e">
        <f t="shared" si="131"/>
        <v>#REF!</v>
      </c>
      <c r="AA429" s="2" t="e">
        <f t="shared" si="132"/>
        <v>#REF!</v>
      </c>
      <c r="AB429" s="2">
        <f>VLOOKUP(AZ429,[1]sistem!$I$18:$J$19,2,FALSE)</f>
        <v>14</v>
      </c>
      <c r="AC429" s="2">
        <v>0.25</v>
      </c>
      <c r="AD429" s="2">
        <f>VLOOKUP($Q429,[1]sistem!$I$3:$M$10,5,FALSE)</f>
        <v>0</v>
      </c>
      <c r="AG429" s="2" t="e">
        <f>(#REF!+#REF!)*AB429</f>
        <v>#REF!</v>
      </c>
      <c r="AH429" s="2">
        <f>VLOOKUP($Q429,[1]sistem!$I$3:$N$10,6,FALSE)</f>
        <v>0</v>
      </c>
      <c r="AI429" s="2">
        <v>2</v>
      </c>
      <c r="AJ429" s="2">
        <f t="shared" si="133"/>
        <v>0</v>
      </c>
      <c r="AK429" s="2">
        <f>VLOOKUP($AZ429,[1]sistem!$I$18:$K$19,3,FALSE)</f>
        <v>14</v>
      </c>
      <c r="AL429" s="2" t="e">
        <f>AK429*#REF!</f>
        <v>#REF!</v>
      </c>
      <c r="AM429" s="2" t="e">
        <f t="shared" si="134"/>
        <v>#REF!</v>
      </c>
      <c r="AN429" s="2">
        <f t="shared" si="144"/>
        <v>25</v>
      </c>
      <c r="AO429" s="2" t="e">
        <f t="shared" si="135"/>
        <v>#REF!</v>
      </c>
      <c r="AP429" s="2" t="e">
        <f>ROUND(AO429-#REF!,0)</f>
        <v>#REF!</v>
      </c>
      <c r="AQ429" s="2">
        <f>IF(AZ429="s",IF(Q429=0,0,
IF(Q429=1,#REF!*4*4,
IF(Q429=2,0,
IF(Q429=3,#REF!*4*2,
IF(Q429=4,0,
IF(Q429=5,0,
IF(Q429=6,0,
IF(Q429=7,0)))))))),
IF(AZ429="t",
IF(Q429=0,0,
IF(Q429=1,#REF!*4*4*0.8,
IF(Q429=2,0,
IF(Q429=3,#REF!*4*2*0.8,
IF(Q429=4,0,
IF(Q429=5,0,
IF(Q429=6,0,
IF(Q429=7,0))))))))))</f>
        <v>0</v>
      </c>
      <c r="AR429" s="2">
        <f>IF(AZ429="s",
IF(Q429=0,0,
IF(Q429=1,0,
IF(Q429=2,#REF!*4*2,
IF(Q429=3,#REF!*4,
IF(Q429=4,#REF!*4,
IF(Q429=5,0,
IF(Q429=6,0,
IF(Q429=7,#REF!*4)))))))),
IF(AZ429="t",
IF(Q429=0,0,
IF(Q429=1,0,
IF(Q429=2,#REF!*4*2*0.8,
IF(Q429=3,#REF!*4*0.8,
IF(Q429=4,#REF!*4*0.8,
IF(Q429=5,0,
IF(Q429=6,0,
IF(Q429=7,#REF!*4))))))))))</f>
        <v>0</v>
      </c>
      <c r="AS429" s="2">
        <f>IF(AZ429="s",
IF(Q429=0,0,
IF(Q429=1,#REF!*2,
IF(Q429=2,#REF!*2,
IF(Q429=3,#REF!*2,
IF(Q429=4,#REF!*2,
IF(Q429=5,#REF!*2,
IF(Q429=6,#REF!*2,
IF(Q429=7,#REF!*2)))))))),
IF(AZ429="t",
IF(Q429=0,#REF!*2*0.8,
IF(Q429=1,#REF!*2*0.8,
IF(Q429=2,#REF!*2*0.8,
IF(Q429=3,#REF!*2*0.8,
IF(Q429=4,#REF!*2*0.8,
IF(Q429=5,#REF!*2*0.8,
IF(Q429=6,#REF!*1*0.8,
IF(Q429=7,#REF!*2))))))))))</f>
        <v>0</v>
      </c>
      <c r="AT429" s="2" t="e">
        <f t="shared" si="136"/>
        <v>#REF!</v>
      </c>
      <c r="AU429" s="2">
        <f>IF(AZ429="s",
IF(Q429=0,0,
IF(Q429=1,(14-2)*(#REF!+#REF!)/4*4,
IF(Q429=2,(14-2)*(#REF!+#REF!)/4*2,
IF(Q429=3,(14-2)*(#REF!+#REF!)/4*3,
IF(Q429=4,(14-2)*(#REF!+#REF!)/4,
IF(Q429=5,(14-2)*#REF!/4,
IF(Q429=6,0,
IF(Q429=7,(14)*#REF!)))))))),
IF(AZ429="t",
IF(Q429=0,0,
IF(Q429=1,(11-2)*(#REF!+#REF!)/4*4,
IF(Q429=2,(11-2)*(#REF!+#REF!)/4*2,
IF(Q429=3,(11-2)*(#REF!+#REF!)/4*3,
IF(Q429=4,(11-2)*(#REF!+#REF!)/4,
IF(Q429=5,(11-2)*#REF!/4,
IF(Q429=6,0,
IF(Q429=7,(11)*#REF!))))))))))</f>
        <v>0</v>
      </c>
      <c r="AV429" s="2" t="e">
        <f t="shared" si="137"/>
        <v>#REF!</v>
      </c>
      <c r="AW429" s="2">
        <f t="shared" si="138"/>
        <v>0</v>
      </c>
      <c r="AX429" s="2">
        <f t="shared" si="139"/>
        <v>0</v>
      </c>
      <c r="AY429" s="2">
        <f t="shared" si="140"/>
        <v>0</v>
      </c>
      <c r="AZ429" s="2" t="s">
        <v>63</v>
      </c>
      <c r="BA429" s="2" t="e">
        <f>IF(BG429="A",0,IF(AZ429="s",14*#REF!,IF(AZ429="T",11*#REF!,"HATA")))</f>
        <v>#REF!</v>
      </c>
      <c r="BB429" s="2" t="e">
        <f t="shared" si="141"/>
        <v>#REF!</v>
      </c>
      <c r="BC429" s="2" t="e">
        <f t="shared" si="142"/>
        <v>#REF!</v>
      </c>
      <c r="BD429" s="2" t="s">
        <v>83</v>
      </c>
      <c r="BE429" s="2" t="e">
        <f>#REF!-BC429</f>
        <v>#REF!</v>
      </c>
      <c r="BF429" s="2">
        <v>0</v>
      </c>
      <c r="BH429" s="2">
        <v>1</v>
      </c>
      <c r="BJ429" s="2">
        <v>0</v>
      </c>
      <c r="BL429" s="7" t="e">
        <f>#REF!*14</f>
        <v>#REF!</v>
      </c>
      <c r="BM429" s="9"/>
      <c r="BN429" s="8"/>
      <c r="BO429" s="13"/>
      <c r="BP429" s="13"/>
      <c r="BQ429" s="13"/>
      <c r="BR429" s="13"/>
      <c r="BS429" s="13"/>
      <c r="BT429" s="10"/>
      <c r="BU429" s="11"/>
      <c r="BV429" s="12"/>
      <c r="CC429" s="41"/>
      <c r="CD429" s="41"/>
      <c r="CE429" s="41"/>
      <c r="CF429" s="42"/>
      <c r="CG429" s="42"/>
      <c r="CH429" s="42"/>
      <c r="CI429" s="42"/>
      <c r="CJ429" s="42"/>
      <c r="CK429" s="42"/>
    </row>
    <row r="430" spans="1:89" hidden="1" x14ac:dyDescent="0.25">
      <c r="A430" s="2" t="s">
        <v>312</v>
      </c>
      <c r="B430" s="2" t="s">
        <v>313</v>
      </c>
      <c r="C430" s="2" t="s">
        <v>313</v>
      </c>
      <c r="D430" s="4" t="s">
        <v>60</v>
      </c>
      <c r="E430" s="4" t="s">
        <v>60</v>
      </c>
      <c r="F430" s="5" t="e">
        <f>IF(AZ430="S",
IF(#REF!+BH430=2012,
IF(#REF!=1,"12-13/1",
IF(#REF!=2,"12-13/2",
IF(#REF!=3,"13-14/1",
IF(#REF!=4,"13-14/2","Hata1")))),
IF(#REF!+BH430=2013,
IF(#REF!=1,"13-14/1",
IF(#REF!=2,"13-14/2",
IF(#REF!=3,"14-15/1",
IF(#REF!=4,"14-15/2","Hata2")))),
IF(#REF!+BH430=2014,
IF(#REF!=1,"14-15/1",
IF(#REF!=2,"14-15/2",
IF(#REF!=3,"15-16/1",
IF(#REF!=4,"15-16/2","Hata3")))),
IF(#REF!+BH430=2015,
IF(#REF!=1,"15-16/1",
IF(#REF!=2,"15-16/2",
IF(#REF!=3,"16-17/1",
IF(#REF!=4,"16-17/2","Hata4")))),
IF(#REF!+BH430=2016,
IF(#REF!=1,"16-17/1",
IF(#REF!=2,"16-17/2",
IF(#REF!=3,"17-18/1",
IF(#REF!=4,"17-18/2","Hata5")))),
IF(#REF!+BH430=2017,
IF(#REF!=1,"17-18/1",
IF(#REF!=2,"17-18/2",
IF(#REF!=3,"18-19/1",
IF(#REF!=4,"18-19/2","Hata6")))),
IF(#REF!+BH430=2018,
IF(#REF!=1,"18-19/1",
IF(#REF!=2,"18-19/2",
IF(#REF!=3,"19-20/1",
IF(#REF!=4,"19-20/2","Hata7")))),
IF(#REF!+BH430=2019,
IF(#REF!=1,"19-20/1",
IF(#REF!=2,"19-20/2",
IF(#REF!=3,"20-21/1",
IF(#REF!=4,"20-21/2","Hata8")))),
IF(#REF!+BH430=2020,
IF(#REF!=1,"20-21/1",
IF(#REF!=2,"20-21/2",
IF(#REF!=3,"21-22/1",
IF(#REF!=4,"21-22/2","Hata9")))),
IF(#REF!+BH430=2021,
IF(#REF!=1,"21-22/1",
IF(#REF!=2,"21-22/2",
IF(#REF!=3,"22-23/1",
IF(#REF!=4,"22-23/2","Hata10")))),
IF(#REF!+BH430=2022,
IF(#REF!=1,"22-23/1",
IF(#REF!=2,"22-23/2",
IF(#REF!=3,"23-24/1",
IF(#REF!=4,"23-24/2","Hata11")))),
IF(#REF!+BH430=2023,
IF(#REF!=1,"23-24/1",
IF(#REF!=2,"23-24/2",
IF(#REF!=3,"24-25/1",
IF(#REF!=4,"24-25/2","Hata12")))),
)))))))))))),
IF(AZ430="T",
IF(#REF!+BH430=2012,
IF(#REF!=1,"12-13/1",
IF(#REF!=2,"12-13/2",
IF(#REF!=3,"12-13/3",
IF(#REF!=4,"13-14/1",
IF(#REF!=5,"13-14/2",
IF(#REF!=6,"13-14/3","Hata1")))))),
IF(#REF!+BH430=2013,
IF(#REF!=1,"13-14/1",
IF(#REF!=2,"13-14/2",
IF(#REF!=3,"13-14/3",
IF(#REF!=4,"14-15/1",
IF(#REF!=5,"14-15/2",
IF(#REF!=6,"14-15/3","Hata2")))))),
IF(#REF!+BH430=2014,
IF(#REF!=1,"14-15/1",
IF(#REF!=2,"14-15/2",
IF(#REF!=3,"14-15/3",
IF(#REF!=4,"15-16/1",
IF(#REF!=5,"15-16/2",
IF(#REF!=6,"15-16/3","Hata3")))))),
IF(AND(#REF!+#REF!&gt;2014,#REF!+#REF!&lt;2015,BH430=1),
IF(#REF!=0.1,"14-15/0.1",
IF(#REF!=0.2,"14-15/0.2",
IF(#REF!=0.3,"14-15/0.3","Hata4"))),
IF(#REF!+BH430=2015,
IF(#REF!=1,"15-16/1",
IF(#REF!=2,"15-16/2",
IF(#REF!=3,"15-16/3",
IF(#REF!=4,"16-17/1",
IF(#REF!=5,"16-17/2",
IF(#REF!=6,"16-17/3","Hata5")))))),
IF(#REF!+BH430=2016,
IF(#REF!=1,"16-17/1",
IF(#REF!=2,"16-17/2",
IF(#REF!=3,"16-17/3",
IF(#REF!=4,"17-18/1",
IF(#REF!=5,"17-18/2",
IF(#REF!=6,"17-18/3","Hata6")))))),
IF(#REF!+BH430=2017,
IF(#REF!=1,"17-18/1",
IF(#REF!=2,"17-18/2",
IF(#REF!=3,"17-18/3",
IF(#REF!=4,"18-19/1",
IF(#REF!=5,"18-19/2",
IF(#REF!=6,"18-19/3","Hata7")))))),
IF(#REF!+BH430=2018,
IF(#REF!=1,"18-19/1",
IF(#REF!=2,"18-19/2",
IF(#REF!=3,"18-19/3",
IF(#REF!=4,"19-20/1",
IF(#REF!=5," 19-20/2",
IF(#REF!=6,"19-20/3","Hata8")))))),
IF(#REF!+BH430=2019,
IF(#REF!=1,"19-20/1",
IF(#REF!=2,"19-20/2",
IF(#REF!=3,"19-20/3",
IF(#REF!=4,"20-21/1",
IF(#REF!=5,"20-21/2",
IF(#REF!=6,"20-21/3","Hata9")))))),
IF(#REF!+BH430=2020,
IF(#REF!=1,"20-21/1",
IF(#REF!=2,"20-21/2",
IF(#REF!=3,"20-21/3",
IF(#REF!=4,"21-22/1",
IF(#REF!=5,"21-22/2",
IF(#REF!=6,"21-22/3","Hata10")))))),
IF(#REF!+BH430=2021,
IF(#REF!=1,"21-22/1",
IF(#REF!=2,"21-22/2",
IF(#REF!=3,"21-22/3",
IF(#REF!=4,"22-23/1",
IF(#REF!=5,"22-23/2",
IF(#REF!=6,"22-23/3","Hata11")))))),
IF(#REF!+BH430=2022,
IF(#REF!=1,"22-23/1",
IF(#REF!=2,"22-23/2",
IF(#REF!=3,"22-23/3",
IF(#REF!=4,"23-24/1",
IF(#REF!=5,"23-24/2",
IF(#REF!=6,"23-24/3","Hata12")))))),
IF(#REF!+BH430=2023,
IF(#REF!=1,"23-24/1",
IF(#REF!=2,"23-24/2",
IF(#REF!=3,"23-24/3",
IF(#REF!=4,"24-25/1",
IF(#REF!=5,"24-25/2",
IF(#REF!=6,"24-25/3","Hata13")))))),
))))))))))))))
)</f>
        <v>#REF!</v>
      </c>
      <c r="G430" s="4"/>
      <c r="H430" s="2" t="s">
        <v>160</v>
      </c>
      <c r="I430" s="2">
        <v>54679</v>
      </c>
      <c r="J430" s="2" t="s">
        <v>62</v>
      </c>
      <c r="O430" s="2" t="s">
        <v>313</v>
      </c>
      <c r="P430" s="2" t="s">
        <v>313</v>
      </c>
      <c r="Q430" s="5">
        <v>4</v>
      </c>
      <c r="R430" s="2">
        <f>VLOOKUP($Q430,[1]sistem!$I$3:$L$10,2,FALSE)</f>
        <v>0</v>
      </c>
      <c r="S430" s="2">
        <f>VLOOKUP($Q430,[1]sistem!$I$3:$L$10,3,FALSE)</f>
        <v>1</v>
      </c>
      <c r="T430" s="2">
        <f>VLOOKUP($Q430,[1]sistem!$I$3:$L$10,4,FALSE)</f>
        <v>1</v>
      </c>
      <c r="U430" s="2" t="e">
        <f>VLOOKUP($AZ430,[1]sistem!$I$13:$L$14,2,FALSE)*#REF!</f>
        <v>#REF!</v>
      </c>
      <c r="V430" s="2" t="e">
        <f>VLOOKUP($AZ430,[1]sistem!$I$13:$L$14,3,FALSE)*#REF!</f>
        <v>#REF!</v>
      </c>
      <c r="W430" s="2" t="e">
        <f>VLOOKUP($AZ430,[1]sistem!$I$13:$L$14,4,FALSE)*#REF!</f>
        <v>#REF!</v>
      </c>
      <c r="X430" s="2" t="e">
        <f t="shared" si="129"/>
        <v>#REF!</v>
      </c>
      <c r="Y430" s="2" t="e">
        <f t="shared" si="130"/>
        <v>#REF!</v>
      </c>
      <c r="Z430" s="2" t="e">
        <f t="shared" si="131"/>
        <v>#REF!</v>
      </c>
      <c r="AA430" s="2" t="e">
        <f t="shared" si="132"/>
        <v>#REF!</v>
      </c>
      <c r="AB430" s="2">
        <f>VLOOKUP(AZ430,[1]sistem!$I$18:$J$19,2,FALSE)</f>
        <v>14</v>
      </c>
      <c r="AC430" s="2">
        <v>0.25</v>
      </c>
      <c r="AD430" s="2">
        <f>VLOOKUP($Q430,[1]sistem!$I$3:$M$10,5,FALSE)</f>
        <v>1</v>
      </c>
      <c r="AE430" s="2">
        <v>1</v>
      </c>
      <c r="AG430" s="2">
        <f>AE430*AK430</f>
        <v>14</v>
      </c>
      <c r="AH430" s="2">
        <f>VLOOKUP($Q430,[1]sistem!$I$3:$N$10,6,FALSE)</f>
        <v>2</v>
      </c>
      <c r="AI430" s="2">
        <v>2</v>
      </c>
      <c r="AJ430" s="2">
        <f t="shared" si="133"/>
        <v>4</v>
      </c>
      <c r="AK430" s="2">
        <f>VLOOKUP($AZ430,[1]sistem!$I$18:$K$19,3,FALSE)</f>
        <v>14</v>
      </c>
      <c r="AL430" s="2" t="e">
        <f>AK430*#REF!</f>
        <v>#REF!</v>
      </c>
      <c r="AM430" s="2" t="e">
        <f t="shared" si="134"/>
        <v>#REF!</v>
      </c>
      <c r="AN430" s="2">
        <f t="shared" si="144"/>
        <v>25</v>
      </c>
      <c r="AO430" s="2" t="e">
        <f t="shared" si="135"/>
        <v>#REF!</v>
      </c>
      <c r="AP430" s="2" t="e">
        <f>ROUND(AO430-#REF!,0)</f>
        <v>#REF!</v>
      </c>
      <c r="AQ430" s="2">
        <f>IF(AZ430="s",IF(Q430=0,0,
IF(Q430=1,#REF!*4*4,
IF(Q430=2,0,
IF(Q430=3,#REF!*4*2,
IF(Q430=4,0,
IF(Q430=5,0,
IF(Q430=6,0,
IF(Q430=7,0)))))))),
IF(AZ430="t",
IF(Q430=0,0,
IF(Q430=1,#REF!*4*4*0.8,
IF(Q430=2,0,
IF(Q430=3,#REF!*4*2*0.8,
IF(Q430=4,0,
IF(Q430=5,0,
IF(Q430=6,0,
IF(Q430=7,0))))))))))</f>
        <v>0</v>
      </c>
      <c r="AR430" s="2" t="e">
        <f>IF(AZ430="s",
IF(Q430=0,0,
IF(Q430=1,0,
IF(Q430=2,#REF!*4*2,
IF(Q430=3,#REF!*4,
IF(Q430=4,#REF!*4,
IF(Q430=5,0,
IF(Q430=6,0,
IF(Q430=7,#REF!*4)))))))),
IF(AZ430="t",
IF(Q430=0,0,
IF(Q430=1,0,
IF(Q430=2,#REF!*4*2*0.8,
IF(Q430=3,#REF!*4*0.8,
IF(Q430=4,#REF!*4*0.8,
IF(Q430=5,0,
IF(Q430=6,0,
IF(Q430=7,#REF!*4))))))))))</f>
        <v>#REF!</v>
      </c>
      <c r="AS430" s="2" t="e">
        <f>IF(AZ430="s",
IF(Q430=0,0,
IF(Q430=1,#REF!*2,
IF(Q430=2,#REF!*2,
IF(Q430=3,#REF!*2,
IF(Q430=4,#REF!*2,
IF(Q430=5,#REF!*2,
IF(Q430=6,#REF!*2,
IF(Q430=7,#REF!*2)))))))),
IF(AZ430="t",
IF(Q430=0,#REF!*2*0.8,
IF(Q430=1,#REF!*2*0.8,
IF(Q430=2,#REF!*2*0.8,
IF(Q430=3,#REF!*2*0.8,
IF(Q430=4,#REF!*2*0.8,
IF(Q430=5,#REF!*2*0.8,
IF(Q430=6,#REF!*1*0.8,
IF(Q430=7,#REF!*2))))))))))</f>
        <v>#REF!</v>
      </c>
      <c r="AT430" s="2" t="e">
        <f t="shared" si="136"/>
        <v>#REF!</v>
      </c>
      <c r="AU430" s="2" t="e">
        <f>IF(AZ430="s",
IF(Q430=0,0,
IF(Q430=1,(14-2)*(#REF!+#REF!)/4*4,
IF(Q430=2,(14-2)*(#REF!+#REF!)/4*2,
IF(Q430=3,(14-2)*(#REF!+#REF!)/4*3,
IF(Q430=4,(14-2)*(#REF!+#REF!)/4,
IF(Q430=5,(14-2)*#REF!/4,
IF(Q430=6,0,
IF(Q430=7,(14)*#REF!)))))))),
IF(AZ430="t",
IF(Q430=0,0,
IF(Q430=1,(11-2)*(#REF!+#REF!)/4*4,
IF(Q430=2,(11-2)*(#REF!+#REF!)/4*2,
IF(Q430=3,(11-2)*(#REF!+#REF!)/4*3,
IF(Q430=4,(11-2)*(#REF!+#REF!)/4,
IF(Q430=5,(11-2)*#REF!/4,
IF(Q430=6,0,
IF(Q430=7,(11)*#REF!))))))))))</f>
        <v>#REF!</v>
      </c>
      <c r="AV430" s="2" t="e">
        <f t="shared" si="137"/>
        <v>#REF!</v>
      </c>
      <c r="AW430" s="2">
        <f t="shared" si="138"/>
        <v>8</v>
      </c>
      <c r="AX430" s="2">
        <f t="shared" si="139"/>
        <v>4</v>
      </c>
      <c r="AY430" s="2" t="e">
        <f t="shared" si="140"/>
        <v>#REF!</v>
      </c>
      <c r="AZ430" s="2" t="s">
        <v>63</v>
      </c>
      <c r="BA430" s="2" t="e">
        <f>IF(BG430="A",0,IF(AZ430="s",14*#REF!,IF(AZ430="T",11*#REF!,"HATA")))</f>
        <v>#REF!</v>
      </c>
      <c r="BB430" s="2" t="e">
        <f t="shared" si="141"/>
        <v>#REF!</v>
      </c>
      <c r="BC430" s="2" t="e">
        <f t="shared" si="142"/>
        <v>#REF!</v>
      </c>
      <c r="BD430" s="2" t="s">
        <v>83</v>
      </c>
      <c r="BE430" s="2" t="e">
        <f>#REF!-BC430</f>
        <v>#REF!</v>
      </c>
      <c r="BF430" s="2">
        <v>1</v>
      </c>
      <c r="BH430" s="2">
        <v>1</v>
      </c>
      <c r="BJ430" s="2">
        <v>4</v>
      </c>
      <c r="BL430" s="7" t="e">
        <f>#REF!*14</f>
        <v>#REF!</v>
      </c>
      <c r="BM430" s="9"/>
      <c r="BN430" s="8"/>
      <c r="BO430" s="13"/>
      <c r="BP430" s="13"/>
      <c r="BQ430" s="13"/>
      <c r="BR430" s="13"/>
      <c r="BS430" s="13"/>
      <c r="BT430" s="10"/>
      <c r="BU430" s="11"/>
      <c r="BV430" s="12"/>
      <c r="CC430" s="41"/>
      <c r="CD430" s="41"/>
      <c r="CE430" s="41"/>
      <c r="CF430" s="42"/>
      <c r="CG430" s="42"/>
      <c r="CH430" s="42"/>
      <c r="CI430" s="42"/>
      <c r="CJ430" s="42"/>
      <c r="CK430" s="42"/>
    </row>
    <row r="431" spans="1:89" hidden="1" x14ac:dyDescent="0.25">
      <c r="A431" s="2" t="s">
        <v>309</v>
      </c>
      <c r="B431" s="2" t="s">
        <v>310</v>
      </c>
      <c r="C431" s="2" t="s">
        <v>310</v>
      </c>
      <c r="D431" s="4" t="s">
        <v>60</v>
      </c>
      <c r="E431" s="4" t="s">
        <v>60</v>
      </c>
      <c r="F431" s="5" t="e">
        <f>IF(AZ431="S",
IF(#REF!+BH431=2012,
IF(#REF!=1,"12-13/1",
IF(#REF!=2,"12-13/2",
IF(#REF!=3,"13-14/1",
IF(#REF!=4,"13-14/2","Hata1")))),
IF(#REF!+BH431=2013,
IF(#REF!=1,"13-14/1",
IF(#REF!=2,"13-14/2",
IF(#REF!=3,"14-15/1",
IF(#REF!=4,"14-15/2","Hata2")))),
IF(#REF!+BH431=2014,
IF(#REF!=1,"14-15/1",
IF(#REF!=2,"14-15/2",
IF(#REF!=3,"15-16/1",
IF(#REF!=4,"15-16/2","Hata3")))),
IF(#REF!+BH431=2015,
IF(#REF!=1,"15-16/1",
IF(#REF!=2,"15-16/2",
IF(#REF!=3,"16-17/1",
IF(#REF!=4,"16-17/2","Hata4")))),
IF(#REF!+BH431=2016,
IF(#REF!=1,"16-17/1",
IF(#REF!=2,"16-17/2",
IF(#REF!=3,"17-18/1",
IF(#REF!=4,"17-18/2","Hata5")))),
IF(#REF!+BH431=2017,
IF(#REF!=1,"17-18/1",
IF(#REF!=2,"17-18/2",
IF(#REF!=3,"18-19/1",
IF(#REF!=4,"18-19/2","Hata6")))),
IF(#REF!+BH431=2018,
IF(#REF!=1,"18-19/1",
IF(#REF!=2,"18-19/2",
IF(#REF!=3,"19-20/1",
IF(#REF!=4,"19-20/2","Hata7")))),
IF(#REF!+BH431=2019,
IF(#REF!=1,"19-20/1",
IF(#REF!=2,"19-20/2",
IF(#REF!=3,"20-21/1",
IF(#REF!=4,"20-21/2","Hata8")))),
IF(#REF!+BH431=2020,
IF(#REF!=1,"20-21/1",
IF(#REF!=2,"20-21/2",
IF(#REF!=3,"21-22/1",
IF(#REF!=4,"21-22/2","Hata9")))),
IF(#REF!+BH431=2021,
IF(#REF!=1,"21-22/1",
IF(#REF!=2,"21-22/2",
IF(#REF!=3,"22-23/1",
IF(#REF!=4,"22-23/2","Hata10")))),
IF(#REF!+BH431=2022,
IF(#REF!=1,"22-23/1",
IF(#REF!=2,"22-23/2",
IF(#REF!=3,"23-24/1",
IF(#REF!=4,"23-24/2","Hata11")))),
IF(#REF!+BH431=2023,
IF(#REF!=1,"23-24/1",
IF(#REF!=2,"23-24/2",
IF(#REF!=3,"24-25/1",
IF(#REF!=4,"24-25/2","Hata12")))),
)))))))))))),
IF(AZ431="T",
IF(#REF!+BH431=2012,
IF(#REF!=1,"12-13/1",
IF(#REF!=2,"12-13/2",
IF(#REF!=3,"12-13/3",
IF(#REF!=4,"13-14/1",
IF(#REF!=5,"13-14/2",
IF(#REF!=6,"13-14/3","Hata1")))))),
IF(#REF!+BH431=2013,
IF(#REF!=1,"13-14/1",
IF(#REF!=2,"13-14/2",
IF(#REF!=3,"13-14/3",
IF(#REF!=4,"14-15/1",
IF(#REF!=5,"14-15/2",
IF(#REF!=6,"14-15/3","Hata2")))))),
IF(#REF!+BH431=2014,
IF(#REF!=1,"14-15/1",
IF(#REF!=2,"14-15/2",
IF(#REF!=3,"14-15/3",
IF(#REF!=4,"15-16/1",
IF(#REF!=5,"15-16/2",
IF(#REF!=6,"15-16/3","Hata3")))))),
IF(AND(#REF!+#REF!&gt;2014,#REF!+#REF!&lt;2015,BH431=1),
IF(#REF!=0.1,"14-15/0.1",
IF(#REF!=0.2,"14-15/0.2",
IF(#REF!=0.3,"14-15/0.3","Hata4"))),
IF(#REF!+BH431=2015,
IF(#REF!=1,"15-16/1",
IF(#REF!=2,"15-16/2",
IF(#REF!=3,"15-16/3",
IF(#REF!=4,"16-17/1",
IF(#REF!=5,"16-17/2",
IF(#REF!=6,"16-17/3","Hata5")))))),
IF(#REF!+BH431=2016,
IF(#REF!=1,"16-17/1",
IF(#REF!=2,"16-17/2",
IF(#REF!=3,"16-17/3",
IF(#REF!=4,"17-18/1",
IF(#REF!=5,"17-18/2",
IF(#REF!=6,"17-18/3","Hata6")))))),
IF(#REF!+BH431=2017,
IF(#REF!=1,"17-18/1",
IF(#REF!=2,"17-18/2",
IF(#REF!=3,"17-18/3",
IF(#REF!=4,"18-19/1",
IF(#REF!=5,"18-19/2",
IF(#REF!=6,"18-19/3","Hata7")))))),
IF(#REF!+BH431=2018,
IF(#REF!=1,"18-19/1",
IF(#REF!=2,"18-19/2",
IF(#REF!=3,"18-19/3",
IF(#REF!=4,"19-20/1",
IF(#REF!=5," 19-20/2",
IF(#REF!=6,"19-20/3","Hata8")))))),
IF(#REF!+BH431=2019,
IF(#REF!=1,"19-20/1",
IF(#REF!=2,"19-20/2",
IF(#REF!=3,"19-20/3",
IF(#REF!=4,"20-21/1",
IF(#REF!=5,"20-21/2",
IF(#REF!=6,"20-21/3","Hata9")))))),
IF(#REF!+BH431=2020,
IF(#REF!=1,"20-21/1",
IF(#REF!=2,"20-21/2",
IF(#REF!=3,"20-21/3",
IF(#REF!=4,"21-22/1",
IF(#REF!=5,"21-22/2",
IF(#REF!=6,"21-22/3","Hata10")))))),
IF(#REF!+BH431=2021,
IF(#REF!=1,"21-22/1",
IF(#REF!=2,"21-22/2",
IF(#REF!=3,"21-22/3",
IF(#REF!=4,"22-23/1",
IF(#REF!=5,"22-23/2",
IF(#REF!=6,"22-23/3","Hata11")))))),
IF(#REF!+BH431=2022,
IF(#REF!=1,"22-23/1",
IF(#REF!=2,"22-23/2",
IF(#REF!=3,"22-23/3",
IF(#REF!=4,"23-24/1",
IF(#REF!=5,"23-24/2",
IF(#REF!=6,"23-24/3","Hata12")))))),
IF(#REF!+BH431=2023,
IF(#REF!=1,"23-24/1",
IF(#REF!=2,"23-24/2",
IF(#REF!=3,"23-24/3",
IF(#REF!=4,"24-25/1",
IF(#REF!=5,"24-25/2",
IF(#REF!=6,"24-25/3","Hata13")))))),
))))))))))))))
)</f>
        <v>#REF!</v>
      </c>
      <c r="G431" s="4"/>
      <c r="H431" s="2" t="s">
        <v>160</v>
      </c>
      <c r="I431" s="2">
        <v>54679</v>
      </c>
      <c r="J431" s="2" t="s">
        <v>62</v>
      </c>
      <c r="O431" s="2" t="s">
        <v>311</v>
      </c>
      <c r="P431" s="2" t="s">
        <v>311</v>
      </c>
      <c r="Q431" s="5">
        <v>2</v>
      </c>
      <c r="R431" s="2">
        <f>VLOOKUP($Q431,[1]sistem!$I$3:$L$10,2,FALSE)</f>
        <v>0</v>
      </c>
      <c r="S431" s="2">
        <f>VLOOKUP($Q431,[1]sistem!$I$3:$L$10,3,FALSE)</f>
        <v>2</v>
      </c>
      <c r="T431" s="2">
        <f>VLOOKUP($Q431,[1]sistem!$I$3:$L$10,4,FALSE)</f>
        <v>1</v>
      </c>
      <c r="U431" s="2" t="e">
        <f>VLOOKUP($AZ431,[1]sistem!$I$13:$L$14,2,FALSE)*#REF!</f>
        <v>#REF!</v>
      </c>
      <c r="V431" s="2" t="e">
        <f>VLOOKUP($AZ431,[1]sistem!$I$13:$L$14,3,FALSE)*#REF!</f>
        <v>#REF!</v>
      </c>
      <c r="W431" s="2" t="e">
        <f>VLOOKUP($AZ431,[1]sistem!$I$13:$L$14,4,FALSE)*#REF!</f>
        <v>#REF!</v>
      </c>
      <c r="X431" s="2" t="e">
        <f t="shared" si="129"/>
        <v>#REF!</v>
      </c>
      <c r="Y431" s="2" t="e">
        <f t="shared" si="130"/>
        <v>#REF!</v>
      </c>
      <c r="Z431" s="2" t="e">
        <f t="shared" si="131"/>
        <v>#REF!</v>
      </c>
      <c r="AA431" s="2" t="e">
        <f t="shared" si="132"/>
        <v>#REF!</v>
      </c>
      <c r="AB431" s="2">
        <f>VLOOKUP(AZ431,[1]sistem!$I$18:$J$19,2,FALSE)</f>
        <v>14</v>
      </c>
      <c r="AC431" s="2">
        <v>0.25</v>
      </c>
      <c r="AD431" s="2">
        <f>VLOOKUP($Q431,[1]sistem!$I$3:$M$10,5,FALSE)</f>
        <v>2</v>
      </c>
      <c r="AE431" s="2">
        <v>1</v>
      </c>
      <c r="AG431" s="2">
        <f>AE431*AK431</f>
        <v>14</v>
      </c>
      <c r="AH431" s="2">
        <f>VLOOKUP($Q431,[1]sistem!$I$3:$N$10,6,FALSE)</f>
        <v>3</v>
      </c>
      <c r="AI431" s="2">
        <v>2</v>
      </c>
      <c r="AJ431" s="2">
        <f t="shared" si="133"/>
        <v>6</v>
      </c>
      <c r="AK431" s="2">
        <f>VLOOKUP($AZ431,[1]sistem!$I$18:$K$19,3,FALSE)</f>
        <v>14</v>
      </c>
      <c r="AL431" s="2" t="e">
        <f>AK431*#REF!</f>
        <v>#REF!</v>
      </c>
      <c r="AM431" s="2" t="e">
        <f t="shared" si="134"/>
        <v>#REF!</v>
      </c>
      <c r="AN431" s="2">
        <f t="shared" si="144"/>
        <v>25</v>
      </c>
      <c r="AO431" s="2" t="e">
        <f t="shared" si="135"/>
        <v>#REF!</v>
      </c>
      <c r="AP431" s="2" t="e">
        <f>ROUND(AO431-#REF!,0)</f>
        <v>#REF!</v>
      </c>
      <c r="AQ431" s="2">
        <f>IF(AZ431="s",IF(Q431=0,0,
IF(Q431=1,#REF!*4*4,
IF(Q431=2,0,
IF(Q431=3,#REF!*4*2,
IF(Q431=4,0,
IF(Q431=5,0,
IF(Q431=6,0,
IF(Q431=7,0)))))))),
IF(AZ431="t",
IF(Q431=0,0,
IF(Q431=1,#REF!*4*4*0.8,
IF(Q431=2,0,
IF(Q431=3,#REF!*4*2*0.8,
IF(Q431=4,0,
IF(Q431=5,0,
IF(Q431=6,0,
IF(Q431=7,0))))))))))</f>
        <v>0</v>
      </c>
      <c r="AR431" s="2" t="e">
        <f>IF(AZ431="s",
IF(Q431=0,0,
IF(Q431=1,0,
IF(Q431=2,#REF!*4*2,
IF(Q431=3,#REF!*4,
IF(Q431=4,#REF!*4,
IF(Q431=5,0,
IF(Q431=6,0,
IF(Q431=7,#REF!*4)))))))),
IF(AZ431="t",
IF(Q431=0,0,
IF(Q431=1,0,
IF(Q431=2,#REF!*4*2*0.8,
IF(Q431=3,#REF!*4*0.8,
IF(Q431=4,#REF!*4*0.8,
IF(Q431=5,0,
IF(Q431=6,0,
IF(Q431=7,#REF!*4))))))))))</f>
        <v>#REF!</v>
      </c>
      <c r="AS431" s="2" t="e">
        <f>IF(AZ431="s",
IF(Q431=0,0,
IF(Q431=1,#REF!*2,
IF(Q431=2,#REF!*2,
IF(Q431=3,#REF!*2,
IF(Q431=4,#REF!*2,
IF(Q431=5,#REF!*2,
IF(Q431=6,#REF!*2,
IF(Q431=7,#REF!*2)))))))),
IF(AZ431="t",
IF(Q431=0,#REF!*2*0.8,
IF(Q431=1,#REF!*2*0.8,
IF(Q431=2,#REF!*2*0.8,
IF(Q431=3,#REF!*2*0.8,
IF(Q431=4,#REF!*2*0.8,
IF(Q431=5,#REF!*2*0.8,
IF(Q431=6,#REF!*1*0.8,
IF(Q431=7,#REF!*2))))))))))</f>
        <v>#REF!</v>
      </c>
      <c r="AT431" s="2" t="e">
        <f t="shared" si="136"/>
        <v>#REF!</v>
      </c>
      <c r="AU431" s="2" t="e">
        <f>IF(AZ431="s",
IF(Q431=0,0,
IF(Q431=1,(14-2)*(#REF!+#REF!)/4*4,
IF(Q431=2,(14-2)*(#REF!+#REF!)/4*2,
IF(Q431=3,(14-2)*(#REF!+#REF!)/4*3,
IF(Q431=4,(14-2)*(#REF!+#REF!)/4,
IF(Q431=5,(14-2)*#REF!/4,
IF(Q431=6,0,
IF(Q431=7,(14)*#REF!)))))))),
IF(AZ431="t",
IF(Q431=0,0,
IF(Q431=1,(11-2)*(#REF!+#REF!)/4*4,
IF(Q431=2,(11-2)*(#REF!+#REF!)/4*2,
IF(Q431=3,(11-2)*(#REF!+#REF!)/4*3,
IF(Q431=4,(11-2)*(#REF!+#REF!)/4,
IF(Q431=5,(11-2)*#REF!/4,
IF(Q431=6,0,
IF(Q431=7,(11)*#REF!))))))))))</f>
        <v>#REF!</v>
      </c>
      <c r="AV431" s="2" t="e">
        <f t="shared" si="137"/>
        <v>#REF!</v>
      </c>
      <c r="AW431" s="2">
        <f t="shared" si="138"/>
        <v>12</v>
      </c>
      <c r="AX431" s="2">
        <f t="shared" si="139"/>
        <v>6</v>
      </c>
      <c r="AY431" s="2" t="e">
        <f t="shared" si="140"/>
        <v>#REF!</v>
      </c>
      <c r="AZ431" s="2" t="s">
        <v>63</v>
      </c>
      <c r="BA431" s="2" t="e">
        <f>IF(BG431="A",0,IF(AZ431="s",14*#REF!,IF(AZ431="T",11*#REF!,"HATA")))</f>
        <v>#REF!</v>
      </c>
      <c r="BB431" s="2" t="e">
        <f t="shared" si="141"/>
        <v>#REF!</v>
      </c>
      <c r="BC431" s="2" t="e">
        <f t="shared" si="142"/>
        <v>#REF!</v>
      </c>
      <c r="BD431" s="2" t="s">
        <v>83</v>
      </c>
      <c r="BE431" s="2" t="e">
        <f>#REF!-BC431</f>
        <v>#REF!</v>
      </c>
      <c r="BF431" s="2">
        <v>0</v>
      </c>
      <c r="BH431" s="2">
        <v>1</v>
      </c>
      <c r="BJ431" s="2">
        <v>2</v>
      </c>
      <c r="BL431" s="7" t="e">
        <f>#REF!*14</f>
        <v>#REF!</v>
      </c>
      <c r="BM431" s="9"/>
      <c r="BN431" s="8"/>
      <c r="BO431" s="13"/>
      <c r="BP431" s="13"/>
      <c r="BQ431" s="13"/>
      <c r="BR431" s="13"/>
      <c r="BS431" s="13"/>
      <c r="BT431" s="10"/>
      <c r="BU431" s="11"/>
      <c r="BV431" s="12"/>
      <c r="CC431" s="41"/>
      <c r="CD431" s="41"/>
      <c r="CE431" s="41"/>
      <c r="CF431" s="42"/>
      <c r="CG431" s="42"/>
      <c r="CH431" s="42"/>
      <c r="CI431" s="42"/>
      <c r="CJ431" s="42"/>
      <c r="CK431" s="42"/>
    </row>
    <row r="432" spans="1:89" hidden="1" x14ac:dyDescent="0.25">
      <c r="A432" s="54" t="s">
        <v>320</v>
      </c>
      <c r="B432" s="54" t="s">
        <v>73</v>
      </c>
      <c r="C432" s="2" t="s">
        <v>73</v>
      </c>
      <c r="D432" s="4" t="s">
        <v>60</v>
      </c>
      <c r="E432" s="4" t="s">
        <v>60</v>
      </c>
      <c r="F432" s="5" t="e">
        <f>IF(AZ432="S",
IF(#REF!+BH432=2012,
IF(#REF!=1,"12-13/1",
IF(#REF!=2,"12-13/2",
IF(#REF!=3,"13-14/1",
IF(#REF!=4,"13-14/2","Hata1")))),
IF(#REF!+BH432=2013,
IF(#REF!=1,"13-14/1",
IF(#REF!=2,"13-14/2",
IF(#REF!=3,"14-15/1",
IF(#REF!=4,"14-15/2","Hata2")))),
IF(#REF!+BH432=2014,
IF(#REF!=1,"14-15/1",
IF(#REF!=2,"14-15/2",
IF(#REF!=3,"15-16/1",
IF(#REF!=4,"15-16/2","Hata3")))),
IF(#REF!+BH432=2015,
IF(#REF!=1,"15-16/1",
IF(#REF!=2,"15-16/2",
IF(#REF!=3,"16-17/1",
IF(#REF!=4,"16-17/2","Hata4")))),
IF(#REF!+BH432=2016,
IF(#REF!=1,"16-17/1",
IF(#REF!=2,"16-17/2",
IF(#REF!=3,"17-18/1",
IF(#REF!=4,"17-18/2","Hata5")))),
IF(#REF!+BH432=2017,
IF(#REF!=1,"17-18/1",
IF(#REF!=2,"17-18/2",
IF(#REF!=3,"18-19/1",
IF(#REF!=4,"18-19/2","Hata6")))),
IF(#REF!+BH432=2018,
IF(#REF!=1,"18-19/1",
IF(#REF!=2,"18-19/2",
IF(#REF!=3,"19-20/1",
IF(#REF!=4,"19-20/2","Hata7")))),
IF(#REF!+BH432=2019,
IF(#REF!=1,"19-20/1",
IF(#REF!=2,"19-20/2",
IF(#REF!=3,"20-21/1",
IF(#REF!=4,"20-21/2","Hata8")))),
IF(#REF!+BH432=2020,
IF(#REF!=1,"20-21/1",
IF(#REF!=2,"20-21/2",
IF(#REF!=3,"21-22/1",
IF(#REF!=4,"21-22/2","Hata9")))),
IF(#REF!+BH432=2021,
IF(#REF!=1,"21-22/1",
IF(#REF!=2,"21-22/2",
IF(#REF!=3,"22-23/1",
IF(#REF!=4,"22-23/2","Hata10")))),
IF(#REF!+BH432=2022,
IF(#REF!=1,"22-23/1",
IF(#REF!=2,"22-23/2",
IF(#REF!=3,"23-24/1",
IF(#REF!=4,"23-24/2","Hata11")))),
IF(#REF!+BH432=2023,
IF(#REF!=1,"23-24/1",
IF(#REF!=2,"23-24/2",
IF(#REF!=3,"24-25/1",
IF(#REF!=4,"24-25/2","Hata12")))),
)))))))))))),
IF(AZ432="T",
IF(#REF!+BH432=2012,
IF(#REF!=1,"12-13/1",
IF(#REF!=2,"12-13/2",
IF(#REF!=3,"12-13/3",
IF(#REF!=4,"13-14/1",
IF(#REF!=5,"13-14/2",
IF(#REF!=6,"13-14/3","Hata1")))))),
IF(#REF!+BH432=2013,
IF(#REF!=1,"13-14/1",
IF(#REF!=2,"13-14/2",
IF(#REF!=3,"13-14/3",
IF(#REF!=4,"14-15/1",
IF(#REF!=5,"14-15/2",
IF(#REF!=6,"14-15/3","Hata2")))))),
IF(#REF!+BH432=2014,
IF(#REF!=1,"14-15/1",
IF(#REF!=2,"14-15/2",
IF(#REF!=3,"14-15/3",
IF(#REF!=4,"15-16/1",
IF(#REF!=5,"15-16/2",
IF(#REF!=6,"15-16/3","Hata3")))))),
IF(AND(#REF!+#REF!&gt;2014,#REF!+#REF!&lt;2015,BH432=1),
IF(#REF!=0.1,"14-15/0.1",
IF(#REF!=0.2,"14-15/0.2",
IF(#REF!=0.3,"14-15/0.3","Hata4"))),
IF(#REF!+BH432=2015,
IF(#REF!=1,"15-16/1",
IF(#REF!=2,"15-16/2",
IF(#REF!=3,"15-16/3",
IF(#REF!=4,"16-17/1",
IF(#REF!=5,"16-17/2",
IF(#REF!=6,"16-17/3","Hata5")))))),
IF(#REF!+BH432=2016,
IF(#REF!=1,"16-17/1",
IF(#REF!=2,"16-17/2",
IF(#REF!=3,"16-17/3",
IF(#REF!=4,"17-18/1",
IF(#REF!=5,"17-18/2",
IF(#REF!=6,"17-18/3","Hata6")))))),
IF(#REF!+BH432=2017,
IF(#REF!=1,"17-18/1",
IF(#REF!=2,"17-18/2",
IF(#REF!=3,"17-18/3",
IF(#REF!=4,"18-19/1",
IF(#REF!=5,"18-19/2",
IF(#REF!=6,"18-19/3","Hata7")))))),
IF(#REF!+BH432=2018,
IF(#REF!=1,"18-19/1",
IF(#REF!=2,"18-19/2",
IF(#REF!=3,"18-19/3",
IF(#REF!=4,"19-20/1",
IF(#REF!=5," 19-20/2",
IF(#REF!=6,"19-20/3","Hata8")))))),
IF(#REF!+BH432=2019,
IF(#REF!=1,"19-20/1",
IF(#REF!=2,"19-20/2",
IF(#REF!=3,"19-20/3",
IF(#REF!=4,"20-21/1",
IF(#REF!=5,"20-21/2",
IF(#REF!=6,"20-21/3","Hata9")))))),
IF(#REF!+BH432=2020,
IF(#REF!=1,"20-21/1",
IF(#REF!=2,"20-21/2",
IF(#REF!=3,"20-21/3",
IF(#REF!=4,"21-22/1",
IF(#REF!=5,"21-22/2",
IF(#REF!=6,"21-22/3","Hata10")))))),
IF(#REF!+BH432=2021,
IF(#REF!=1,"21-22/1",
IF(#REF!=2,"21-22/2",
IF(#REF!=3,"21-22/3",
IF(#REF!=4,"22-23/1",
IF(#REF!=5,"22-23/2",
IF(#REF!=6,"22-23/3","Hata11")))))),
IF(#REF!+BH432=2022,
IF(#REF!=1,"22-23/1",
IF(#REF!=2,"22-23/2",
IF(#REF!=3,"22-23/3",
IF(#REF!=4,"23-24/1",
IF(#REF!=5,"23-24/2",
IF(#REF!=6,"23-24/3","Hata12")))))),
IF(#REF!+BH432=2023,
IF(#REF!=1,"23-24/1",
IF(#REF!=2,"23-24/2",
IF(#REF!=3,"23-24/3",
IF(#REF!=4,"24-25/1",
IF(#REF!=5,"24-25/2",
IF(#REF!=6,"24-25/3","Hata13")))))),
))))))))))))))
)</f>
        <v>#REF!</v>
      </c>
      <c r="G432" s="4"/>
      <c r="H432" s="54" t="s">
        <v>160</v>
      </c>
      <c r="I432" s="2">
        <v>54679</v>
      </c>
      <c r="J432" s="2" t="s">
        <v>62</v>
      </c>
      <c r="O432" s="2" t="s">
        <v>74</v>
      </c>
      <c r="P432" s="2" t="s">
        <v>74</v>
      </c>
      <c r="Q432" s="55">
        <v>4</v>
      </c>
      <c r="R432" s="2">
        <f>VLOOKUP($Q432,[1]sistem!$I$3:$L$10,2,FALSE)</f>
        <v>0</v>
      </c>
      <c r="S432" s="2">
        <f>VLOOKUP($Q432,[1]sistem!$I$3:$L$10,3,FALSE)</f>
        <v>1</v>
      </c>
      <c r="T432" s="2">
        <f>VLOOKUP($Q432,[1]sistem!$I$3:$L$10,4,FALSE)</f>
        <v>1</v>
      </c>
      <c r="U432" s="2" t="e">
        <f>VLOOKUP($AZ432,[1]sistem!$I$13:$L$14,2,FALSE)*#REF!</f>
        <v>#REF!</v>
      </c>
      <c r="V432" s="2" t="e">
        <f>VLOOKUP($AZ432,[1]sistem!$I$13:$L$14,3,FALSE)*#REF!</f>
        <v>#REF!</v>
      </c>
      <c r="W432" s="2" t="e">
        <f>VLOOKUP($AZ432,[1]sistem!$I$13:$L$14,4,FALSE)*#REF!</f>
        <v>#REF!</v>
      </c>
      <c r="X432" s="2" t="e">
        <f t="shared" si="129"/>
        <v>#REF!</v>
      </c>
      <c r="Y432" s="2" t="e">
        <f t="shared" si="130"/>
        <v>#REF!</v>
      </c>
      <c r="Z432" s="2" t="e">
        <f t="shared" si="131"/>
        <v>#REF!</v>
      </c>
      <c r="AA432" s="2" t="e">
        <f t="shared" si="132"/>
        <v>#REF!</v>
      </c>
      <c r="AB432" s="2">
        <f>VLOOKUP(AZ432,[1]sistem!$I$18:$J$19,2,FALSE)</f>
        <v>14</v>
      </c>
      <c r="AC432" s="2">
        <v>0.25</v>
      </c>
      <c r="AD432" s="2">
        <f>VLOOKUP($Q432,[1]sistem!$I$3:$M$10,5,FALSE)</f>
        <v>1</v>
      </c>
      <c r="AG432" s="2" t="e">
        <f>(#REF!+#REF!)*AB432</f>
        <v>#REF!</v>
      </c>
      <c r="AH432" s="2">
        <f>VLOOKUP($Q432,[1]sistem!$I$3:$N$10,6,FALSE)</f>
        <v>2</v>
      </c>
      <c r="AI432" s="2">
        <v>2</v>
      </c>
      <c r="AJ432" s="2">
        <f t="shared" si="133"/>
        <v>4</v>
      </c>
      <c r="AK432" s="2">
        <f>VLOOKUP($AZ432,[1]sistem!$I$18:$K$19,3,FALSE)</f>
        <v>14</v>
      </c>
      <c r="AL432" s="2" t="e">
        <f>AK432*#REF!</f>
        <v>#REF!</v>
      </c>
      <c r="AM432" s="2" t="e">
        <f t="shared" si="134"/>
        <v>#REF!</v>
      </c>
      <c r="AN432" s="2">
        <f t="shared" si="144"/>
        <v>25</v>
      </c>
      <c r="AO432" s="2" t="e">
        <f t="shared" si="135"/>
        <v>#REF!</v>
      </c>
      <c r="AP432" s="2" t="e">
        <f>ROUND(AO432-#REF!,0)</f>
        <v>#REF!</v>
      </c>
      <c r="AQ432" s="2">
        <f>IF(AZ432="s",IF(Q432=0,0,
IF(Q432=1,#REF!*4*4,
IF(Q432=2,0,
IF(Q432=3,#REF!*4*2,
IF(Q432=4,0,
IF(Q432=5,0,
IF(Q432=6,0,
IF(Q432=7,0)))))))),
IF(AZ432="t",
IF(Q432=0,0,
IF(Q432=1,#REF!*4*4*0.8,
IF(Q432=2,0,
IF(Q432=3,#REF!*4*2*0.8,
IF(Q432=4,0,
IF(Q432=5,0,
IF(Q432=6,0,
IF(Q432=7,0))))))))))</f>
        <v>0</v>
      </c>
      <c r="AR432" s="2" t="e">
        <f>IF(AZ432="s",
IF(Q432=0,0,
IF(Q432=1,0,
IF(Q432=2,#REF!*4*2,
IF(Q432=3,#REF!*4,
IF(Q432=4,#REF!*4,
IF(Q432=5,0,
IF(Q432=6,0,
IF(Q432=7,#REF!*4)))))))),
IF(AZ432="t",
IF(Q432=0,0,
IF(Q432=1,0,
IF(Q432=2,#REF!*4*2*0.8,
IF(Q432=3,#REF!*4*0.8,
IF(Q432=4,#REF!*4*0.8,
IF(Q432=5,0,
IF(Q432=6,0,
IF(Q432=7,#REF!*4))))))))))</f>
        <v>#REF!</v>
      </c>
      <c r="AS432" s="2" t="e">
        <f>IF(AZ432="s",
IF(Q432=0,0,
IF(Q432=1,#REF!*2,
IF(Q432=2,#REF!*2,
IF(Q432=3,#REF!*2,
IF(Q432=4,#REF!*2,
IF(Q432=5,#REF!*2,
IF(Q432=6,#REF!*2,
IF(Q432=7,#REF!*2)))))))),
IF(AZ432="t",
IF(Q432=0,#REF!*2*0.8,
IF(Q432=1,#REF!*2*0.8,
IF(Q432=2,#REF!*2*0.8,
IF(Q432=3,#REF!*2*0.8,
IF(Q432=4,#REF!*2*0.8,
IF(Q432=5,#REF!*2*0.8,
IF(Q432=6,#REF!*1*0.8,
IF(Q432=7,#REF!*2))))))))))</f>
        <v>#REF!</v>
      </c>
      <c r="AT432" s="2" t="e">
        <f t="shared" si="136"/>
        <v>#REF!</v>
      </c>
      <c r="AU432" s="2" t="e">
        <f>IF(AZ432="s",
IF(Q432=0,0,
IF(Q432=1,(14-2)*(#REF!+#REF!)/4*4,
IF(Q432=2,(14-2)*(#REF!+#REF!)/4*2,
IF(Q432=3,(14-2)*(#REF!+#REF!)/4*3,
IF(Q432=4,(14-2)*(#REF!+#REF!)/4,
IF(Q432=5,(14-2)*#REF!/4,
IF(Q432=6,0,
IF(Q432=7,(14)*#REF!)))))))),
IF(AZ432="t",
IF(Q432=0,0,
IF(Q432=1,(11-2)*(#REF!+#REF!)/4*4,
IF(Q432=2,(11-2)*(#REF!+#REF!)/4*2,
IF(Q432=3,(11-2)*(#REF!+#REF!)/4*3,
IF(Q432=4,(11-2)*(#REF!+#REF!)/4,
IF(Q432=5,(11-2)*#REF!/4,
IF(Q432=6,0,
IF(Q432=7,(11)*#REF!))))))))))</f>
        <v>#REF!</v>
      </c>
      <c r="AV432" s="2" t="e">
        <f t="shared" si="137"/>
        <v>#REF!</v>
      </c>
      <c r="AW432" s="2">
        <f t="shared" si="138"/>
        <v>8</v>
      </c>
      <c r="AX432" s="2">
        <f t="shared" si="139"/>
        <v>4</v>
      </c>
      <c r="AY432" s="2" t="e">
        <f t="shared" si="140"/>
        <v>#REF!</v>
      </c>
      <c r="AZ432" s="2" t="s">
        <v>63</v>
      </c>
      <c r="BA432" s="2" t="e">
        <f>IF(BG432="A",0,IF(AZ432="s",14*#REF!,IF(AZ432="T",11*#REF!,"HATA")))</f>
        <v>#REF!</v>
      </c>
      <c r="BB432" s="2" t="e">
        <f t="shared" si="141"/>
        <v>#REF!</v>
      </c>
      <c r="BC432" s="2" t="e">
        <f t="shared" si="142"/>
        <v>#REF!</v>
      </c>
      <c r="BD432" s="2" t="s">
        <v>83</v>
      </c>
      <c r="BE432" s="2" t="e">
        <f>#REF!-BC432</f>
        <v>#REF!</v>
      </c>
      <c r="BF432" s="2">
        <v>0</v>
      </c>
      <c r="BH432" s="2">
        <v>1</v>
      </c>
      <c r="BJ432" s="2">
        <v>4</v>
      </c>
      <c r="BL432" s="7" t="e">
        <f>#REF!*14</f>
        <v>#REF!</v>
      </c>
      <c r="BM432" s="9"/>
      <c r="BN432" s="8"/>
      <c r="BO432" s="13"/>
      <c r="BP432" s="13"/>
      <c r="BQ432" s="13"/>
      <c r="BR432" s="13"/>
      <c r="BS432" s="13"/>
      <c r="BT432" s="10"/>
      <c r="BU432" s="11"/>
      <c r="BV432" s="12"/>
      <c r="CC432" s="51"/>
      <c r="CD432" s="51"/>
      <c r="CE432" s="51"/>
      <c r="CF432" s="52"/>
      <c r="CG432" s="52"/>
      <c r="CH432" s="52"/>
      <c r="CI432" s="52"/>
      <c r="CJ432" s="42"/>
      <c r="CK432" s="42"/>
    </row>
    <row r="433" spans="1:89" hidden="1" x14ac:dyDescent="0.25">
      <c r="A433" s="2" t="s">
        <v>250</v>
      </c>
      <c r="B433" s="2" t="s">
        <v>251</v>
      </c>
      <c r="C433" s="2" t="s">
        <v>251</v>
      </c>
      <c r="D433" s="4" t="s">
        <v>60</v>
      </c>
      <c r="E433" s="4" t="s">
        <v>60</v>
      </c>
      <c r="F433" s="5" t="e">
        <f>IF(AZ433="S",
IF(#REF!+BH433=2012,
IF(#REF!=1,"12-13/1",
IF(#REF!=2,"12-13/2",
IF(#REF!=3,"13-14/1",
IF(#REF!=4,"13-14/2","Hata1")))),
IF(#REF!+BH433=2013,
IF(#REF!=1,"13-14/1",
IF(#REF!=2,"13-14/2",
IF(#REF!=3,"14-15/1",
IF(#REF!=4,"14-15/2","Hata2")))),
IF(#REF!+BH433=2014,
IF(#REF!=1,"14-15/1",
IF(#REF!=2,"14-15/2",
IF(#REF!=3,"15-16/1",
IF(#REF!=4,"15-16/2","Hata3")))),
IF(#REF!+BH433=2015,
IF(#REF!=1,"15-16/1",
IF(#REF!=2,"15-16/2",
IF(#REF!=3,"16-17/1",
IF(#REF!=4,"16-17/2","Hata4")))),
IF(#REF!+BH433=2016,
IF(#REF!=1,"16-17/1",
IF(#REF!=2,"16-17/2",
IF(#REF!=3,"17-18/1",
IF(#REF!=4,"17-18/2","Hata5")))),
IF(#REF!+BH433=2017,
IF(#REF!=1,"17-18/1",
IF(#REF!=2,"17-18/2",
IF(#REF!=3,"18-19/1",
IF(#REF!=4,"18-19/2","Hata6")))),
IF(#REF!+BH433=2018,
IF(#REF!=1,"18-19/1",
IF(#REF!=2,"18-19/2",
IF(#REF!=3,"19-20/1",
IF(#REF!=4,"19-20/2","Hata7")))),
IF(#REF!+BH433=2019,
IF(#REF!=1,"19-20/1",
IF(#REF!=2,"19-20/2",
IF(#REF!=3,"20-21/1",
IF(#REF!=4,"20-21/2","Hata8")))),
IF(#REF!+BH433=2020,
IF(#REF!=1,"20-21/1",
IF(#REF!=2,"20-21/2",
IF(#REF!=3,"21-22/1",
IF(#REF!=4,"21-22/2","Hata9")))),
IF(#REF!+BH433=2021,
IF(#REF!=1,"21-22/1",
IF(#REF!=2,"21-22/2",
IF(#REF!=3,"22-23/1",
IF(#REF!=4,"22-23/2","Hata10")))),
IF(#REF!+BH433=2022,
IF(#REF!=1,"22-23/1",
IF(#REF!=2,"22-23/2",
IF(#REF!=3,"23-24/1",
IF(#REF!=4,"23-24/2","Hata11")))),
IF(#REF!+BH433=2023,
IF(#REF!=1,"23-24/1",
IF(#REF!=2,"23-24/2",
IF(#REF!=3,"24-25/1",
IF(#REF!=4,"24-25/2","Hata12")))),
)))))))))))),
IF(AZ433="T",
IF(#REF!+BH433=2012,
IF(#REF!=1,"12-13/1",
IF(#REF!=2,"12-13/2",
IF(#REF!=3,"12-13/3",
IF(#REF!=4,"13-14/1",
IF(#REF!=5,"13-14/2",
IF(#REF!=6,"13-14/3","Hata1")))))),
IF(#REF!+BH433=2013,
IF(#REF!=1,"13-14/1",
IF(#REF!=2,"13-14/2",
IF(#REF!=3,"13-14/3",
IF(#REF!=4,"14-15/1",
IF(#REF!=5,"14-15/2",
IF(#REF!=6,"14-15/3","Hata2")))))),
IF(#REF!+BH433=2014,
IF(#REF!=1,"14-15/1",
IF(#REF!=2,"14-15/2",
IF(#REF!=3,"14-15/3",
IF(#REF!=4,"15-16/1",
IF(#REF!=5,"15-16/2",
IF(#REF!=6,"15-16/3","Hata3")))))),
IF(AND(#REF!+#REF!&gt;2014,#REF!+#REF!&lt;2015,BH433=1),
IF(#REF!=0.1,"14-15/0.1",
IF(#REF!=0.2,"14-15/0.2",
IF(#REF!=0.3,"14-15/0.3","Hata4"))),
IF(#REF!+BH433=2015,
IF(#REF!=1,"15-16/1",
IF(#REF!=2,"15-16/2",
IF(#REF!=3,"15-16/3",
IF(#REF!=4,"16-17/1",
IF(#REF!=5,"16-17/2",
IF(#REF!=6,"16-17/3","Hata5")))))),
IF(#REF!+BH433=2016,
IF(#REF!=1,"16-17/1",
IF(#REF!=2,"16-17/2",
IF(#REF!=3,"16-17/3",
IF(#REF!=4,"17-18/1",
IF(#REF!=5,"17-18/2",
IF(#REF!=6,"17-18/3","Hata6")))))),
IF(#REF!+BH433=2017,
IF(#REF!=1,"17-18/1",
IF(#REF!=2,"17-18/2",
IF(#REF!=3,"17-18/3",
IF(#REF!=4,"18-19/1",
IF(#REF!=5,"18-19/2",
IF(#REF!=6,"18-19/3","Hata7")))))),
IF(#REF!+BH433=2018,
IF(#REF!=1,"18-19/1",
IF(#REF!=2,"18-19/2",
IF(#REF!=3,"18-19/3",
IF(#REF!=4,"19-20/1",
IF(#REF!=5," 19-20/2",
IF(#REF!=6,"19-20/3","Hata8")))))),
IF(#REF!+BH433=2019,
IF(#REF!=1,"19-20/1",
IF(#REF!=2,"19-20/2",
IF(#REF!=3,"19-20/3",
IF(#REF!=4,"20-21/1",
IF(#REF!=5,"20-21/2",
IF(#REF!=6,"20-21/3","Hata9")))))),
IF(#REF!+BH433=2020,
IF(#REF!=1,"20-21/1",
IF(#REF!=2,"20-21/2",
IF(#REF!=3,"20-21/3",
IF(#REF!=4,"21-22/1",
IF(#REF!=5,"21-22/2",
IF(#REF!=6,"21-22/3","Hata10")))))),
IF(#REF!+BH433=2021,
IF(#REF!=1,"21-22/1",
IF(#REF!=2,"21-22/2",
IF(#REF!=3,"21-22/3",
IF(#REF!=4,"22-23/1",
IF(#REF!=5,"22-23/2",
IF(#REF!=6,"22-23/3","Hata11")))))),
IF(#REF!+BH433=2022,
IF(#REF!=1,"22-23/1",
IF(#REF!=2,"22-23/2",
IF(#REF!=3,"22-23/3",
IF(#REF!=4,"23-24/1",
IF(#REF!=5,"23-24/2",
IF(#REF!=6,"23-24/3","Hata12")))))),
IF(#REF!+BH433=2023,
IF(#REF!=1,"23-24/1",
IF(#REF!=2,"23-24/2",
IF(#REF!=3,"23-24/3",
IF(#REF!=4,"24-25/1",
IF(#REF!=5,"24-25/2",
IF(#REF!=6,"24-25/3","Hata13")))))),
))))))))))))))
)</f>
        <v>#REF!</v>
      </c>
      <c r="G433" s="4"/>
      <c r="H433" s="2" t="s">
        <v>160</v>
      </c>
      <c r="I433" s="2">
        <v>54679</v>
      </c>
      <c r="J433" s="2" t="s">
        <v>62</v>
      </c>
      <c r="O433" s="2" t="s">
        <v>253</v>
      </c>
      <c r="P433" s="2" t="s">
        <v>253</v>
      </c>
      <c r="Q433" s="5">
        <v>0</v>
      </c>
      <c r="R433" s="2">
        <f>VLOOKUP($Q433,[1]sistem!$I$3:$L$10,2,FALSE)</f>
        <v>0</v>
      </c>
      <c r="S433" s="2">
        <f>VLOOKUP($Q433,[1]sistem!$I$3:$L$10,3,FALSE)</f>
        <v>0</v>
      </c>
      <c r="T433" s="2">
        <f>VLOOKUP($Q433,[1]sistem!$I$3:$L$10,4,FALSE)</f>
        <v>0</v>
      </c>
      <c r="U433" s="2" t="e">
        <f>VLOOKUP($AZ433,[1]sistem!$I$13:$L$14,2,FALSE)*#REF!</f>
        <v>#REF!</v>
      </c>
      <c r="V433" s="2" t="e">
        <f>VLOOKUP($AZ433,[1]sistem!$I$13:$L$14,3,FALSE)*#REF!</f>
        <v>#REF!</v>
      </c>
      <c r="W433" s="2" t="e">
        <f>VLOOKUP($AZ433,[1]sistem!$I$13:$L$14,4,FALSE)*#REF!</f>
        <v>#REF!</v>
      </c>
      <c r="X433" s="2" t="e">
        <f t="shared" si="129"/>
        <v>#REF!</v>
      </c>
      <c r="Y433" s="2" t="e">
        <f t="shared" si="130"/>
        <v>#REF!</v>
      </c>
      <c r="Z433" s="2" t="e">
        <f t="shared" si="131"/>
        <v>#REF!</v>
      </c>
      <c r="AA433" s="2" t="e">
        <f t="shared" si="132"/>
        <v>#REF!</v>
      </c>
      <c r="AB433" s="2">
        <f>VLOOKUP(AZ433,[1]sistem!$I$18:$J$19,2,FALSE)</f>
        <v>14</v>
      </c>
      <c r="AC433" s="2">
        <v>0.25</v>
      </c>
      <c r="AD433" s="2">
        <f>VLOOKUP($Q433,[1]sistem!$I$3:$M$10,5,FALSE)</f>
        <v>0</v>
      </c>
      <c r="AG433" s="2" t="e">
        <f>(#REF!+#REF!)*AB433</f>
        <v>#REF!</v>
      </c>
      <c r="AH433" s="2">
        <f>VLOOKUP($Q433,[1]sistem!$I$3:$N$10,6,FALSE)</f>
        <v>0</v>
      </c>
      <c r="AI433" s="2">
        <v>2</v>
      </c>
      <c r="AJ433" s="2">
        <f t="shared" si="133"/>
        <v>0</v>
      </c>
      <c r="AK433" s="2">
        <f>VLOOKUP($AZ433,[1]sistem!$I$18:$K$19,3,FALSE)</f>
        <v>14</v>
      </c>
      <c r="AL433" s="2" t="e">
        <f>AK433*#REF!</f>
        <v>#REF!</v>
      </c>
      <c r="AM433" s="2" t="e">
        <f t="shared" si="134"/>
        <v>#REF!</v>
      </c>
      <c r="AN433" s="2">
        <f t="shared" si="144"/>
        <v>25</v>
      </c>
      <c r="AO433" s="2" t="e">
        <f t="shared" si="135"/>
        <v>#REF!</v>
      </c>
      <c r="AP433" s="2" t="e">
        <f>ROUND(AO433-#REF!,0)</f>
        <v>#REF!</v>
      </c>
      <c r="AQ433" s="2">
        <f>IF(AZ433="s",IF(Q433=0,0,
IF(Q433=1,#REF!*4*4,
IF(Q433=2,0,
IF(Q433=3,#REF!*4*2,
IF(Q433=4,0,
IF(Q433=5,0,
IF(Q433=6,0,
IF(Q433=7,0)))))))),
IF(AZ433="t",
IF(Q433=0,0,
IF(Q433=1,#REF!*4*4*0.8,
IF(Q433=2,0,
IF(Q433=3,#REF!*4*2*0.8,
IF(Q433=4,0,
IF(Q433=5,0,
IF(Q433=6,0,
IF(Q433=7,0))))))))))</f>
        <v>0</v>
      </c>
      <c r="AR433" s="2">
        <f>IF(AZ433="s",
IF(Q433=0,0,
IF(Q433=1,0,
IF(Q433=2,#REF!*4*2,
IF(Q433=3,#REF!*4,
IF(Q433=4,#REF!*4,
IF(Q433=5,0,
IF(Q433=6,0,
IF(Q433=7,#REF!*4)))))))),
IF(AZ433="t",
IF(Q433=0,0,
IF(Q433=1,0,
IF(Q433=2,#REF!*4*2*0.8,
IF(Q433=3,#REF!*4*0.8,
IF(Q433=4,#REF!*4*0.8,
IF(Q433=5,0,
IF(Q433=6,0,
IF(Q433=7,#REF!*4))))))))))</f>
        <v>0</v>
      </c>
      <c r="AS433" s="2">
        <f>IF(AZ433="s",
IF(Q433=0,0,
IF(Q433=1,#REF!*2,
IF(Q433=2,#REF!*2,
IF(Q433=3,#REF!*2,
IF(Q433=4,#REF!*2,
IF(Q433=5,#REF!*2,
IF(Q433=6,#REF!*2,
IF(Q433=7,#REF!*2)))))))),
IF(AZ433="t",
IF(Q433=0,#REF!*2*0.8,
IF(Q433=1,#REF!*2*0.8,
IF(Q433=2,#REF!*2*0.8,
IF(Q433=3,#REF!*2*0.8,
IF(Q433=4,#REF!*2*0.8,
IF(Q433=5,#REF!*2*0.8,
IF(Q433=6,#REF!*1*0.8,
IF(Q433=7,#REF!*2))))))))))</f>
        <v>0</v>
      </c>
      <c r="AT433" s="2" t="e">
        <f t="shared" si="136"/>
        <v>#REF!</v>
      </c>
      <c r="AU433" s="2">
        <f>IF(AZ433="s",
IF(Q433=0,0,
IF(Q433=1,(14-2)*(#REF!+#REF!)/4*4,
IF(Q433=2,(14-2)*(#REF!+#REF!)/4*2,
IF(Q433=3,(14-2)*(#REF!+#REF!)/4*3,
IF(Q433=4,(14-2)*(#REF!+#REF!)/4,
IF(Q433=5,(14-2)*#REF!/4,
IF(Q433=6,0,
IF(Q433=7,(14)*#REF!)))))))),
IF(AZ433="t",
IF(Q433=0,0,
IF(Q433=1,(11-2)*(#REF!+#REF!)/4*4,
IF(Q433=2,(11-2)*(#REF!+#REF!)/4*2,
IF(Q433=3,(11-2)*(#REF!+#REF!)/4*3,
IF(Q433=4,(11-2)*(#REF!+#REF!)/4,
IF(Q433=5,(11-2)*#REF!/4,
IF(Q433=6,0,
IF(Q433=7,(11)*#REF!))))))))))</f>
        <v>0</v>
      </c>
      <c r="AV433" s="2" t="e">
        <f t="shared" si="137"/>
        <v>#REF!</v>
      </c>
      <c r="AW433" s="2">
        <f t="shared" si="138"/>
        <v>0</v>
      </c>
      <c r="AX433" s="2">
        <f t="shared" si="139"/>
        <v>0</v>
      </c>
      <c r="AY433" s="2">
        <f t="shared" si="140"/>
        <v>0</v>
      </c>
      <c r="AZ433" s="2" t="s">
        <v>63</v>
      </c>
      <c r="BA433" s="2" t="e">
        <f>IF(BG433="A",0,IF(AZ433="s",14*#REF!,IF(AZ433="T",11*#REF!,"HATA")))</f>
        <v>#REF!</v>
      </c>
      <c r="BB433" s="2" t="e">
        <f t="shared" si="141"/>
        <v>#REF!</v>
      </c>
      <c r="BC433" s="2" t="e">
        <f t="shared" si="142"/>
        <v>#REF!</v>
      </c>
      <c r="BD433" s="2" t="s">
        <v>83</v>
      </c>
      <c r="BE433" s="2" t="e">
        <f>#REF!-BC433</f>
        <v>#REF!</v>
      </c>
      <c r="BF433" s="2">
        <v>0</v>
      </c>
      <c r="BH433" s="2">
        <v>1</v>
      </c>
      <c r="BJ433" s="2">
        <v>0</v>
      </c>
      <c r="BL433" s="14" t="e">
        <f>#REF!*14</f>
        <v>#REF!</v>
      </c>
      <c r="BM433" s="9"/>
      <c r="BN433" s="8"/>
      <c r="BO433" s="13"/>
      <c r="BP433" s="13"/>
      <c r="BQ433" s="13"/>
      <c r="BR433" s="13"/>
      <c r="BS433" s="13"/>
      <c r="BT433" s="10"/>
      <c r="BU433" s="11"/>
      <c r="BV433" s="12"/>
      <c r="CC433" s="41"/>
      <c r="CD433" s="41"/>
      <c r="CE433" s="41"/>
      <c r="CF433" s="42"/>
      <c r="CG433" s="42"/>
      <c r="CH433" s="42"/>
      <c r="CI433" s="42"/>
      <c r="CJ433" s="42"/>
      <c r="CK433" s="42"/>
    </row>
    <row r="434" spans="1:89" hidden="1" x14ac:dyDescent="0.25">
      <c r="A434" s="2" t="s">
        <v>104</v>
      </c>
      <c r="B434" s="2" t="s">
        <v>105</v>
      </c>
      <c r="C434" s="2" t="s">
        <v>105</v>
      </c>
      <c r="D434" s="4" t="s">
        <v>60</v>
      </c>
      <c r="E434" s="4" t="s">
        <v>60</v>
      </c>
      <c r="F434" s="5" t="e">
        <f>IF(AZ434="S",
IF(#REF!+BH434=2012,
IF(#REF!=1,"12-13/1",
IF(#REF!=2,"12-13/2",
IF(#REF!=3,"13-14/1",
IF(#REF!=4,"13-14/2","Hata1")))),
IF(#REF!+BH434=2013,
IF(#REF!=1,"13-14/1",
IF(#REF!=2,"13-14/2",
IF(#REF!=3,"14-15/1",
IF(#REF!=4,"14-15/2","Hata2")))),
IF(#REF!+BH434=2014,
IF(#REF!=1,"14-15/1",
IF(#REF!=2,"14-15/2",
IF(#REF!=3,"15-16/1",
IF(#REF!=4,"15-16/2","Hata3")))),
IF(#REF!+BH434=2015,
IF(#REF!=1,"15-16/1",
IF(#REF!=2,"15-16/2",
IF(#REF!=3,"16-17/1",
IF(#REF!=4,"16-17/2","Hata4")))),
IF(#REF!+BH434=2016,
IF(#REF!=1,"16-17/1",
IF(#REF!=2,"16-17/2",
IF(#REF!=3,"17-18/1",
IF(#REF!=4,"17-18/2","Hata5")))),
IF(#REF!+BH434=2017,
IF(#REF!=1,"17-18/1",
IF(#REF!=2,"17-18/2",
IF(#REF!=3,"18-19/1",
IF(#REF!=4,"18-19/2","Hata6")))),
IF(#REF!+BH434=2018,
IF(#REF!=1,"18-19/1",
IF(#REF!=2,"18-19/2",
IF(#REF!=3,"19-20/1",
IF(#REF!=4,"19-20/2","Hata7")))),
IF(#REF!+BH434=2019,
IF(#REF!=1,"19-20/1",
IF(#REF!=2,"19-20/2",
IF(#REF!=3,"20-21/1",
IF(#REF!=4,"20-21/2","Hata8")))),
IF(#REF!+BH434=2020,
IF(#REF!=1,"20-21/1",
IF(#REF!=2,"20-21/2",
IF(#REF!=3,"21-22/1",
IF(#REF!=4,"21-22/2","Hata9")))),
IF(#REF!+BH434=2021,
IF(#REF!=1,"21-22/1",
IF(#REF!=2,"21-22/2",
IF(#REF!=3,"22-23/1",
IF(#REF!=4,"22-23/2","Hata10")))),
IF(#REF!+BH434=2022,
IF(#REF!=1,"22-23/1",
IF(#REF!=2,"22-23/2",
IF(#REF!=3,"23-24/1",
IF(#REF!=4,"23-24/2","Hata11")))),
IF(#REF!+BH434=2023,
IF(#REF!=1,"23-24/1",
IF(#REF!=2,"23-24/2",
IF(#REF!=3,"24-25/1",
IF(#REF!=4,"24-25/2","Hata12")))),
)))))))))))),
IF(AZ434="T",
IF(#REF!+BH434=2012,
IF(#REF!=1,"12-13/1",
IF(#REF!=2,"12-13/2",
IF(#REF!=3,"12-13/3",
IF(#REF!=4,"13-14/1",
IF(#REF!=5,"13-14/2",
IF(#REF!=6,"13-14/3","Hata1")))))),
IF(#REF!+BH434=2013,
IF(#REF!=1,"13-14/1",
IF(#REF!=2,"13-14/2",
IF(#REF!=3,"13-14/3",
IF(#REF!=4,"14-15/1",
IF(#REF!=5,"14-15/2",
IF(#REF!=6,"14-15/3","Hata2")))))),
IF(#REF!+BH434=2014,
IF(#REF!=1,"14-15/1",
IF(#REF!=2,"14-15/2",
IF(#REF!=3,"14-15/3",
IF(#REF!=4,"15-16/1",
IF(#REF!=5,"15-16/2",
IF(#REF!=6,"15-16/3","Hata3")))))),
IF(AND(#REF!+#REF!&gt;2014,#REF!+#REF!&lt;2015,BH434=1),
IF(#REF!=0.1,"14-15/0.1",
IF(#REF!=0.2,"14-15/0.2",
IF(#REF!=0.3,"14-15/0.3","Hata4"))),
IF(#REF!+BH434=2015,
IF(#REF!=1,"15-16/1",
IF(#REF!=2,"15-16/2",
IF(#REF!=3,"15-16/3",
IF(#REF!=4,"16-17/1",
IF(#REF!=5,"16-17/2",
IF(#REF!=6,"16-17/3","Hata5")))))),
IF(#REF!+BH434=2016,
IF(#REF!=1,"16-17/1",
IF(#REF!=2,"16-17/2",
IF(#REF!=3,"16-17/3",
IF(#REF!=4,"17-18/1",
IF(#REF!=5,"17-18/2",
IF(#REF!=6,"17-18/3","Hata6")))))),
IF(#REF!+BH434=2017,
IF(#REF!=1,"17-18/1",
IF(#REF!=2,"17-18/2",
IF(#REF!=3,"17-18/3",
IF(#REF!=4,"18-19/1",
IF(#REF!=5,"18-19/2",
IF(#REF!=6,"18-19/3","Hata7")))))),
IF(#REF!+BH434=2018,
IF(#REF!=1,"18-19/1",
IF(#REF!=2,"18-19/2",
IF(#REF!=3,"18-19/3",
IF(#REF!=4,"19-20/1",
IF(#REF!=5," 19-20/2",
IF(#REF!=6,"19-20/3","Hata8")))))),
IF(#REF!+BH434=2019,
IF(#REF!=1,"19-20/1",
IF(#REF!=2,"19-20/2",
IF(#REF!=3,"19-20/3",
IF(#REF!=4,"20-21/1",
IF(#REF!=5,"20-21/2",
IF(#REF!=6,"20-21/3","Hata9")))))),
IF(#REF!+BH434=2020,
IF(#REF!=1,"20-21/1",
IF(#REF!=2,"20-21/2",
IF(#REF!=3,"20-21/3",
IF(#REF!=4,"21-22/1",
IF(#REF!=5,"21-22/2",
IF(#REF!=6,"21-22/3","Hata10")))))),
IF(#REF!+BH434=2021,
IF(#REF!=1,"21-22/1",
IF(#REF!=2,"21-22/2",
IF(#REF!=3,"21-22/3",
IF(#REF!=4,"22-23/1",
IF(#REF!=5,"22-23/2",
IF(#REF!=6,"22-23/3","Hata11")))))),
IF(#REF!+BH434=2022,
IF(#REF!=1,"22-23/1",
IF(#REF!=2,"22-23/2",
IF(#REF!=3,"22-23/3",
IF(#REF!=4,"23-24/1",
IF(#REF!=5,"23-24/2",
IF(#REF!=6,"23-24/3","Hata12")))))),
IF(#REF!+BH434=2023,
IF(#REF!=1,"23-24/1",
IF(#REF!=2,"23-24/2",
IF(#REF!=3,"23-24/3",
IF(#REF!=4,"24-25/1",
IF(#REF!=5,"24-25/2",
IF(#REF!=6,"24-25/3","Hata13")))))),
))))))))))))))
)</f>
        <v>#REF!</v>
      </c>
      <c r="G434" s="4"/>
      <c r="H434" s="2" t="s">
        <v>161</v>
      </c>
      <c r="I434" s="2">
        <v>54678</v>
      </c>
      <c r="J434" s="2" t="s">
        <v>62</v>
      </c>
      <c r="O434" s="2" t="s">
        <v>108</v>
      </c>
      <c r="P434" s="2" t="s">
        <v>109</v>
      </c>
      <c r="Q434" s="5">
        <v>7</v>
      </c>
      <c r="R434" s="2">
        <f>VLOOKUP($Q434,[1]sistem!$I$3:$L$10,2,FALSE)</f>
        <v>0</v>
      </c>
      <c r="S434" s="2">
        <f>VLOOKUP($Q434,[1]sistem!$I$3:$L$10,3,FALSE)</f>
        <v>1</v>
      </c>
      <c r="T434" s="2">
        <f>VLOOKUP($Q434,[1]sistem!$I$3:$L$10,4,FALSE)</f>
        <v>1</v>
      </c>
      <c r="U434" s="2" t="e">
        <f>VLOOKUP($AZ434,[1]sistem!$I$13:$L$14,2,FALSE)*#REF!</f>
        <v>#REF!</v>
      </c>
      <c r="V434" s="2" t="e">
        <f>VLOOKUP($AZ434,[1]sistem!$I$13:$L$14,3,FALSE)*#REF!</f>
        <v>#REF!</v>
      </c>
      <c r="W434" s="2" t="e">
        <f>VLOOKUP($AZ434,[1]sistem!$I$13:$L$14,4,FALSE)*#REF!</f>
        <v>#REF!</v>
      </c>
      <c r="X434" s="2" t="e">
        <f t="shared" si="129"/>
        <v>#REF!</v>
      </c>
      <c r="Y434" s="2" t="e">
        <f t="shared" si="130"/>
        <v>#REF!</v>
      </c>
      <c r="Z434" s="2" t="e">
        <f t="shared" si="131"/>
        <v>#REF!</v>
      </c>
      <c r="AA434" s="2" t="e">
        <f t="shared" si="132"/>
        <v>#REF!</v>
      </c>
      <c r="AB434" s="2">
        <f>VLOOKUP(AZ434,[1]sistem!$I$18:$J$19,2,FALSE)</f>
        <v>14</v>
      </c>
      <c r="AC434" s="2">
        <v>0.25</v>
      </c>
      <c r="AD434" s="2">
        <f>VLOOKUP($Q434,[1]sistem!$I$3:$M$10,5,FALSE)</f>
        <v>1</v>
      </c>
      <c r="AG434" s="2" t="e">
        <f>(#REF!+#REF!)*AB434</f>
        <v>#REF!</v>
      </c>
      <c r="AH434" s="2">
        <f>VLOOKUP($Q434,[1]sistem!$I$3:$N$10,6,FALSE)</f>
        <v>2</v>
      </c>
      <c r="AI434" s="2">
        <v>2</v>
      </c>
      <c r="AJ434" s="2">
        <f t="shared" si="133"/>
        <v>4</v>
      </c>
      <c r="AK434" s="2">
        <f>VLOOKUP($AZ434,[1]sistem!$I$18:$K$19,3,FALSE)</f>
        <v>14</v>
      </c>
      <c r="AL434" s="2" t="e">
        <f>AK434*#REF!</f>
        <v>#REF!</v>
      </c>
      <c r="AM434" s="2" t="e">
        <f t="shared" si="134"/>
        <v>#REF!</v>
      </c>
      <c r="AN434" s="2">
        <f t="shared" si="144"/>
        <v>25</v>
      </c>
      <c r="AO434" s="2" t="e">
        <f t="shared" si="135"/>
        <v>#REF!</v>
      </c>
      <c r="AP434" s="2" t="e">
        <f>ROUND(AO434-#REF!,0)</f>
        <v>#REF!</v>
      </c>
      <c r="AQ434" s="2">
        <f>IF(AZ434="s",IF(Q434=0,0,
IF(Q434=1,#REF!*4*4,
IF(Q434=2,0,
IF(Q434=3,#REF!*4*2,
IF(Q434=4,0,
IF(Q434=5,0,
IF(Q434=6,0,
IF(Q434=7,0)))))))),
IF(AZ434="t",
IF(Q434=0,0,
IF(Q434=1,#REF!*4*4*0.8,
IF(Q434=2,0,
IF(Q434=3,#REF!*4*2*0.8,
IF(Q434=4,0,
IF(Q434=5,0,
IF(Q434=6,0,
IF(Q434=7,0))))))))))</f>
        <v>0</v>
      </c>
      <c r="AR434" s="2" t="e">
        <f>IF(AZ434="s",
IF(Q434=0,0,
IF(Q434=1,0,
IF(Q434=2,#REF!*4*2,
IF(Q434=3,#REF!*4,
IF(Q434=4,#REF!*4,
IF(Q434=5,0,
IF(Q434=6,0,
IF(Q434=7,#REF!*4)))))))),
IF(AZ434="t",
IF(Q434=0,0,
IF(Q434=1,0,
IF(Q434=2,#REF!*4*2*0.8,
IF(Q434=3,#REF!*4*0.8,
IF(Q434=4,#REF!*4*0.8,
IF(Q434=5,0,
IF(Q434=6,0,
IF(Q434=7,#REF!*4))))))))))</f>
        <v>#REF!</v>
      </c>
      <c r="AS434" s="2" t="e">
        <f>IF(AZ434="s",
IF(Q434=0,0,
IF(Q434=1,#REF!*2,
IF(Q434=2,#REF!*2,
IF(Q434=3,#REF!*2,
IF(Q434=4,#REF!*2,
IF(Q434=5,#REF!*2,
IF(Q434=6,#REF!*2,
IF(Q434=7,#REF!*2)))))))),
IF(AZ434="t",
IF(Q434=0,#REF!*2*0.8,
IF(Q434=1,#REF!*2*0.8,
IF(Q434=2,#REF!*2*0.8,
IF(Q434=3,#REF!*2*0.8,
IF(Q434=4,#REF!*2*0.8,
IF(Q434=5,#REF!*2*0.8,
IF(Q434=6,#REF!*1*0.8,
IF(Q434=7,#REF!*2))))))))))</f>
        <v>#REF!</v>
      </c>
      <c r="AT434" s="2" t="e">
        <f t="shared" si="136"/>
        <v>#REF!</v>
      </c>
      <c r="AU434" s="2" t="e">
        <f>IF(AZ434="s",
IF(Q434=0,0,
IF(Q434=1,(14-2)*(#REF!+#REF!)/4*4,
IF(Q434=2,(14-2)*(#REF!+#REF!)/4*2,
IF(Q434=3,(14-2)*(#REF!+#REF!)/4*3,
IF(Q434=4,(14-2)*(#REF!+#REF!)/4,
IF(Q434=5,(14-2)*#REF!/4,
IF(Q434=6,0,
IF(Q434=7,(14)*#REF!)))))))),
IF(AZ434="t",
IF(Q434=0,0,
IF(Q434=1,(11-2)*(#REF!+#REF!)/4*4,
IF(Q434=2,(11-2)*(#REF!+#REF!)/4*2,
IF(Q434=3,(11-2)*(#REF!+#REF!)/4*3,
IF(Q434=4,(11-2)*(#REF!+#REF!)/4,
IF(Q434=5,(11-2)*#REF!/4,
IF(Q434=6,0,
IF(Q434=7,(11)*#REF!))))))))))</f>
        <v>#REF!</v>
      </c>
      <c r="AV434" s="2" t="e">
        <f t="shared" si="137"/>
        <v>#REF!</v>
      </c>
      <c r="AW434" s="2">
        <f t="shared" si="138"/>
        <v>8</v>
      </c>
      <c r="AX434" s="2">
        <f t="shared" si="139"/>
        <v>4</v>
      </c>
      <c r="AY434" s="2" t="e">
        <f t="shared" si="140"/>
        <v>#REF!</v>
      </c>
      <c r="AZ434" s="2" t="s">
        <v>63</v>
      </c>
      <c r="BA434" s="2">
        <f>IF(BG434="A",0,IF(AZ434="s",14*#REF!,IF(AZ434="T",11*#REF!,"HATA")))</f>
        <v>0</v>
      </c>
      <c r="BB434" s="2" t="e">
        <f t="shared" si="141"/>
        <v>#REF!</v>
      </c>
      <c r="BC434" s="2" t="e">
        <f t="shared" si="142"/>
        <v>#REF!</v>
      </c>
      <c r="BD434" s="2" t="e">
        <f>IF(BC434-#REF!=0,"DOĞRU","YANLIŞ")</f>
        <v>#REF!</v>
      </c>
      <c r="BE434" s="2" t="e">
        <f>#REF!-BC434</f>
        <v>#REF!</v>
      </c>
      <c r="BF434" s="2">
        <v>0</v>
      </c>
      <c r="BG434" s="2" t="s">
        <v>110</v>
      </c>
      <c r="BH434" s="2">
        <v>0</v>
      </c>
      <c r="BJ434" s="2">
        <v>7</v>
      </c>
      <c r="BL434" s="7" t="e">
        <f>#REF!*14</f>
        <v>#REF!</v>
      </c>
      <c r="BM434" s="9"/>
      <c r="BN434" s="8"/>
      <c r="BO434" s="13"/>
      <c r="BP434" s="13"/>
      <c r="BQ434" s="13"/>
      <c r="BR434" s="13"/>
      <c r="BS434" s="13"/>
      <c r="BT434" s="10"/>
      <c r="BU434" s="11"/>
      <c r="BV434" s="12"/>
      <c r="CC434" s="41"/>
      <c r="CD434" s="41"/>
      <c r="CE434" s="41"/>
      <c r="CF434" s="42"/>
      <c r="CG434" s="42"/>
      <c r="CH434" s="42"/>
      <c r="CI434" s="42"/>
      <c r="CJ434" s="42"/>
      <c r="CK434" s="42"/>
    </row>
    <row r="435" spans="1:89" hidden="1" x14ac:dyDescent="0.25">
      <c r="A435" s="2" t="s">
        <v>245</v>
      </c>
      <c r="B435" s="2" t="s">
        <v>246</v>
      </c>
      <c r="C435" s="2" t="s">
        <v>246</v>
      </c>
      <c r="D435" s="4" t="s">
        <v>60</v>
      </c>
      <c r="E435" s="4" t="s">
        <v>60</v>
      </c>
      <c r="F435" s="5" t="e">
        <f>IF(AZ435="S",
IF(#REF!+BH435=2012,
IF(#REF!=1,"12-13/1",
IF(#REF!=2,"12-13/2",
IF(#REF!=3,"13-14/1",
IF(#REF!=4,"13-14/2","Hata1")))),
IF(#REF!+BH435=2013,
IF(#REF!=1,"13-14/1",
IF(#REF!=2,"13-14/2",
IF(#REF!=3,"14-15/1",
IF(#REF!=4,"14-15/2","Hata2")))),
IF(#REF!+BH435=2014,
IF(#REF!=1,"14-15/1",
IF(#REF!=2,"14-15/2",
IF(#REF!=3,"15-16/1",
IF(#REF!=4,"15-16/2","Hata3")))),
IF(#REF!+BH435=2015,
IF(#REF!=1,"15-16/1",
IF(#REF!=2,"15-16/2",
IF(#REF!=3,"16-17/1",
IF(#REF!=4,"16-17/2","Hata4")))),
IF(#REF!+BH435=2016,
IF(#REF!=1,"16-17/1",
IF(#REF!=2,"16-17/2",
IF(#REF!=3,"17-18/1",
IF(#REF!=4,"17-18/2","Hata5")))),
IF(#REF!+BH435=2017,
IF(#REF!=1,"17-18/1",
IF(#REF!=2,"17-18/2",
IF(#REF!=3,"18-19/1",
IF(#REF!=4,"18-19/2","Hata6")))),
IF(#REF!+BH435=2018,
IF(#REF!=1,"18-19/1",
IF(#REF!=2,"18-19/2",
IF(#REF!=3,"19-20/1",
IF(#REF!=4,"19-20/2","Hata7")))),
IF(#REF!+BH435=2019,
IF(#REF!=1,"19-20/1",
IF(#REF!=2,"19-20/2",
IF(#REF!=3,"20-21/1",
IF(#REF!=4,"20-21/2","Hata8")))),
IF(#REF!+BH435=2020,
IF(#REF!=1,"20-21/1",
IF(#REF!=2,"20-21/2",
IF(#REF!=3,"21-22/1",
IF(#REF!=4,"21-22/2","Hata9")))),
IF(#REF!+BH435=2021,
IF(#REF!=1,"21-22/1",
IF(#REF!=2,"21-22/2",
IF(#REF!=3,"22-23/1",
IF(#REF!=4,"22-23/2","Hata10")))),
IF(#REF!+BH435=2022,
IF(#REF!=1,"22-23/1",
IF(#REF!=2,"22-23/2",
IF(#REF!=3,"23-24/1",
IF(#REF!=4,"23-24/2","Hata11")))),
IF(#REF!+BH435=2023,
IF(#REF!=1,"23-24/1",
IF(#REF!=2,"23-24/2",
IF(#REF!=3,"24-25/1",
IF(#REF!=4,"24-25/2","Hata12")))),
)))))))))))),
IF(AZ435="T",
IF(#REF!+BH435=2012,
IF(#REF!=1,"12-13/1",
IF(#REF!=2,"12-13/2",
IF(#REF!=3,"12-13/3",
IF(#REF!=4,"13-14/1",
IF(#REF!=5,"13-14/2",
IF(#REF!=6,"13-14/3","Hata1")))))),
IF(#REF!+BH435=2013,
IF(#REF!=1,"13-14/1",
IF(#REF!=2,"13-14/2",
IF(#REF!=3,"13-14/3",
IF(#REF!=4,"14-15/1",
IF(#REF!=5,"14-15/2",
IF(#REF!=6,"14-15/3","Hata2")))))),
IF(#REF!+BH435=2014,
IF(#REF!=1,"14-15/1",
IF(#REF!=2,"14-15/2",
IF(#REF!=3,"14-15/3",
IF(#REF!=4,"15-16/1",
IF(#REF!=5,"15-16/2",
IF(#REF!=6,"15-16/3","Hata3")))))),
IF(AND(#REF!+#REF!&gt;2014,#REF!+#REF!&lt;2015,BH435=1),
IF(#REF!=0.1,"14-15/0.1",
IF(#REF!=0.2,"14-15/0.2",
IF(#REF!=0.3,"14-15/0.3","Hata4"))),
IF(#REF!+BH435=2015,
IF(#REF!=1,"15-16/1",
IF(#REF!=2,"15-16/2",
IF(#REF!=3,"15-16/3",
IF(#REF!=4,"16-17/1",
IF(#REF!=5,"16-17/2",
IF(#REF!=6,"16-17/3","Hata5")))))),
IF(#REF!+BH435=2016,
IF(#REF!=1,"16-17/1",
IF(#REF!=2,"16-17/2",
IF(#REF!=3,"16-17/3",
IF(#REF!=4,"17-18/1",
IF(#REF!=5,"17-18/2",
IF(#REF!=6,"17-18/3","Hata6")))))),
IF(#REF!+BH435=2017,
IF(#REF!=1,"17-18/1",
IF(#REF!=2,"17-18/2",
IF(#REF!=3,"17-18/3",
IF(#REF!=4,"18-19/1",
IF(#REF!=5,"18-19/2",
IF(#REF!=6,"18-19/3","Hata7")))))),
IF(#REF!+BH435=2018,
IF(#REF!=1,"18-19/1",
IF(#REF!=2,"18-19/2",
IF(#REF!=3,"18-19/3",
IF(#REF!=4,"19-20/1",
IF(#REF!=5," 19-20/2",
IF(#REF!=6,"19-20/3","Hata8")))))),
IF(#REF!+BH435=2019,
IF(#REF!=1,"19-20/1",
IF(#REF!=2,"19-20/2",
IF(#REF!=3,"19-20/3",
IF(#REF!=4,"20-21/1",
IF(#REF!=5,"20-21/2",
IF(#REF!=6,"20-21/3","Hata9")))))),
IF(#REF!+BH435=2020,
IF(#REF!=1,"20-21/1",
IF(#REF!=2,"20-21/2",
IF(#REF!=3,"20-21/3",
IF(#REF!=4,"21-22/1",
IF(#REF!=5,"21-22/2",
IF(#REF!=6,"21-22/3","Hata10")))))),
IF(#REF!+BH435=2021,
IF(#REF!=1,"21-22/1",
IF(#REF!=2,"21-22/2",
IF(#REF!=3,"21-22/3",
IF(#REF!=4,"22-23/1",
IF(#REF!=5,"22-23/2",
IF(#REF!=6,"22-23/3","Hata11")))))),
IF(#REF!+BH435=2022,
IF(#REF!=1,"22-23/1",
IF(#REF!=2,"22-23/2",
IF(#REF!=3,"22-23/3",
IF(#REF!=4,"23-24/1",
IF(#REF!=5,"23-24/2",
IF(#REF!=6,"23-24/3","Hata12")))))),
IF(#REF!+BH435=2023,
IF(#REF!=1,"23-24/1",
IF(#REF!=2,"23-24/2",
IF(#REF!=3,"23-24/3",
IF(#REF!=4,"24-25/1",
IF(#REF!=5,"24-25/2",
IF(#REF!=6,"24-25/3","Hata13")))))),
))))))))))))))
)</f>
        <v>#REF!</v>
      </c>
      <c r="G435" s="4"/>
      <c r="H435" s="2" t="s">
        <v>161</v>
      </c>
      <c r="I435" s="2">
        <v>54678</v>
      </c>
      <c r="J435" s="2" t="s">
        <v>62</v>
      </c>
      <c r="L435" s="2">
        <v>4358</v>
      </c>
      <c r="Q435" s="5">
        <v>0</v>
      </c>
      <c r="R435" s="2">
        <f>VLOOKUP($Q435,[1]sistem!$I$3:$L$10,2,FALSE)</f>
        <v>0</v>
      </c>
      <c r="S435" s="2">
        <f>VLOOKUP($Q435,[1]sistem!$I$3:$L$10,3,FALSE)</f>
        <v>0</v>
      </c>
      <c r="T435" s="2">
        <f>VLOOKUP($Q435,[1]sistem!$I$3:$L$10,4,FALSE)</f>
        <v>0</v>
      </c>
      <c r="U435" s="2" t="e">
        <f>VLOOKUP($AZ435,[1]sistem!$I$13:$L$14,2,FALSE)*#REF!</f>
        <v>#REF!</v>
      </c>
      <c r="V435" s="2" t="e">
        <f>VLOOKUP($AZ435,[1]sistem!$I$13:$L$14,3,FALSE)*#REF!</f>
        <v>#REF!</v>
      </c>
      <c r="W435" s="2" t="e">
        <f>VLOOKUP($AZ435,[1]sistem!$I$13:$L$14,4,FALSE)*#REF!</f>
        <v>#REF!</v>
      </c>
      <c r="X435" s="2" t="e">
        <f t="shared" ref="X435:X497" si="145">R435*U435</f>
        <v>#REF!</v>
      </c>
      <c r="Y435" s="2" t="e">
        <f t="shared" ref="Y435:Y497" si="146">S435*V435</f>
        <v>#REF!</v>
      </c>
      <c r="Z435" s="2" t="e">
        <f t="shared" ref="Z435:Z497" si="147">T435*W435</f>
        <v>#REF!</v>
      </c>
      <c r="AA435" s="2" t="e">
        <f t="shared" ref="AA435:AA497" si="148">SUM(X435:Z435)</f>
        <v>#REF!</v>
      </c>
      <c r="AB435" s="2">
        <f>VLOOKUP(AZ435,[1]sistem!$I$18:$J$19,2,FALSE)</f>
        <v>11</v>
      </c>
      <c r="AC435" s="2">
        <v>0.25</v>
      </c>
      <c r="AD435" s="2">
        <f>VLOOKUP($Q435,[1]sistem!$I$3:$M$10,5,FALSE)</f>
        <v>0</v>
      </c>
      <c r="AG435" s="2" t="e">
        <f>(#REF!+#REF!)*AB435</f>
        <v>#REF!</v>
      </c>
      <c r="AH435" s="2">
        <f>VLOOKUP($Q435,[1]sistem!$I$3:$N$10,6,FALSE)</f>
        <v>0</v>
      </c>
      <c r="AI435" s="2">
        <v>2</v>
      </c>
      <c r="AJ435" s="2">
        <f t="shared" ref="AJ435:AJ497" si="149">AH435*AI435</f>
        <v>0</v>
      </c>
      <c r="AK435" s="2">
        <f>VLOOKUP($AZ435,[1]sistem!$I$18:$K$19,3,FALSE)</f>
        <v>11</v>
      </c>
      <c r="AL435" s="2" t="e">
        <f>AK435*#REF!</f>
        <v>#REF!</v>
      </c>
      <c r="AM435" s="2" t="e">
        <f t="shared" ref="AM435:AM497" si="150">AL435+AJ435+AG435+X435+Y435+Z435</f>
        <v>#REF!</v>
      </c>
      <c r="AN435" s="2">
        <f t="shared" si="144"/>
        <v>25</v>
      </c>
      <c r="AO435" s="2" t="e">
        <f t="shared" ref="AO435:AO497" si="151">ROUND(AM435/AN435,0)</f>
        <v>#REF!</v>
      </c>
      <c r="AP435" s="2" t="e">
        <f>ROUND(AO435-#REF!,0)</f>
        <v>#REF!</v>
      </c>
      <c r="AQ435" s="2">
        <f>IF(AZ435="s",IF(Q435=0,0,
IF(Q435=1,#REF!*4*4,
IF(Q435=2,0,
IF(Q435=3,#REF!*4*2,
IF(Q435=4,0,
IF(Q435=5,0,
IF(Q435=6,0,
IF(Q435=7,0)))))))),
IF(AZ435="t",
IF(Q435=0,0,
IF(Q435=1,#REF!*4*4*0.8,
IF(Q435=2,0,
IF(Q435=3,#REF!*4*2*0.8,
IF(Q435=4,0,
IF(Q435=5,0,
IF(Q435=6,0,
IF(Q435=7,0))))))))))</f>
        <v>0</v>
      </c>
      <c r="AR435" s="2">
        <f>IF(AZ435="s",
IF(Q435=0,0,
IF(Q435=1,0,
IF(Q435=2,#REF!*4*2,
IF(Q435=3,#REF!*4,
IF(Q435=4,#REF!*4,
IF(Q435=5,0,
IF(Q435=6,0,
IF(Q435=7,#REF!*4)))))))),
IF(AZ435="t",
IF(Q435=0,0,
IF(Q435=1,0,
IF(Q435=2,#REF!*4*2*0.8,
IF(Q435=3,#REF!*4*0.8,
IF(Q435=4,#REF!*4*0.8,
IF(Q435=5,0,
IF(Q435=6,0,
IF(Q435=7,#REF!*4))))))))))</f>
        <v>0</v>
      </c>
      <c r="AS435" s="2" t="e">
        <f>IF(AZ435="s",
IF(Q435=0,0,
IF(Q435=1,#REF!*2,
IF(Q435=2,#REF!*2,
IF(Q435=3,#REF!*2,
IF(Q435=4,#REF!*2,
IF(Q435=5,#REF!*2,
IF(Q435=6,#REF!*2,
IF(Q435=7,#REF!*2)))))))),
IF(AZ435="t",
IF(Q435=0,#REF!*2*0.8,
IF(Q435=1,#REF!*2*0.8,
IF(Q435=2,#REF!*2*0.8,
IF(Q435=3,#REF!*2*0.8,
IF(Q435=4,#REF!*2*0.8,
IF(Q435=5,#REF!*2*0.8,
IF(Q435=6,#REF!*1*0.8,
IF(Q435=7,#REF!*2))))))))))</f>
        <v>#REF!</v>
      </c>
      <c r="AT435" s="2" t="e">
        <f t="shared" ref="AT435:AT497" si="152">SUM(AQ435:AS435)-SUM(X435:Z435)</f>
        <v>#REF!</v>
      </c>
      <c r="AU435" s="2">
        <f>IF(AZ435="s",
IF(Q435=0,0,
IF(Q435=1,(14-2)*(#REF!+#REF!)/4*4,
IF(Q435=2,(14-2)*(#REF!+#REF!)/4*2,
IF(Q435=3,(14-2)*(#REF!+#REF!)/4*3,
IF(Q435=4,(14-2)*(#REF!+#REF!)/4,
IF(Q435=5,(14-2)*#REF!/4,
IF(Q435=6,0,
IF(Q435=7,(14)*#REF!)))))))),
IF(AZ435="t",
IF(Q435=0,0,
IF(Q435=1,(11-2)*(#REF!+#REF!)/4*4,
IF(Q435=2,(11-2)*(#REF!+#REF!)/4*2,
IF(Q435=3,(11-2)*(#REF!+#REF!)/4*3,
IF(Q435=4,(11-2)*(#REF!+#REF!)/4,
IF(Q435=5,(11-2)*#REF!/4,
IF(Q435=6,0,
IF(Q435=7,(11)*#REF!))))))))))</f>
        <v>0</v>
      </c>
      <c r="AV435" s="2" t="e">
        <f t="shared" ref="AV435:AV497" si="153">AU435-AG435</f>
        <v>#REF!</v>
      </c>
      <c r="AW435" s="2">
        <f t="shared" ref="AW435:AW497" si="154">IF(AZ435="s",
IF(Q435=0,0,
IF(Q435=1,4*5,
IF(Q435=2,4*3,
IF(Q435=3,4*4,
IF(Q435=4,4*2,
IF(Q435=5,4,
IF(Q435=6,4/2,
IF(Q435=7,4*2,)))))))),
IF(AZ435="t",
IF(Q435=0,0,
IF(Q435=1,4*5,
IF(Q435=2,4*3,
IF(Q435=3,4*4,
IF(Q435=4,4*2,
IF(Q435=5,4,
IF(Q435=6,4/2,
IF(Q435=7,4*2))))))))))</f>
        <v>0</v>
      </c>
      <c r="AX435" s="2">
        <f t="shared" ref="AX435:AX497" si="155">AW435-AJ435</f>
        <v>0</v>
      </c>
      <c r="AY435" s="2" t="e">
        <f t="shared" ref="AY435:AY497" si="156">AQ435+AR435+AS435+(IF(BF435=1,(AU435)*2,AU435))+AW435</f>
        <v>#REF!</v>
      </c>
      <c r="AZ435" s="2" t="s">
        <v>81</v>
      </c>
      <c r="BA435" s="2" t="e">
        <f>IF(BG435="A",0,IF(AZ435="s",14*#REF!,IF(AZ435="T",11*#REF!,"HATA")))</f>
        <v>#REF!</v>
      </c>
      <c r="BB435" s="2" t="e">
        <f t="shared" ref="BB435:BB497" si="157">IF(BG435="Z",(BA435+AY435)*1.15,(BA435+AY435))</f>
        <v>#REF!</v>
      </c>
      <c r="BC435" s="2" t="e">
        <f t="shared" ref="BC435:BC497" si="158">IF(AZ435="s",ROUND(BB435/30,0),IF(AZ435="T",ROUND(BB435/25,0),"HATA"))</f>
        <v>#REF!</v>
      </c>
      <c r="BD435" s="2" t="e">
        <f>IF(BC435-#REF!=0,"DOĞRU","YANLIŞ")</f>
        <v>#REF!</v>
      </c>
      <c r="BE435" s="2" t="e">
        <f>#REF!-BC435</f>
        <v>#REF!</v>
      </c>
      <c r="BF435" s="2">
        <v>0</v>
      </c>
      <c r="BH435" s="2">
        <v>0</v>
      </c>
      <c r="BJ435" s="2">
        <v>0</v>
      </c>
      <c r="BL435" s="7" t="e">
        <f>#REF!*14</f>
        <v>#REF!</v>
      </c>
      <c r="BM435" s="9"/>
      <c r="BN435" s="8"/>
      <c r="BO435" s="13"/>
      <c r="BP435" s="13"/>
      <c r="BQ435" s="13"/>
      <c r="BR435" s="13"/>
      <c r="BS435" s="13"/>
      <c r="BT435" s="10"/>
      <c r="BU435" s="11"/>
      <c r="BV435" s="12"/>
      <c r="CC435" s="41"/>
      <c r="CD435" s="41"/>
      <c r="CE435" s="41"/>
      <c r="CF435" s="42"/>
      <c r="CG435" s="42"/>
      <c r="CH435" s="42"/>
      <c r="CI435" s="42"/>
      <c r="CJ435" s="42"/>
      <c r="CK435" s="42"/>
    </row>
    <row r="436" spans="1:89" hidden="1" x14ac:dyDescent="0.25">
      <c r="A436" s="2" t="s">
        <v>440</v>
      </c>
      <c r="B436" s="2" t="s">
        <v>438</v>
      </c>
      <c r="C436" s="2" t="s">
        <v>438</v>
      </c>
      <c r="D436" s="4" t="s">
        <v>171</v>
      </c>
      <c r="E436" s="4">
        <v>3</v>
      </c>
      <c r="F436" s="5" t="e">
        <f>IF(AZ436="S",
IF(#REF!+BH436=2012,
IF(#REF!=1,"12-13/1",
IF(#REF!=2,"12-13/2",
IF(#REF!=3,"13-14/1",
IF(#REF!=4,"13-14/2","Hata1")))),
IF(#REF!+BH436=2013,
IF(#REF!=1,"13-14/1",
IF(#REF!=2,"13-14/2",
IF(#REF!=3,"14-15/1",
IF(#REF!=4,"14-15/2","Hata2")))),
IF(#REF!+BH436=2014,
IF(#REF!=1,"14-15/1",
IF(#REF!=2,"14-15/2",
IF(#REF!=3,"15-16/1",
IF(#REF!=4,"15-16/2","Hata3")))),
IF(#REF!+BH436=2015,
IF(#REF!=1,"15-16/1",
IF(#REF!=2,"15-16/2",
IF(#REF!=3,"16-17/1",
IF(#REF!=4,"16-17/2","Hata4")))),
IF(#REF!+BH436=2016,
IF(#REF!=1,"16-17/1",
IF(#REF!=2,"16-17/2",
IF(#REF!=3,"17-18/1",
IF(#REF!=4,"17-18/2","Hata5")))),
IF(#REF!+BH436=2017,
IF(#REF!=1,"17-18/1",
IF(#REF!=2,"17-18/2",
IF(#REF!=3,"18-19/1",
IF(#REF!=4,"18-19/2","Hata6")))),
IF(#REF!+BH436=2018,
IF(#REF!=1,"18-19/1",
IF(#REF!=2,"18-19/2",
IF(#REF!=3,"19-20/1",
IF(#REF!=4,"19-20/2","Hata7")))),
IF(#REF!+BH436=2019,
IF(#REF!=1,"19-20/1",
IF(#REF!=2,"19-20/2",
IF(#REF!=3,"20-21/1",
IF(#REF!=4,"20-21/2","Hata8")))),
IF(#REF!+BH436=2020,
IF(#REF!=1,"20-21/1",
IF(#REF!=2,"20-21/2",
IF(#REF!=3,"21-22/1",
IF(#REF!=4,"21-22/2","Hata9")))),
IF(#REF!+BH436=2021,
IF(#REF!=1,"21-22/1",
IF(#REF!=2,"21-22/2",
IF(#REF!=3,"22-23/1",
IF(#REF!=4,"22-23/2","Hata10")))),
IF(#REF!+BH436=2022,
IF(#REF!=1,"22-23/1",
IF(#REF!=2,"22-23/2",
IF(#REF!=3,"23-24/1",
IF(#REF!=4,"23-24/2","Hata11")))),
IF(#REF!+BH436=2023,
IF(#REF!=1,"23-24/1",
IF(#REF!=2,"23-24/2",
IF(#REF!=3,"24-25/1",
IF(#REF!=4,"24-25/2","Hata12")))),
)))))))))))),
IF(AZ436="T",
IF(#REF!+BH436=2012,
IF(#REF!=1,"12-13/1",
IF(#REF!=2,"12-13/2",
IF(#REF!=3,"12-13/3",
IF(#REF!=4,"13-14/1",
IF(#REF!=5,"13-14/2",
IF(#REF!=6,"13-14/3","Hata1")))))),
IF(#REF!+BH436=2013,
IF(#REF!=1,"13-14/1",
IF(#REF!=2,"13-14/2",
IF(#REF!=3,"13-14/3",
IF(#REF!=4,"14-15/1",
IF(#REF!=5,"14-15/2",
IF(#REF!=6,"14-15/3","Hata2")))))),
IF(#REF!+BH436=2014,
IF(#REF!=1,"14-15/1",
IF(#REF!=2,"14-15/2",
IF(#REF!=3,"14-15/3",
IF(#REF!=4,"15-16/1",
IF(#REF!=5,"15-16/2",
IF(#REF!=6,"15-16/3","Hata3")))))),
IF(AND(#REF!+#REF!&gt;2014,#REF!+#REF!&lt;2015,BH436=1),
IF(#REF!=0.1,"14-15/0.1",
IF(#REF!=0.2,"14-15/0.2",
IF(#REF!=0.3,"14-15/0.3","Hata4"))),
IF(#REF!+BH436=2015,
IF(#REF!=1,"15-16/1",
IF(#REF!=2,"15-16/2",
IF(#REF!=3,"15-16/3",
IF(#REF!=4,"16-17/1",
IF(#REF!=5,"16-17/2",
IF(#REF!=6,"16-17/3","Hata5")))))),
IF(#REF!+BH436=2016,
IF(#REF!=1,"16-17/1",
IF(#REF!=2,"16-17/2",
IF(#REF!=3,"16-17/3",
IF(#REF!=4,"17-18/1",
IF(#REF!=5,"17-18/2",
IF(#REF!=6,"17-18/3","Hata6")))))),
IF(#REF!+BH436=2017,
IF(#REF!=1,"17-18/1",
IF(#REF!=2,"17-18/2",
IF(#REF!=3,"17-18/3",
IF(#REF!=4,"18-19/1",
IF(#REF!=5,"18-19/2",
IF(#REF!=6,"18-19/3","Hata7")))))),
IF(#REF!+BH436=2018,
IF(#REF!=1,"18-19/1",
IF(#REF!=2,"18-19/2",
IF(#REF!=3,"18-19/3",
IF(#REF!=4,"19-20/1",
IF(#REF!=5," 19-20/2",
IF(#REF!=6,"19-20/3","Hata8")))))),
IF(#REF!+BH436=2019,
IF(#REF!=1,"19-20/1",
IF(#REF!=2,"19-20/2",
IF(#REF!=3,"19-20/3",
IF(#REF!=4,"20-21/1",
IF(#REF!=5,"20-21/2",
IF(#REF!=6,"20-21/3","Hata9")))))),
IF(#REF!+BH436=2020,
IF(#REF!=1,"20-21/1",
IF(#REF!=2,"20-21/2",
IF(#REF!=3,"20-21/3",
IF(#REF!=4,"21-22/1",
IF(#REF!=5,"21-22/2",
IF(#REF!=6,"21-22/3","Hata10")))))),
IF(#REF!+BH436=2021,
IF(#REF!=1,"21-22/1",
IF(#REF!=2,"21-22/2",
IF(#REF!=3,"21-22/3",
IF(#REF!=4,"22-23/1",
IF(#REF!=5,"22-23/2",
IF(#REF!=6,"22-23/3","Hata11")))))),
IF(#REF!+BH436=2022,
IF(#REF!=1,"22-23/1",
IF(#REF!=2,"22-23/2",
IF(#REF!=3,"22-23/3",
IF(#REF!=4,"23-24/1",
IF(#REF!=5,"23-24/2",
IF(#REF!=6,"23-24/3","Hata12")))))),
IF(#REF!+BH436=2023,
IF(#REF!=1,"23-24/1",
IF(#REF!=2,"23-24/2",
IF(#REF!=3,"23-24/3",
IF(#REF!=4,"24-25/1",
IF(#REF!=5,"24-25/2",
IF(#REF!=6,"24-25/3","Hata13")))))),
))))))))))))))
)</f>
        <v>#REF!</v>
      </c>
      <c r="G436" s="4"/>
      <c r="H436" s="2" t="s">
        <v>161</v>
      </c>
      <c r="I436" s="2">
        <v>54678</v>
      </c>
      <c r="J436" s="2" t="s">
        <v>62</v>
      </c>
      <c r="O436" s="2" t="s">
        <v>332</v>
      </c>
      <c r="P436" s="2" t="s">
        <v>332</v>
      </c>
      <c r="Q436" s="5">
        <v>7</v>
      </c>
      <c r="R436" s="2">
        <f>VLOOKUP($Q436,[1]sistem!$I$3:$L$10,2,FALSE)</f>
        <v>0</v>
      </c>
      <c r="S436" s="2">
        <f>VLOOKUP($Q436,[1]sistem!$I$3:$L$10,3,FALSE)</f>
        <v>1</v>
      </c>
      <c r="T436" s="2">
        <f>VLOOKUP($Q436,[1]sistem!$I$3:$L$10,4,FALSE)</f>
        <v>1</v>
      </c>
      <c r="U436" s="2" t="e">
        <f>VLOOKUP($AZ436,[1]sistem!$I$13:$L$14,2,FALSE)*#REF!</f>
        <v>#REF!</v>
      </c>
      <c r="V436" s="2" t="e">
        <f>VLOOKUP($AZ436,[1]sistem!$I$13:$L$14,3,FALSE)*#REF!</f>
        <v>#REF!</v>
      </c>
      <c r="W436" s="2" t="e">
        <f>VLOOKUP($AZ436,[1]sistem!$I$13:$L$14,4,FALSE)*#REF!</f>
        <v>#REF!</v>
      </c>
      <c r="X436" s="2" t="e">
        <f t="shared" si="145"/>
        <v>#REF!</v>
      </c>
      <c r="Y436" s="2" t="e">
        <f t="shared" si="146"/>
        <v>#REF!</v>
      </c>
      <c r="Z436" s="2" t="e">
        <f t="shared" si="147"/>
        <v>#REF!</v>
      </c>
      <c r="AA436" s="2" t="e">
        <f t="shared" si="148"/>
        <v>#REF!</v>
      </c>
      <c r="AB436" s="2">
        <f>VLOOKUP(AZ436,[1]sistem!$I$18:$J$19,2,FALSE)</f>
        <v>14</v>
      </c>
      <c r="AC436" s="2">
        <v>0.25</v>
      </c>
      <c r="AD436" s="2">
        <f>VLOOKUP($Q436,[1]sistem!$I$3:$M$10,5,FALSE)</f>
        <v>1</v>
      </c>
      <c r="AE436" s="2">
        <v>4</v>
      </c>
      <c r="AG436" s="2">
        <f>AE436*AK436</f>
        <v>56</v>
      </c>
      <c r="AH436" s="2">
        <f>VLOOKUP($Q436,[1]sistem!$I$3:$N$10,6,FALSE)</f>
        <v>2</v>
      </c>
      <c r="AI436" s="2">
        <v>2</v>
      </c>
      <c r="AJ436" s="2">
        <f t="shared" si="149"/>
        <v>4</v>
      </c>
      <c r="AK436" s="2">
        <f>VLOOKUP($AZ436,[1]sistem!$I$18:$K$19,3,FALSE)</f>
        <v>14</v>
      </c>
      <c r="AL436" s="2" t="e">
        <f>AK436*#REF!</f>
        <v>#REF!</v>
      </c>
      <c r="AM436" s="2" t="e">
        <f t="shared" si="150"/>
        <v>#REF!</v>
      </c>
      <c r="AN436" s="2">
        <f t="shared" si="144"/>
        <v>25</v>
      </c>
      <c r="AO436" s="2" t="e">
        <f t="shared" si="151"/>
        <v>#REF!</v>
      </c>
      <c r="AP436" s="2" t="e">
        <f>ROUND(AO436-#REF!,0)</f>
        <v>#REF!</v>
      </c>
      <c r="AQ436" s="2">
        <f>IF(AZ436="s",IF(Q436=0,0,
IF(Q436=1,#REF!*4*4,
IF(Q436=2,0,
IF(Q436=3,#REF!*4*2,
IF(Q436=4,0,
IF(Q436=5,0,
IF(Q436=6,0,
IF(Q436=7,0)))))))),
IF(AZ436="t",
IF(Q436=0,0,
IF(Q436=1,#REF!*4*4*0.8,
IF(Q436=2,0,
IF(Q436=3,#REF!*4*2*0.8,
IF(Q436=4,0,
IF(Q436=5,0,
IF(Q436=6,0,
IF(Q436=7,0))))))))))</f>
        <v>0</v>
      </c>
      <c r="AR436" s="2" t="e">
        <f>IF(AZ436="s",
IF(Q436=0,0,
IF(Q436=1,0,
IF(Q436=2,#REF!*4*2,
IF(Q436=3,#REF!*4,
IF(Q436=4,#REF!*4,
IF(Q436=5,0,
IF(Q436=6,0,
IF(Q436=7,#REF!*4)))))))),
IF(AZ436="t",
IF(Q436=0,0,
IF(Q436=1,0,
IF(Q436=2,#REF!*4*2*0.8,
IF(Q436=3,#REF!*4*0.8,
IF(Q436=4,#REF!*4*0.8,
IF(Q436=5,0,
IF(Q436=6,0,
IF(Q436=7,#REF!*4))))))))))</f>
        <v>#REF!</v>
      </c>
      <c r="AS436" s="2" t="e">
        <f>IF(AZ436="s",
IF(Q436=0,0,
IF(Q436=1,#REF!*2,
IF(Q436=2,#REF!*2,
IF(Q436=3,#REF!*2,
IF(Q436=4,#REF!*2,
IF(Q436=5,#REF!*2,
IF(Q436=6,#REF!*2,
IF(Q436=7,#REF!*2)))))))),
IF(AZ436="t",
IF(Q436=0,#REF!*2*0.8,
IF(Q436=1,#REF!*2*0.8,
IF(Q436=2,#REF!*2*0.8,
IF(Q436=3,#REF!*2*0.8,
IF(Q436=4,#REF!*2*0.8,
IF(Q436=5,#REF!*2*0.8,
IF(Q436=6,#REF!*1*0.8,
IF(Q436=7,#REF!*2))))))))))</f>
        <v>#REF!</v>
      </c>
      <c r="AT436" s="2" t="e">
        <f t="shared" si="152"/>
        <v>#REF!</v>
      </c>
      <c r="AU436" s="2" t="e">
        <f>IF(AZ436="s",
IF(Q436=0,0,
IF(Q436=1,(14-2)*(#REF!+#REF!)/4*4,
IF(Q436=2,(14-2)*(#REF!+#REF!)/4*2,
IF(Q436=3,(14-2)*(#REF!+#REF!)/4*3,
IF(Q436=4,(14-2)*(#REF!+#REF!)/4,
IF(Q436=5,(14-2)*#REF!/4,
IF(Q436=6,0,
IF(Q436=7,(14)*#REF!)))))))),
IF(AZ436="t",
IF(Q436=0,0,
IF(Q436=1,(11-2)*(#REF!+#REF!)/4*4,
IF(Q436=2,(11-2)*(#REF!+#REF!)/4*2,
IF(Q436=3,(11-2)*(#REF!+#REF!)/4*3,
IF(Q436=4,(11-2)*(#REF!+#REF!)/4,
IF(Q436=5,(11-2)*#REF!/4,
IF(Q436=6,0,
IF(Q436=7,(11)*#REF!))))))))))</f>
        <v>#REF!</v>
      </c>
      <c r="AV436" s="2" t="e">
        <f t="shared" si="153"/>
        <v>#REF!</v>
      </c>
      <c r="AW436" s="2">
        <f t="shared" si="154"/>
        <v>8</v>
      </c>
      <c r="AX436" s="2">
        <f t="shared" si="155"/>
        <v>4</v>
      </c>
      <c r="AY436" s="2" t="e">
        <f t="shared" si="156"/>
        <v>#REF!</v>
      </c>
      <c r="AZ436" s="2" t="s">
        <v>63</v>
      </c>
      <c r="BA436" s="2" t="e">
        <f>IF(BG436="A",0,IF(AZ436="s",14*#REF!,IF(AZ436="T",11*#REF!,"HATA")))</f>
        <v>#REF!</v>
      </c>
      <c r="BB436" s="2" t="e">
        <f t="shared" si="157"/>
        <v>#REF!</v>
      </c>
      <c r="BC436" s="2" t="e">
        <f t="shared" si="158"/>
        <v>#REF!</v>
      </c>
      <c r="BD436" s="2" t="e">
        <f>IF(BC436-#REF!=0,"DOĞRU","YANLIŞ")</f>
        <v>#REF!</v>
      </c>
      <c r="BE436" s="2" t="e">
        <f>#REF!-BC436</f>
        <v>#REF!</v>
      </c>
      <c r="BF436" s="2">
        <v>0</v>
      </c>
      <c r="BH436" s="2">
        <v>0</v>
      </c>
      <c r="BJ436" s="2">
        <v>7</v>
      </c>
      <c r="BL436" s="7" t="e">
        <f>#REF!*14</f>
        <v>#REF!</v>
      </c>
      <c r="BM436" s="9"/>
      <c r="BN436" s="8"/>
      <c r="BO436" s="13"/>
      <c r="BP436" s="13"/>
      <c r="BQ436" s="13"/>
      <c r="BR436" s="13"/>
      <c r="BS436" s="13"/>
      <c r="BT436" s="10"/>
      <c r="BU436" s="11"/>
      <c r="BV436" s="12"/>
      <c r="CC436" s="41"/>
      <c r="CD436" s="41"/>
      <c r="CE436" s="41"/>
      <c r="CF436" s="42"/>
      <c r="CG436" s="42"/>
      <c r="CH436" s="42"/>
      <c r="CI436" s="42"/>
      <c r="CJ436" s="42"/>
      <c r="CK436" s="42"/>
    </row>
    <row r="437" spans="1:89" hidden="1" x14ac:dyDescent="0.25">
      <c r="A437" s="2" t="s">
        <v>333</v>
      </c>
      <c r="B437" s="2" t="s">
        <v>330</v>
      </c>
      <c r="C437" s="2" t="s">
        <v>334</v>
      </c>
      <c r="D437" s="4" t="s">
        <v>171</v>
      </c>
      <c r="E437" s="4">
        <v>3</v>
      </c>
      <c r="F437" s="5" t="e">
        <f>IF(AZ437="S",
IF(#REF!+BH437=2012,
IF(#REF!=1,"12-13/1",
IF(#REF!=2,"12-13/2",
IF(#REF!=3,"13-14/1",
IF(#REF!=4,"13-14/2","Hata1")))),
IF(#REF!+BH437=2013,
IF(#REF!=1,"13-14/1",
IF(#REF!=2,"13-14/2",
IF(#REF!=3,"14-15/1",
IF(#REF!=4,"14-15/2","Hata2")))),
IF(#REF!+BH437=2014,
IF(#REF!=1,"14-15/1",
IF(#REF!=2,"14-15/2",
IF(#REF!=3,"15-16/1",
IF(#REF!=4,"15-16/2","Hata3")))),
IF(#REF!+BH437=2015,
IF(#REF!=1,"15-16/1",
IF(#REF!=2,"15-16/2",
IF(#REF!=3,"16-17/1",
IF(#REF!=4,"16-17/2","Hata4")))),
IF(#REF!+BH437=2016,
IF(#REF!=1,"16-17/1",
IF(#REF!=2,"16-17/2",
IF(#REF!=3,"17-18/1",
IF(#REF!=4,"17-18/2","Hata5")))),
IF(#REF!+BH437=2017,
IF(#REF!=1,"17-18/1",
IF(#REF!=2,"17-18/2",
IF(#REF!=3,"18-19/1",
IF(#REF!=4,"18-19/2","Hata6")))),
IF(#REF!+BH437=2018,
IF(#REF!=1,"18-19/1",
IF(#REF!=2,"18-19/2",
IF(#REF!=3,"19-20/1",
IF(#REF!=4,"19-20/2","Hata7")))),
IF(#REF!+BH437=2019,
IF(#REF!=1,"19-20/1",
IF(#REF!=2,"19-20/2",
IF(#REF!=3,"20-21/1",
IF(#REF!=4,"20-21/2","Hata8")))),
IF(#REF!+BH437=2020,
IF(#REF!=1,"20-21/1",
IF(#REF!=2,"20-21/2",
IF(#REF!=3,"21-22/1",
IF(#REF!=4,"21-22/2","Hata9")))),
IF(#REF!+BH437=2021,
IF(#REF!=1,"21-22/1",
IF(#REF!=2,"21-22/2",
IF(#REF!=3,"22-23/1",
IF(#REF!=4,"22-23/2","Hata10")))),
IF(#REF!+BH437=2022,
IF(#REF!=1,"22-23/1",
IF(#REF!=2,"22-23/2",
IF(#REF!=3,"23-24/1",
IF(#REF!=4,"23-24/2","Hata11")))),
IF(#REF!+BH437=2023,
IF(#REF!=1,"23-24/1",
IF(#REF!=2,"23-24/2",
IF(#REF!=3,"24-25/1",
IF(#REF!=4,"24-25/2","Hata12")))),
)))))))))))),
IF(AZ437="T",
IF(#REF!+BH437=2012,
IF(#REF!=1,"12-13/1",
IF(#REF!=2,"12-13/2",
IF(#REF!=3,"12-13/3",
IF(#REF!=4,"13-14/1",
IF(#REF!=5,"13-14/2",
IF(#REF!=6,"13-14/3","Hata1")))))),
IF(#REF!+BH437=2013,
IF(#REF!=1,"13-14/1",
IF(#REF!=2,"13-14/2",
IF(#REF!=3,"13-14/3",
IF(#REF!=4,"14-15/1",
IF(#REF!=5,"14-15/2",
IF(#REF!=6,"14-15/3","Hata2")))))),
IF(#REF!+BH437=2014,
IF(#REF!=1,"14-15/1",
IF(#REF!=2,"14-15/2",
IF(#REF!=3,"14-15/3",
IF(#REF!=4,"15-16/1",
IF(#REF!=5,"15-16/2",
IF(#REF!=6,"15-16/3","Hata3")))))),
IF(AND(#REF!+#REF!&gt;2014,#REF!+#REF!&lt;2015,BH437=1),
IF(#REF!=0.1,"14-15/0.1",
IF(#REF!=0.2,"14-15/0.2",
IF(#REF!=0.3,"14-15/0.3","Hata4"))),
IF(#REF!+BH437=2015,
IF(#REF!=1,"15-16/1",
IF(#REF!=2,"15-16/2",
IF(#REF!=3,"15-16/3",
IF(#REF!=4,"16-17/1",
IF(#REF!=5,"16-17/2",
IF(#REF!=6,"16-17/3","Hata5")))))),
IF(#REF!+BH437=2016,
IF(#REF!=1,"16-17/1",
IF(#REF!=2,"16-17/2",
IF(#REF!=3,"16-17/3",
IF(#REF!=4,"17-18/1",
IF(#REF!=5,"17-18/2",
IF(#REF!=6,"17-18/3","Hata6")))))),
IF(#REF!+BH437=2017,
IF(#REF!=1,"17-18/1",
IF(#REF!=2,"17-18/2",
IF(#REF!=3,"17-18/3",
IF(#REF!=4,"18-19/1",
IF(#REF!=5,"18-19/2",
IF(#REF!=6,"18-19/3","Hata7")))))),
IF(#REF!+BH437=2018,
IF(#REF!=1,"18-19/1",
IF(#REF!=2,"18-19/2",
IF(#REF!=3,"18-19/3",
IF(#REF!=4,"19-20/1",
IF(#REF!=5," 19-20/2",
IF(#REF!=6,"19-20/3","Hata8")))))),
IF(#REF!+BH437=2019,
IF(#REF!=1,"19-20/1",
IF(#REF!=2,"19-20/2",
IF(#REF!=3,"19-20/3",
IF(#REF!=4,"20-21/1",
IF(#REF!=5,"20-21/2",
IF(#REF!=6,"20-21/3","Hata9")))))),
IF(#REF!+BH437=2020,
IF(#REF!=1,"20-21/1",
IF(#REF!=2,"20-21/2",
IF(#REF!=3,"20-21/3",
IF(#REF!=4,"21-22/1",
IF(#REF!=5,"21-22/2",
IF(#REF!=6,"21-22/3","Hata10")))))),
IF(#REF!+BH437=2021,
IF(#REF!=1,"21-22/1",
IF(#REF!=2,"21-22/2",
IF(#REF!=3,"21-22/3",
IF(#REF!=4,"22-23/1",
IF(#REF!=5,"22-23/2",
IF(#REF!=6,"22-23/3","Hata11")))))),
IF(#REF!+BH437=2022,
IF(#REF!=1,"22-23/1",
IF(#REF!=2,"22-23/2",
IF(#REF!=3,"22-23/3",
IF(#REF!=4,"23-24/1",
IF(#REF!=5,"23-24/2",
IF(#REF!=6,"23-24/3","Hata12")))))),
IF(#REF!+BH437=2023,
IF(#REF!=1,"23-24/1",
IF(#REF!=2,"23-24/2",
IF(#REF!=3,"23-24/3",
IF(#REF!=4,"24-25/1",
IF(#REF!=5,"24-25/2",
IF(#REF!=6,"24-25/3","Hata13")))))),
))))))))))))))
)</f>
        <v>#REF!</v>
      </c>
      <c r="G437" s="4"/>
      <c r="H437" s="2" t="s">
        <v>161</v>
      </c>
      <c r="I437" s="2">
        <v>54678</v>
      </c>
      <c r="J437" s="2" t="s">
        <v>62</v>
      </c>
      <c r="O437" s="2" t="s">
        <v>332</v>
      </c>
      <c r="P437" s="2" t="s">
        <v>332</v>
      </c>
      <c r="Q437" s="5">
        <v>7</v>
      </c>
      <c r="R437" s="2">
        <f>VLOOKUP($Q437,[1]sistem!$I$3:$L$10,2,FALSE)</f>
        <v>0</v>
      </c>
      <c r="S437" s="2">
        <f>VLOOKUP($Q437,[1]sistem!$I$3:$L$10,3,FALSE)</f>
        <v>1</v>
      </c>
      <c r="T437" s="2">
        <f>VLOOKUP($Q437,[1]sistem!$I$3:$L$10,4,FALSE)</f>
        <v>1</v>
      </c>
      <c r="U437" s="2" t="e">
        <f>VLOOKUP($AZ437,[1]sistem!$I$13:$L$14,2,FALSE)*#REF!</f>
        <v>#REF!</v>
      </c>
      <c r="V437" s="2" t="e">
        <f>VLOOKUP($AZ437,[1]sistem!$I$13:$L$14,3,FALSE)*#REF!</f>
        <v>#REF!</v>
      </c>
      <c r="W437" s="2" t="e">
        <f>VLOOKUP($AZ437,[1]sistem!$I$13:$L$14,4,FALSE)*#REF!</f>
        <v>#REF!</v>
      </c>
      <c r="X437" s="2" t="e">
        <f t="shared" si="145"/>
        <v>#REF!</v>
      </c>
      <c r="Y437" s="2" t="e">
        <f t="shared" si="146"/>
        <v>#REF!</v>
      </c>
      <c r="Z437" s="2" t="e">
        <f t="shared" si="147"/>
        <v>#REF!</v>
      </c>
      <c r="AA437" s="2" t="e">
        <f t="shared" si="148"/>
        <v>#REF!</v>
      </c>
      <c r="AB437" s="2">
        <f>VLOOKUP(AZ437,[1]sistem!$I$18:$J$19,2,FALSE)</f>
        <v>14</v>
      </c>
      <c r="AC437" s="2">
        <v>0.25</v>
      </c>
      <c r="AD437" s="2">
        <f>VLOOKUP($Q437,[1]sistem!$I$3:$M$10,5,FALSE)</f>
        <v>1</v>
      </c>
      <c r="AE437" s="2">
        <v>4</v>
      </c>
      <c r="AG437" s="2">
        <f>AE437*AK437</f>
        <v>56</v>
      </c>
      <c r="AH437" s="2">
        <f>VLOOKUP($Q437,[1]sistem!$I$3:$N$10,6,FALSE)</f>
        <v>2</v>
      </c>
      <c r="AI437" s="2">
        <v>2</v>
      </c>
      <c r="AJ437" s="2">
        <f t="shared" si="149"/>
        <v>4</v>
      </c>
      <c r="AK437" s="2">
        <f>VLOOKUP($AZ437,[1]sistem!$I$18:$K$19,3,FALSE)</f>
        <v>14</v>
      </c>
      <c r="AL437" s="2" t="e">
        <f>AK437*#REF!</f>
        <v>#REF!</v>
      </c>
      <c r="AM437" s="2" t="e">
        <f t="shared" si="150"/>
        <v>#REF!</v>
      </c>
      <c r="AN437" s="2">
        <f t="shared" si="144"/>
        <v>25</v>
      </c>
      <c r="AO437" s="2" t="e">
        <f t="shared" si="151"/>
        <v>#REF!</v>
      </c>
      <c r="AP437" s="2" t="e">
        <f>ROUND(AO437-#REF!,0)</f>
        <v>#REF!</v>
      </c>
      <c r="AQ437" s="2">
        <f>IF(AZ437="s",IF(Q437=0,0,
IF(Q437=1,#REF!*4*4,
IF(Q437=2,0,
IF(Q437=3,#REF!*4*2,
IF(Q437=4,0,
IF(Q437=5,0,
IF(Q437=6,0,
IF(Q437=7,0)))))))),
IF(AZ437="t",
IF(Q437=0,0,
IF(Q437=1,#REF!*4*4*0.8,
IF(Q437=2,0,
IF(Q437=3,#REF!*4*2*0.8,
IF(Q437=4,0,
IF(Q437=5,0,
IF(Q437=6,0,
IF(Q437=7,0))))))))))</f>
        <v>0</v>
      </c>
      <c r="AR437" s="2" t="e">
        <f>IF(AZ437="s",
IF(Q437=0,0,
IF(Q437=1,0,
IF(Q437=2,#REF!*4*2,
IF(Q437=3,#REF!*4,
IF(Q437=4,#REF!*4,
IF(Q437=5,0,
IF(Q437=6,0,
IF(Q437=7,#REF!*4)))))))),
IF(AZ437="t",
IF(Q437=0,0,
IF(Q437=1,0,
IF(Q437=2,#REF!*4*2*0.8,
IF(Q437=3,#REF!*4*0.8,
IF(Q437=4,#REF!*4*0.8,
IF(Q437=5,0,
IF(Q437=6,0,
IF(Q437=7,#REF!*4))))))))))</f>
        <v>#REF!</v>
      </c>
      <c r="AS437" s="2" t="e">
        <f>IF(AZ437="s",
IF(Q437=0,0,
IF(Q437=1,#REF!*2,
IF(Q437=2,#REF!*2,
IF(Q437=3,#REF!*2,
IF(Q437=4,#REF!*2,
IF(Q437=5,#REF!*2,
IF(Q437=6,#REF!*2,
IF(Q437=7,#REF!*2)))))))),
IF(AZ437="t",
IF(Q437=0,#REF!*2*0.8,
IF(Q437=1,#REF!*2*0.8,
IF(Q437=2,#REF!*2*0.8,
IF(Q437=3,#REF!*2*0.8,
IF(Q437=4,#REF!*2*0.8,
IF(Q437=5,#REF!*2*0.8,
IF(Q437=6,#REF!*1*0.8,
IF(Q437=7,#REF!*2))))))))))</f>
        <v>#REF!</v>
      </c>
      <c r="AT437" s="2" t="e">
        <f t="shared" si="152"/>
        <v>#REF!</v>
      </c>
      <c r="AU437" s="2" t="e">
        <f>IF(AZ437="s",
IF(Q437=0,0,
IF(Q437=1,(14-2)*(#REF!+#REF!)/4*4,
IF(Q437=2,(14-2)*(#REF!+#REF!)/4*2,
IF(Q437=3,(14-2)*(#REF!+#REF!)/4*3,
IF(Q437=4,(14-2)*(#REF!+#REF!)/4,
IF(Q437=5,(14-2)*#REF!/4,
IF(Q437=6,0,
IF(Q437=7,(14)*#REF!)))))))),
IF(AZ437="t",
IF(Q437=0,0,
IF(Q437=1,(11-2)*(#REF!+#REF!)/4*4,
IF(Q437=2,(11-2)*(#REF!+#REF!)/4*2,
IF(Q437=3,(11-2)*(#REF!+#REF!)/4*3,
IF(Q437=4,(11-2)*(#REF!+#REF!)/4,
IF(Q437=5,(11-2)*#REF!/4,
IF(Q437=6,0,
IF(Q437=7,(11)*#REF!))))))))))</f>
        <v>#REF!</v>
      </c>
      <c r="AV437" s="2" t="e">
        <f t="shared" si="153"/>
        <v>#REF!</v>
      </c>
      <c r="AW437" s="2">
        <f t="shared" si="154"/>
        <v>8</v>
      </c>
      <c r="AX437" s="2">
        <f t="shared" si="155"/>
        <v>4</v>
      </c>
      <c r="AY437" s="2" t="e">
        <f t="shared" si="156"/>
        <v>#REF!</v>
      </c>
      <c r="AZ437" s="2" t="s">
        <v>63</v>
      </c>
      <c r="BA437" s="2" t="e">
        <f>IF(BG437="A",0,IF(AZ437="s",14*#REF!,IF(AZ437="T",11*#REF!,"HATA")))</f>
        <v>#REF!</v>
      </c>
      <c r="BB437" s="2" t="e">
        <f t="shared" si="157"/>
        <v>#REF!</v>
      </c>
      <c r="BC437" s="2" t="e">
        <f t="shared" si="158"/>
        <v>#REF!</v>
      </c>
      <c r="BD437" s="2" t="e">
        <f>IF(BC437-#REF!=0,"DOĞRU","YANLIŞ")</f>
        <v>#REF!</v>
      </c>
      <c r="BE437" s="2" t="e">
        <f>#REF!-BC437</f>
        <v>#REF!</v>
      </c>
      <c r="BF437" s="2">
        <v>0</v>
      </c>
      <c r="BH437" s="2">
        <v>0</v>
      </c>
      <c r="BJ437" s="2">
        <v>7</v>
      </c>
      <c r="BL437" s="7" t="e">
        <f>#REF!*14</f>
        <v>#REF!</v>
      </c>
      <c r="BM437" s="9"/>
      <c r="BN437" s="8"/>
      <c r="BO437" s="13"/>
      <c r="BP437" s="13"/>
      <c r="BQ437" s="13"/>
      <c r="BR437" s="13"/>
      <c r="BS437" s="13"/>
      <c r="BT437" s="10"/>
      <c r="BU437" s="11"/>
      <c r="BV437" s="12"/>
      <c r="CC437" s="41"/>
      <c r="CD437" s="41"/>
      <c r="CE437" s="41"/>
      <c r="CF437" s="42"/>
      <c r="CG437" s="42"/>
      <c r="CH437" s="42"/>
      <c r="CI437" s="42"/>
      <c r="CJ437" s="42"/>
      <c r="CK437" s="42"/>
    </row>
    <row r="438" spans="1:89" hidden="1" x14ac:dyDescent="0.25">
      <c r="A438" s="54" t="s">
        <v>139</v>
      </c>
      <c r="B438" s="54" t="s">
        <v>132</v>
      </c>
      <c r="C438" s="2" t="s">
        <v>132</v>
      </c>
      <c r="D438" s="4" t="s">
        <v>60</v>
      </c>
      <c r="E438" s="4" t="s">
        <v>60</v>
      </c>
      <c r="F438" s="5" t="e">
        <f>IF(AZ438="S",
IF(#REF!+BH438=2012,
IF(#REF!=1,"12-13/1",
IF(#REF!=2,"12-13/2",
IF(#REF!=3,"13-14/1",
IF(#REF!=4,"13-14/2","Hata1")))),
IF(#REF!+BH438=2013,
IF(#REF!=1,"13-14/1",
IF(#REF!=2,"13-14/2",
IF(#REF!=3,"14-15/1",
IF(#REF!=4,"14-15/2","Hata2")))),
IF(#REF!+BH438=2014,
IF(#REF!=1,"14-15/1",
IF(#REF!=2,"14-15/2",
IF(#REF!=3,"15-16/1",
IF(#REF!=4,"15-16/2","Hata3")))),
IF(#REF!+BH438=2015,
IF(#REF!=1,"15-16/1",
IF(#REF!=2,"15-16/2",
IF(#REF!=3,"16-17/1",
IF(#REF!=4,"16-17/2","Hata4")))),
IF(#REF!+BH438=2016,
IF(#REF!=1,"16-17/1",
IF(#REF!=2,"16-17/2",
IF(#REF!=3,"17-18/1",
IF(#REF!=4,"17-18/2","Hata5")))),
IF(#REF!+BH438=2017,
IF(#REF!=1,"17-18/1",
IF(#REF!=2,"17-18/2",
IF(#REF!=3,"18-19/1",
IF(#REF!=4,"18-19/2","Hata6")))),
IF(#REF!+BH438=2018,
IF(#REF!=1,"18-19/1",
IF(#REF!=2,"18-19/2",
IF(#REF!=3,"19-20/1",
IF(#REF!=4,"19-20/2","Hata7")))),
IF(#REF!+BH438=2019,
IF(#REF!=1,"19-20/1",
IF(#REF!=2,"19-20/2",
IF(#REF!=3,"20-21/1",
IF(#REF!=4,"20-21/2","Hata8")))),
IF(#REF!+BH438=2020,
IF(#REF!=1,"20-21/1",
IF(#REF!=2,"20-21/2",
IF(#REF!=3,"21-22/1",
IF(#REF!=4,"21-22/2","Hata9")))),
IF(#REF!+BH438=2021,
IF(#REF!=1,"21-22/1",
IF(#REF!=2,"21-22/2",
IF(#REF!=3,"22-23/1",
IF(#REF!=4,"22-23/2","Hata10")))),
IF(#REF!+BH438=2022,
IF(#REF!=1,"22-23/1",
IF(#REF!=2,"22-23/2",
IF(#REF!=3,"23-24/1",
IF(#REF!=4,"23-24/2","Hata11")))),
IF(#REF!+BH438=2023,
IF(#REF!=1,"23-24/1",
IF(#REF!=2,"23-24/2",
IF(#REF!=3,"24-25/1",
IF(#REF!=4,"24-25/2","Hata12")))),
)))))))))))),
IF(AZ438="T",
IF(#REF!+BH438=2012,
IF(#REF!=1,"12-13/1",
IF(#REF!=2,"12-13/2",
IF(#REF!=3,"12-13/3",
IF(#REF!=4,"13-14/1",
IF(#REF!=5,"13-14/2",
IF(#REF!=6,"13-14/3","Hata1")))))),
IF(#REF!+BH438=2013,
IF(#REF!=1,"13-14/1",
IF(#REF!=2,"13-14/2",
IF(#REF!=3,"13-14/3",
IF(#REF!=4,"14-15/1",
IF(#REF!=5,"14-15/2",
IF(#REF!=6,"14-15/3","Hata2")))))),
IF(#REF!+BH438=2014,
IF(#REF!=1,"14-15/1",
IF(#REF!=2,"14-15/2",
IF(#REF!=3,"14-15/3",
IF(#REF!=4,"15-16/1",
IF(#REF!=5,"15-16/2",
IF(#REF!=6,"15-16/3","Hata3")))))),
IF(AND(#REF!+#REF!&gt;2014,#REF!+#REF!&lt;2015,BH438=1),
IF(#REF!=0.1,"14-15/0.1",
IF(#REF!=0.2,"14-15/0.2",
IF(#REF!=0.3,"14-15/0.3","Hata4"))),
IF(#REF!+BH438=2015,
IF(#REF!=1,"15-16/1",
IF(#REF!=2,"15-16/2",
IF(#REF!=3,"15-16/3",
IF(#REF!=4,"16-17/1",
IF(#REF!=5,"16-17/2",
IF(#REF!=6,"16-17/3","Hata5")))))),
IF(#REF!+BH438=2016,
IF(#REF!=1,"16-17/1",
IF(#REF!=2,"16-17/2",
IF(#REF!=3,"16-17/3",
IF(#REF!=4,"17-18/1",
IF(#REF!=5,"17-18/2",
IF(#REF!=6,"17-18/3","Hata6")))))),
IF(#REF!+BH438=2017,
IF(#REF!=1,"17-18/1",
IF(#REF!=2,"17-18/2",
IF(#REF!=3,"17-18/3",
IF(#REF!=4,"18-19/1",
IF(#REF!=5,"18-19/2",
IF(#REF!=6,"18-19/3","Hata7")))))),
IF(#REF!+BH438=2018,
IF(#REF!=1,"18-19/1",
IF(#REF!=2,"18-19/2",
IF(#REF!=3,"18-19/3",
IF(#REF!=4,"19-20/1",
IF(#REF!=5," 19-20/2",
IF(#REF!=6,"19-20/3","Hata8")))))),
IF(#REF!+BH438=2019,
IF(#REF!=1,"19-20/1",
IF(#REF!=2,"19-20/2",
IF(#REF!=3,"19-20/3",
IF(#REF!=4,"20-21/1",
IF(#REF!=5,"20-21/2",
IF(#REF!=6,"20-21/3","Hata9")))))),
IF(#REF!+BH438=2020,
IF(#REF!=1,"20-21/1",
IF(#REF!=2,"20-21/2",
IF(#REF!=3,"20-21/3",
IF(#REF!=4,"21-22/1",
IF(#REF!=5,"21-22/2",
IF(#REF!=6,"21-22/3","Hata10")))))),
IF(#REF!+BH438=2021,
IF(#REF!=1,"21-22/1",
IF(#REF!=2,"21-22/2",
IF(#REF!=3,"21-22/3",
IF(#REF!=4,"22-23/1",
IF(#REF!=5,"22-23/2",
IF(#REF!=6,"22-23/3","Hata11")))))),
IF(#REF!+BH438=2022,
IF(#REF!=1,"22-23/1",
IF(#REF!=2,"22-23/2",
IF(#REF!=3,"22-23/3",
IF(#REF!=4,"23-24/1",
IF(#REF!=5,"23-24/2",
IF(#REF!=6,"23-24/3","Hata12")))))),
IF(#REF!+BH438=2023,
IF(#REF!=1,"23-24/1",
IF(#REF!=2,"23-24/2",
IF(#REF!=3,"23-24/3",
IF(#REF!=4,"24-25/1",
IF(#REF!=5,"24-25/2",
IF(#REF!=6,"24-25/3","Hata13")))))),
))))))))))))))
)</f>
        <v>#REF!</v>
      </c>
      <c r="G438" s="4"/>
      <c r="H438" s="54" t="s">
        <v>161</v>
      </c>
      <c r="I438" s="2">
        <v>54678</v>
      </c>
      <c r="J438" s="2" t="s">
        <v>62</v>
      </c>
      <c r="O438" s="2" t="s">
        <v>135</v>
      </c>
      <c r="P438" s="2" t="s">
        <v>135</v>
      </c>
      <c r="Q438" s="55">
        <v>7</v>
      </c>
      <c r="R438" s="2">
        <f>VLOOKUP($Q438,[1]sistem!$I$3:$L$10,2,FALSE)</f>
        <v>0</v>
      </c>
      <c r="S438" s="2">
        <f>VLOOKUP($Q438,[1]sistem!$I$3:$L$10,3,FALSE)</f>
        <v>1</v>
      </c>
      <c r="T438" s="2">
        <f>VLOOKUP($Q438,[1]sistem!$I$3:$L$10,4,FALSE)</f>
        <v>1</v>
      </c>
      <c r="U438" s="2" t="e">
        <f>VLOOKUP($AZ438,[1]sistem!$I$13:$L$14,2,FALSE)*#REF!</f>
        <v>#REF!</v>
      </c>
      <c r="V438" s="2" t="e">
        <f>VLOOKUP($AZ438,[1]sistem!$I$13:$L$14,3,FALSE)*#REF!</f>
        <v>#REF!</v>
      </c>
      <c r="W438" s="2" t="e">
        <f>VLOOKUP($AZ438,[1]sistem!$I$13:$L$14,4,FALSE)*#REF!</f>
        <v>#REF!</v>
      </c>
      <c r="X438" s="2" t="e">
        <f t="shared" si="145"/>
        <v>#REF!</v>
      </c>
      <c r="Y438" s="2" t="e">
        <f t="shared" si="146"/>
        <v>#REF!</v>
      </c>
      <c r="Z438" s="2" t="e">
        <f t="shared" si="147"/>
        <v>#REF!</v>
      </c>
      <c r="AA438" s="2" t="e">
        <f t="shared" si="148"/>
        <v>#REF!</v>
      </c>
      <c r="AB438" s="2">
        <f>VLOOKUP(AZ438,[1]sistem!$I$18:$J$19,2,FALSE)</f>
        <v>14</v>
      </c>
      <c r="AC438" s="2">
        <v>0.25</v>
      </c>
      <c r="AD438" s="2">
        <f>VLOOKUP($Q438,[1]sistem!$I$3:$M$10,5,FALSE)</f>
        <v>1</v>
      </c>
      <c r="AG438" s="2" t="e">
        <f>(#REF!+#REF!)*AB438</f>
        <v>#REF!</v>
      </c>
      <c r="AH438" s="2">
        <f>VLOOKUP($Q438,[1]sistem!$I$3:$N$10,6,FALSE)</f>
        <v>2</v>
      </c>
      <c r="AI438" s="2">
        <v>2</v>
      </c>
      <c r="AJ438" s="2">
        <f t="shared" si="149"/>
        <v>4</v>
      </c>
      <c r="AK438" s="2">
        <f>VLOOKUP($AZ438,[1]sistem!$I$18:$K$19,3,FALSE)</f>
        <v>14</v>
      </c>
      <c r="AL438" s="2" t="e">
        <f>AK438*#REF!</f>
        <v>#REF!</v>
      </c>
      <c r="AM438" s="2" t="e">
        <f t="shared" si="150"/>
        <v>#REF!</v>
      </c>
      <c r="AN438" s="2">
        <f t="shared" si="144"/>
        <v>25</v>
      </c>
      <c r="AO438" s="2" t="e">
        <f t="shared" si="151"/>
        <v>#REF!</v>
      </c>
      <c r="AP438" s="2" t="e">
        <f>ROUND(AO438-#REF!,0)</f>
        <v>#REF!</v>
      </c>
      <c r="AQ438" s="2">
        <f>IF(AZ438="s",IF(Q438=0,0,
IF(Q438=1,#REF!*4*4,
IF(Q438=2,0,
IF(Q438=3,#REF!*4*2,
IF(Q438=4,0,
IF(Q438=5,0,
IF(Q438=6,0,
IF(Q438=7,0)))))))),
IF(AZ438="t",
IF(Q438=0,0,
IF(Q438=1,#REF!*4*4*0.8,
IF(Q438=2,0,
IF(Q438=3,#REF!*4*2*0.8,
IF(Q438=4,0,
IF(Q438=5,0,
IF(Q438=6,0,
IF(Q438=7,0))))))))))</f>
        <v>0</v>
      </c>
      <c r="AR438" s="2" t="e">
        <f>IF(AZ438="s",
IF(Q438=0,0,
IF(Q438=1,0,
IF(Q438=2,#REF!*4*2,
IF(Q438=3,#REF!*4,
IF(Q438=4,#REF!*4,
IF(Q438=5,0,
IF(Q438=6,0,
IF(Q438=7,#REF!*4)))))))),
IF(AZ438="t",
IF(Q438=0,0,
IF(Q438=1,0,
IF(Q438=2,#REF!*4*2*0.8,
IF(Q438=3,#REF!*4*0.8,
IF(Q438=4,#REF!*4*0.8,
IF(Q438=5,0,
IF(Q438=6,0,
IF(Q438=7,#REF!*4))))))))))</f>
        <v>#REF!</v>
      </c>
      <c r="AS438" s="2" t="e">
        <f>IF(AZ438="s",
IF(Q438=0,0,
IF(Q438=1,#REF!*2,
IF(Q438=2,#REF!*2,
IF(Q438=3,#REF!*2,
IF(Q438=4,#REF!*2,
IF(Q438=5,#REF!*2,
IF(Q438=6,#REF!*2,
IF(Q438=7,#REF!*2)))))))),
IF(AZ438="t",
IF(Q438=0,#REF!*2*0.8,
IF(Q438=1,#REF!*2*0.8,
IF(Q438=2,#REF!*2*0.8,
IF(Q438=3,#REF!*2*0.8,
IF(Q438=4,#REF!*2*0.8,
IF(Q438=5,#REF!*2*0.8,
IF(Q438=6,#REF!*1*0.8,
IF(Q438=7,#REF!*2))))))))))</f>
        <v>#REF!</v>
      </c>
      <c r="AT438" s="2" t="e">
        <f t="shared" si="152"/>
        <v>#REF!</v>
      </c>
      <c r="AU438" s="2" t="e">
        <f>IF(AZ438="s",
IF(Q438=0,0,
IF(Q438=1,(14-2)*(#REF!+#REF!)/4*4,
IF(Q438=2,(14-2)*(#REF!+#REF!)/4*2,
IF(Q438=3,(14-2)*(#REF!+#REF!)/4*3,
IF(Q438=4,(14-2)*(#REF!+#REF!)/4,
IF(Q438=5,(14-2)*#REF!/4,
IF(Q438=6,0,
IF(Q438=7,(14)*#REF!)))))))),
IF(AZ438="t",
IF(Q438=0,0,
IF(Q438=1,(11-2)*(#REF!+#REF!)/4*4,
IF(Q438=2,(11-2)*(#REF!+#REF!)/4*2,
IF(Q438=3,(11-2)*(#REF!+#REF!)/4*3,
IF(Q438=4,(11-2)*(#REF!+#REF!)/4,
IF(Q438=5,(11-2)*#REF!/4,
IF(Q438=6,0,
IF(Q438=7,(11)*#REF!))))))))))</f>
        <v>#REF!</v>
      </c>
      <c r="AV438" s="2" t="e">
        <f t="shared" si="153"/>
        <v>#REF!</v>
      </c>
      <c r="AW438" s="2">
        <f t="shared" si="154"/>
        <v>8</v>
      </c>
      <c r="AX438" s="2">
        <f t="shared" si="155"/>
        <v>4</v>
      </c>
      <c r="AY438" s="2" t="e">
        <f t="shared" si="156"/>
        <v>#REF!</v>
      </c>
      <c r="AZ438" s="2" t="s">
        <v>63</v>
      </c>
      <c r="BA438" s="2">
        <f>IF(BG438="A",0,IF(AZ438="s",14*#REF!,IF(AZ438="T",11*#REF!,"HATA")))</f>
        <v>0</v>
      </c>
      <c r="BB438" s="2" t="e">
        <f t="shared" si="157"/>
        <v>#REF!</v>
      </c>
      <c r="BC438" s="2" t="e">
        <f t="shared" si="158"/>
        <v>#REF!</v>
      </c>
      <c r="BD438" s="2" t="e">
        <f>IF(BC438-#REF!=0,"DOĞRU","YANLIŞ")</f>
        <v>#REF!</v>
      </c>
      <c r="BE438" s="2" t="e">
        <f>#REF!-BC438</f>
        <v>#REF!</v>
      </c>
      <c r="BF438" s="2">
        <v>0</v>
      </c>
      <c r="BG438" s="2" t="s">
        <v>110</v>
      </c>
      <c r="BH438" s="2">
        <v>0</v>
      </c>
      <c r="BJ438" s="2">
        <v>7</v>
      </c>
      <c r="BL438" s="7" t="e">
        <f>#REF!*14</f>
        <v>#REF!</v>
      </c>
      <c r="BM438" s="9"/>
      <c r="BN438" s="8"/>
      <c r="BO438" s="13"/>
      <c r="BP438" s="13"/>
      <c r="BQ438" s="13"/>
      <c r="BR438" s="13"/>
      <c r="BS438" s="13"/>
      <c r="BT438" s="10"/>
      <c r="BU438" s="11"/>
      <c r="BV438" s="12"/>
      <c r="CC438" s="51"/>
      <c r="CD438" s="51"/>
      <c r="CE438" s="51"/>
      <c r="CF438" s="52"/>
      <c r="CG438" s="52"/>
      <c r="CH438" s="52"/>
      <c r="CI438" s="52"/>
      <c r="CJ438" s="42"/>
      <c r="CK438" s="42"/>
    </row>
    <row r="439" spans="1:89" hidden="1" x14ac:dyDescent="0.25">
      <c r="A439" s="2" t="s">
        <v>322</v>
      </c>
      <c r="B439" s="2" t="s">
        <v>323</v>
      </c>
      <c r="C439" s="2" t="s">
        <v>323</v>
      </c>
      <c r="D439" s="4" t="s">
        <v>60</v>
      </c>
      <c r="E439" s="4" t="s">
        <v>60</v>
      </c>
      <c r="F439" s="5" t="e">
        <f>IF(AZ439="S",
IF(#REF!+BH439=2012,
IF(#REF!=1,"12-13/1",
IF(#REF!=2,"12-13/2",
IF(#REF!=3,"13-14/1",
IF(#REF!=4,"13-14/2","Hata1")))),
IF(#REF!+BH439=2013,
IF(#REF!=1,"13-14/1",
IF(#REF!=2,"13-14/2",
IF(#REF!=3,"14-15/1",
IF(#REF!=4,"14-15/2","Hata2")))),
IF(#REF!+BH439=2014,
IF(#REF!=1,"14-15/1",
IF(#REF!=2,"14-15/2",
IF(#REF!=3,"15-16/1",
IF(#REF!=4,"15-16/2","Hata3")))),
IF(#REF!+BH439=2015,
IF(#REF!=1,"15-16/1",
IF(#REF!=2,"15-16/2",
IF(#REF!=3,"16-17/1",
IF(#REF!=4,"16-17/2","Hata4")))),
IF(#REF!+BH439=2016,
IF(#REF!=1,"16-17/1",
IF(#REF!=2,"16-17/2",
IF(#REF!=3,"17-18/1",
IF(#REF!=4,"17-18/2","Hata5")))),
IF(#REF!+BH439=2017,
IF(#REF!=1,"17-18/1",
IF(#REF!=2,"17-18/2",
IF(#REF!=3,"18-19/1",
IF(#REF!=4,"18-19/2","Hata6")))),
IF(#REF!+BH439=2018,
IF(#REF!=1,"18-19/1",
IF(#REF!=2,"18-19/2",
IF(#REF!=3,"19-20/1",
IF(#REF!=4,"19-20/2","Hata7")))),
IF(#REF!+BH439=2019,
IF(#REF!=1,"19-20/1",
IF(#REF!=2,"19-20/2",
IF(#REF!=3,"20-21/1",
IF(#REF!=4,"20-21/2","Hata8")))),
IF(#REF!+BH439=2020,
IF(#REF!=1,"20-21/1",
IF(#REF!=2,"20-21/2",
IF(#REF!=3,"21-22/1",
IF(#REF!=4,"21-22/2","Hata9")))),
IF(#REF!+BH439=2021,
IF(#REF!=1,"21-22/1",
IF(#REF!=2,"21-22/2",
IF(#REF!=3,"22-23/1",
IF(#REF!=4,"22-23/2","Hata10")))),
IF(#REF!+BH439=2022,
IF(#REF!=1,"22-23/1",
IF(#REF!=2,"22-23/2",
IF(#REF!=3,"23-24/1",
IF(#REF!=4,"23-24/2","Hata11")))),
IF(#REF!+BH439=2023,
IF(#REF!=1,"23-24/1",
IF(#REF!=2,"23-24/2",
IF(#REF!=3,"24-25/1",
IF(#REF!=4,"24-25/2","Hata12")))),
)))))))))))),
IF(AZ439="T",
IF(#REF!+BH439=2012,
IF(#REF!=1,"12-13/1",
IF(#REF!=2,"12-13/2",
IF(#REF!=3,"12-13/3",
IF(#REF!=4,"13-14/1",
IF(#REF!=5,"13-14/2",
IF(#REF!=6,"13-14/3","Hata1")))))),
IF(#REF!+BH439=2013,
IF(#REF!=1,"13-14/1",
IF(#REF!=2,"13-14/2",
IF(#REF!=3,"13-14/3",
IF(#REF!=4,"14-15/1",
IF(#REF!=5,"14-15/2",
IF(#REF!=6,"14-15/3","Hata2")))))),
IF(#REF!+BH439=2014,
IF(#REF!=1,"14-15/1",
IF(#REF!=2,"14-15/2",
IF(#REF!=3,"14-15/3",
IF(#REF!=4,"15-16/1",
IF(#REF!=5,"15-16/2",
IF(#REF!=6,"15-16/3","Hata3")))))),
IF(AND(#REF!+#REF!&gt;2014,#REF!+#REF!&lt;2015,BH439=1),
IF(#REF!=0.1,"14-15/0.1",
IF(#REF!=0.2,"14-15/0.2",
IF(#REF!=0.3,"14-15/0.3","Hata4"))),
IF(#REF!+BH439=2015,
IF(#REF!=1,"15-16/1",
IF(#REF!=2,"15-16/2",
IF(#REF!=3,"15-16/3",
IF(#REF!=4,"16-17/1",
IF(#REF!=5,"16-17/2",
IF(#REF!=6,"16-17/3","Hata5")))))),
IF(#REF!+BH439=2016,
IF(#REF!=1,"16-17/1",
IF(#REF!=2,"16-17/2",
IF(#REF!=3,"16-17/3",
IF(#REF!=4,"17-18/1",
IF(#REF!=5,"17-18/2",
IF(#REF!=6,"17-18/3","Hata6")))))),
IF(#REF!+BH439=2017,
IF(#REF!=1,"17-18/1",
IF(#REF!=2,"17-18/2",
IF(#REF!=3,"17-18/3",
IF(#REF!=4,"18-19/1",
IF(#REF!=5,"18-19/2",
IF(#REF!=6,"18-19/3","Hata7")))))),
IF(#REF!+BH439=2018,
IF(#REF!=1,"18-19/1",
IF(#REF!=2,"18-19/2",
IF(#REF!=3,"18-19/3",
IF(#REF!=4,"19-20/1",
IF(#REF!=5," 19-20/2",
IF(#REF!=6,"19-20/3","Hata8")))))),
IF(#REF!+BH439=2019,
IF(#REF!=1,"19-20/1",
IF(#REF!=2,"19-20/2",
IF(#REF!=3,"19-20/3",
IF(#REF!=4,"20-21/1",
IF(#REF!=5,"20-21/2",
IF(#REF!=6,"20-21/3","Hata9")))))),
IF(#REF!+BH439=2020,
IF(#REF!=1,"20-21/1",
IF(#REF!=2,"20-21/2",
IF(#REF!=3,"20-21/3",
IF(#REF!=4,"21-22/1",
IF(#REF!=5,"21-22/2",
IF(#REF!=6,"21-22/3","Hata10")))))),
IF(#REF!+BH439=2021,
IF(#REF!=1,"21-22/1",
IF(#REF!=2,"21-22/2",
IF(#REF!=3,"21-22/3",
IF(#REF!=4,"22-23/1",
IF(#REF!=5,"22-23/2",
IF(#REF!=6,"22-23/3","Hata11")))))),
IF(#REF!+BH439=2022,
IF(#REF!=1,"22-23/1",
IF(#REF!=2,"22-23/2",
IF(#REF!=3,"22-23/3",
IF(#REF!=4,"23-24/1",
IF(#REF!=5,"23-24/2",
IF(#REF!=6,"23-24/3","Hata12")))))),
IF(#REF!+BH439=2023,
IF(#REF!=1,"23-24/1",
IF(#REF!=2,"23-24/2",
IF(#REF!=3,"23-24/3",
IF(#REF!=4,"24-25/1",
IF(#REF!=5,"24-25/2",
IF(#REF!=6,"24-25/3","Hata13")))))),
))))))))))))))
)</f>
        <v>#REF!</v>
      </c>
      <c r="G439" s="4"/>
      <c r="H439" s="2" t="s">
        <v>161</v>
      </c>
      <c r="I439" s="2">
        <v>54678</v>
      </c>
      <c r="J439" s="2" t="s">
        <v>62</v>
      </c>
      <c r="O439" s="2" t="s">
        <v>324</v>
      </c>
      <c r="P439" s="2" t="s">
        <v>324</v>
      </c>
      <c r="Q439" s="5">
        <v>2</v>
      </c>
      <c r="R439" s="2">
        <f>VLOOKUP($Q439,[1]sistem!$I$3:$L$10,2,FALSE)</f>
        <v>0</v>
      </c>
      <c r="S439" s="2">
        <f>VLOOKUP($Q439,[1]sistem!$I$3:$L$10,3,FALSE)</f>
        <v>2</v>
      </c>
      <c r="T439" s="2">
        <f>VLOOKUP($Q439,[1]sistem!$I$3:$L$10,4,FALSE)</f>
        <v>1</v>
      </c>
      <c r="U439" s="2" t="e">
        <f>VLOOKUP($AZ439,[1]sistem!$I$13:$L$14,2,FALSE)*#REF!</f>
        <v>#REF!</v>
      </c>
      <c r="V439" s="2" t="e">
        <f>VLOOKUP($AZ439,[1]sistem!$I$13:$L$14,3,FALSE)*#REF!</f>
        <v>#REF!</v>
      </c>
      <c r="W439" s="2" t="e">
        <f>VLOOKUP($AZ439,[1]sistem!$I$13:$L$14,4,FALSE)*#REF!</f>
        <v>#REF!</v>
      </c>
      <c r="X439" s="2" t="e">
        <f t="shared" si="145"/>
        <v>#REF!</v>
      </c>
      <c r="Y439" s="2" t="e">
        <f t="shared" si="146"/>
        <v>#REF!</v>
      </c>
      <c r="Z439" s="2" t="e">
        <f t="shared" si="147"/>
        <v>#REF!</v>
      </c>
      <c r="AA439" s="2" t="e">
        <f t="shared" si="148"/>
        <v>#REF!</v>
      </c>
      <c r="AB439" s="2">
        <f>VLOOKUP(AZ439,[1]sistem!$I$18:$J$19,2,FALSE)</f>
        <v>14</v>
      </c>
      <c r="AC439" s="2">
        <v>0.25</v>
      </c>
      <c r="AD439" s="2">
        <f>VLOOKUP($Q439,[1]sistem!$I$3:$M$10,5,FALSE)</f>
        <v>2</v>
      </c>
      <c r="AE439" s="2">
        <v>1</v>
      </c>
      <c r="AG439" s="2">
        <f>AE439*AK439</f>
        <v>14</v>
      </c>
      <c r="AH439" s="2">
        <f>VLOOKUP($Q439,[1]sistem!$I$3:$N$10,6,FALSE)</f>
        <v>3</v>
      </c>
      <c r="AI439" s="2">
        <v>2</v>
      </c>
      <c r="AJ439" s="2">
        <f t="shared" si="149"/>
        <v>6</v>
      </c>
      <c r="AK439" s="2">
        <f>VLOOKUP($AZ439,[1]sistem!$I$18:$K$19,3,FALSE)</f>
        <v>14</v>
      </c>
      <c r="AL439" s="2" t="e">
        <f>AK439*#REF!</f>
        <v>#REF!</v>
      </c>
      <c r="AM439" s="2" t="e">
        <f t="shared" si="150"/>
        <v>#REF!</v>
      </c>
      <c r="AN439" s="2">
        <f t="shared" si="144"/>
        <v>25</v>
      </c>
      <c r="AO439" s="2" t="e">
        <f t="shared" si="151"/>
        <v>#REF!</v>
      </c>
      <c r="AP439" s="2" t="e">
        <f>ROUND(AO439-#REF!,0)</f>
        <v>#REF!</v>
      </c>
      <c r="AQ439" s="2">
        <f>IF(AZ439="s",IF(Q439=0,0,
IF(Q439=1,#REF!*4*4,
IF(Q439=2,0,
IF(Q439=3,#REF!*4*2,
IF(Q439=4,0,
IF(Q439=5,0,
IF(Q439=6,0,
IF(Q439=7,0)))))))),
IF(AZ439="t",
IF(Q439=0,0,
IF(Q439=1,#REF!*4*4*0.8,
IF(Q439=2,0,
IF(Q439=3,#REF!*4*2*0.8,
IF(Q439=4,0,
IF(Q439=5,0,
IF(Q439=6,0,
IF(Q439=7,0))))))))))</f>
        <v>0</v>
      </c>
      <c r="AR439" s="2" t="e">
        <f>IF(AZ439="s",
IF(Q439=0,0,
IF(Q439=1,0,
IF(Q439=2,#REF!*4*2,
IF(Q439=3,#REF!*4,
IF(Q439=4,#REF!*4,
IF(Q439=5,0,
IF(Q439=6,0,
IF(Q439=7,#REF!*4)))))))),
IF(AZ439="t",
IF(Q439=0,0,
IF(Q439=1,0,
IF(Q439=2,#REF!*4*2*0.8,
IF(Q439=3,#REF!*4*0.8,
IF(Q439=4,#REF!*4*0.8,
IF(Q439=5,0,
IF(Q439=6,0,
IF(Q439=7,#REF!*4))))))))))</f>
        <v>#REF!</v>
      </c>
      <c r="AS439" s="2" t="e">
        <f>IF(AZ439="s",
IF(Q439=0,0,
IF(Q439=1,#REF!*2,
IF(Q439=2,#REF!*2,
IF(Q439=3,#REF!*2,
IF(Q439=4,#REF!*2,
IF(Q439=5,#REF!*2,
IF(Q439=6,#REF!*2,
IF(Q439=7,#REF!*2)))))))),
IF(AZ439="t",
IF(Q439=0,#REF!*2*0.8,
IF(Q439=1,#REF!*2*0.8,
IF(Q439=2,#REF!*2*0.8,
IF(Q439=3,#REF!*2*0.8,
IF(Q439=4,#REF!*2*0.8,
IF(Q439=5,#REF!*2*0.8,
IF(Q439=6,#REF!*1*0.8,
IF(Q439=7,#REF!*2))))))))))</f>
        <v>#REF!</v>
      </c>
      <c r="AT439" s="2" t="e">
        <f t="shared" si="152"/>
        <v>#REF!</v>
      </c>
      <c r="AU439" s="2" t="e">
        <f>IF(AZ439="s",
IF(Q439=0,0,
IF(Q439=1,(14-2)*(#REF!+#REF!)/4*4,
IF(Q439=2,(14-2)*(#REF!+#REF!)/4*2,
IF(Q439=3,(14-2)*(#REF!+#REF!)/4*3,
IF(Q439=4,(14-2)*(#REF!+#REF!)/4,
IF(Q439=5,(14-2)*#REF!/4,
IF(Q439=6,0,
IF(Q439=7,(14)*#REF!)))))))),
IF(AZ439="t",
IF(Q439=0,0,
IF(Q439=1,(11-2)*(#REF!+#REF!)/4*4,
IF(Q439=2,(11-2)*(#REF!+#REF!)/4*2,
IF(Q439=3,(11-2)*(#REF!+#REF!)/4*3,
IF(Q439=4,(11-2)*(#REF!+#REF!)/4,
IF(Q439=5,(11-2)*#REF!/4,
IF(Q439=6,0,
IF(Q439=7,(11)*#REF!))))))))))</f>
        <v>#REF!</v>
      </c>
      <c r="AV439" s="2" t="e">
        <f t="shared" si="153"/>
        <v>#REF!</v>
      </c>
      <c r="AW439" s="2">
        <f t="shared" si="154"/>
        <v>12</v>
      </c>
      <c r="AX439" s="2">
        <f t="shared" si="155"/>
        <v>6</v>
      </c>
      <c r="AY439" s="2" t="e">
        <f t="shared" si="156"/>
        <v>#REF!</v>
      </c>
      <c r="AZ439" s="2" t="s">
        <v>63</v>
      </c>
      <c r="BA439" s="2" t="e">
        <f>IF(BG439="A",0,IF(AZ439="s",14*#REF!,IF(AZ439="T",11*#REF!,"HATA")))</f>
        <v>#REF!</v>
      </c>
      <c r="BB439" s="2" t="e">
        <f t="shared" si="157"/>
        <v>#REF!</v>
      </c>
      <c r="BC439" s="2" t="e">
        <f t="shared" si="158"/>
        <v>#REF!</v>
      </c>
      <c r="BD439" s="2" t="e">
        <f>IF(BC439-#REF!=0,"DOĞRU","YANLIŞ")</f>
        <v>#REF!</v>
      </c>
      <c r="BE439" s="2" t="e">
        <f>#REF!-BC439</f>
        <v>#REF!</v>
      </c>
      <c r="BF439" s="2">
        <v>0</v>
      </c>
      <c r="BH439" s="2">
        <v>0</v>
      </c>
      <c r="BJ439" s="2">
        <v>2</v>
      </c>
      <c r="BL439" s="7" t="e">
        <f>#REF!*14</f>
        <v>#REF!</v>
      </c>
      <c r="BM439" s="9"/>
      <c r="BN439" s="8"/>
      <c r="BO439" s="13"/>
      <c r="BP439" s="13"/>
      <c r="BQ439" s="13"/>
      <c r="BR439" s="13"/>
      <c r="BS439" s="13"/>
      <c r="BT439" s="10"/>
      <c r="BU439" s="11"/>
      <c r="BV439" s="12"/>
      <c r="CC439" s="41"/>
      <c r="CD439" s="41"/>
      <c r="CE439" s="41"/>
      <c r="CF439" s="42"/>
      <c r="CG439" s="42"/>
      <c r="CH439" s="42"/>
      <c r="CI439" s="42"/>
      <c r="CJ439" s="42"/>
      <c r="CK439" s="42"/>
    </row>
    <row r="440" spans="1:89" hidden="1" x14ac:dyDescent="0.25">
      <c r="A440" s="54" t="s">
        <v>326</v>
      </c>
      <c r="B440" s="54" t="s">
        <v>327</v>
      </c>
      <c r="C440" s="2" t="s">
        <v>327</v>
      </c>
      <c r="D440" s="4" t="s">
        <v>60</v>
      </c>
      <c r="E440" s="4" t="s">
        <v>60</v>
      </c>
      <c r="F440" s="5" t="e">
        <f>IF(AZ440="S",
IF(#REF!+BH440=2012,
IF(#REF!=1,"12-13/1",
IF(#REF!=2,"12-13/2",
IF(#REF!=3,"13-14/1",
IF(#REF!=4,"13-14/2","Hata1")))),
IF(#REF!+BH440=2013,
IF(#REF!=1,"13-14/1",
IF(#REF!=2,"13-14/2",
IF(#REF!=3,"14-15/1",
IF(#REF!=4,"14-15/2","Hata2")))),
IF(#REF!+BH440=2014,
IF(#REF!=1,"14-15/1",
IF(#REF!=2,"14-15/2",
IF(#REF!=3,"15-16/1",
IF(#REF!=4,"15-16/2","Hata3")))),
IF(#REF!+BH440=2015,
IF(#REF!=1,"15-16/1",
IF(#REF!=2,"15-16/2",
IF(#REF!=3,"16-17/1",
IF(#REF!=4,"16-17/2","Hata4")))),
IF(#REF!+BH440=2016,
IF(#REF!=1,"16-17/1",
IF(#REF!=2,"16-17/2",
IF(#REF!=3,"17-18/1",
IF(#REF!=4,"17-18/2","Hata5")))),
IF(#REF!+BH440=2017,
IF(#REF!=1,"17-18/1",
IF(#REF!=2,"17-18/2",
IF(#REF!=3,"18-19/1",
IF(#REF!=4,"18-19/2","Hata6")))),
IF(#REF!+BH440=2018,
IF(#REF!=1,"18-19/1",
IF(#REF!=2,"18-19/2",
IF(#REF!=3,"19-20/1",
IF(#REF!=4,"19-20/2","Hata7")))),
IF(#REF!+BH440=2019,
IF(#REF!=1,"19-20/1",
IF(#REF!=2,"19-20/2",
IF(#REF!=3,"20-21/1",
IF(#REF!=4,"20-21/2","Hata8")))),
IF(#REF!+BH440=2020,
IF(#REF!=1,"20-21/1",
IF(#REF!=2,"20-21/2",
IF(#REF!=3,"21-22/1",
IF(#REF!=4,"21-22/2","Hata9")))),
IF(#REF!+BH440=2021,
IF(#REF!=1,"21-22/1",
IF(#REF!=2,"21-22/2",
IF(#REF!=3,"22-23/1",
IF(#REF!=4,"22-23/2","Hata10")))),
IF(#REF!+BH440=2022,
IF(#REF!=1,"22-23/1",
IF(#REF!=2,"22-23/2",
IF(#REF!=3,"23-24/1",
IF(#REF!=4,"23-24/2","Hata11")))),
IF(#REF!+BH440=2023,
IF(#REF!=1,"23-24/1",
IF(#REF!=2,"23-24/2",
IF(#REF!=3,"24-25/1",
IF(#REF!=4,"24-25/2","Hata12")))),
)))))))))))),
IF(AZ440="T",
IF(#REF!+BH440=2012,
IF(#REF!=1,"12-13/1",
IF(#REF!=2,"12-13/2",
IF(#REF!=3,"12-13/3",
IF(#REF!=4,"13-14/1",
IF(#REF!=5,"13-14/2",
IF(#REF!=6,"13-14/3","Hata1")))))),
IF(#REF!+BH440=2013,
IF(#REF!=1,"13-14/1",
IF(#REF!=2,"13-14/2",
IF(#REF!=3,"13-14/3",
IF(#REF!=4,"14-15/1",
IF(#REF!=5,"14-15/2",
IF(#REF!=6,"14-15/3","Hata2")))))),
IF(#REF!+BH440=2014,
IF(#REF!=1,"14-15/1",
IF(#REF!=2,"14-15/2",
IF(#REF!=3,"14-15/3",
IF(#REF!=4,"15-16/1",
IF(#REF!=5,"15-16/2",
IF(#REF!=6,"15-16/3","Hata3")))))),
IF(AND(#REF!+#REF!&gt;2014,#REF!+#REF!&lt;2015,BH440=1),
IF(#REF!=0.1,"14-15/0.1",
IF(#REF!=0.2,"14-15/0.2",
IF(#REF!=0.3,"14-15/0.3","Hata4"))),
IF(#REF!+BH440=2015,
IF(#REF!=1,"15-16/1",
IF(#REF!=2,"15-16/2",
IF(#REF!=3,"15-16/3",
IF(#REF!=4,"16-17/1",
IF(#REF!=5,"16-17/2",
IF(#REF!=6,"16-17/3","Hata5")))))),
IF(#REF!+BH440=2016,
IF(#REF!=1,"16-17/1",
IF(#REF!=2,"16-17/2",
IF(#REF!=3,"16-17/3",
IF(#REF!=4,"17-18/1",
IF(#REF!=5,"17-18/2",
IF(#REF!=6,"17-18/3","Hata6")))))),
IF(#REF!+BH440=2017,
IF(#REF!=1,"17-18/1",
IF(#REF!=2,"17-18/2",
IF(#REF!=3,"17-18/3",
IF(#REF!=4,"18-19/1",
IF(#REF!=5,"18-19/2",
IF(#REF!=6,"18-19/3","Hata7")))))),
IF(#REF!+BH440=2018,
IF(#REF!=1,"18-19/1",
IF(#REF!=2,"18-19/2",
IF(#REF!=3,"18-19/3",
IF(#REF!=4,"19-20/1",
IF(#REF!=5," 19-20/2",
IF(#REF!=6,"19-20/3","Hata8")))))),
IF(#REF!+BH440=2019,
IF(#REF!=1,"19-20/1",
IF(#REF!=2,"19-20/2",
IF(#REF!=3,"19-20/3",
IF(#REF!=4,"20-21/1",
IF(#REF!=5,"20-21/2",
IF(#REF!=6,"20-21/3","Hata9")))))),
IF(#REF!+BH440=2020,
IF(#REF!=1,"20-21/1",
IF(#REF!=2,"20-21/2",
IF(#REF!=3,"20-21/3",
IF(#REF!=4,"21-22/1",
IF(#REF!=5,"21-22/2",
IF(#REF!=6,"21-22/3","Hata10")))))),
IF(#REF!+BH440=2021,
IF(#REF!=1,"21-22/1",
IF(#REF!=2,"21-22/2",
IF(#REF!=3,"21-22/3",
IF(#REF!=4,"22-23/1",
IF(#REF!=5,"22-23/2",
IF(#REF!=6,"22-23/3","Hata11")))))),
IF(#REF!+BH440=2022,
IF(#REF!=1,"22-23/1",
IF(#REF!=2,"22-23/2",
IF(#REF!=3,"22-23/3",
IF(#REF!=4,"23-24/1",
IF(#REF!=5,"23-24/2",
IF(#REF!=6,"23-24/3","Hata12")))))),
IF(#REF!+BH440=2023,
IF(#REF!=1,"23-24/1",
IF(#REF!=2,"23-24/2",
IF(#REF!=3,"23-24/3",
IF(#REF!=4,"24-25/1",
IF(#REF!=5,"24-25/2",
IF(#REF!=6,"24-25/3","Hata13")))))),
))))))))))))))
)</f>
        <v>#REF!</v>
      </c>
      <c r="G440" s="4"/>
      <c r="H440" s="54" t="s">
        <v>161</v>
      </c>
      <c r="I440" s="2">
        <v>54678</v>
      </c>
      <c r="J440" s="2" t="s">
        <v>62</v>
      </c>
      <c r="O440" s="2" t="s">
        <v>328</v>
      </c>
      <c r="P440" s="2" t="s">
        <v>328</v>
      </c>
      <c r="Q440" s="55">
        <v>2</v>
      </c>
      <c r="R440" s="2">
        <f>VLOOKUP($Q440,[1]sistem!$I$3:$L$10,2,FALSE)</f>
        <v>0</v>
      </c>
      <c r="S440" s="2">
        <f>VLOOKUP($Q440,[1]sistem!$I$3:$L$10,3,FALSE)</f>
        <v>2</v>
      </c>
      <c r="T440" s="2">
        <f>VLOOKUP($Q440,[1]sistem!$I$3:$L$10,4,FALSE)</f>
        <v>1</v>
      </c>
      <c r="U440" s="2" t="e">
        <f>VLOOKUP($AZ440,[1]sistem!$I$13:$L$14,2,FALSE)*#REF!</f>
        <v>#REF!</v>
      </c>
      <c r="V440" s="2" t="e">
        <f>VLOOKUP($AZ440,[1]sistem!$I$13:$L$14,3,FALSE)*#REF!</f>
        <v>#REF!</v>
      </c>
      <c r="W440" s="2" t="e">
        <f>VLOOKUP($AZ440,[1]sistem!$I$13:$L$14,4,FALSE)*#REF!</f>
        <v>#REF!</v>
      </c>
      <c r="X440" s="2" t="e">
        <f t="shared" si="145"/>
        <v>#REF!</v>
      </c>
      <c r="Y440" s="2" t="e">
        <f t="shared" si="146"/>
        <v>#REF!</v>
      </c>
      <c r="Z440" s="2" t="e">
        <f t="shared" si="147"/>
        <v>#REF!</v>
      </c>
      <c r="AA440" s="2" t="e">
        <f t="shared" si="148"/>
        <v>#REF!</v>
      </c>
      <c r="AB440" s="2">
        <f>VLOOKUP(AZ440,[1]sistem!$I$18:$J$19,2,FALSE)</f>
        <v>14</v>
      </c>
      <c r="AC440" s="2">
        <v>0.25</v>
      </c>
      <c r="AD440" s="2">
        <f>VLOOKUP($Q440,[1]sistem!$I$3:$M$10,5,FALSE)</f>
        <v>2</v>
      </c>
      <c r="AE440" s="2">
        <v>0</v>
      </c>
      <c r="AG440" s="2">
        <f>AE440*AK440</f>
        <v>0</v>
      </c>
      <c r="AH440" s="2">
        <f>VLOOKUP($Q440,[1]sistem!$I$3:$N$10,6,FALSE)</f>
        <v>3</v>
      </c>
      <c r="AI440" s="2">
        <v>2</v>
      </c>
      <c r="AJ440" s="2">
        <f t="shared" si="149"/>
        <v>6</v>
      </c>
      <c r="AK440" s="2">
        <f>VLOOKUP($AZ440,[1]sistem!$I$18:$K$19,3,FALSE)</f>
        <v>14</v>
      </c>
      <c r="AL440" s="2" t="e">
        <f>AK440*#REF!</f>
        <v>#REF!</v>
      </c>
      <c r="AM440" s="2" t="e">
        <f t="shared" si="150"/>
        <v>#REF!</v>
      </c>
      <c r="AN440" s="2">
        <f t="shared" si="144"/>
        <v>25</v>
      </c>
      <c r="AO440" s="2" t="e">
        <f t="shared" si="151"/>
        <v>#REF!</v>
      </c>
      <c r="AP440" s="2" t="e">
        <f>ROUND(AO440-#REF!,0)</f>
        <v>#REF!</v>
      </c>
      <c r="AQ440" s="2">
        <f>IF(AZ440="s",IF(Q440=0,0,
IF(Q440=1,#REF!*4*4,
IF(Q440=2,0,
IF(Q440=3,#REF!*4*2,
IF(Q440=4,0,
IF(Q440=5,0,
IF(Q440=6,0,
IF(Q440=7,0)))))))),
IF(AZ440="t",
IF(Q440=0,0,
IF(Q440=1,#REF!*4*4*0.8,
IF(Q440=2,0,
IF(Q440=3,#REF!*4*2*0.8,
IF(Q440=4,0,
IF(Q440=5,0,
IF(Q440=6,0,
IF(Q440=7,0))))))))))</f>
        <v>0</v>
      </c>
      <c r="AR440" s="2" t="e">
        <f>IF(AZ440="s",
IF(Q440=0,0,
IF(Q440=1,0,
IF(Q440=2,#REF!*4*2,
IF(Q440=3,#REF!*4,
IF(Q440=4,#REF!*4,
IF(Q440=5,0,
IF(Q440=6,0,
IF(Q440=7,#REF!*4)))))))),
IF(AZ440="t",
IF(Q440=0,0,
IF(Q440=1,0,
IF(Q440=2,#REF!*4*2*0.8,
IF(Q440=3,#REF!*4*0.8,
IF(Q440=4,#REF!*4*0.8,
IF(Q440=5,0,
IF(Q440=6,0,
IF(Q440=7,#REF!*4))))))))))</f>
        <v>#REF!</v>
      </c>
      <c r="AS440" s="2" t="e">
        <f>IF(AZ440="s",
IF(Q440=0,0,
IF(Q440=1,#REF!*2,
IF(Q440=2,#REF!*2,
IF(Q440=3,#REF!*2,
IF(Q440=4,#REF!*2,
IF(Q440=5,#REF!*2,
IF(Q440=6,#REF!*2,
IF(Q440=7,#REF!*2)))))))),
IF(AZ440="t",
IF(Q440=0,#REF!*2*0.8,
IF(Q440=1,#REF!*2*0.8,
IF(Q440=2,#REF!*2*0.8,
IF(Q440=3,#REF!*2*0.8,
IF(Q440=4,#REF!*2*0.8,
IF(Q440=5,#REF!*2*0.8,
IF(Q440=6,#REF!*1*0.8,
IF(Q440=7,#REF!*2))))))))))</f>
        <v>#REF!</v>
      </c>
      <c r="AT440" s="2" t="e">
        <f t="shared" si="152"/>
        <v>#REF!</v>
      </c>
      <c r="AU440" s="2" t="e">
        <f>IF(AZ440="s",
IF(Q440=0,0,
IF(Q440=1,(14-2)*(#REF!+#REF!)/4*4,
IF(Q440=2,(14-2)*(#REF!+#REF!)/4*2,
IF(Q440=3,(14-2)*(#REF!+#REF!)/4*3,
IF(Q440=4,(14-2)*(#REF!+#REF!)/4,
IF(Q440=5,(14-2)*#REF!/4,
IF(Q440=6,0,
IF(Q440=7,(14)*#REF!)))))))),
IF(AZ440="t",
IF(Q440=0,0,
IF(Q440=1,(11-2)*(#REF!+#REF!)/4*4,
IF(Q440=2,(11-2)*(#REF!+#REF!)/4*2,
IF(Q440=3,(11-2)*(#REF!+#REF!)/4*3,
IF(Q440=4,(11-2)*(#REF!+#REF!)/4,
IF(Q440=5,(11-2)*#REF!/4,
IF(Q440=6,0,
IF(Q440=7,(11)*#REF!))))))))))</f>
        <v>#REF!</v>
      </c>
      <c r="AV440" s="2" t="e">
        <f t="shared" si="153"/>
        <v>#REF!</v>
      </c>
      <c r="AW440" s="2">
        <f t="shared" si="154"/>
        <v>12</v>
      </c>
      <c r="AX440" s="2">
        <f t="shared" si="155"/>
        <v>6</v>
      </c>
      <c r="AY440" s="2" t="e">
        <f t="shared" si="156"/>
        <v>#REF!</v>
      </c>
      <c r="AZ440" s="2" t="s">
        <v>63</v>
      </c>
      <c r="BA440" s="2" t="e">
        <f>IF(BG440="A",0,IF(AZ440="s",14*#REF!,IF(AZ440="T",11*#REF!,"HATA")))</f>
        <v>#REF!</v>
      </c>
      <c r="BB440" s="2" t="e">
        <f t="shared" si="157"/>
        <v>#REF!</v>
      </c>
      <c r="BC440" s="2" t="e">
        <f t="shared" si="158"/>
        <v>#REF!</v>
      </c>
      <c r="BD440" s="2" t="e">
        <f>IF(BC440-#REF!=0,"DOĞRU","YANLIŞ")</f>
        <v>#REF!</v>
      </c>
      <c r="BE440" s="2" t="e">
        <f>#REF!-BC440</f>
        <v>#REF!</v>
      </c>
      <c r="BF440" s="2">
        <v>0</v>
      </c>
      <c r="BH440" s="2">
        <v>0</v>
      </c>
      <c r="BJ440" s="2">
        <v>2</v>
      </c>
      <c r="BL440" s="7" t="e">
        <f>#REF!*14</f>
        <v>#REF!</v>
      </c>
      <c r="BM440" s="9"/>
      <c r="BN440" s="8"/>
      <c r="BO440" s="13"/>
      <c r="BP440" s="13"/>
      <c r="BQ440" s="13"/>
      <c r="BR440" s="13"/>
      <c r="BS440" s="13"/>
      <c r="BT440" s="10"/>
      <c r="BU440" s="11"/>
      <c r="BV440" s="12"/>
      <c r="CC440" s="51"/>
      <c r="CD440" s="51"/>
      <c r="CE440" s="51"/>
      <c r="CF440" s="52"/>
      <c r="CG440" s="52"/>
      <c r="CH440" s="52"/>
      <c r="CI440" s="52"/>
      <c r="CJ440" s="42"/>
      <c r="CK440" s="42"/>
    </row>
    <row r="441" spans="1:89" hidden="1" x14ac:dyDescent="0.25">
      <c r="A441" s="54" t="s">
        <v>245</v>
      </c>
      <c r="B441" s="54" t="s">
        <v>246</v>
      </c>
      <c r="C441" s="2" t="s">
        <v>246</v>
      </c>
      <c r="D441" s="4" t="s">
        <v>60</v>
      </c>
      <c r="E441" s="4" t="s">
        <v>60</v>
      </c>
      <c r="F441" s="5" t="e">
        <f>IF(AZ441="S",
IF(#REF!+BH441=2012,
IF(#REF!=1,"12-13/1",
IF(#REF!=2,"12-13/2",
IF(#REF!=3,"13-14/1",
IF(#REF!=4,"13-14/2","Hata1")))),
IF(#REF!+BH441=2013,
IF(#REF!=1,"13-14/1",
IF(#REF!=2,"13-14/2",
IF(#REF!=3,"14-15/1",
IF(#REF!=4,"14-15/2","Hata2")))),
IF(#REF!+BH441=2014,
IF(#REF!=1,"14-15/1",
IF(#REF!=2,"14-15/2",
IF(#REF!=3,"15-16/1",
IF(#REF!=4,"15-16/2","Hata3")))),
IF(#REF!+BH441=2015,
IF(#REF!=1,"15-16/1",
IF(#REF!=2,"15-16/2",
IF(#REF!=3,"16-17/1",
IF(#REF!=4,"16-17/2","Hata4")))),
IF(#REF!+BH441=2016,
IF(#REF!=1,"16-17/1",
IF(#REF!=2,"16-17/2",
IF(#REF!=3,"17-18/1",
IF(#REF!=4,"17-18/2","Hata5")))),
IF(#REF!+BH441=2017,
IF(#REF!=1,"17-18/1",
IF(#REF!=2,"17-18/2",
IF(#REF!=3,"18-19/1",
IF(#REF!=4,"18-19/2","Hata6")))),
IF(#REF!+BH441=2018,
IF(#REF!=1,"18-19/1",
IF(#REF!=2,"18-19/2",
IF(#REF!=3,"19-20/1",
IF(#REF!=4,"19-20/2","Hata7")))),
IF(#REF!+BH441=2019,
IF(#REF!=1,"19-20/1",
IF(#REF!=2,"19-20/2",
IF(#REF!=3,"20-21/1",
IF(#REF!=4,"20-21/2","Hata8")))),
IF(#REF!+BH441=2020,
IF(#REF!=1,"20-21/1",
IF(#REF!=2,"20-21/2",
IF(#REF!=3,"21-22/1",
IF(#REF!=4,"21-22/2","Hata9")))),
IF(#REF!+BH441=2021,
IF(#REF!=1,"21-22/1",
IF(#REF!=2,"21-22/2",
IF(#REF!=3,"22-23/1",
IF(#REF!=4,"22-23/2","Hata10")))),
IF(#REF!+BH441=2022,
IF(#REF!=1,"22-23/1",
IF(#REF!=2,"22-23/2",
IF(#REF!=3,"23-24/1",
IF(#REF!=4,"23-24/2","Hata11")))),
IF(#REF!+BH441=2023,
IF(#REF!=1,"23-24/1",
IF(#REF!=2,"23-24/2",
IF(#REF!=3,"24-25/1",
IF(#REF!=4,"24-25/2","Hata12")))),
)))))))))))),
IF(AZ441="T",
IF(#REF!+BH441=2012,
IF(#REF!=1,"12-13/1",
IF(#REF!=2,"12-13/2",
IF(#REF!=3,"12-13/3",
IF(#REF!=4,"13-14/1",
IF(#REF!=5,"13-14/2",
IF(#REF!=6,"13-14/3","Hata1")))))),
IF(#REF!+BH441=2013,
IF(#REF!=1,"13-14/1",
IF(#REF!=2,"13-14/2",
IF(#REF!=3,"13-14/3",
IF(#REF!=4,"14-15/1",
IF(#REF!=5,"14-15/2",
IF(#REF!=6,"14-15/3","Hata2")))))),
IF(#REF!+BH441=2014,
IF(#REF!=1,"14-15/1",
IF(#REF!=2,"14-15/2",
IF(#REF!=3,"14-15/3",
IF(#REF!=4,"15-16/1",
IF(#REF!=5,"15-16/2",
IF(#REF!=6,"15-16/3","Hata3")))))),
IF(AND(#REF!+#REF!&gt;2014,#REF!+#REF!&lt;2015,BH441=1),
IF(#REF!=0.1,"14-15/0.1",
IF(#REF!=0.2,"14-15/0.2",
IF(#REF!=0.3,"14-15/0.3","Hata4"))),
IF(#REF!+BH441=2015,
IF(#REF!=1,"15-16/1",
IF(#REF!=2,"15-16/2",
IF(#REF!=3,"15-16/3",
IF(#REF!=4,"16-17/1",
IF(#REF!=5,"16-17/2",
IF(#REF!=6,"16-17/3","Hata5")))))),
IF(#REF!+BH441=2016,
IF(#REF!=1,"16-17/1",
IF(#REF!=2,"16-17/2",
IF(#REF!=3,"16-17/3",
IF(#REF!=4,"17-18/1",
IF(#REF!=5,"17-18/2",
IF(#REF!=6,"17-18/3","Hata6")))))),
IF(#REF!+BH441=2017,
IF(#REF!=1,"17-18/1",
IF(#REF!=2,"17-18/2",
IF(#REF!=3,"17-18/3",
IF(#REF!=4,"18-19/1",
IF(#REF!=5,"18-19/2",
IF(#REF!=6,"18-19/3","Hata7")))))),
IF(#REF!+BH441=2018,
IF(#REF!=1,"18-19/1",
IF(#REF!=2,"18-19/2",
IF(#REF!=3,"18-19/3",
IF(#REF!=4,"19-20/1",
IF(#REF!=5," 19-20/2",
IF(#REF!=6,"19-20/3","Hata8")))))),
IF(#REF!+BH441=2019,
IF(#REF!=1,"19-20/1",
IF(#REF!=2,"19-20/2",
IF(#REF!=3,"19-20/3",
IF(#REF!=4,"20-21/1",
IF(#REF!=5,"20-21/2",
IF(#REF!=6,"20-21/3","Hata9")))))),
IF(#REF!+BH441=2020,
IF(#REF!=1,"20-21/1",
IF(#REF!=2,"20-21/2",
IF(#REF!=3,"20-21/3",
IF(#REF!=4,"21-22/1",
IF(#REF!=5,"21-22/2",
IF(#REF!=6,"21-22/3","Hata10")))))),
IF(#REF!+BH441=2021,
IF(#REF!=1,"21-22/1",
IF(#REF!=2,"21-22/2",
IF(#REF!=3,"21-22/3",
IF(#REF!=4,"22-23/1",
IF(#REF!=5,"22-23/2",
IF(#REF!=6,"22-23/3","Hata11")))))),
IF(#REF!+BH441=2022,
IF(#REF!=1,"22-23/1",
IF(#REF!=2,"22-23/2",
IF(#REF!=3,"22-23/3",
IF(#REF!=4,"23-24/1",
IF(#REF!=5,"23-24/2",
IF(#REF!=6,"23-24/3","Hata12")))))),
IF(#REF!+BH441=2023,
IF(#REF!=1,"23-24/1",
IF(#REF!=2,"23-24/2",
IF(#REF!=3,"23-24/3",
IF(#REF!=4,"24-25/1",
IF(#REF!=5,"24-25/2",
IF(#REF!=6,"24-25/3","Hata13")))))),
))))))))))))))
)</f>
        <v>#REF!</v>
      </c>
      <c r="G441" s="4"/>
      <c r="H441" s="54" t="s">
        <v>161</v>
      </c>
      <c r="I441" s="2">
        <v>54678</v>
      </c>
      <c r="J441" s="2" t="s">
        <v>62</v>
      </c>
      <c r="L441" s="2">
        <v>4358</v>
      </c>
      <c r="Q441" s="55">
        <v>0</v>
      </c>
      <c r="R441" s="2">
        <f>VLOOKUP($Q441,[1]sistem!$I$3:$L$10,2,FALSE)</f>
        <v>0</v>
      </c>
      <c r="S441" s="2">
        <f>VLOOKUP($Q441,[1]sistem!$I$3:$L$10,3,FALSE)</f>
        <v>0</v>
      </c>
      <c r="T441" s="2">
        <f>VLOOKUP($Q441,[1]sistem!$I$3:$L$10,4,FALSE)</f>
        <v>0</v>
      </c>
      <c r="U441" s="2" t="e">
        <f>VLOOKUP($AZ441,[1]sistem!$I$13:$L$14,2,FALSE)*#REF!</f>
        <v>#REF!</v>
      </c>
      <c r="V441" s="2" t="e">
        <f>VLOOKUP($AZ441,[1]sistem!$I$13:$L$14,3,FALSE)*#REF!</f>
        <v>#REF!</v>
      </c>
      <c r="W441" s="2" t="e">
        <f>VLOOKUP($AZ441,[1]sistem!$I$13:$L$14,4,FALSE)*#REF!</f>
        <v>#REF!</v>
      </c>
      <c r="X441" s="2" t="e">
        <f t="shared" si="145"/>
        <v>#REF!</v>
      </c>
      <c r="Y441" s="2" t="e">
        <f t="shared" si="146"/>
        <v>#REF!</v>
      </c>
      <c r="Z441" s="2" t="e">
        <f t="shared" si="147"/>
        <v>#REF!</v>
      </c>
      <c r="AA441" s="2" t="e">
        <f t="shared" si="148"/>
        <v>#REF!</v>
      </c>
      <c r="AB441" s="2">
        <f>VLOOKUP(AZ441,[1]sistem!$I$18:$J$19,2,FALSE)</f>
        <v>11</v>
      </c>
      <c r="AC441" s="2">
        <v>0.25</v>
      </c>
      <c r="AD441" s="2">
        <f>VLOOKUP($Q441,[1]sistem!$I$3:$M$10,5,FALSE)</f>
        <v>0</v>
      </c>
      <c r="AG441" s="2" t="e">
        <f>(#REF!+#REF!)*AB441</f>
        <v>#REF!</v>
      </c>
      <c r="AH441" s="2">
        <f>VLOOKUP($Q441,[1]sistem!$I$3:$N$10,6,FALSE)</f>
        <v>0</v>
      </c>
      <c r="AI441" s="2">
        <v>2</v>
      </c>
      <c r="AJ441" s="2">
        <f t="shared" si="149"/>
        <v>0</v>
      </c>
      <c r="AK441" s="2">
        <f>VLOOKUP($AZ441,[1]sistem!$I$18:$K$19,3,FALSE)</f>
        <v>11</v>
      </c>
      <c r="AL441" s="2" t="e">
        <f>AK441*#REF!</f>
        <v>#REF!</v>
      </c>
      <c r="AM441" s="2" t="e">
        <f t="shared" si="150"/>
        <v>#REF!</v>
      </c>
      <c r="AN441" s="2">
        <f t="shared" si="144"/>
        <v>25</v>
      </c>
      <c r="AO441" s="2" t="e">
        <f t="shared" si="151"/>
        <v>#REF!</v>
      </c>
      <c r="AP441" s="2" t="e">
        <f>ROUND(AO441-#REF!,0)</f>
        <v>#REF!</v>
      </c>
      <c r="AQ441" s="2">
        <f>IF(AZ441="s",IF(Q441=0,0,
IF(Q441=1,#REF!*4*4,
IF(Q441=2,0,
IF(Q441=3,#REF!*4*2,
IF(Q441=4,0,
IF(Q441=5,0,
IF(Q441=6,0,
IF(Q441=7,0)))))))),
IF(AZ441="t",
IF(Q441=0,0,
IF(Q441=1,#REF!*4*4*0.8,
IF(Q441=2,0,
IF(Q441=3,#REF!*4*2*0.8,
IF(Q441=4,0,
IF(Q441=5,0,
IF(Q441=6,0,
IF(Q441=7,0))))))))))</f>
        <v>0</v>
      </c>
      <c r="AR441" s="2">
        <f>IF(AZ441="s",
IF(Q441=0,0,
IF(Q441=1,0,
IF(Q441=2,#REF!*4*2,
IF(Q441=3,#REF!*4,
IF(Q441=4,#REF!*4,
IF(Q441=5,0,
IF(Q441=6,0,
IF(Q441=7,#REF!*4)))))))),
IF(AZ441="t",
IF(Q441=0,0,
IF(Q441=1,0,
IF(Q441=2,#REF!*4*2*0.8,
IF(Q441=3,#REF!*4*0.8,
IF(Q441=4,#REF!*4*0.8,
IF(Q441=5,0,
IF(Q441=6,0,
IF(Q441=7,#REF!*4))))))))))</f>
        <v>0</v>
      </c>
      <c r="AS441" s="2" t="e">
        <f>IF(AZ441="s",
IF(Q441=0,0,
IF(Q441=1,#REF!*2,
IF(Q441=2,#REF!*2,
IF(Q441=3,#REF!*2,
IF(Q441=4,#REF!*2,
IF(Q441=5,#REF!*2,
IF(Q441=6,#REF!*2,
IF(Q441=7,#REF!*2)))))))),
IF(AZ441="t",
IF(Q441=0,#REF!*2*0.8,
IF(Q441=1,#REF!*2*0.8,
IF(Q441=2,#REF!*2*0.8,
IF(Q441=3,#REF!*2*0.8,
IF(Q441=4,#REF!*2*0.8,
IF(Q441=5,#REF!*2*0.8,
IF(Q441=6,#REF!*1*0.8,
IF(Q441=7,#REF!*2))))))))))</f>
        <v>#REF!</v>
      </c>
      <c r="AT441" s="2" t="e">
        <f t="shared" si="152"/>
        <v>#REF!</v>
      </c>
      <c r="AU441" s="2">
        <f>IF(AZ441="s",
IF(Q441=0,0,
IF(Q441=1,(14-2)*(#REF!+#REF!)/4*4,
IF(Q441=2,(14-2)*(#REF!+#REF!)/4*2,
IF(Q441=3,(14-2)*(#REF!+#REF!)/4*3,
IF(Q441=4,(14-2)*(#REF!+#REF!)/4,
IF(Q441=5,(14-2)*#REF!/4,
IF(Q441=6,0,
IF(Q441=7,(14)*#REF!)))))))),
IF(AZ441="t",
IF(Q441=0,0,
IF(Q441=1,(11-2)*(#REF!+#REF!)/4*4,
IF(Q441=2,(11-2)*(#REF!+#REF!)/4*2,
IF(Q441=3,(11-2)*(#REF!+#REF!)/4*3,
IF(Q441=4,(11-2)*(#REF!+#REF!)/4,
IF(Q441=5,(11-2)*#REF!/4,
IF(Q441=6,0,
IF(Q441=7,(11)*#REF!))))))))))</f>
        <v>0</v>
      </c>
      <c r="AV441" s="2" t="e">
        <f t="shared" si="153"/>
        <v>#REF!</v>
      </c>
      <c r="AW441" s="2">
        <f t="shared" si="154"/>
        <v>0</v>
      </c>
      <c r="AX441" s="2">
        <f t="shared" si="155"/>
        <v>0</v>
      </c>
      <c r="AY441" s="2" t="e">
        <f t="shared" si="156"/>
        <v>#REF!</v>
      </c>
      <c r="AZ441" s="2" t="s">
        <v>81</v>
      </c>
      <c r="BA441" s="2" t="e">
        <f>IF(BG441="A",0,IF(AZ441="s",14*#REF!,IF(AZ441="T",11*#REF!,"HATA")))</f>
        <v>#REF!</v>
      </c>
      <c r="BB441" s="2" t="e">
        <f t="shared" si="157"/>
        <v>#REF!</v>
      </c>
      <c r="BC441" s="2" t="e">
        <f t="shared" si="158"/>
        <v>#REF!</v>
      </c>
      <c r="BD441" s="2" t="e">
        <f>IF(BC441-#REF!=0,"DOĞRU","YANLIŞ")</f>
        <v>#REF!</v>
      </c>
      <c r="BE441" s="2" t="e">
        <f>#REF!-BC441</f>
        <v>#REF!</v>
      </c>
      <c r="BF441" s="2">
        <v>0</v>
      </c>
      <c r="BH441" s="2">
        <v>0</v>
      </c>
      <c r="BJ441" s="2">
        <v>0</v>
      </c>
      <c r="BL441" s="7" t="e">
        <f>#REF!*14</f>
        <v>#REF!</v>
      </c>
      <c r="BM441" s="9"/>
      <c r="BN441" s="8"/>
      <c r="BO441" s="13"/>
      <c r="BP441" s="13"/>
      <c r="BQ441" s="13"/>
      <c r="BR441" s="13"/>
      <c r="BS441" s="13"/>
      <c r="BT441" s="10"/>
      <c r="BU441" s="11"/>
      <c r="BV441" s="12"/>
      <c r="CC441" s="51"/>
      <c r="CD441" s="51"/>
      <c r="CE441" s="51"/>
      <c r="CF441" s="52"/>
      <c r="CG441" s="52"/>
      <c r="CH441" s="52"/>
      <c r="CI441" s="52"/>
      <c r="CJ441" s="42"/>
      <c r="CK441" s="42"/>
    </row>
    <row r="442" spans="1:89" hidden="1" x14ac:dyDescent="0.25">
      <c r="A442" s="54" t="s">
        <v>256</v>
      </c>
      <c r="B442" s="54" t="s">
        <v>257</v>
      </c>
      <c r="C442" s="2" t="s">
        <v>257</v>
      </c>
      <c r="D442" s="4" t="s">
        <v>60</v>
      </c>
      <c r="E442" s="4" t="s">
        <v>60</v>
      </c>
      <c r="F442" s="5" t="e">
        <f>IF(AZ442="S",
IF(#REF!+BH442=2012,
IF(#REF!=1,"12-13/1",
IF(#REF!=2,"12-13/2",
IF(#REF!=3,"13-14/1",
IF(#REF!=4,"13-14/2","Hata1")))),
IF(#REF!+BH442=2013,
IF(#REF!=1,"13-14/1",
IF(#REF!=2,"13-14/2",
IF(#REF!=3,"14-15/1",
IF(#REF!=4,"14-15/2","Hata2")))),
IF(#REF!+BH442=2014,
IF(#REF!=1,"14-15/1",
IF(#REF!=2,"14-15/2",
IF(#REF!=3,"15-16/1",
IF(#REF!=4,"15-16/2","Hata3")))),
IF(#REF!+BH442=2015,
IF(#REF!=1,"15-16/1",
IF(#REF!=2,"15-16/2",
IF(#REF!=3,"16-17/1",
IF(#REF!=4,"16-17/2","Hata4")))),
IF(#REF!+BH442=2016,
IF(#REF!=1,"16-17/1",
IF(#REF!=2,"16-17/2",
IF(#REF!=3,"17-18/1",
IF(#REF!=4,"17-18/2","Hata5")))),
IF(#REF!+BH442=2017,
IF(#REF!=1,"17-18/1",
IF(#REF!=2,"17-18/2",
IF(#REF!=3,"18-19/1",
IF(#REF!=4,"18-19/2","Hata6")))),
IF(#REF!+BH442=2018,
IF(#REF!=1,"18-19/1",
IF(#REF!=2,"18-19/2",
IF(#REF!=3,"19-20/1",
IF(#REF!=4,"19-20/2","Hata7")))),
IF(#REF!+BH442=2019,
IF(#REF!=1,"19-20/1",
IF(#REF!=2,"19-20/2",
IF(#REF!=3,"20-21/1",
IF(#REF!=4,"20-21/2","Hata8")))),
IF(#REF!+BH442=2020,
IF(#REF!=1,"20-21/1",
IF(#REF!=2,"20-21/2",
IF(#REF!=3,"21-22/1",
IF(#REF!=4,"21-22/2","Hata9")))),
IF(#REF!+BH442=2021,
IF(#REF!=1,"21-22/1",
IF(#REF!=2,"21-22/2",
IF(#REF!=3,"22-23/1",
IF(#REF!=4,"22-23/2","Hata10")))),
IF(#REF!+BH442=2022,
IF(#REF!=1,"22-23/1",
IF(#REF!=2,"22-23/2",
IF(#REF!=3,"23-24/1",
IF(#REF!=4,"23-24/2","Hata11")))),
IF(#REF!+BH442=2023,
IF(#REF!=1,"23-24/1",
IF(#REF!=2,"23-24/2",
IF(#REF!=3,"24-25/1",
IF(#REF!=4,"24-25/2","Hata12")))),
)))))))))))),
IF(AZ442="T",
IF(#REF!+BH442=2012,
IF(#REF!=1,"12-13/1",
IF(#REF!=2,"12-13/2",
IF(#REF!=3,"12-13/3",
IF(#REF!=4,"13-14/1",
IF(#REF!=5,"13-14/2",
IF(#REF!=6,"13-14/3","Hata1")))))),
IF(#REF!+BH442=2013,
IF(#REF!=1,"13-14/1",
IF(#REF!=2,"13-14/2",
IF(#REF!=3,"13-14/3",
IF(#REF!=4,"14-15/1",
IF(#REF!=5,"14-15/2",
IF(#REF!=6,"14-15/3","Hata2")))))),
IF(#REF!+BH442=2014,
IF(#REF!=1,"14-15/1",
IF(#REF!=2,"14-15/2",
IF(#REF!=3,"14-15/3",
IF(#REF!=4,"15-16/1",
IF(#REF!=5,"15-16/2",
IF(#REF!=6,"15-16/3","Hata3")))))),
IF(AND(#REF!+#REF!&gt;2014,#REF!+#REF!&lt;2015,BH442=1),
IF(#REF!=0.1,"14-15/0.1",
IF(#REF!=0.2,"14-15/0.2",
IF(#REF!=0.3,"14-15/0.3","Hata4"))),
IF(#REF!+BH442=2015,
IF(#REF!=1,"15-16/1",
IF(#REF!=2,"15-16/2",
IF(#REF!=3,"15-16/3",
IF(#REF!=4,"16-17/1",
IF(#REF!=5,"16-17/2",
IF(#REF!=6,"16-17/3","Hata5")))))),
IF(#REF!+BH442=2016,
IF(#REF!=1,"16-17/1",
IF(#REF!=2,"16-17/2",
IF(#REF!=3,"16-17/3",
IF(#REF!=4,"17-18/1",
IF(#REF!=5,"17-18/2",
IF(#REF!=6,"17-18/3","Hata6")))))),
IF(#REF!+BH442=2017,
IF(#REF!=1,"17-18/1",
IF(#REF!=2,"17-18/2",
IF(#REF!=3,"17-18/3",
IF(#REF!=4,"18-19/1",
IF(#REF!=5,"18-19/2",
IF(#REF!=6,"18-19/3","Hata7")))))),
IF(#REF!+BH442=2018,
IF(#REF!=1,"18-19/1",
IF(#REF!=2,"18-19/2",
IF(#REF!=3,"18-19/3",
IF(#REF!=4,"19-20/1",
IF(#REF!=5," 19-20/2",
IF(#REF!=6,"19-20/3","Hata8")))))),
IF(#REF!+BH442=2019,
IF(#REF!=1,"19-20/1",
IF(#REF!=2,"19-20/2",
IF(#REF!=3,"19-20/3",
IF(#REF!=4,"20-21/1",
IF(#REF!=5,"20-21/2",
IF(#REF!=6,"20-21/3","Hata9")))))),
IF(#REF!+BH442=2020,
IF(#REF!=1,"20-21/1",
IF(#REF!=2,"20-21/2",
IF(#REF!=3,"20-21/3",
IF(#REF!=4,"21-22/1",
IF(#REF!=5,"21-22/2",
IF(#REF!=6,"21-22/3","Hata10")))))),
IF(#REF!+BH442=2021,
IF(#REF!=1,"21-22/1",
IF(#REF!=2,"21-22/2",
IF(#REF!=3,"21-22/3",
IF(#REF!=4,"22-23/1",
IF(#REF!=5,"22-23/2",
IF(#REF!=6,"22-23/3","Hata11")))))),
IF(#REF!+BH442=2022,
IF(#REF!=1,"22-23/1",
IF(#REF!=2,"22-23/2",
IF(#REF!=3,"22-23/3",
IF(#REF!=4,"23-24/1",
IF(#REF!=5,"23-24/2",
IF(#REF!=6,"23-24/3","Hata12")))))),
IF(#REF!+BH442=2023,
IF(#REF!=1,"23-24/1",
IF(#REF!=2,"23-24/2",
IF(#REF!=3,"23-24/3",
IF(#REF!=4,"24-25/1",
IF(#REF!=5,"24-25/2",
IF(#REF!=6,"24-25/3","Hata13")))))),
))))))))))))))
)</f>
        <v>#REF!</v>
      </c>
      <c r="G442" s="4"/>
      <c r="H442" s="54" t="s">
        <v>161</v>
      </c>
      <c r="I442" s="2">
        <v>54678</v>
      </c>
      <c r="J442" s="2" t="s">
        <v>62</v>
      </c>
      <c r="O442" s="2" t="s">
        <v>469</v>
      </c>
      <c r="P442" s="2" t="s">
        <v>469</v>
      </c>
      <c r="Q442" s="55">
        <v>0</v>
      </c>
      <c r="R442" s="2">
        <f>VLOOKUP($Q442,[1]sistem!$I$3:$L$10,2,FALSE)</f>
        <v>0</v>
      </c>
      <c r="S442" s="2">
        <f>VLOOKUP($Q442,[1]sistem!$I$3:$L$10,3,FALSE)</f>
        <v>0</v>
      </c>
      <c r="T442" s="2">
        <f>VLOOKUP($Q442,[1]sistem!$I$3:$L$10,4,FALSE)</f>
        <v>0</v>
      </c>
      <c r="U442" s="2" t="e">
        <f>VLOOKUP($AZ442,[1]sistem!$I$13:$L$14,2,FALSE)*#REF!</f>
        <v>#REF!</v>
      </c>
      <c r="V442" s="2" t="e">
        <f>VLOOKUP($AZ442,[1]sistem!$I$13:$L$14,3,FALSE)*#REF!</f>
        <v>#REF!</v>
      </c>
      <c r="W442" s="2" t="e">
        <f>VLOOKUP($AZ442,[1]sistem!$I$13:$L$14,4,FALSE)*#REF!</f>
        <v>#REF!</v>
      </c>
      <c r="X442" s="2" t="e">
        <f t="shared" si="145"/>
        <v>#REF!</v>
      </c>
      <c r="Y442" s="2" t="e">
        <f t="shared" si="146"/>
        <v>#REF!</v>
      </c>
      <c r="Z442" s="2" t="e">
        <f t="shared" si="147"/>
        <v>#REF!</v>
      </c>
      <c r="AA442" s="2" t="e">
        <f t="shared" si="148"/>
        <v>#REF!</v>
      </c>
      <c r="AB442" s="2">
        <f>VLOOKUP(AZ442,[1]sistem!$I$18:$J$19,2,FALSE)</f>
        <v>14</v>
      </c>
      <c r="AC442" s="2">
        <v>0.25</v>
      </c>
      <c r="AD442" s="2">
        <f>VLOOKUP($Q442,[1]sistem!$I$3:$M$10,5,FALSE)</f>
        <v>0</v>
      </c>
      <c r="AG442" s="2" t="e">
        <f>(#REF!+#REF!)*AB442</f>
        <v>#REF!</v>
      </c>
      <c r="AH442" s="2">
        <f>VLOOKUP($Q442,[1]sistem!$I$3:$N$10,6,FALSE)</f>
        <v>0</v>
      </c>
      <c r="AI442" s="2">
        <v>2</v>
      </c>
      <c r="AJ442" s="2">
        <f t="shared" si="149"/>
        <v>0</v>
      </c>
      <c r="AK442" s="2">
        <f>VLOOKUP($AZ442,[1]sistem!$I$18:$K$19,3,FALSE)</f>
        <v>14</v>
      </c>
      <c r="AL442" s="2" t="e">
        <f>AK442*#REF!</f>
        <v>#REF!</v>
      </c>
      <c r="AM442" s="2" t="e">
        <f t="shared" si="150"/>
        <v>#REF!</v>
      </c>
      <c r="AN442" s="2">
        <f t="shared" si="144"/>
        <v>25</v>
      </c>
      <c r="AO442" s="2" t="e">
        <f t="shared" si="151"/>
        <v>#REF!</v>
      </c>
      <c r="AP442" s="2" t="e">
        <f>ROUND(AO442-#REF!,0)</f>
        <v>#REF!</v>
      </c>
      <c r="AQ442" s="2">
        <f>IF(AZ442="s",IF(Q442=0,0,
IF(Q442=1,#REF!*4*4,
IF(Q442=2,0,
IF(Q442=3,#REF!*4*2,
IF(Q442=4,0,
IF(Q442=5,0,
IF(Q442=6,0,
IF(Q442=7,0)))))))),
IF(AZ442="t",
IF(Q442=0,0,
IF(Q442=1,#REF!*4*4*0.8,
IF(Q442=2,0,
IF(Q442=3,#REF!*4*2*0.8,
IF(Q442=4,0,
IF(Q442=5,0,
IF(Q442=6,0,
IF(Q442=7,0))))))))))</f>
        <v>0</v>
      </c>
      <c r="AR442" s="2">
        <f>IF(AZ442="s",
IF(Q442=0,0,
IF(Q442=1,0,
IF(Q442=2,#REF!*4*2,
IF(Q442=3,#REF!*4,
IF(Q442=4,#REF!*4,
IF(Q442=5,0,
IF(Q442=6,0,
IF(Q442=7,#REF!*4)))))))),
IF(AZ442="t",
IF(Q442=0,0,
IF(Q442=1,0,
IF(Q442=2,#REF!*4*2*0.8,
IF(Q442=3,#REF!*4*0.8,
IF(Q442=4,#REF!*4*0.8,
IF(Q442=5,0,
IF(Q442=6,0,
IF(Q442=7,#REF!*4))))))))))</f>
        <v>0</v>
      </c>
      <c r="AS442" s="2">
        <f>IF(AZ442="s",
IF(Q442=0,0,
IF(Q442=1,#REF!*2,
IF(Q442=2,#REF!*2,
IF(Q442=3,#REF!*2,
IF(Q442=4,#REF!*2,
IF(Q442=5,#REF!*2,
IF(Q442=6,#REF!*2,
IF(Q442=7,#REF!*2)))))))),
IF(AZ442="t",
IF(Q442=0,#REF!*2*0.8,
IF(Q442=1,#REF!*2*0.8,
IF(Q442=2,#REF!*2*0.8,
IF(Q442=3,#REF!*2*0.8,
IF(Q442=4,#REF!*2*0.8,
IF(Q442=5,#REF!*2*0.8,
IF(Q442=6,#REF!*1*0.8,
IF(Q442=7,#REF!*2))))))))))</f>
        <v>0</v>
      </c>
      <c r="AT442" s="2" t="e">
        <f t="shared" si="152"/>
        <v>#REF!</v>
      </c>
      <c r="AU442" s="2">
        <f>IF(AZ442="s",
IF(Q442=0,0,
IF(Q442=1,(14-2)*(#REF!+#REF!)/4*4,
IF(Q442=2,(14-2)*(#REF!+#REF!)/4*2,
IF(Q442=3,(14-2)*(#REF!+#REF!)/4*3,
IF(Q442=4,(14-2)*(#REF!+#REF!)/4,
IF(Q442=5,(14-2)*#REF!/4,
IF(Q442=6,0,
IF(Q442=7,(14)*#REF!)))))))),
IF(AZ442="t",
IF(Q442=0,0,
IF(Q442=1,(11-2)*(#REF!+#REF!)/4*4,
IF(Q442=2,(11-2)*(#REF!+#REF!)/4*2,
IF(Q442=3,(11-2)*(#REF!+#REF!)/4*3,
IF(Q442=4,(11-2)*(#REF!+#REF!)/4,
IF(Q442=5,(11-2)*#REF!/4,
IF(Q442=6,0,
IF(Q442=7,(11)*#REF!))))))))))</f>
        <v>0</v>
      </c>
      <c r="AV442" s="2" t="e">
        <f t="shared" si="153"/>
        <v>#REF!</v>
      </c>
      <c r="AW442" s="2">
        <f t="shared" si="154"/>
        <v>0</v>
      </c>
      <c r="AX442" s="2">
        <f t="shared" si="155"/>
        <v>0</v>
      </c>
      <c r="AY442" s="2">
        <f t="shared" si="156"/>
        <v>0</v>
      </c>
      <c r="AZ442" s="2" t="s">
        <v>63</v>
      </c>
      <c r="BA442" s="2" t="e">
        <f>IF(BG442="A",0,IF(AZ442="s",14*#REF!,IF(AZ442="T",11*#REF!,"HATA")))</f>
        <v>#REF!</v>
      </c>
      <c r="BB442" s="2" t="e">
        <f t="shared" si="157"/>
        <v>#REF!</v>
      </c>
      <c r="BC442" s="2" t="e">
        <f t="shared" si="158"/>
        <v>#REF!</v>
      </c>
      <c r="BD442" s="2" t="e">
        <f>IF(BC442-#REF!=0,"DOĞRU","YANLIŞ")</f>
        <v>#REF!</v>
      </c>
      <c r="BE442" s="2" t="e">
        <f>#REF!-BC442</f>
        <v>#REF!</v>
      </c>
      <c r="BF442" s="2">
        <v>0</v>
      </c>
      <c r="BH442" s="2">
        <v>0</v>
      </c>
      <c r="BJ442" s="2">
        <v>0</v>
      </c>
      <c r="BL442" s="7" t="e">
        <f>#REF!*14</f>
        <v>#REF!</v>
      </c>
      <c r="BM442" s="9"/>
      <c r="BN442" s="8"/>
      <c r="BO442" s="13"/>
      <c r="BP442" s="13"/>
      <c r="BQ442" s="13"/>
      <c r="BR442" s="13"/>
      <c r="BS442" s="13"/>
      <c r="BT442" s="10"/>
      <c r="BU442" s="11"/>
      <c r="BV442" s="12"/>
      <c r="CC442" s="51"/>
      <c r="CD442" s="51"/>
      <c r="CE442" s="51"/>
      <c r="CF442" s="52"/>
      <c r="CG442" s="52"/>
      <c r="CH442" s="52"/>
      <c r="CI442" s="52"/>
      <c r="CJ442" s="42"/>
      <c r="CK442" s="42"/>
    </row>
    <row r="443" spans="1:89" hidden="1" x14ac:dyDescent="0.25">
      <c r="A443" s="2" t="s">
        <v>450</v>
      </c>
      <c r="B443" s="2" t="s">
        <v>451</v>
      </c>
      <c r="C443" s="2" t="s">
        <v>451</v>
      </c>
      <c r="D443" s="4" t="s">
        <v>171</v>
      </c>
      <c r="E443" s="4" t="s">
        <v>171</v>
      </c>
      <c r="F443" s="5" t="e">
        <f>IF(AZ443="S",
IF(#REF!+BH443=2012,
IF(#REF!=1,"12-13/1",
IF(#REF!=2,"12-13/2",
IF(#REF!=3,"13-14/1",
IF(#REF!=4,"13-14/2","Hata1")))),
IF(#REF!+BH443=2013,
IF(#REF!=1,"13-14/1",
IF(#REF!=2,"13-14/2",
IF(#REF!=3,"14-15/1",
IF(#REF!=4,"14-15/2","Hata2")))),
IF(#REF!+BH443=2014,
IF(#REF!=1,"14-15/1",
IF(#REF!=2,"14-15/2",
IF(#REF!=3,"15-16/1",
IF(#REF!=4,"15-16/2","Hata3")))),
IF(#REF!+BH443=2015,
IF(#REF!=1,"15-16/1",
IF(#REF!=2,"15-16/2",
IF(#REF!=3,"16-17/1",
IF(#REF!=4,"16-17/2","Hata4")))),
IF(#REF!+BH443=2016,
IF(#REF!=1,"16-17/1",
IF(#REF!=2,"16-17/2",
IF(#REF!=3,"17-18/1",
IF(#REF!=4,"17-18/2","Hata5")))),
IF(#REF!+BH443=2017,
IF(#REF!=1,"17-18/1",
IF(#REF!=2,"17-18/2",
IF(#REF!=3,"18-19/1",
IF(#REF!=4,"18-19/2","Hata6")))),
IF(#REF!+BH443=2018,
IF(#REF!=1,"18-19/1",
IF(#REF!=2,"18-19/2",
IF(#REF!=3,"19-20/1",
IF(#REF!=4,"19-20/2","Hata7")))),
IF(#REF!+BH443=2019,
IF(#REF!=1,"19-20/1",
IF(#REF!=2,"19-20/2",
IF(#REF!=3,"20-21/1",
IF(#REF!=4,"20-21/2","Hata8")))),
IF(#REF!+BH443=2020,
IF(#REF!=1,"20-21/1",
IF(#REF!=2,"20-21/2",
IF(#REF!=3,"21-22/1",
IF(#REF!=4,"21-22/2","Hata9")))),
IF(#REF!+BH443=2021,
IF(#REF!=1,"21-22/1",
IF(#REF!=2,"21-22/2",
IF(#REF!=3,"22-23/1",
IF(#REF!=4,"22-23/2","Hata10")))),
IF(#REF!+BH443=2022,
IF(#REF!=1,"22-23/1",
IF(#REF!=2,"22-23/2",
IF(#REF!=3,"23-24/1",
IF(#REF!=4,"23-24/2","Hata11")))),
IF(#REF!+BH443=2023,
IF(#REF!=1,"23-24/1",
IF(#REF!=2,"23-24/2",
IF(#REF!=3,"24-25/1",
IF(#REF!=4,"24-25/2","Hata12")))),
)))))))))))),
IF(AZ443="T",
IF(#REF!+BH443=2012,
IF(#REF!=1,"12-13/1",
IF(#REF!=2,"12-13/2",
IF(#REF!=3,"12-13/3",
IF(#REF!=4,"13-14/1",
IF(#REF!=5,"13-14/2",
IF(#REF!=6,"13-14/3","Hata1")))))),
IF(#REF!+BH443=2013,
IF(#REF!=1,"13-14/1",
IF(#REF!=2,"13-14/2",
IF(#REF!=3,"13-14/3",
IF(#REF!=4,"14-15/1",
IF(#REF!=5,"14-15/2",
IF(#REF!=6,"14-15/3","Hata2")))))),
IF(#REF!+BH443=2014,
IF(#REF!=1,"14-15/1",
IF(#REF!=2,"14-15/2",
IF(#REF!=3,"14-15/3",
IF(#REF!=4,"15-16/1",
IF(#REF!=5,"15-16/2",
IF(#REF!=6,"15-16/3","Hata3")))))),
IF(AND(#REF!+#REF!&gt;2014,#REF!+#REF!&lt;2015,BH443=1),
IF(#REF!=0.1,"14-15/0.1",
IF(#REF!=0.2,"14-15/0.2",
IF(#REF!=0.3,"14-15/0.3","Hata4"))),
IF(#REF!+BH443=2015,
IF(#REF!=1,"15-16/1",
IF(#REF!=2,"15-16/2",
IF(#REF!=3,"15-16/3",
IF(#REF!=4,"16-17/1",
IF(#REF!=5,"16-17/2",
IF(#REF!=6,"16-17/3","Hata5")))))),
IF(#REF!+BH443=2016,
IF(#REF!=1,"16-17/1",
IF(#REF!=2,"16-17/2",
IF(#REF!=3,"16-17/3",
IF(#REF!=4,"17-18/1",
IF(#REF!=5,"17-18/2",
IF(#REF!=6,"17-18/3","Hata6")))))),
IF(#REF!+BH443=2017,
IF(#REF!=1,"17-18/1",
IF(#REF!=2,"17-18/2",
IF(#REF!=3,"17-18/3",
IF(#REF!=4,"18-19/1",
IF(#REF!=5,"18-19/2",
IF(#REF!=6,"18-19/3","Hata7")))))),
IF(#REF!+BH443=2018,
IF(#REF!=1,"18-19/1",
IF(#REF!=2,"18-19/2",
IF(#REF!=3,"18-19/3",
IF(#REF!=4,"19-20/1",
IF(#REF!=5," 19-20/2",
IF(#REF!=6,"19-20/3","Hata8")))))),
IF(#REF!+BH443=2019,
IF(#REF!=1,"19-20/1",
IF(#REF!=2,"19-20/2",
IF(#REF!=3,"19-20/3",
IF(#REF!=4,"20-21/1",
IF(#REF!=5,"20-21/2",
IF(#REF!=6,"20-21/3","Hata9")))))),
IF(#REF!+BH443=2020,
IF(#REF!=1,"20-21/1",
IF(#REF!=2,"20-21/2",
IF(#REF!=3,"20-21/3",
IF(#REF!=4,"21-22/1",
IF(#REF!=5,"21-22/2",
IF(#REF!=6,"21-22/3","Hata10")))))),
IF(#REF!+BH443=2021,
IF(#REF!=1,"21-22/1",
IF(#REF!=2,"21-22/2",
IF(#REF!=3,"21-22/3",
IF(#REF!=4,"22-23/1",
IF(#REF!=5,"22-23/2",
IF(#REF!=6,"22-23/3","Hata11")))))),
IF(#REF!+BH443=2022,
IF(#REF!=1,"22-23/1",
IF(#REF!=2,"22-23/2",
IF(#REF!=3,"22-23/3",
IF(#REF!=4,"23-24/1",
IF(#REF!=5,"23-24/2",
IF(#REF!=6,"23-24/3","Hata12")))))),
IF(#REF!+BH443=2023,
IF(#REF!=1,"23-24/1",
IF(#REF!=2,"23-24/2",
IF(#REF!=3,"23-24/3",
IF(#REF!=4,"24-25/1",
IF(#REF!=5,"24-25/2",
IF(#REF!=6,"24-25/3","Hata13")))))),
))))))))))))))
)</f>
        <v>#REF!</v>
      </c>
      <c r="G443" s="4"/>
      <c r="H443" s="2" t="s">
        <v>161</v>
      </c>
      <c r="I443" s="2">
        <v>54678</v>
      </c>
      <c r="J443" s="2" t="s">
        <v>62</v>
      </c>
      <c r="L443" s="2">
        <v>3700</v>
      </c>
      <c r="O443" s="2" t="s">
        <v>452</v>
      </c>
      <c r="P443" s="2" t="s">
        <v>452</v>
      </c>
      <c r="Q443" s="5">
        <v>4</v>
      </c>
      <c r="R443" s="2">
        <f>VLOOKUP($Q443,[1]sistem!$I$3:$L$10,2,FALSE)</f>
        <v>0</v>
      </c>
      <c r="S443" s="2">
        <f>VLOOKUP($Q443,[1]sistem!$I$3:$L$10,3,FALSE)</f>
        <v>1</v>
      </c>
      <c r="T443" s="2">
        <f>VLOOKUP($Q443,[1]sistem!$I$3:$L$10,4,FALSE)</f>
        <v>1</v>
      </c>
      <c r="U443" s="2" t="e">
        <f>VLOOKUP($AZ443,[1]sistem!$I$13:$L$14,2,FALSE)*#REF!</f>
        <v>#REF!</v>
      </c>
      <c r="V443" s="2" t="e">
        <f>VLOOKUP($AZ443,[1]sistem!$I$13:$L$14,3,FALSE)*#REF!</f>
        <v>#REF!</v>
      </c>
      <c r="W443" s="2" t="e">
        <f>VLOOKUP($AZ443,[1]sistem!$I$13:$L$14,4,FALSE)*#REF!</f>
        <v>#REF!</v>
      </c>
      <c r="X443" s="2" t="e">
        <f t="shared" si="145"/>
        <v>#REF!</v>
      </c>
      <c r="Y443" s="2" t="e">
        <f t="shared" si="146"/>
        <v>#REF!</v>
      </c>
      <c r="Z443" s="2" t="e">
        <f t="shared" si="147"/>
        <v>#REF!</v>
      </c>
      <c r="AA443" s="2" t="e">
        <f t="shared" si="148"/>
        <v>#REF!</v>
      </c>
      <c r="AB443" s="2">
        <f>VLOOKUP(AZ443,[1]sistem!$I$18:$J$19,2,FALSE)</f>
        <v>14</v>
      </c>
      <c r="AC443" s="2">
        <v>0.25</v>
      </c>
      <c r="AD443" s="2">
        <f>VLOOKUP($Q443,[1]sistem!$I$3:$M$10,5,FALSE)</f>
        <v>1</v>
      </c>
      <c r="AE443" s="2">
        <v>4</v>
      </c>
      <c r="AG443" s="2">
        <f>AE443*AK443</f>
        <v>56</v>
      </c>
      <c r="AH443" s="2">
        <f>VLOOKUP($Q443,[1]sistem!$I$3:$N$10,6,FALSE)</f>
        <v>2</v>
      </c>
      <c r="AI443" s="2">
        <v>2</v>
      </c>
      <c r="AJ443" s="2">
        <f t="shared" si="149"/>
        <v>4</v>
      </c>
      <c r="AK443" s="2">
        <f>VLOOKUP($AZ443,[1]sistem!$I$18:$K$19,3,FALSE)</f>
        <v>14</v>
      </c>
      <c r="AL443" s="2" t="e">
        <f>AK443*#REF!</f>
        <v>#REF!</v>
      </c>
      <c r="AM443" s="2" t="e">
        <f t="shared" si="150"/>
        <v>#REF!</v>
      </c>
      <c r="AN443" s="2">
        <f t="shared" si="144"/>
        <v>25</v>
      </c>
      <c r="AO443" s="2" t="e">
        <f t="shared" si="151"/>
        <v>#REF!</v>
      </c>
      <c r="AP443" s="2" t="e">
        <f>ROUND(AO443-#REF!,0)</f>
        <v>#REF!</v>
      </c>
      <c r="AQ443" s="2">
        <f>IF(AZ443="s",IF(Q443=0,0,
IF(Q443=1,#REF!*4*4,
IF(Q443=2,0,
IF(Q443=3,#REF!*4*2,
IF(Q443=4,0,
IF(Q443=5,0,
IF(Q443=6,0,
IF(Q443=7,0)))))))),
IF(AZ443="t",
IF(Q443=0,0,
IF(Q443=1,#REF!*4*4*0.8,
IF(Q443=2,0,
IF(Q443=3,#REF!*4*2*0.8,
IF(Q443=4,0,
IF(Q443=5,0,
IF(Q443=6,0,
IF(Q443=7,0))))))))))</f>
        <v>0</v>
      </c>
      <c r="AR443" s="2" t="e">
        <f>IF(AZ443="s",
IF(Q443=0,0,
IF(Q443=1,0,
IF(Q443=2,#REF!*4*2,
IF(Q443=3,#REF!*4,
IF(Q443=4,#REF!*4,
IF(Q443=5,0,
IF(Q443=6,0,
IF(Q443=7,#REF!*4)))))))),
IF(AZ443="t",
IF(Q443=0,0,
IF(Q443=1,0,
IF(Q443=2,#REF!*4*2*0.8,
IF(Q443=3,#REF!*4*0.8,
IF(Q443=4,#REF!*4*0.8,
IF(Q443=5,0,
IF(Q443=6,0,
IF(Q443=7,#REF!*4))))))))))</f>
        <v>#REF!</v>
      </c>
      <c r="AS443" s="2" t="e">
        <f>IF(AZ443="s",
IF(Q443=0,0,
IF(Q443=1,#REF!*2,
IF(Q443=2,#REF!*2,
IF(Q443=3,#REF!*2,
IF(Q443=4,#REF!*2,
IF(Q443=5,#REF!*2,
IF(Q443=6,#REF!*2,
IF(Q443=7,#REF!*2)))))))),
IF(AZ443="t",
IF(Q443=0,#REF!*2*0.8,
IF(Q443=1,#REF!*2*0.8,
IF(Q443=2,#REF!*2*0.8,
IF(Q443=3,#REF!*2*0.8,
IF(Q443=4,#REF!*2*0.8,
IF(Q443=5,#REF!*2*0.8,
IF(Q443=6,#REF!*1*0.8,
IF(Q443=7,#REF!*2))))))))))</f>
        <v>#REF!</v>
      </c>
      <c r="AT443" s="2" t="e">
        <f t="shared" si="152"/>
        <v>#REF!</v>
      </c>
      <c r="AU443" s="2" t="e">
        <f>IF(AZ443="s",
IF(Q443=0,0,
IF(Q443=1,(14-2)*(#REF!+#REF!)/4*4,
IF(Q443=2,(14-2)*(#REF!+#REF!)/4*2,
IF(Q443=3,(14-2)*(#REF!+#REF!)/4*3,
IF(Q443=4,(14-2)*(#REF!+#REF!)/4,
IF(Q443=5,(14-2)*#REF!/4,
IF(Q443=6,0,
IF(Q443=7,(14)*#REF!)))))))),
IF(AZ443="t",
IF(Q443=0,0,
IF(Q443=1,(11-2)*(#REF!+#REF!)/4*4,
IF(Q443=2,(11-2)*(#REF!+#REF!)/4*2,
IF(Q443=3,(11-2)*(#REF!+#REF!)/4*3,
IF(Q443=4,(11-2)*(#REF!+#REF!)/4,
IF(Q443=5,(11-2)*#REF!/4,
IF(Q443=6,0,
IF(Q443=7,(11)*#REF!))))))))))</f>
        <v>#REF!</v>
      </c>
      <c r="AV443" s="2" t="e">
        <f t="shared" si="153"/>
        <v>#REF!</v>
      </c>
      <c r="AW443" s="2">
        <f t="shared" si="154"/>
        <v>8</v>
      </c>
      <c r="AX443" s="2">
        <f t="shared" si="155"/>
        <v>4</v>
      </c>
      <c r="AY443" s="2" t="e">
        <f t="shared" si="156"/>
        <v>#REF!</v>
      </c>
      <c r="AZ443" s="2" t="s">
        <v>63</v>
      </c>
      <c r="BA443" s="2" t="e">
        <f>IF(BG443="A",0,IF(AZ443="s",14*#REF!,IF(AZ443="T",11*#REF!,"HATA")))</f>
        <v>#REF!</v>
      </c>
      <c r="BB443" s="2" t="e">
        <f t="shared" si="157"/>
        <v>#REF!</v>
      </c>
      <c r="BC443" s="2" t="e">
        <f t="shared" si="158"/>
        <v>#REF!</v>
      </c>
      <c r="BD443" s="2" t="e">
        <f>IF(BC443-#REF!=0,"DOĞRU","YANLIŞ")</f>
        <v>#REF!</v>
      </c>
      <c r="BE443" s="2" t="e">
        <f>#REF!-BC443</f>
        <v>#REF!</v>
      </c>
      <c r="BF443" s="2">
        <v>0</v>
      </c>
      <c r="BH443" s="2">
        <v>0</v>
      </c>
      <c r="BJ443" s="2">
        <v>4</v>
      </c>
      <c r="BL443" s="7" t="e">
        <f>#REF!*14</f>
        <v>#REF!</v>
      </c>
      <c r="BM443" s="9"/>
      <c r="BN443" s="8"/>
      <c r="BO443" s="13"/>
      <c r="BP443" s="13"/>
      <c r="BQ443" s="13"/>
      <c r="BR443" s="13"/>
      <c r="BS443" s="13"/>
      <c r="BT443" s="10"/>
      <c r="BU443" s="11"/>
      <c r="BV443" s="12"/>
      <c r="CC443" s="41"/>
      <c r="CD443" s="41"/>
      <c r="CE443" s="41"/>
      <c r="CF443" s="42"/>
      <c r="CG443" s="42"/>
      <c r="CH443" s="42"/>
      <c r="CI443" s="42"/>
      <c r="CJ443" s="42"/>
      <c r="CK443" s="42"/>
    </row>
    <row r="444" spans="1:89" hidden="1" x14ac:dyDescent="0.25">
      <c r="A444" s="2" t="s">
        <v>309</v>
      </c>
      <c r="B444" s="2" t="s">
        <v>310</v>
      </c>
      <c r="C444" s="2" t="s">
        <v>310</v>
      </c>
      <c r="D444" s="4" t="s">
        <v>60</v>
      </c>
      <c r="E444" s="4" t="s">
        <v>60</v>
      </c>
      <c r="F444" s="5" t="e">
        <f>IF(AZ444="S",
IF(#REF!+BH444=2012,
IF(#REF!=1,"12-13/1",
IF(#REF!=2,"12-13/2",
IF(#REF!=3,"13-14/1",
IF(#REF!=4,"13-14/2","Hata1")))),
IF(#REF!+BH444=2013,
IF(#REF!=1,"13-14/1",
IF(#REF!=2,"13-14/2",
IF(#REF!=3,"14-15/1",
IF(#REF!=4,"14-15/2","Hata2")))),
IF(#REF!+BH444=2014,
IF(#REF!=1,"14-15/1",
IF(#REF!=2,"14-15/2",
IF(#REF!=3,"15-16/1",
IF(#REF!=4,"15-16/2","Hata3")))),
IF(#REF!+BH444=2015,
IF(#REF!=1,"15-16/1",
IF(#REF!=2,"15-16/2",
IF(#REF!=3,"16-17/1",
IF(#REF!=4,"16-17/2","Hata4")))),
IF(#REF!+BH444=2016,
IF(#REF!=1,"16-17/1",
IF(#REF!=2,"16-17/2",
IF(#REF!=3,"17-18/1",
IF(#REF!=4,"17-18/2","Hata5")))),
IF(#REF!+BH444=2017,
IF(#REF!=1,"17-18/1",
IF(#REF!=2,"17-18/2",
IF(#REF!=3,"18-19/1",
IF(#REF!=4,"18-19/2","Hata6")))),
IF(#REF!+BH444=2018,
IF(#REF!=1,"18-19/1",
IF(#REF!=2,"18-19/2",
IF(#REF!=3,"19-20/1",
IF(#REF!=4,"19-20/2","Hata7")))),
IF(#REF!+BH444=2019,
IF(#REF!=1,"19-20/1",
IF(#REF!=2,"19-20/2",
IF(#REF!=3,"20-21/1",
IF(#REF!=4,"20-21/2","Hata8")))),
IF(#REF!+BH444=2020,
IF(#REF!=1,"20-21/1",
IF(#REF!=2,"20-21/2",
IF(#REF!=3,"21-22/1",
IF(#REF!=4,"21-22/2","Hata9")))),
IF(#REF!+BH444=2021,
IF(#REF!=1,"21-22/1",
IF(#REF!=2,"21-22/2",
IF(#REF!=3,"22-23/1",
IF(#REF!=4,"22-23/2","Hata10")))),
IF(#REF!+BH444=2022,
IF(#REF!=1,"22-23/1",
IF(#REF!=2,"22-23/2",
IF(#REF!=3,"23-24/1",
IF(#REF!=4,"23-24/2","Hata11")))),
IF(#REF!+BH444=2023,
IF(#REF!=1,"23-24/1",
IF(#REF!=2,"23-24/2",
IF(#REF!=3,"24-25/1",
IF(#REF!=4,"24-25/2","Hata12")))),
)))))))))))),
IF(AZ444="T",
IF(#REF!+BH444=2012,
IF(#REF!=1,"12-13/1",
IF(#REF!=2,"12-13/2",
IF(#REF!=3,"12-13/3",
IF(#REF!=4,"13-14/1",
IF(#REF!=5,"13-14/2",
IF(#REF!=6,"13-14/3","Hata1")))))),
IF(#REF!+BH444=2013,
IF(#REF!=1,"13-14/1",
IF(#REF!=2,"13-14/2",
IF(#REF!=3,"13-14/3",
IF(#REF!=4,"14-15/1",
IF(#REF!=5,"14-15/2",
IF(#REF!=6,"14-15/3","Hata2")))))),
IF(#REF!+BH444=2014,
IF(#REF!=1,"14-15/1",
IF(#REF!=2,"14-15/2",
IF(#REF!=3,"14-15/3",
IF(#REF!=4,"15-16/1",
IF(#REF!=5,"15-16/2",
IF(#REF!=6,"15-16/3","Hata3")))))),
IF(AND(#REF!+#REF!&gt;2014,#REF!+#REF!&lt;2015,BH444=1),
IF(#REF!=0.1,"14-15/0.1",
IF(#REF!=0.2,"14-15/0.2",
IF(#REF!=0.3,"14-15/0.3","Hata4"))),
IF(#REF!+BH444=2015,
IF(#REF!=1,"15-16/1",
IF(#REF!=2,"15-16/2",
IF(#REF!=3,"15-16/3",
IF(#REF!=4,"16-17/1",
IF(#REF!=5,"16-17/2",
IF(#REF!=6,"16-17/3","Hata5")))))),
IF(#REF!+BH444=2016,
IF(#REF!=1,"16-17/1",
IF(#REF!=2,"16-17/2",
IF(#REF!=3,"16-17/3",
IF(#REF!=4,"17-18/1",
IF(#REF!=5,"17-18/2",
IF(#REF!=6,"17-18/3","Hata6")))))),
IF(#REF!+BH444=2017,
IF(#REF!=1,"17-18/1",
IF(#REF!=2,"17-18/2",
IF(#REF!=3,"17-18/3",
IF(#REF!=4,"18-19/1",
IF(#REF!=5,"18-19/2",
IF(#REF!=6,"18-19/3","Hata7")))))),
IF(#REF!+BH444=2018,
IF(#REF!=1,"18-19/1",
IF(#REF!=2,"18-19/2",
IF(#REF!=3,"18-19/3",
IF(#REF!=4,"19-20/1",
IF(#REF!=5," 19-20/2",
IF(#REF!=6,"19-20/3","Hata8")))))),
IF(#REF!+BH444=2019,
IF(#REF!=1,"19-20/1",
IF(#REF!=2,"19-20/2",
IF(#REF!=3,"19-20/3",
IF(#REF!=4,"20-21/1",
IF(#REF!=5,"20-21/2",
IF(#REF!=6,"20-21/3","Hata9")))))),
IF(#REF!+BH444=2020,
IF(#REF!=1,"20-21/1",
IF(#REF!=2,"20-21/2",
IF(#REF!=3,"20-21/3",
IF(#REF!=4,"21-22/1",
IF(#REF!=5,"21-22/2",
IF(#REF!=6,"21-22/3","Hata10")))))),
IF(#REF!+BH444=2021,
IF(#REF!=1,"21-22/1",
IF(#REF!=2,"21-22/2",
IF(#REF!=3,"21-22/3",
IF(#REF!=4,"22-23/1",
IF(#REF!=5,"22-23/2",
IF(#REF!=6,"22-23/3","Hata11")))))),
IF(#REF!+BH444=2022,
IF(#REF!=1,"22-23/1",
IF(#REF!=2,"22-23/2",
IF(#REF!=3,"22-23/3",
IF(#REF!=4,"23-24/1",
IF(#REF!=5,"23-24/2",
IF(#REF!=6,"23-24/3","Hata12")))))),
IF(#REF!+BH444=2023,
IF(#REF!=1,"23-24/1",
IF(#REF!=2,"23-24/2",
IF(#REF!=3,"23-24/3",
IF(#REF!=4,"24-25/1",
IF(#REF!=5,"24-25/2",
IF(#REF!=6,"24-25/3","Hata13")))))),
))))))))))))))
)</f>
        <v>#REF!</v>
      </c>
      <c r="G444" s="4"/>
      <c r="H444" s="2" t="s">
        <v>161</v>
      </c>
      <c r="I444" s="2">
        <v>54678</v>
      </c>
      <c r="J444" s="2" t="s">
        <v>62</v>
      </c>
      <c r="O444" s="2" t="s">
        <v>311</v>
      </c>
      <c r="P444" s="2" t="s">
        <v>311</v>
      </c>
      <c r="Q444" s="5">
        <v>2</v>
      </c>
      <c r="R444" s="2">
        <f>VLOOKUP($Q444,[1]sistem!$I$3:$L$10,2,FALSE)</f>
        <v>0</v>
      </c>
      <c r="S444" s="2">
        <f>VLOOKUP($Q444,[1]sistem!$I$3:$L$10,3,FALSE)</f>
        <v>2</v>
      </c>
      <c r="T444" s="2">
        <f>VLOOKUP($Q444,[1]sistem!$I$3:$L$10,4,FALSE)</f>
        <v>1</v>
      </c>
      <c r="U444" s="2" t="e">
        <f>VLOOKUP($AZ444,[1]sistem!$I$13:$L$14,2,FALSE)*#REF!</f>
        <v>#REF!</v>
      </c>
      <c r="V444" s="2" t="e">
        <f>VLOOKUP($AZ444,[1]sistem!$I$13:$L$14,3,FALSE)*#REF!</f>
        <v>#REF!</v>
      </c>
      <c r="W444" s="2" t="e">
        <f>VLOOKUP($AZ444,[1]sistem!$I$13:$L$14,4,FALSE)*#REF!</f>
        <v>#REF!</v>
      </c>
      <c r="X444" s="2" t="e">
        <f t="shared" si="145"/>
        <v>#REF!</v>
      </c>
      <c r="Y444" s="2" t="e">
        <f t="shared" si="146"/>
        <v>#REF!</v>
      </c>
      <c r="Z444" s="2" t="e">
        <f t="shared" si="147"/>
        <v>#REF!</v>
      </c>
      <c r="AA444" s="2" t="e">
        <f t="shared" si="148"/>
        <v>#REF!</v>
      </c>
      <c r="AB444" s="2">
        <f>VLOOKUP(AZ444,[1]sistem!$I$18:$J$19,2,FALSE)</f>
        <v>14</v>
      </c>
      <c r="AC444" s="2">
        <v>0.25</v>
      </c>
      <c r="AD444" s="2">
        <f>VLOOKUP($Q444,[1]sistem!$I$3:$M$10,5,FALSE)</f>
        <v>2</v>
      </c>
      <c r="AE444" s="2">
        <v>1</v>
      </c>
      <c r="AG444" s="2">
        <f>AE444*AK444</f>
        <v>14</v>
      </c>
      <c r="AH444" s="2">
        <f>VLOOKUP($Q444,[1]sistem!$I$3:$N$10,6,FALSE)</f>
        <v>3</v>
      </c>
      <c r="AI444" s="2">
        <v>2</v>
      </c>
      <c r="AJ444" s="2">
        <f t="shared" si="149"/>
        <v>6</v>
      </c>
      <c r="AK444" s="2">
        <f>VLOOKUP($AZ444,[1]sistem!$I$18:$K$19,3,FALSE)</f>
        <v>14</v>
      </c>
      <c r="AL444" s="2" t="e">
        <f>AK444*#REF!</f>
        <v>#REF!</v>
      </c>
      <c r="AM444" s="2" t="e">
        <f t="shared" si="150"/>
        <v>#REF!</v>
      </c>
      <c r="AN444" s="2">
        <f t="shared" si="144"/>
        <v>25</v>
      </c>
      <c r="AO444" s="2" t="e">
        <f t="shared" si="151"/>
        <v>#REF!</v>
      </c>
      <c r="AP444" s="2" t="e">
        <f>ROUND(AO444-#REF!,0)</f>
        <v>#REF!</v>
      </c>
      <c r="AQ444" s="2">
        <f>IF(AZ444="s",IF(Q444=0,0,
IF(Q444=1,#REF!*4*4,
IF(Q444=2,0,
IF(Q444=3,#REF!*4*2,
IF(Q444=4,0,
IF(Q444=5,0,
IF(Q444=6,0,
IF(Q444=7,0)))))))),
IF(AZ444="t",
IF(Q444=0,0,
IF(Q444=1,#REF!*4*4*0.8,
IF(Q444=2,0,
IF(Q444=3,#REF!*4*2*0.8,
IF(Q444=4,0,
IF(Q444=5,0,
IF(Q444=6,0,
IF(Q444=7,0))))))))))</f>
        <v>0</v>
      </c>
      <c r="AR444" s="2" t="e">
        <f>IF(AZ444="s",
IF(Q444=0,0,
IF(Q444=1,0,
IF(Q444=2,#REF!*4*2,
IF(Q444=3,#REF!*4,
IF(Q444=4,#REF!*4,
IF(Q444=5,0,
IF(Q444=6,0,
IF(Q444=7,#REF!*4)))))))),
IF(AZ444="t",
IF(Q444=0,0,
IF(Q444=1,0,
IF(Q444=2,#REF!*4*2*0.8,
IF(Q444=3,#REF!*4*0.8,
IF(Q444=4,#REF!*4*0.8,
IF(Q444=5,0,
IF(Q444=6,0,
IF(Q444=7,#REF!*4))))))))))</f>
        <v>#REF!</v>
      </c>
      <c r="AS444" s="2" t="e">
        <f>IF(AZ444="s",
IF(Q444=0,0,
IF(Q444=1,#REF!*2,
IF(Q444=2,#REF!*2,
IF(Q444=3,#REF!*2,
IF(Q444=4,#REF!*2,
IF(Q444=5,#REF!*2,
IF(Q444=6,#REF!*2,
IF(Q444=7,#REF!*2)))))))),
IF(AZ444="t",
IF(Q444=0,#REF!*2*0.8,
IF(Q444=1,#REF!*2*0.8,
IF(Q444=2,#REF!*2*0.8,
IF(Q444=3,#REF!*2*0.8,
IF(Q444=4,#REF!*2*0.8,
IF(Q444=5,#REF!*2*0.8,
IF(Q444=6,#REF!*1*0.8,
IF(Q444=7,#REF!*2))))))))))</f>
        <v>#REF!</v>
      </c>
      <c r="AT444" s="2" t="e">
        <f t="shared" si="152"/>
        <v>#REF!</v>
      </c>
      <c r="AU444" s="2" t="e">
        <f>IF(AZ444="s",
IF(Q444=0,0,
IF(Q444=1,(14-2)*(#REF!+#REF!)/4*4,
IF(Q444=2,(14-2)*(#REF!+#REF!)/4*2,
IF(Q444=3,(14-2)*(#REF!+#REF!)/4*3,
IF(Q444=4,(14-2)*(#REF!+#REF!)/4,
IF(Q444=5,(14-2)*#REF!/4,
IF(Q444=6,0,
IF(Q444=7,(14)*#REF!)))))))),
IF(AZ444="t",
IF(Q444=0,0,
IF(Q444=1,(11-2)*(#REF!+#REF!)/4*4,
IF(Q444=2,(11-2)*(#REF!+#REF!)/4*2,
IF(Q444=3,(11-2)*(#REF!+#REF!)/4*3,
IF(Q444=4,(11-2)*(#REF!+#REF!)/4,
IF(Q444=5,(11-2)*#REF!/4,
IF(Q444=6,0,
IF(Q444=7,(11)*#REF!))))))))))</f>
        <v>#REF!</v>
      </c>
      <c r="AV444" s="2" t="e">
        <f t="shared" si="153"/>
        <v>#REF!</v>
      </c>
      <c r="AW444" s="2">
        <f t="shared" si="154"/>
        <v>12</v>
      </c>
      <c r="AX444" s="2">
        <f t="shared" si="155"/>
        <v>6</v>
      </c>
      <c r="AY444" s="2" t="e">
        <f t="shared" si="156"/>
        <v>#REF!</v>
      </c>
      <c r="AZ444" s="2" t="s">
        <v>63</v>
      </c>
      <c r="BA444" s="2" t="e">
        <f>IF(BG444="A",0,IF(AZ444="s",14*#REF!,IF(AZ444="T",11*#REF!,"HATA")))</f>
        <v>#REF!</v>
      </c>
      <c r="BB444" s="2" t="e">
        <f t="shared" si="157"/>
        <v>#REF!</v>
      </c>
      <c r="BC444" s="2" t="e">
        <f t="shared" si="158"/>
        <v>#REF!</v>
      </c>
      <c r="BD444" s="2" t="e">
        <f>IF(BC444-#REF!=0,"DOĞRU","YANLIŞ")</f>
        <v>#REF!</v>
      </c>
      <c r="BE444" s="2" t="e">
        <f>#REF!-BC444</f>
        <v>#REF!</v>
      </c>
      <c r="BF444" s="2">
        <v>0</v>
      </c>
      <c r="BH444" s="2">
        <v>0</v>
      </c>
      <c r="BJ444" s="2">
        <v>2</v>
      </c>
      <c r="BL444" s="7" t="e">
        <f>#REF!*14</f>
        <v>#REF!</v>
      </c>
      <c r="BM444" s="9"/>
      <c r="BN444" s="8"/>
      <c r="BO444" s="13"/>
      <c r="BP444" s="13"/>
      <c r="BQ444" s="13"/>
      <c r="BR444" s="13"/>
      <c r="BS444" s="13"/>
      <c r="BT444" s="10"/>
      <c r="BU444" s="11"/>
      <c r="BV444" s="12"/>
      <c r="CC444" s="41"/>
      <c r="CD444" s="41"/>
      <c r="CE444" s="41"/>
      <c r="CF444" s="42"/>
      <c r="CG444" s="42"/>
      <c r="CH444" s="42"/>
      <c r="CI444" s="42"/>
      <c r="CJ444" s="42"/>
      <c r="CK444" s="42"/>
    </row>
    <row r="445" spans="1:89" hidden="1" x14ac:dyDescent="0.25">
      <c r="A445" s="2" t="s">
        <v>411</v>
      </c>
      <c r="B445" s="2" t="s">
        <v>410</v>
      </c>
      <c r="C445" s="2" t="s">
        <v>410</v>
      </c>
      <c r="D445" s="4" t="s">
        <v>171</v>
      </c>
      <c r="E445" s="4" t="s">
        <v>171</v>
      </c>
      <c r="F445" s="5" t="e">
        <f>IF(AZ445="S",
IF(#REF!+BH445=2012,
IF(#REF!=1,"12-13/1",
IF(#REF!=2,"12-13/2",
IF(#REF!=3,"13-14/1",
IF(#REF!=4,"13-14/2","Hata1")))),
IF(#REF!+BH445=2013,
IF(#REF!=1,"13-14/1",
IF(#REF!=2,"13-14/2",
IF(#REF!=3,"14-15/1",
IF(#REF!=4,"14-15/2","Hata2")))),
IF(#REF!+BH445=2014,
IF(#REF!=1,"14-15/1",
IF(#REF!=2,"14-15/2",
IF(#REF!=3,"15-16/1",
IF(#REF!=4,"15-16/2","Hata3")))),
IF(#REF!+BH445=2015,
IF(#REF!=1,"15-16/1",
IF(#REF!=2,"15-16/2",
IF(#REF!=3,"16-17/1",
IF(#REF!=4,"16-17/2","Hata4")))),
IF(#REF!+BH445=2016,
IF(#REF!=1,"16-17/1",
IF(#REF!=2,"16-17/2",
IF(#REF!=3,"17-18/1",
IF(#REF!=4,"17-18/2","Hata5")))),
IF(#REF!+BH445=2017,
IF(#REF!=1,"17-18/1",
IF(#REF!=2,"17-18/2",
IF(#REF!=3,"18-19/1",
IF(#REF!=4,"18-19/2","Hata6")))),
IF(#REF!+BH445=2018,
IF(#REF!=1,"18-19/1",
IF(#REF!=2,"18-19/2",
IF(#REF!=3,"19-20/1",
IF(#REF!=4,"19-20/2","Hata7")))),
IF(#REF!+BH445=2019,
IF(#REF!=1,"19-20/1",
IF(#REF!=2,"19-20/2",
IF(#REF!=3,"20-21/1",
IF(#REF!=4,"20-21/2","Hata8")))),
IF(#REF!+BH445=2020,
IF(#REF!=1,"20-21/1",
IF(#REF!=2,"20-21/2",
IF(#REF!=3,"21-22/1",
IF(#REF!=4,"21-22/2","Hata9")))),
IF(#REF!+BH445=2021,
IF(#REF!=1,"21-22/1",
IF(#REF!=2,"21-22/2",
IF(#REF!=3,"22-23/1",
IF(#REF!=4,"22-23/2","Hata10")))),
IF(#REF!+BH445=2022,
IF(#REF!=1,"22-23/1",
IF(#REF!=2,"22-23/2",
IF(#REF!=3,"23-24/1",
IF(#REF!=4,"23-24/2","Hata11")))),
IF(#REF!+BH445=2023,
IF(#REF!=1,"23-24/1",
IF(#REF!=2,"23-24/2",
IF(#REF!=3,"24-25/1",
IF(#REF!=4,"24-25/2","Hata12")))),
)))))))))))),
IF(AZ445="T",
IF(#REF!+BH445=2012,
IF(#REF!=1,"12-13/1",
IF(#REF!=2,"12-13/2",
IF(#REF!=3,"12-13/3",
IF(#REF!=4,"13-14/1",
IF(#REF!=5,"13-14/2",
IF(#REF!=6,"13-14/3","Hata1")))))),
IF(#REF!+BH445=2013,
IF(#REF!=1,"13-14/1",
IF(#REF!=2,"13-14/2",
IF(#REF!=3,"13-14/3",
IF(#REF!=4,"14-15/1",
IF(#REF!=5,"14-15/2",
IF(#REF!=6,"14-15/3","Hata2")))))),
IF(#REF!+BH445=2014,
IF(#REF!=1,"14-15/1",
IF(#REF!=2,"14-15/2",
IF(#REF!=3,"14-15/3",
IF(#REF!=4,"15-16/1",
IF(#REF!=5,"15-16/2",
IF(#REF!=6,"15-16/3","Hata3")))))),
IF(AND(#REF!+#REF!&gt;2014,#REF!+#REF!&lt;2015,BH445=1),
IF(#REF!=0.1,"14-15/0.1",
IF(#REF!=0.2,"14-15/0.2",
IF(#REF!=0.3,"14-15/0.3","Hata4"))),
IF(#REF!+BH445=2015,
IF(#REF!=1,"15-16/1",
IF(#REF!=2,"15-16/2",
IF(#REF!=3,"15-16/3",
IF(#REF!=4,"16-17/1",
IF(#REF!=5,"16-17/2",
IF(#REF!=6,"16-17/3","Hata5")))))),
IF(#REF!+BH445=2016,
IF(#REF!=1,"16-17/1",
IF(#REF!=2,"16-17/2",
IF(#REF!=3,"16-17/3",
IF(#REF!=4,"17-18/1",
IF(#REF!=5,"17-18/2",
IF(#REF!=6,"17-18/3","Hata6")))))),
IF(#REF!+BH445=2017,
IF(#REF!=1,"17-18/1",
IF(#REF!=2,"17-18/2",
IF(#REF!=3,"17-18/3",
IF(#REF!=4,"18-19/1",
IF(#REF!=5,"18-19/2",
IF(#REF!=6,"18-19/3","Hata7")))))),
IF(#REF!+BH445=2018,
IF(#REF!=1,"18-19/1",
IF(#REF!=2,"18-19/2",
IF(#REF!=3,"18-19/3",
IF(#REF!=4,"19-20/1",
IF(#REF!=5," 19-20/2",
IF(#REF!=6,"19-20/3","Hata8")))))),
IF(#REF!+BH445=2019,
IF(#REF!=1,"19-20/1",
IF(#REF!=2,"19-20/2",
IF(#REF!=3,"19-20/3",
IF(#REF!=4,"20-21/1",
IF(#REF!=5,"20-21/2",
IF(#REF!=6,"20-21/3","Hata9")))))),
IF(#REF!+BH445=2020,
IF(#REF!=1,"20-21/1",
IF(#REF!=2,"20-21/2",
IF(#REF!=3,"20-21/3",
IF(#REF!=4,"21-22/1",
IF(#REF!=5,"21-22/2",
IF(#REF!=6,"21-22/3","Hata10")))))),
IF(#REF!+BH445=2021,
IF(#REF!=1,"21-22/1",
IF(#REF!=2,"21-22/2",
IF(#REF!=3,"21-22/3",
IF(#REF!=4,"22-23/1",
IF(#REF!=5,"22-23/2",
IF(#REF!=6,"22-23/3","Hata11")))))),
IF(#REF!+BH445=2022,
IF(#REF!=1,"22-23/1",
IF(#REF!=2,"22-23/2",
IF(#REF!=3,"22-23/3",
IF(#REF!=4,"23-24/1",
IF(#REF!=5,"23-24/2",
IF(#REF!=6,"23-24/3","Hata12")))))),
IF(#REF!+BH445=2023,
IF(#REF!=1,"23-24/1",
IF(#REF!=2,"23-24/2",
IF(#REF!=3,"23-24/3",
IF(#REF!=4,"24-25/1",
IF(#REF!=5,"24-25/2",
IF(#REF!=6,"24-25/3","Hata13")))))),
))))))))))))))
)</f>
        <v>#REF!</v>
      </c>
      <c r="G445" s="4"/>
      <c r="H445" s="2" t="s">
        <v>161</v>
      </c>
      <c r="I445" s="2">
        <v>54678</v>
      </c>
      <c r="J445" s="2" t="s">
        <v>62</v>
      </c>
      <c r="O445" s="2" t="s">
        <v>315</v>
      </c>
      <c r="P445" s="2" t="s">
        <v>315</v>
      </c>
      <c r="Q445" s="5">
        <v>4</v>
      </c>
      <c r="R445" s="2">
        <f>VLOOKUP($Q445,[1]sistem!$I$3:$L$10,2,FALSE)</f>
        <v>0</v>
      </c>
      <c r="S445" s="2">
        <f>VLOOKUP($Q445,[1]sistem!$I$3:$L$10,3,FALSE)</f>
        <v>1</v>
      </c>
      <c r="T445" s="2">
        <f>VLOOKUP($Q445,[1]sistem!$I$3:$L$10,4,FALSE)</f>
        <v>1</v>
      </c>
      <c r="U445" s="2" t="e">
        <f>VLOOKUP($AZ445,[1]sistem!$I$13:$L$14,2,FALSE)*#REF!</f>
        <v>#REF!</v>
      </c>
      <c r="V445" s="2" t="e">
        <f>VLOOKUP($AZ445,[1]sistem!$I$13:$L$14,3,FALSE)*#REF!</f>
        <v>#REF!</v>
      </c>
      <c r="W445" s="2" t="e">
        <f>VLOOKUP($AZ445,[1]sistem!$I$13:$L$14,4,FALSE)*#REF!</f>
        <v>#REF!</v>
      </c>
      <c r="X445" s="2" t="e">
        <f t="shared" si="145"/>
        <v>#REF!</v>
      </c>
      <c r="Y445" s="2" t="e">
        <f t="shared" si="146"/>
        <v>#REF!</v>
      </c>
      <c r="Z445" s="2" t="e">
        <f t="shared" si="147"/>
        <v>#REF!</v>
      </c>
      <c r="AA445" s="2" t="e">
        <f t="shared" si="148"/>
        <v>#REF!</v>
      </c>
      <c r="AB445" s="2">
        <f>VLOOKUP(AZ445,[1]sistem!$I$18:$J$19,2,FALSE)</f>
        <v>14</v>
      </c>
      <c r="AC445" s="2">
        <v>0.25</v>
      </c>
      <c r="AD445" s="2">
        <f>VLOOKUP($Q445,[1]sistem!$I$3:$M$10,5,FALSE)</f>
        <v>1</v>
      </c>
      <c r="AE445" s="2">
        <v>4</v>
      </c>
      <c r="AG445" s="2">
        <f>AE445*AK445</f>
        <v>56</v>
      </c>
      <c r="AH445" s="2">
        <f>VLOOKUP($Q445,[1]sistem!$I$3:$N$10,6,FALSE)</f>
        <v>2</v>
      </c>
      <c r="AI445" s="2">
        <v>2</v>
      </c>
      <c r="AJ445" s="2">
        <f t="shared" si="149"/>
        <v>4</v>
      </c>
      <c r="AK445" s="2">
        <f>VLOOKUP($AZ445,[1]sistem!$I$18:$K$19,3,FALSE)</f>
        <v>14</v>
      </c>
      <c r="AL445" s="2" t="e">
        <f>AK445*#REF!</f>
        <v>#REF!</v>
      </c>
      <c r="AM445" s="2" t="e">
        <f t="shared" si="150"/>
        <v>#REF!</v>
      </c>
      <c r="AN445" s="2">
        <f t="shared" si="144"/>
        <v>25</v>
      </c>
      <c r="AO445" s="2" t="e">
        <f t="shared" si="151"/>
        <v>#REF!</v>
      </c>
      <c r="AP445" s="2" t="e">
        <f>ROUND(AO445-#REF!,0)</f>
        <v>#REF!</v>
      </c>
      <c r="AQ445" s="2">
        <f>IF(AZ445="s",IF(Q445=0,0,
IF(Q445=1,#REF!*4*4,
IF(Q445=2,0,
IF(Q445=3,#REF!*4*2,
IF(Q445=4,0,
IF(Q445=5,0,
IF(Q445=6,0,
IF(Q445=7,0)))))))),
IF(AZ445="t",
IF(Q445=0,0,
IF(Q445=1,#REF!*4*4*0.8,
IF(Q445=2,0,
IF(Q445=3,#REF!*4*2*0.8,
IF(Q445=4,0,
IF(Q445=5,0,
IF(Q445=6,0,
IF(Q445=7,0))))))))))</f>
        <v>0</v>
      </c>
      <c r="AR445" s="2" t="e">
        <f>IF(AZ445="s",
IF(Q445=0,0,
IF(Q445=1,0,
IF(Q445=2,#REF!*4*2,
IF(Q445=3,#REF!*4,
IF(Q445=4,#REF!*4,
IF(Q445=5,0,
IF(Q445=6,0,
IF(Q445=7,#REF!*4)))))))),
IF(AZ445="t",
IF(Q445=0,0,
IF(Q445=1,0,
IF(Q445=2,#REF!*4*2*0.8,
IF(Q445=3,#REF!*4*0.8,
IF(Q445=4,#REF!*4*0.8,
IF(Q445=5,0,
IF(Q445=6,0,
IF(Q445=7,#REF!*4))))))))))</f>
        <v>#REF!</v>
      </c>
      <c r="AS445" s="2" t="e">
        <f>IF(AZ445="s",
IF(Q445=0,0,
IF(Q445=1,#REF!*2,
IF(Q445=2,#REF!*2,
IF(Q445=3,#REF!*2,
IF(Q445=4,#REF!*2,
IF(Q445=5,#REF!*2,
IF(Q445=6,#REF!*2,
IF(Q445=7,#REF!*2)))))))),
IF(AZ445="t",
IF(Q445=0,#REF!*2*0.8,
IF(Q445=1,#REF!*2*0.8,
IF(Q445=2,#REF!*2*0.8,
IF(Q445=3,#REF!*2*0.8,
IF(Q445=4,#REF!*2*0.8,
IF(Q445=5,#REF!*2*0.8,
IF(Q445=6,#REF!*1*0.8,
IF(Q445=7,#REF!*2))))))))))</f>
        <v>#REF!</v>
      </c>
      <c r="AT445" s="2" t="e">
        <f t="shared" si="152"/>
        <v>#REF!</v>
      </c>
      <c r="AU445" s="2" t="e">
        <f>IF(AZ445="s",
IF(Q445=0,0,
IF(Q445=1,(14-2)*(#REF!+#REF!)/4*4,
IF(Q445=2,(14-2)*(#REF!+#REF!)/4*2,
IF(Q445=3,(14-2)*(#REF!+#REF!)/4*3,
IF(Q445=4,(14-2)*(#REF!+#REF!)/4,
IF(Q445=5,(14-2)*#REF!/4,
IF(Q445=6,0,
IF(Q445=7,(14)*#REF!)))))))),
IF(AZ445="t",
IF(Q445=0,0,
IF(Q445=1,(11-2)*(#REF!+#REF!)/4*4,
IF(Q445=2,(11-2)*(#REF!+#REF!)/4*2,
IF(Q445=3,(11-2)*(#REF!+#REF!)/4*3,
IF(Q445=4,(11-2)*(#REF!+#REF!)/4,
IF(Q445=5,(11-2)*#REF!/4,
IF(Q445=6,0,
IF(Q445=7,(11)*#REF!))))))))))</f>
        <v>#REF!</v>
      </c>
      <c r="AV445" s="2" t="e">
        <f t="shared" si="153"/>
        <v>#REF!</v>
      </c>
      <c r="AW445" s="2">
        <f t="shared" si="154"/>
        <v>8</v>
      </c>
      <c r="AX445" s="2">
        <f t="shared" si="155"/>
        <v>4</v>
      </c>
      <c r="AY445" s="2" t="e">
        <f t="shared" si="156"/>
        <v>#REF!</v>
      </c>
      <c r="AZ445" s="2" t="s">
        <v>63</v>
      </c>
      <c r="BA445" s="2" t="e">
        <f>IF(BG445="A",0,IF(AZ445="s",14*#REF!,IF(AZ445="T",11*#REF!,"HATA")))</f>
        <v>#REF!</v>
      </c>
      <c r="BB445" s="2" t="e">
        <f t="shared" si="157"/>
        <v>#REF!</v>
      </c>
      <c r="BC445" s="2" t="e">
        <f t="shared" si="158"/>
        <v>#REF!</v>
      </c>
      <c r="BD445" s="2" t="e">
        <f>IF(BC445-#REF!=0,"DOĞRU","YANLIŞ")</f>
        <v>#REF!</v>
      </c>
      <c r="BE445" s="2" t="e">
        <f>#REF!-BC445</f>
        <v>#REF!</v>
      </c>
      <c r="BF445" s="2">
        <v>0</v>
      </c>
      <c r="BH445" s="2">
        <v>0</v>
      </c>
      <c r="BJ445" s="2">
        <v>4</v>
      </c>
      <c r="BL445" s="7" t="e">
        <f>#REF!*14</f>
        <v>#REF!</v>
      </c>
      <c r="BM445" s="9"/>
      <c r="BN445" s="8"/>
      <c r="BO445" s="13"/>
      <c r="BP445" s="13"/>
      <c r="BQ445" s="13"/>
      <c r="BR445" s="13"/>
      <c r="BS445" s="13"/>
      <c r="BT445" s="10"/>
      <c r="BU445" s="11"/>
      <c r="BV445" s="12"/>
      <c r="CC445" s="41"/>
      <c r="CD445" s="41"/>
      <c r="CE445" s="41"/>
      <c r="CF445" s="42"/>
      <c r="CG445" s="42"/>
      <c r="CH445" s="42"/>
      <c r="CI445" s="42"/>
      <c r="CJ445" s="42"/>
      <c r="CK445" s="42"/>
    </row>
    <row r="446" spans="1:89" hidden="1" x14ac:dyDescent="0.25">
      <c r="A446" s="2" t="s">
        <v>320</v>
      </c>
      <c r="B446" s="2" t="s">
        <v>73</v>
      </c>
      <c r="C446" s="2" t="s">
        <v>73</v>
      </c>
      <c r="D446" s="4" t="s">
        <v>60</v>
      </c>
      <c r="E446" s="4" t="s">
        <v>60</v>
      </c>
      <c r="F446" s="5" t="e">
        <f>IF(AZ446="S",
IF(#REF!+BH446=2012,
IF(#REF!=1,"12-13/1",
IF(#REF!=2,"12-13/2",
IF(#REF!=3,"13-14/1",
IF(#REF!=4,"13-14/2","Hata1")))),
IF(#REF!+BH446=2013,
IF(#REF!=1,"13-14/1",
IF(#REF!=2,"13-14/2",
IF(#REF!=3,"14-15/1",
IF(#REF!=4,"14-15/2","Hata2")))),
IF(#REF!+BH446=2014,
IF(#REF!=1,"14-15/1",
IF(#REF!=2,"14-15/2",
IF(#REF!=3,"15-16/1",
IF(#REF!=4,"15-16/2","Hata3")))),
IF(#REF!+BH446=2015,
IF(#REF!=1,"15-16/1",
IF(#REF!=2,"15-16/2",
IF(#REF!=3,"16-17/1",
IF(#REF!=4,"16-17/2","Hata4")))),
IF(#REF!+BH446=2016,
IF(#REF!=1,"16-17/1",
IF(#REF!=2,"16-17/2",
IF(#REF!=3,"17-18/1",
IF(#REF!=4,"17-18/2","Hata5")))),
IF(#REF!+BH446=2017,
IF(#REF!=1,"17-18/1",
IF(#REF!=2,"17-18/2",
IF(#REF!=3,"18-19/1",
IF(#REF!=4,"18-19/2","Hata6")))),
IF(#REF!+BH446=2018,
IF(#REF!=1,"18-19/1",
IF(#REF!=2,"18-19/2",
IF(#REF!=3,"19-20/1",
IF(#REF!=4,"19-20/2","Hata7")))),
IF(#REF!+BH446=2019,
IF(#REF!=1,"19-20/1",
IF(#REF!=2,"19-20/2",
IF(#REF!=3,"20-21/1",
IF(#REF!=4,"20-21/2","Hata8")))),
IF(#REF!+BH446=2020,
IF(#REF!=1,"20-21/1",
IF(#REF!=2,"20-21/2",
IF(#REF!=3,"21-22/1",
IF(#REF!=4,"21-22/2","Hata9")))),
IF(#REF!+BH446=2021,
IF(#REF!=1,"21-22/1",
IF(#REF!=2,"21-22/2",
IF(#REF!=3,"22-23/1",
IF(#REF!=4,"22-23/2","Hata10")))),
IF(#REF!+BH446=2022,
IF(#REF!=1,"22-23/1",
IF(#REF!=2,"22-23/2",
IF(#REF!=3,"23-24/1",
IF(#REF!=4,"23-24/2","Hata11")))),
IF(#REF!+BH446=2023,
IF(#REF!=1,"23-24/1",
IF(#REF!=2,"23-24/2",
IF(#REF!=3,"24-25/1",
IF(#REF!=4,"24-25/2","Hata12")))),
)))))))))))),
IF(AZ446="T",
IF(#REF!+BH446=2012,
IF(#REF!=1,"12-13/1",
IF(#REF!=2,"12-13/2",
IF(#REF!=3,"12-13/3",
IF(#REF!=4,"13-14/1",
IF(#REF!=5,"13-14/2",
IF(#REF!=6,"13-14/3","Hata1")))))),
IF(#REF!+BH446=2013,
IF(#REF!=1,"13-14/1",
IF(#REF!=2,"13-14/2",
IF(#REF!=3,"13-14/3",
IF(#REF!=4,"14-15/1",
IF(#REF!=5,"14-15/2",
IF(#REF!=6,"14-15/3","Hata2")))))),
IF(#REF!+BH446=2014,
IF(#REF!=1,"14-15/1",
IF(#REF!=2,"14-15/2",
IF(#REF!=3,"14-15/3",
IF(#REF!=4,"15-16/1",
IF(#REF!=5,"15-16/2",
IF(#REF!=6,"15-16/3","Hata3")))))),
IF(AND(#REF!+#REF!&gt;2014,#REF!+#REF!&lt;2015,BH446=1),
IF(#REF!=0.1,"14-15/0.1",
IF(#REF!=0.2,"14-15/0.2",
IF(#REF!=0.3,"14-15/0.3","Hata4"))),
IF(#REF!+BH446=2015,
IF(#REF!=1,"15-16/1",
IF(#REF!=2,"15-16/2",
IF(#REF!=3,"15-16/3",
IF(#REF!=4,"16-17/1",
IF(#REF!=5,"16-17/2",
IF(#REF!=6,"16-17/3","Hata5")))))),
IF(#REF!+BH446=2016,
IF(#REF!=1,"16-17/1",
IF(#REF!=2,"16-17/2",
IF(#REF!=3,"16-17/3",
IF(#REF!=4,"17-18/1",
IF(#REF!=5,"17-18/2",
IF(#REF!=6,"17-18/3","Hata6")))))),
IF(#REF!+BH446=2017,
IF(#REF!=1,"17-18/1",
IF(#REF!=2,"17-18/2",
IF(#REF!=3,"17-18/3",
IF(#REF!=4,"18-19/1",
IF(#REF!=5,"18-19/2",
IF(#REF!=6,"18-19/3","Hata7")))))),
IF(#REF!+BH446=2018,
IF(#REF!=1,"18-19/1",
IF(#REF!=2,"18-19/2",
IF(#REF!=3,"18-19/3",
IF(#REF!=4,"19-20/1",
IF(#REF!=5," 19-20/2",
IF(#REF!=6,"19-20/3","Hata8")))))),
IF(#REF!+BH446=2019,
IF(#REF!=1,"19-20/1",
IF(#REF!=2,"19-20/2",
IF(#REF!=3,"19-20/3",
IF(#REF!=4,"20-21/1",
IF(#REF!=5,"20-21/2",
IF(#REF!=6,"20-21/3","Hata9")))))),
IF(#REF!+BH446=2020,
IF(#REF!=1,"20-21/1",
IF(#REF!=2,"20-21/2",
IF(#REF!=3,"20-21/3",
IF(#REF!=4,"21-22/1",
IF(#REF!=5,"21-22/2",
IF(#REF!=6,"21-22/3","Hata10")))))),
IF(#REF!+BH446=2021,
IF(#REF!=1,"21-22/1",
IF(#REF!=2,"21-22/2",
IF(#REF!=3,"21-22/3",
IF(#REF!=4,"22-23/1",
IF(#REF!=5,"22-23/2",
IF(#REF!=6,"22-23/3","Hata11")))))),
IF(#REF!+BH446=2022,
IF(#REF!=1,"22-23/1",
IF(#REF!=2,"22-23/2",
IF(#REF!=3,"22-23/3",
IF(#REF!=4,"23-24/1",
IF(#REF!=5,"23-24/2",
IF(#REF!=6,"23-24/3","Hata12")))))),
IF(#REF!+BH446=2023,
IF(#REF!=1,"23-24/1",
IF(#REF!=2,"23-24/2",
IF(#REF!=3,"23-24/3",
IF(#REF!=4,"24-25/1",
IF(#REF!=5,"24-25/2",
IF(#REF!=6,"24-25/3","Hata13")))))),
))))))))))))))
)</f>
        <v>#REF!</v>
      </c>
      <c r="G446" s="4"/>
      <c r="H446" s="2" t="s">
        <v>161</v>
      </c>
      <c r="I446" s="2">
        <v>54678</v>
      </c>
      <c r="J446" s="2" t="s">
        <v>62</v>
      </c>
      <c r="O446" s="2" t="s">
        <v>74</v>
      </c>
      <c r="P446" s="2" t="s">
        <v>74</v>
      </c>
      <c r="Q446" s="5">
        <v>4</v>
      </c>
      <c r="R446" s="2">
        <f>VLOOKUP($Q446,[1]sistem!$I$3:$L$10,2,FALSE)</f>
        <v>0</v>
      </c>
      <c r="S446" s="2">
        <f>VLOOKUP($Q446,[1]sistem!$I$3:$L$10,3,FALSE)</f>
        <v>1</v>
      </c>
      <c r="T446" s="2">
        <f>VLOOKUP($Q446,[1]sistem!$I$3:$L$10,4,FALSE)</f>
        <v>1</v>
      </c>
      <c r="U446" s="2" t="e">
        <f>VLOOKUP($AZ446,[1]sistem!$I$13:$L$14,2,FALSE)*#REF!</f>
        <v>#REF!</v>
      </c>
      <c r="V446" s="2" t="e">
        <f>VLOOKUP($AZ446,[1]sistem!$I$13:$L$14,3,FALSE)*#REF!</f>
        <v>#REF!</v>
      </c>
      <c r="W446" s="2" t="e">
        <f>VLOOKUP($AZ446,[1]sistem!$I$13:$L$14,4,FALSE)*#REF!</f>
        <v>#REF!</v>
      </c>
      <c r="X446" s="2" t="e">
        <f t="shared" si="145"/>
        <v>#REF!</v>
      </c>
      <c r="Y446" s="2" t="e">
        <f t="shared" si="146"/>
        <v>#REF!</v>
      </c>
      <c r="Z446" s="2" t="e">
        <f t="shared" si="147"/>
        <v>#REF!</v>
      </c>
      <c r="AA446" s="2" t="e">
        <f t="shared" si="148"/>
        <v>#REF!</v>
      </c>
      <c r="AB446" s="2">
        <f>VLOOKUP(AZ446,[1]sistem!$I$18:$J$19,2,FALSE)</f>
        <v>14</v>
      </c>
      <c r="AC446" s="2">
        <v>0.25</v>
      </c>
      <c r="AD446" s="2">
        <f>VLOOKUP($Q446,[1]sistem!$I$3:$M$10,5,FALSE)</f>
        <v>1</v>
      </c>
      <c r="AG446" s="2" t="e">
        <f>(#REF!+#REF!)*AB446</f>
        <v>#REF!</v>
      </c>
      <c r="AH446" s="2">
        <f>VLOOKUP($Q446,[1]sistem!$I$3:$N$10,6,FALSE)</f>
        <v>2</v>
      </c>
      <c r="AI446" s="2">
        <v>2</v>
      </c>
      <c r="AJ446" s="2">
        <f t="shared" si="149"/>
        <v>4</v>
      </c>
      <c r="AK446" s="2">
        <f>VLOOKUP($AZ446,[1]sistem!$I$18:$K$19,3,FALSE)</f>
        <v>14</v>
      </c>
      <c r="AL446" s="2" t="e">
        <f>AK446*#REF!</f>
        <v>#REF!</v>
      </c>
      <c r="AM446" s="2" t="e">
        <f t="shared" si="150"/>
        <v>#REF!</v>
      </c>
      <c r="AN446" s="2">
        <f t="shared" si="144"/>
        <v>25</v>
      </c>
      <c r="AO446" s="2" t="e">
        <f t="shared" si="151"/>
        <v>#REF!</v>
      </c>
      <c r="AP446" s="2" t="e">
        <f>ROUND(AO446-#REF!,0)</f>
        <v>#REF!</v>
      </c>
      <c r="AQ446" s="2">
        <f>IF(AZ446="s",IF(Q446=0,0,
IF(Q446=1,#REF!*4*4,
IF(Q446=2,0,
IF(Q446=3,#REF!*4*2,
IF(Q446=4,0,
IF(Q446=5,0,
IF(Q446=6,0,
IF(Q446=7,0)))))))),
IF(AZ446="t",
IF(Q446=0,0,
IF(Q446=1,#REF!*4*4*0.8,
IF(Q446=2,0,
IF(Q446=3,#REF!*4*2*0.8,
IF(Q446=4,0,
IF(Q446=5,0,
IF(Q446=6,0,
IF(Q446=7,0))))))))))</f>
        <v>0</v>
      </c>
      <c r="AR446" s="2" t="e">
        <f>IF(AZ446="s",
IF(Q446=0,0,
IF(Q446=1,0,
IF(Q446=2,#REF!*4*2,
IF(Q446=3,#REF!*4,
IF(Q446=4,#REF!*4,
IF(Q446=5,0,
IF(Q446=6,0,
IF(Q446=7,#REF!*4)))))))),
IF(AZ446="t",
IF(Q446=0,0,
IF(Q446=1,0,
IF(Q446=2,#REF!*4*2*0.8,
IF(Q446=3,#REF!*4*0.8,
IF(Q446=4,#REF!*4*0.8,
IF(Q446=5,0,
IF(Q446=6,0,
IF(Q446=7,#REF!*4))))))))))</f>
        <v>#REF!</v>
      </c>
      <c r="AS446" s="2" t="e">
        <f>IF(AZ446="s",
IF(Q446=0,0,
IF(Q446=1,#REF!*2,
IF(Q446=2,#REF!*2,
IF(Q446=3,#REF!*2,
IF(Q446=4,#REF!*2,
IF(Q446=5,#REF!*2,
IF(Q446=6,#REF!*2,
IF(Q446=7,#REF!*2)))))))),
IF(AZ446="t",
IF(Q446=0,#REF!*2*0.8,
IF(Q446=1,#REF!*2*0.8,
IF(Q446=2,#REF!*2*0.8,
IF(Q446=3,#REF!*2*0.8,
IF(Q446=4,#REF!*2*0.8,
IF(Q446=5,#REF!*2*0.8,
IF(Q446=6,#REF!*1*0.8,
IF(Q446=7,#REF!*2))))))))))</f>
        <v>#REF!</v>
      </c>
      <c r="AT446" s="2" t="e">
        <f t="shared" si="152"/>
        <v>#REF!</v>
      </c>
      <c r="AU446" s="2" t="e">
        <f>IF(AZ446="s",
IF(Q446=0,0,
IF(Q446=1,(14-2)*(#REF!+#REF!)/4*4,
IF(Q446=2,(14-2)*(#REF!+#REF!)/4*2,
IF(Q446=3,(14-2)*(#REF!+#REF!)/4*3,
IF(Q446=4,(14-2)*(#REF!+#REF!)/4,
IF(Q446=5,(14-2)*#REF!/4,
IF(Q446=6,0,
IF(Q446=7,(14)*#REF!)))))))),
IF(AZ446="t",
IF(Q446=0,0,
IF(Q446=1,(11-2)*(#REF!+#REF!)/4*4,
IF(Q446=2,(11-2)*(#REF!+#REF!)/4*2,
IF(Q446=3,(11-2)*(#REF!+#REF!)/4*3,
IF(Q446=4,(11-2)*(#REF!+#REF!)/4,
IF(Q446=5,(11-2)*#REF!/4,
IF(Q446=6,0,
IF(Q446=7,(11)*#REF!))))))))))</f>
        <v>#REF!</v>
      </c>
      <c r="AV446" s="2" t="e">
        <f t="shared" si="153"/>
        <v>#REF!</v>
      </c>
      <c r="AW446" s="2">
        <f t="shared" si="154"/>
        <v>8</v>
      </c>
      <c r="AX446" s="2">
        <f t="shared" si="155"/>
        <v>4</v>
      </c>
      <c r="AY446" s="2" t="e">
        <f t="shared" si="156"/>
        <v>#REF!</v>
      </c>
      <c r="AZ446" s="2" t="s">
        <v>63</v>
      </c>
      <c r="BA446" s="2" t="e">
        <f>IF(BG446="A",0,IF(AZ446="s",14*#REF!,IF(AZ446="T",11*#REF!,"HATA")))</f>
        <v>#REF!</v>
      </c>
      <c r="BB446" s="2" t="e">
        <f t="shared" si="157"/>
        <v>#REF!</v>
      </c>
      <c r="BC446" s="2" t="e">
        <f t="shared" si="158"/>
        <v>#REF!</v>
      </c>
      <c r="BD446" s="2" t="e">
        <f>IF(BC446-#REF!=0,"DOĞRU","YANLIŞ")</f>
        <v>#REF!</v>
      </c>
      <c r="BE446" s="2" t="e">
        <f>#REF!-BC446</f>
        <v>#REF!</v>
      </c>
      <c r="BF446" s="2">
        <v>0</v>
      </c>
      <c r="BH446" s="2">
        <v>0</v>
      </c>
      <c r="BJ446" s="2">
        <v>4</v>
      </c>
      <c r="BL446" s="7" t="e">
        <f>#REF!*14</f>
        <v>#REF!</v>
      </c>
      <c r="BM446" s="9"/>
      <c r="BN446" s="8"/>
      <c r="BO446" s="13"/>
      <c r="BP446" s="13"/>
      <c r="BQ446" s="13"/>
      <c r="BR446" s="13"/>
      <c r="BS446" s="13"/>
      <c r="BT446" s="10"/>
      <c r="BU446" s="11"/>
      <c r="BV446" s="12"/>
      <c r="CC446" s="41"/>
      <c r="CD446" s="41"/>
      <c r="CE446" s="41"/>
      <c r="CF446" s="42"/>
      <c r="CG446" s="42"/>
      <c r="CH446" s="42"/>
      <c r="CI446" s="42"/>
      <c r="CJ446" s="42"/>
      <c r="CK446" s="42"/>
    </row>
    <row r="447" spans="1:89" hidden="1" x14ac:dyDescent="0.25">
      <c r="A447" s="2" t="s">
        <v>250</v>
      </c>
      <c r="B447" s="2" t="s">
        <v>251</v>
      </c>
      <c r="C447" s="2" t="s">
        <v>251</v>
      </c>
      <c r="D447" s="4" t="s">
        <v>60</v>
      </c>
      <c r="E447" s="4" t="s">
        <v>60</v>
      </c>
      <c r="F447" s="5" t="e">
        <f>IF(AZ447="S",
IF(#REF!+BH447=2012,
IF(#REF!=1,"12-13/1",
IF(#REF!=2,"12-13/2",
IF(#REF!=3,"13-14/1",
IF(#REF!=4,"13-14/2","Hata1")))),
IF(#REF!+BH447=2013,
IF(#REF!=1,"13-14/1",
IF(#REF!=2,"13-14/2",
IF(#REF!=3,"14-15/1",
IF(#REF!=4,"14-15/2","Hata2")))),
IF(#REF!+BH447=2014,
IF(#REF!=1,"14-15/1",
IF(#REF!=2,"14-15/2",
IF(#REF!=3,"15-16/1",
IF(#REF!=4,"15-16/2","Hata3")))),
IF(#REF!+BH447=2015,
IF(#REF!=1,"15-16/1",
IF(#REF!=2,"15-16/2",
IF(#REF!=3,"16-17/1",
IF(#REF!=4,"16-17/2","Hata4")))),
IF(#REF!+BH447=2016,
IF(#REF!=1,"16-17/1",
IF(#REF!=2,"16-17/2",
IF(#REF!=3,"17-18/1",
IF(#REF!=4,"17-18/2","Hata5")))),
IF(#REF!+BH447=2017,
IF(#REF!=1,"17-18/1",
IF(#REF!=2,"17-18/2",
IF(#REF!=3,"18-19/1",
IF(#REF!=4,"18-19/2","Hata6")))),
IF(#REF!+BH447=2018,
IF(#REF!=1,"18-19/1",
IF(#REF!=2,"18-19/2",
IF(#REF!=3,"19-20/1",
IF(#REF!=4,"19-20/2","Hata7")))),
IF(#REF!+BH447=2019,
IF(#REF!=1,"19-20/1",
IF(#REF!=2,"19-20/2",
IF(#REF!=3,"20-21/1",
IF(#REF!=4,"20-21/2","Hata8")))),
IF(#REF!+BH447=2020,
IF(#REF!=1,"20-21/1",
IF(#REF!=2,"20-21/2",
IF(#REF!=3,"21-22/1",
IF(#REF!=4,"21-22/2","Hata9")))),
IF(#REF!+BH447=2021,
IF(#REF!=1,"21-22/1",
IF(#REF!=2,"21-22/2",
IF(#REF!=3,"22-23/1",
IF(#REF!=4,"22-23/2","Hata10")))),
IF(#REF!+BH447=2022,
IF(#REF!=1,"22-23/1",
IF(#REF!=2,"22-23/2",
IF(#REF!=3,"23-24/1",
IF(#REF!=4,"23-24/2","Hata11")))),
IF(#REF!+BH447=2023,
IF(#REF!=1,"23-24/1",
IF(#REF!=2,"23-24/2",
IF(#REF!=3,"24-25/1",
IF(#REF!=4,"24-25/2","Hata12")))),
)))))))))))),
IF(AZ447="T",
IF(#REF!+BH447=2012,
IF(#REF!=1,"12-13/1",
IF(#REF!=2,"12-13/2",
IF(#REF!=3,"12-13/3",
IF(#REF!=4,"13-14/1",
IF(#REF!=5,"13-14/2",
IF(#REF!=6,"13-14/3","Hata1")))))),
IF(#REF!+BH447=2013,
IF(#REF!=1,"13-14/1",
IF(#REF!=2,"13-14/2",
IF(#REF!=3,"13-14/3",
IF(#REF!=4,"14-15/1",
IF(#REF!=5,"14-15/2",
IF(#REF!=6,"14-15/3","Hata2")))))),
IF(#REF!+BH447=2014,
IF(#REF!=1,"14-15/1",
IF(#REF!=2,"14-15/2",
IF(#REF!=3,"14-15/3",
IF(#REF!=4,"15-16/1",
IF(#REF!=5,"15-16/2",
IF(#REF!=6,"15-16/3","Hata3")))))),
IF(AND(#REF!+#REF!&gt;2014,#REF!+#REF!&lt;2015,BH447=1),
IF(#REF!=0.1,"14-15/0.1",
IF(#REF!=0.2,"14-15/0.2",
IF(#REF!=0.3,"14-15/0.3","Hata4"))),
IF(#REF!+BH447=2015,
IF(#REF!=1,"15-16/1",
IF(#REF!=2,"15-16/2",
IF(#REF!=3,"15-16/3",
IF(#REF!=4,"16-17/1",
IF(#REF!=5,"16-17/2",
IF(#REF!=6,"16-17/3","Hata5")))))),
IF(#REF!+BH447=2016,
IF(#REF!=1,"16-17/1",
IF(#REF!=2,"16-17/2",
IF(#REF!=3,"16-17/3",
IF(#REF!=4,"17-18/1",
IF(#REF!=5,"17-18/2",
IF(#REF!=6,"17-18/3","Hata6")))))),
IF(#REF!+BH447=2017,
IF(#REF!=1,"17-18/1",
IF(#REF!=2,"17-18/2",
IF(#REF!=3,"17-18/3",
IF(#REF!=4,"18-19/1",
IF(#REF!=5,"18-19/2",
IF(#REF!=6,"18-19/3","Hata7")))))),
IF(#REF!+BH447=2018,
IF(#REF!=1,"18-19/1",
IF(#REF!=2,"18-19/2",
IF(#REF!=3,"18-19/3",
IF(#REF!=4,"19-20/1",
IF(#REF!=5," 19-20/2",
IF(#REF!=6,"19-20/3","Hata8")))))),
IF(#REF!+BH447=2019,
IF(#REF!=1,"19-20/1",
IF(#REF!=2,"19-20/2",
IF(#REF!=3,"19-20/3",
IF(#REF!=4,"20-21/1",
IF(#REF!=5,"20-21/2",
IF(#REF!=6,"20-21/3","Hata9")))))),
IF(#REF!+BH447=2020,
IF(#REF!=1,"20-21/1",
IF(#REF!=2,"20-21/2",
IF(#REF!=3,"20-21/3",
IF(#REF!=4,"21-22/1",
IF(#REF!=5,"21-22/2",
IF(#REF!=6,"21-22/3","Hata10")))))),
IF(#REF!+BH447=2021,
IF(#REF!=1,"21-22/1",
IF(#REF!=2,"21-22/2",
IF(#REF!=3,"21-22/3",
IF(#REF!=4,"22-23/1",
IF(#REF!=5,"22-23/2",
IF(#REF!=6,"22-23/3","Hata11")))))),
IF(#REF!+BH447=2022,
IF(#REF!=1,"22-23/1",
IF(#REF!=2,"22-23/2",
IF(#REF!=3,"22-23/3",
IF(#REF!=4,"23-24/1",
IF(#REF!=5,"23-24/2",
IF(#REF!=6,"23-24/3","Hata12")))))),
IF(#REF!+BH447=2023,
IF(#REF!=1,"23-24/1",
IF(#REF!=2,"23-24/2",
IF(#REF!=3,"23-24/3",
IF(#REF!=4,"24-25/1",
IF(#REF!=5,"24-25/2",
IF(#REF!=6,"24-25/3","Hata13")))))),
))))))))))))))
)</f>
        <v>#REF!</v>
      </c>
      <c r="G447" s="4"/>
      <c r="H447" s="2" t="s">
        <v>161</v>
      </c>
      <c r="I447" s="2">
        <v>54678</v>
      </c>
      <c r="J447" s="2" t="s">
        <v>62</v>
      </c>
      <c r="O447" s="2" t="s">
        <v>253</v>
      </c>
      <c r="P447" s="2" t="s">
        <v>253</v>
      </c>
      <c r="Q447" s="5">
        <v>0</v>
      </c>
      <c r="R447" s="2">
        <f>VLOOKUP($Q447,[1]sistem!$I$3:$L$10,2,FALSE)</f>
        <v>0</v>
      </c>
      <c r="S447" s="2">
        <f>VLOOKUP($Q447,[1]sistem!$I$3:$L$10,3,FALSE)</f>
        <v>0</v>
      </c>
      <c r="T447" s="2">
        <f>VLOOKUP($Q447,[1]sistem!$I$3:$L$10,4,FALSE)</f>
        <v>0</v>
      </c>
      <c r="U447" s="2" t="e">
        <f>VLOOKUP($AZ447,[1]sistem!$I$13:$L$14,2,FALSE)*#REF!</f>
        <v>#REF!</v>
      </c>
      <c r="V447" s="2" t="e">
        <f>VLOOKUP($AZ447,[1]sistem!$I$13:$L$14,3,FALSE)*#REF!</f>
        <v>#REF!</v>
      </c>
      <c r="W447" s="2" t="e">
        <f>VLOOKUP($AZ447,[1]sistem!$I$13:$L$14,4,FALSE)*#REF!</f>
        <v>#REF!</v>
      </c>
      <c r="X447" s="2" t="e">
        <f t="shared" si="145"/>
        <v>#REF!</v>
      </c>
      <c r="Y447" s="2" t="e">
        <f t="shared" si="146"/>
        <v>#REF!</v>
      </c>
      <c r="Z447" s="2" t="e">
        <f t="shared" si="147"/>
        <v>#REF!</v>
      </c>
      <c r="AA447" s="2" t="e">
        <f t="shared" si="148"/>
        <v>#REF!</v>
      </c>
      <c r="AB447" s="2">
        <f>VLOOKUP(AZ447,[1]sistem!$I$18:$J$19,2,FALSE)</f>
        <v>14</v>
      </c>
      <c r="AC447" s="2">
        <v>0.25</v>
      </c>
      <c r="AD447" s="2">
        <f>VLOOKUP($Q447,[1]sistem!$I$3:$M$10,5,FALSE)</f>
        <v>0</v>
      </c>
      <c r="AG447" s="2" t="e">
        <f>(#REF!+#REF!)*AB447</f>
        <v>#REF!</v>
      </c>
      <c r="AH447" s="2">
        <f>VLOOKUP($Q447,[1]sistem!$I$3:$N$10,6,FALSE)</f>
        <v>0</v>
      </c>
      <c r="AI447" s="2">
        <v>2</v>
      </c>
      <c r="AJ447" s="2">
        <f t="shared" si="149"/>
        <v>0</v>
      </c>
      <c r="AK447" s="2">
        <f>VLOOKUP($AZ447,[1]sistem!$I$18:$K$19,3,FALSE)</f>
        <v>14</v>
      </c>
      <c r="AL447" s="2" t="e">
        <f>AK447*#REF!</f>
        <v>#REF!</v>
      </c>
      <c r="AM447" s="2" t="e">
        <f t="shared" si="150"/>
        <v>#REF!</v>
      </c>
      <c r="AN447" s="2">
        <f t="shared" si="144"/>
        <v>25</v>
      </c>
      <c r="AO447" s="2" t="e">
        <f t="shared" si="151"/>
        <v>#REF!</v>
      </c>
      <c r="AP447" s="2" t="e">
        <f>ROUND(AO447-#REF!,0)</f>
        <v>#REF!</v>
      </c>
      <c r="AQ447" s="2">
        <f>IF(AZ447="s",IF(Q447=0,0,
IF(Q447=1,#REF!*4*4,
IF(Q447=2,0,
IF(Q447=3,#REF!*4*2,
IF(Q447=4,0,
IF(Q447=5,0,
IF(Q447=6,0,
IF(Q447=7,0)))))))),
IF(AZ447="t",
IF(Q447=0,0,
IF(Q447=1,#REF!*4*4*0.8,
IF(Q447=2,0,
IF(Q447=3,#REF!*4*2*0.8,
IF(Q447=4,0,
IF(Q447=5,0,
IF(Q447=6,0,
IF(Q447=7,0))))))))))</f>
        <v>0</v>
      </c>
      <c r="AR447" s="2">
        <f>IF(AZ447="s",
IF(Q447=0,0,
IF(Q447=1,0,
IF(Q447=2,#REF!*4*2,
IF(Q447=3,#REF!*4,
IF(Q447=4,#REF!*4,
IF(Q447=5,0,
IF(Q447=6,0,
IF(Q447=7,#REF!*4)))))))),
IF(AZ447="t",
IF(Q447=0,0,
IF(Q447=1,0,
IF(Q447=2,#REF!*4*2*0.8,
IF(Q447=3,#REF!*4*0.8,
IF(Q447=4,#REF!*4*0.8,
IF(Q447=5,0,
IF(Q447=6,0,
IF(Q447=7,#REF!*4))))))))))</f>
        <v>0</v>
      </c>
      <c r="AS447" s="2">
        <f>IF(AZ447="s",
IF(Q447=0,0,
IF(Q447=1,#REF!*2,
IF(Q447=2,#REF!*2,
IF(Q447=3,#REF!*2,
IF(Q447=4,#REF!*2,
IF(Q447=5,#REF!*2,
IF(Q447=6,#REF!*2,
IF(Q447=7,#REF!*2)))))))),
IF(AZ447="t",
IF(Q447=0,#REF!*2*0.8,
IF(Q447=1,#REF!*2*0.8,
IF(Q447=2,#REF!*2*0.8,
IF(Q447=3,#REF!*2*0.8,
IF(Q447=4,#REF!*2*0.8,
IF(Q447=5,#REF!*2*0.8,
IF(Q447=6,#REF!*1*0.8,
IF(Q447=7,#REF!*2))))))))))</f>
        <v>0</v>
      </c>
      <c r="AT447" s="2" t="e">
        <f t="shared" si="152"/>
        <v>#REF!</v>
      </c>
      <c r="AU447" s="2">
        <f>IF(AZ447="s",
IF(Q447=0,0,
IF(Q447=1,(14-2)*(#REF!+#REF!)/4*4,
IF(Q447=2,(14-2)*(#REF!+#REF!)/4*2,
IF(Q447=3,(14-2)*(#REF!+#REF!)/4*3,
IF(Q447=4,(14-2)*(#REF!+#REF!)/4,
IF(Q447=5,(14-2)*#REF!/4,
IF(Q447=6,0,
IF(Q447=7,(14)*#REF!)))))))),
IF(AZ447="t",
IF(Q447=0,0,
IF(Q447=1,(11-2)*(#REF!+#REF!)/4*4,
IF(Q447=2,(11-2)*(#REF!+#REF!)/4*2,
IF(Q447=3,(11-2)*(#REF!+#REF!)/4*3,
IF(Q447=4,(11-2)*(#REF!+#REF!)/4,
IF(Q447=5,(11-2)*#REF!/4,
IF(Q447=6,0,
IF(Q447=7,(11)*#REF!))))))))))</f>
        <v>0</v>
      </c>
      <c r="AV447" s="2" t="e">
        <f t="shared" si="153"/>
        <v>#REF!</v>
      </c>
      <c r="AW447" s="2">
        <f t="shared" si="154"/>
        <v>0</v>
      </c>
      <c r="AX447" s="2">
        <f t="shared" si="155"/>
        <v>0</v>
      </c>
      <c r="AY447" s="2">
        <f t="shared" si="156"/>
        <v>0</v>
      </c>
      <c r="AZ447" s="2" t="s">
        <v>63</v>
      </c>
      <c r="BA447" s="2" t="e">
        <f>IF(BG447="A",0,IF(AZ447="s",14*#REF!,IF(AZ447="T",11*#REF!,"HATA")))</f>
        <v>#REF!</v>
      </c>
      <c r="BB447" s="2" t="e">
        <f t="shared" si="157"/>
        <v>#REF!</v>
      </c>
      <c r="BC447" s="2" t="e">
        <f t="shared" si="158"/>
        <v>#REF!</v>
      </c>
      <c r="BD447" s="2" t="e">
        <f>IF(BC447-#REF!=0,"DOĞRU","YANLIŞ")</f>
        <v>#REF!</v>
      </c>
      <c r="BE447" s="2" t="e">
        <f>#REF!-BC447</f>
        <v>#REF!</v>
      </c>
      <c r="BF447" s="2">
        <v>0</v>
      </c>
      <c r="BH447" s="2">
        <v>0</v>
      </c>
      <c r="BJ447" s="2">
        <v>0</v>
      </c>
      <c r="BL447" s="14" t="e">
        <f>#REF!*14</f>
        <v>#REF!</v>
      </c>
      <c r="BM447" s="9"/>
      <c r="BN447" s="8"/>
      <c r="BO447" s="13"/>
      <c r="BP447" s="13"/>
      <c r="BQ447" s="13"/>
      <c r="BR447" s="13"/>
      <c r="BS447" s="13"/>
      <c r="BT447" s="10"/>
      <c r="BU447" s="11"/>
      <c r="BV447" s="12"/>
      <c r="CC447" s="41"/>
      <c r="CD447" s="41"/>
      <c r="CE447" s="41"/>
      <c r="CF447" s="42"/>
      <c r="CG447" s="42"/>
      <c r="CH447" s="42"/>
      <c r="CI447" s="42"/>
      <c r="CJ447" s="42"/>
      <c r="CK447" s="42"/>
    </row>
    <row r="448" spans="1:89" hidden="1" x14ac:dyDescent="0.25">
      <c r="A448" s="2" t="s">
        <v>304</v>
      </c>
      <c r="B448" s="47" t="s">
        <v>305</v>
      </c>
      <c r="C448" s="2" t="s">
        <v>305</v>
      </c>
      <c r="D448" s="4" t="s">
        <v>171</v>
      </c>
      <c r="E448" s="4" t="s">
        <v>171</v>
      </c>
      <c r="F448" s="5" t="e">
        <f>IF(AZ448="S",
IF(#REF!+BH448=2012,
IF(#REF!=1,"12-13/1",
IF(#REF!=2,"12-13/2",
IF(#REF!=3,"13-14/1",
IF(#REF!=4,"13-14/2","Hata1")))),
IF(#REF!+BH448=2013,
IF(#REF!=1,"13-14/1",
IF(#REF!=2,"13-14/2",
IF(#REF!=3,"14-15/1",
IF(#REF!=4,"14-15/2","Hata2")))),
IF(#REF!+BH448=2014,
IF(#REF!=1,"14-15/1",
IF(#REF!=2,"14-15/2",
IF(#REF!=3,"15-16/1",
IF(#REF!=4,"15-16/2","Hata3")))),
IF(#REF!+BH448=2015,
IF(#REF!=1,"15-16/1",
IF(#REF!=2,"15-16/2",
IF(#REF!=3,"16-17/1",
IF(#REF!=4,"16-17/2","Hata4")))),
IF(#REF!+BH448=2016,
IF(#REF!=1,"16-17/1",
IF(#REF!=2,"16-17/2",
IF(#REF!=3,"17-18/1",
IF(#REF!=4,"17-18/2","Hata5")))),
IF(#REF!+BH448=2017,
IF(#REF!=1,"17-18/1",
IF(#REF!=2,"17-18/2",
IF(#REF!=3,"18-19/1",
IF(#REF!=4,"18-19/2","Hata6")))),
IF(#REF!+BH448=2018,
IF(#REF!=1,"18-19/1",
IF(#REF!=2,"18-19/2",
IF(#REF!=3,"19-20/1",
IF(#REF!=4,"19-20/2","Hata7")))),
IF(#REF!+BH448=2019,
IF(#REF!=1,"19-20/1",
IF(#REF!=2,"19-20/2",
IF(#REF!=3,"20-21/1",
IF(#REF!=4,"20-21/2","Hata8")))),
IF(#REF!+BH448=2020,
IF(#REF!=1,"20-21/1",
IF(#REF!=2,"20-21/2",
IF(#REF!=3,"21-22/1",
IF(#REF!=4,"21-22/2","Hata9")))),
IF(#REF!+BH448=2021,
IF(#REF!=1,"21-22/1",
IF(#REF!=2,"21-22/2",
IF(#REF!=3,"22-23/1",
IF(#REF!=4,"22-23/2","Hata10")))),
IF(#REF!+BH448=2022,
IF(#REF!=1,"22-23/1",
IF(#REF!=2,"22-23/2",
IF(#REF!=3,"23-24/1",
IF(#REF!=4,"23-24/2","Hata11")))),
IF(#REF!+BH448=2023,
IF(#REF!=1,"23-24/1",
IF(#REF!=2,"23-24/2",
IF(#REF!=3,"24-25/1",
IF(#REF!=4,"24-25/2","Hata12")))),
)))))))))))),
IF(AZ448="T",
IF(#REF!+BH448=2012,
IF(#REF!=1,"12-13/1",
IF(#REF!=2,"12-13/2",
IF(#REF!=3,"12-13/3",
IF(#REF!=4,"13-14/1",
IF(#REF!=5,"13-14/2",
IF(#REF!=6,"13-14/3","Hata1")))))),
IF(#REF!+BH448=2013,
IF(#REF!=1,"13-14/1",
IF(#REF!=2,"13-14/2",
IF(#REF!=3,"13-14/3",
IF(#REF!=4,"14-15/1",
IF(#REF!=5,"14-15/2",
IF(#REF!=6,"14-15/3","Hata2")))))),
IF(#REF!+BH448=2014,
IF(#REF!=1,"14-15/1",
IF(#REF!=2,"14-15/2",
IF(#REF!=3,"14-15/3",
IF(#REF!=4,"15-16/1",
IF(#REF!=5,"15-16/2",
IF(#REF!=6,"15-16/3","Hata3")))))),
IF(AND(#REF!+#REF!&gt;2014,#REF!+#REF!&lt;2015,BH448=1),
IF(#REF!=0.1,"14-15/0.1",
IF(#REF!=0.2,"14-15/0.2",
IF(#REF!=0.3,"14-15/0.3","Hata4"))),
IF(#REF!+BH448=2015,
IF(#REF!=1,"15-16/1",
IF(#REF!=2,"15-16/2",
IF(#REF!=3,"15-16/3",
IF(#REF!=4,"16-17/1",
IF(#REF!=5,"16-17/2",
IF(#REF!=6,"16-17/3","Hata5")))))),
IF(#REF!+BH448=2016,
IF(#REF!=1,"16-17/1",
IF(#REF!=2,"16-17/2",
IF(#REF!=3,"16-17/3",
IF(#REF!=4,"17-18/1",
IF(#REF!=5,"17-18/2",
IF(#REF!=6,"17-18/3","Hata6")))))),
IF(#REF!+BH448=2017,
IF(#REF!=1,"17-18/1",
IF(#REF!=2,"17-18/2",
IF(#REF!=3,"17-18/3",
IF(#REF!=4,"18-19/1",
IF(#REF!=5,"18-19/2",
IF(#REF!=6,"18-19/3","Hata7")))))),
IF(#REF!+BH448=2018,
IF(#REF!=1,"18-19/1",
IF(#REF!=2,"18-19/2",
IF(#REF!=3,"18-19/3",
IF(#REF!=4,"19-20/1",
IF(#REF!=5," 19-20/2",
IF(#REF!=6,"19-20/3","Hata8")))))),
IF(#REF!+BH448=2019,
IF(#REF!=1,"19-20/1",
IF(#REF!=2,"19-20/2",
IF(#REF!=3,"19-20/3",
IF(#REF!=4,"20-21/1",
IF(#REF!=5,"20-21/2",
IF(#REF!=6,"20-21/3","Hata9")))))),
IF(#REF!+BH448=2020,
IF(#REF!=1,"20-21/1",
IF(#REF!=2,"20-21/2",
IF(#REF!=3,"20-21/3",
IF(#REF!=4,"21-22/1",
IF(#REF!=5,"21-22/2",
IF(#REF!=6,"21-22/3","Hata10")))))),
IF(#REF!+BH448=2021,
IF(#REF!=1,"21-22/1",
IF(#REF!=2,"21-22/2",
IF(#REF!=3,"21-22/3",
IF(#REF!=4,"22-23/1",
IF(#REF!=5,"22-23/2",
IF(#REF!=6,"22-23/3","Hata11")))))),
IF(#REF!+BH448=2022,
IF(#REF!=1,"22-23/1",
IF(#REF!=2,"22-23/2",
IF(#REF!=3,"22-23/3",
IF(#REF!=4,"23-24/1",
IF(#REF!=5,"23-24/2",
IF(#REF!=6,"23-24/3","Hata12")))))),
IF(#REF!+BH448=2023,
IF(#REF!=1,"23-24/1",
IF(#REF!=2,"23-24/2",
IF(#REF!=3,"23-24/3",
IF(#REF!=4,"24-25/1",
IF(#REF!=5,"24-25/2",
IF(#REF!=6,"24-25/3","Hata13")))))),
))))))))))))))
)</f>
        <v>#REF!</v>
      </c>
      <c r="G448" s="4">
        <v>0</v>
      </c>
      <c r="H448" s="2" t="s">
        <v>161</v>
      </c>
      <c r="I448" s="2">
        <v>54678</v>
      </c>
      <c r="J448" s="2" t="s">
        <v>62</v>
      </c>
      <c r="O448" s="2" t="s">
        <v>306</v>
      </c>
      <c r="P448" s="2" t="s">
        <v>306</v>
      </c>
      <c r="Q448" s="5">
        <v>4</v>
      </c>
      <c r="R448" s="2">
        <f>VLOOKUP($Q448,[1]sistem!$I$3:$L$10,2,FALSE)</f>
        <v>0</v>
      </c>
      <c r="S448" s="2">
        <f>VLOOKUP($Q448,[1]sistem!$I$3:$L$10,3,FALSE)</f>
        <v>1</v>
      </c>
      <c r="T448" s="2">
        <f>VLOOKUP($Q448,[1]sistem!$I$3:$L$10,4,FALSE)</f>
        <v>1</v>
      </c>
      <c r="U448" s="2" t="e">
        <f>VLOOKUP($AZ448,[1]sistem!$I$13:$L$14,2,FALSE)*#REF!</f>
        <v>#REF!</v>
      </c>
      <c r="V448" s="2" t="e">
        <f>VLOOKUP($AZ448,[1]sistem!$I$13:$L$14,3,FALSE)*#REF!</f>
        <v>#REF!</v>
      </c>
      <c r="W448" s="2" t="e">
        <f>VLOOKUP($AZ448,[1]sistem!$I$13:$L$14,4,FALSE)*#REF!</f>
        <v>#REF!</v>
      </c>
      <c r="X448" s="2" t="e">
        <f t="shared" si="145"/>
        <v>#REF!</v>
      </c>
      <c r="Y448" s="2" t="e">
        <f t="shared" si="146"/>
        <v>#REF!</v>
      </c>
      <c r="Z448" s="2" t="e">
        <f t="shared" si="147"/>
        <v>#REF!</v>
      </c>
      <c r="AA448" s="2" t="e">
        <f t="shared" si="148"/>
        <v>#REF!</v>
      </c>
      <c r="AB448" s="2">
        <f>VLOOKUP(AZ448,[1]sistem!$I$18:$J$19,2,FALSE)</f>
        <v>14</v>
      </c>
      <c r="AC448" s="2">
        <v>0.25</v>
      </c>
      <c r="AD448" s="2">
        <f>VLOOKUP($Q448,[1]sistem!$I$3:$M$10,5,FALSE)</f>
        <v>1</v>
      </c>
      <c r="AE448" s="2">
        <v>4</v>
      </c>
      <c r="AG448" s="2">
        <f>AE448*AK448</f>
        <v>56</v>
      </c>
      <c r="AH448" s="2">
        <f>VLOOKUP($Q448,[1]sistem!$I$3:$N$10,6,FALSE)</f>
        <v>2</v>
      </c>
      <c r="AI448" s="2">
        <v>2</v>
      </c>
      <c r="AJ448" s="2">
        <f t="shared" si="149"/>
        <v>4</v>
      </c>
      <c r="AK448" s="2">
        <f>VLOOKUP($AZ448,[1]sistem!$I$18:$K$19,3,FALSE)</f>
        <v>14</v>
      </c>
      <c r="AL448" s="2" t="e">
        <f>AK448*#REF!</f>
        <v>#REF!</v>
      </c>
      <c r="AM448" s="2" t="e">
        <f t="shared" si="150"/>
        <v>#REF!</v>
      </c>
      <c r="AN448" s="2">
        <f t="shared" si="144"/>
        <v>25</v>
      </c>
      <c r="AO448" s="2" t="e">
        <f t="shared" si="151"/>
        <v>#REF!</v>
      </c>
      <c r="AP448" s="2" t="e">
        <f>ROUND(AO448-#REF!,0)</f>
        <v>#REF!</v>
      </c>
      <c r="AQ448" s="2">
        <f>IF(AZ448="s",IF(Q448=0,0,
IF(Q448=1,#REF!*4*4,
IF(Q448=2,0,
IF(Q448=3,#REF!*4*2,
IF(Q448=4,0,
IF(Q448=5,0,
IF(Q448=6,0,
IF(Q448=7,0)))))))),
IF(AZ448="t",
IF(Q448=0,0,
IF(Q448=1,#REF!*4*4*0.8,
IF(Q448=2,0,
IF(Q448=3,#REF!*4*2*0.8,
IF(Q448=4,0,
IF(Q448=5,0,
IF(Q448=6,0,
IF(Q448=7,0))))))))))</f>
        <v>0</v>
      </c>
      <c r="AR448" s="2" t="e">
        <f>IF(AZ448="s",
IF(Q448=0,0,
IF(Q448=1,0,
IF(Q448=2,#REF!*4*2,
IF(Q448=3,#REF!*4,
IF(Q448=4,#REF!*4,
IF(Q448=5,0,
IF(Q448=6,0,
IF(Q448=7,#REF!*4)))))))),
IF(AZ448="t",
IF(Q448=0,0,
IF(Q448=1,0,
IF(Q448=2,#REF!*4*2*0.8,
IF(Q448=3,#REF!*4*0.8,
IF(Q448=4,#REF!*4*0.8,
IF(Q448=5,0,
IF(Q448=6,0,
IF(Q448=7,#REF!*4))))))))))</f>
        <v>#REF!</v>
      </c>
      <c r="AS448" s="2" t="e">
        <f>IF(AZ448="s",
IF(Q448=0,0,
IF(Q448=1,#REF!*2,
IF(Q448=2,#REF!*2,
IF(Q448=3,#REF!*2,
IF(Q448=4,#REF!*2,
IF(Q448=5,#REF!*2,
IF(Q448=6,#REF!*2,
IF(Q448=7,#REF!*2)))))))),
IF(AZ448="t",
IF(Q448=0,#REF!*2*0.8,
IF(Q448=1,#REF!*2*0.8,
IF(Q448=2,#REF!*2*0.8,
IF(Q448=3,#REF!*2*0.8,
IF(Q448=4,#REF!*2*0.8,
IF(Q448=5,#REF!*2*0.8,
IF(Q448=6,#REF!*1*0.8,
IF(Q448=7,#REF!*2))))))))))</f>
        <v>#REF!</v>
      </c>
      <c r="AT448" s="2" t="e">
        <f t="shared" si="152"/>
        <v>#REF!</v>
      </c>
      <c r="AU448" s="2" t="e">
        <f>IF(AZ448="s",
IF(Q448=0,0,
IF(Q448=1,(14-2)*(#REF!+#REF!)/4*4,
IF(Q448=2,(14-2)*(#REF!+#REF!)/4*2,
IF(Q448=3,(14-2)*(#REF!+#REF!)/4*3,
IF(Q448=4,(14-2)*(#REF!+#REF!)/4,
IF(Q448=5,(14-2)*#REF!/4,
IF(Q448=6,0,
IF(Q448=7,(14)*#REF!)))))))),
IF(AZ448="t",
IF(Q448=0,0,
IF(Q448=1,(11-2)*(#REF!+#REF!)/4*4,
IF(Q448=2,(11-2)*(#REF!+#REF!)/4*2,
IF(Q448=3,(11-2)*(#REF!+#REF!)/4*3,
IF(Q448=4,(11-2)*(#REF!+#REF!)/4,
IF(Q448=5,(11-2)*#REF!/4,
IF(Q448=6,0,
IF(Q448=7,(11)*#REF!))))))))))</f>
        <v>#REF!</v>
      </c>
      <c r="AV448" s="2" t="e">
        <f t="shared" si="153"/>
        <v>#REF!</v>
      </c>
      <c r="AW448" s="2">
        <f t="shared" si="154"/>
        <v>8</v>
      </c>
      <c r="AX448" s="2">
        <f t="shared" si="155"/>
        <v>4</v>
      </c>
      <c r="AY448" s="2" t="e">
        <f t="shared" si="156"/>
        <v>#REF!</v>
      </c>
      <c r="AZ448" s="2" t="s">
        <v>63</v>
      </c>
      <c r="BA448" s="2" t="e">
        <f>IF(BG448="A",0,IF(AZ448="s",14*#REF!,IF(AZ448="T",11*#REF!,"HATA")))</f>
        <v>#REF!</v>
      </c>
      <c r="BB448" s="2" t="e">
        <f t="shared" si="157"/>
        <v>#REF!</v>
      </c>
      <c r="BC448" s="2" t="e">
        <f t="shared" si="158"/>
        <v>#REF!</v>
      </c>
      <c r="BD448" s="2" t="e">
        <f>IF(BC448-#REF!=0,"DOĞRU","YANLIŞ")</f>
        <v>#REF!</v>
      </c>
      <c r="BE448" s="2" t="e">
        <f>#REF!-BC448</f>
        <v>#REF!</v>
      </c>
      <c r="BF448" s="2">
        <v>0</v>
      </c>
      <c r="BH448" s="2">
        <v>0</v>
      </c>
      <c r="BJ448" s="2">
        <v>4</v>
      </c>
      <c r="BL448" s="7" t="e">
        <f>#REF!*14</f>
        <v>#REF!</v>
      </c>
      <c r="BM448" s="9"/>
      <c r="BN448" s="8"/>
      <c r="BO448" s="13"/>
      <c r="BP448" s="13"/>
      <c r="BQ448" s="13"/>
      <c r="BR448" s="13"/>
      <c r="BS448" s="13"/>
      <c r="BT448" s="10"/>
      <c r="BU448" s="11"/>
      <c r="BV448" s="12"/>
      <c r="CC448" s="41"/>
      <c r="CD448" s="41"/>
      <c r="CE448" s="41"/>
      <c r="CF448" s="42"/>
      <c r="CG448" s="42"/>
      <c r="CH448" s="42"/>
      <c r="CI448" s="42"/>
      <c r="CJ448" s="42"/>
      <c r="CK448" s="42"/>
    </row>
    <row r="449" spans="1:89" hidden="1" x14ac:dyDescent="0.25">
      <c r="A449" s="2" t="s">
        <v>104</v>
      </c>
      <c r="B449" s="2" t="s">
        <v>105</v>
      </c>
      <c r="C449" s="2" t="s">
        <v>105</v>
      </c>
      <c r="D449" s="4" t="s">
        <v>60</v>
      </c>
      <c r="E449" s="4" t="s">
        <v>60</v>
      </c>
      <c r="F449" s="5" t="e">
        <f>IF(AZ449="S",
IF(#REF!+BH449=2012,
IF(#REF!=1,"12-13/1",
IF(#REF!=2,"12-13/2",
IF(#REF!=3,"13-14/1",
IF(#REF!=4,"13-14/2","Hata1")))),
IF(#REF!+BH449=2013,
IF(#REF!=1,"13-14/1",
IF(#REF!=2,"13-14/2",
IF(#REF!=3,"14-15/1",
IF(#REF!=4,"14-15/2","Hata2")))),
IF(#REF!+BH449=2014,
IF(#REF!=1,"14-15/1",
IF(#REF!=2,"14-15/2",
IF(#REF!=3,"15-16/1",
IF(#REF!=4,"15-16/2","Hata3")))),
IF(#REF!+BH449=2015,
IF(#REF!=1,"15-16/1",
IF(#REF!=2,"15-16/2",
IF(#REF!=3,"16-17/1",
IF(#REF!=4,"16-17/2","Hata4")))),
IF(#REF!+BH449=2016,
IF(#REF!=1,"16-17/1",
IF(#REF!=2,"16-17/2",
IF(#REF!=3,"17-18/1",
IF(#REF!=4,"17-18/2","Hata5")))),
IF(#REF!+BH449=2017,
IF(#REF!=1,"17-18/1",
IF(#REF!=2,"17-18/2",
IF(#REF!=3,"18-19/1",
IF(#REF!=4,"18-19/2","Hata6")))),
IF(#REF!+BH449=2018,
IF(#REF!=1,"18-19/1",
IF(#REF!=2,"18-19/2",
IF(#REF!=3,"19-20/1",
IF(#REF!=4,"19-20/2","Hata7")))),
IF(#REF!+BH449=2019,
IF(#REF!=1,"19-20/1",
IF(#REF!=2,"19-20/2",
IF(#REF!=3,"20-21/1",
IF(#REF!=4,"20-21/2","Hata8")))),
IF(#REF!+BH449=2020,
IF(#REF!=1,"20-21/1",
IF(#REF!=2,"20-21/2",
IF(#REF!=3,"21-22/1",
IF(#REF!=4,"21-22/2","Hata9")))),
IF(#REF!+BH449=2021,
IF(#REF!=1,"21-22/1",
IF(#REF!=2,"21-22/2",
IF(#REF!=3,"22-23/1",
IF(#REF!=4,"22-23/2","Hata10")))),
IF(#REF!+BH449=2022,
IF(#REF!=1,"22-23/1",
IF(#REF!=2,"22-23/2",
IF(#REF!=3,"23-24/1",
IF(#REF!=4,"23-24/2","Hata11")))),
IF(#REF!+BH449=2023,
IF(#REF!=1,"23-24/1",
IF(#REF!=2,"23-24/2",
IF(#REF!=3,"24-25/1",
IF(#REF!=4,"24-25/2","Hata12")))),
)))))))))))),
IF(AZ449="T",
IF(#REF!+BH449=2012,
IF(#REF!=1,"12-13/1",
IF(#REF!=2,"12-13/2",
IF(#REF!=3,"12-13/3",
IF(#REF!=4,"13-14/1",
IF(#REF!=5,"13-14/2",
IF(#REF!=6,"13-14/3","Hata1")))))),
IF(#REF!+BH449=2013,
IF(#REF!=1,"13-14/1",
IF(#REF!=2,"13-14/2",
IF(#REF!=3,"13-14/3",
IF(#REF!=4,"14-15/1",
IF(#REF!=5,"14-15/2",
IF(#REF!=6,"14-15/3","Hata2")))))),
IF(#REF!+BH449=2014,
IF(#REF!=1,"14-15/1",
IF(#REF!=2,"14-15/2",
IF(#REF!=3,"14-15/3",
IF(#REF!=4,"15-16/1",
IF(#REF!=5,"15-16/2",
IF(#REF!=6,"15-16/3","Hata3")))))),
IF(AND(#REF!+#REF!&gt;2014,#REF!+#REF!&lt;2015,BH449=1),
IF(#REF!=0.1,"14-15/0.1",
IF(#REF!=0.2,"14-15/0.2",
IF(#REF!=0.3,"14-15/0.3","Hata4"))),
IF(#REF!+BH449=2015,
IF(#REF!=1,"15-16/1",
IF(#REF!=2,"15-16/2",
IF(#REF!=3,"15-16/3",
IF(#REF!=4,"16-17/1",
IF(#REF!=5,"16-17/2",
IF(#REF!=6,"16-17/3","Hata5")))))),
IF(#REF!+BH449=2016,
IF(#REF!=1,"16-17/1",
IF(#REF!=2,"16-17/2",
IF(#REF!=3,"16-17/3",
IF(#REF!=4,"17-18/1",
IF(#REF!=5,"17-18/2",
IF(#REF!=6,"17-18/3","Hata6")))))),
IF(#REF!+BH449=2017,
IF(#REF!=1,"17-18/1",
IF(#REF!=2,"17-18/2",
IF(#REF!=3,"17-18/3",
IF(#REF!=4,"18-19/1",
IF(#REF!=5,"18-19/2",
IF(#REF!=6,"18-19/3","Hata7")))))),
IF(#REF!+BH449=2018,
IF(#REF!=1,"18-19/1",
IF(#REF!=2,"18-19/2",
IF(#REF!=3,"18-19/3",
IF(#REF!=4,"19-20/1",
IF(#REF!=5," 19-20/2",
IF(#REF!=6,"19-20/3","Hata8")))))),
IF(#REF!+BH449=2019,
IF(#REF!=1,"19-20/1",
IF(#REF!=2,"19-20/2",
IF(#REF!=3,"19-20/3",
IF(#REF!=4,"20-21/1",
IF(#REF!=5,"20-21/2",
IF(#REF!=6,"20-21/3","Hata9")))))),
IF(#REF!+BH449=2020,
IF(#REF!=1,"20-21/1",
IF(#REF!=2,"20-21/2",
IF(#REF!=3,"20-21/3",
IF(#REF!=4,"21-22/1",
IF(#REF!=5,"21-22/2",
IF(#REF!=6,"21-22/3","Hata10")))))),
IF(#REF!+BH449=2021,
IF(#REF!=1,"21-22/1",
IF(#REF!=2,"21-22/2",
IF(#REF!=3,"21-22/3",
IF(#REF!=4,"22-23/1",
IF(#REF!=5,"22-23/2",
IF(#REF!=6,"22-23/3","Hata11")))))),
IF(#REF!+BH449=2022,
IF(#REF!=1,"22-23/1",
IF(#REF!=2,"22-23/2",
IF(#REF!=3,"22-23/3",
IF(#REF!=4,"23-24/1",
IF(#REF!=5,"23-24/2",
IF(#REF!=6,"23-24/3","Hata12")))))),
IF(#REF!+BH449=2023,
IF(#REF!=1,"23-24/1",
IF(#REF!=2,"23-24/2",
IF(#REF!=3,"23-24/3",
IF(#REF!=4,"24-25/1",
IF(#REF!=5,"24-25/2",
IF(#REF!=6,"24-25/3","Hata13")))))),
))))))))))))))
)</f>
        <v>#REF!</v>
      </c>
      <c r="G449" s="4"/>
      <c r="H449" s="2" t="s">
        <v>162</v>
      </c>
      <c r="I449" s="2">
        <v>54713</v>
      </c>
      <c r="J449" s="2" t="s">
        <v>62</v>
      </c>
      <c r="O449" s="2" t="s">
        <v>108</v>
      </c>
      <c r="P449" s="2" t="s">
        <v>109</v>
      </c>
      <c r="Q449" s="5">
        <v>7</v>
      </c>
      <c r="R449" s="2">
        <f>VLOOKUP($Q449,[1]sistem!$I$3:$L$10,2,FALSE)</f>
        <v>0</v>
      </c>
      <c r="S449" s="2">
        <f>VLOOKUP($Q449,[1]sistem!$I$3:$L$10,3,FALSE)</f>
        <v>1</v>
      </c>
      <c r="T449" s="2">
        <f>VLOOKUP($Q449,[1]sistem!$I$3:$L$10,4,FALSE)</f>
        <v>1</v>
      </c>
      <c r="U449" s="2" t="e">
        <f>VLOOKUP($AZ449,[1]sistem!$I$13:$L$14,2,FALSE)*#REF!</f>
        <v>#REF!</v>
      </c>
      <c r="V449" s="2" t="e">
        <f>VLOOKUP($AZ449,[1]sistem!$I$13:$L$14,3,FALSE)*#REF!</f>
        <v>#REF!</v>
      </c>
      <c r="W449" s="2" t="e">
        <f>VLOOKUP($AZ449,[1]sistem!$I$13:$L$14,4,FALSE)*#REF!</f>
        <v>#REF!</v>
      </c>
      <c r="X449" s="2" t="e">
        <f t="shared" si="145"/>
        <v>#REF!</v>
      </c>
      <c r="Y449" s="2" t="e">
        <f t="shared" si="146"/>
        <v>#REF!</v>
      </c>
      <c r="Z449" s="2" t="e">
        <f t="shared" si="147"/>
        <v>#REF!</v>
      </c>
      <c r="AA449" s="2" t="e">
        <f t="shared" si="148"/>
        <v>#REF!</v>
      </c>
      <c r="AB449" s="2">
        <f>VLOOKUP(AZ449,[1]sistem!$I$18:$J$19,2,FALSE)</f>
        <v>14</v>
      </c>
      <c r="AC449" s="2">
        <v>0.25</v>
      </c>
      <c r="AD449" s="2">
        <f>VLOOKUP($Q449,[1]sistem!$I$3:$M$10,5,FALSE)</f>
        <v>1</v>
      </c>
      <c r="AG449" s="2" t="e">
        <f>(#REF!+#REF!)*AB449</f>
        <v>#REF!</v>
      </c>
      <c r="AH449" s="2">
        <f>VLOOKUP($Q449,[1]sistem!$I$3:$N$10,6,FALSE)</f>
        <v>2</v>
      </c>
      <c r="AI449" s="2">
        <v>2</v>
      </c>
      <c r="AJ449" s="2">
        <f t="shared" si="149"/>
        <v>4</v>
      </c>
      <c r="AK449" s="2">
        <f>VLOOKUP($AZ449,[1]sistem!$I$18:$K$19,3,FALSE)</f>
        <v>14</v>
      </c>
      <c r="AL449" s="2" t="e">
        <f>AK449*#REF!</f>
        <v>#REF!</v>
      </c>
      <c r="AM449" s="2" t="e">
        <f t="shared" si="150"/>
        <v>#REF!</v>
      </c>
      <c r="AN449" s="2">
        <f t="shared" si="144"/>
        <v>25</v>
      </c>
      <c r="AO449" s="2" t="e">
        <f t="shared" si="151"/>
        <v>#REF!</v>
      </c>
      <c r="AP449" s="2" t="e">
        <f>ROUND(AO449-#REF!,0)</f>
        <v>#REF!</v>
      </c>
      <c r="AQ449" s="2">
        <f>IF(AZ449="s",IF(Q449=0,0,
IF(Q449=1,#REF!*4*4,
IF(Q449=2,0,
IF(Q449=3,#REF!*4*2,
IF(Q449=4,0,
IF(Q449=5,0,
IF(Q449=6,0,
IF(Q449=7,0)))))))),
IF(AZ449="t",
IF(Q449=0,0,
IF(Q449=1,#REF!*4*4*0.8,
IF(Q449=2,0,
IF(Q449=3,#REF!*4*2*0.8,
IF(Q449=4,0,
IF(Q449=5,0,
IF(Q449=6,0,
IF(Q449=7,0))))))))))</f>
        <v>0</v>
      </c>
      <c r="AR449" s="2" t="e">
        <f>IF(AZ449="s",
IF(Q449=0,0,
IF(Q449=1,0,
IF(Q449=2,#REF!*4*2,
IF(Q449=3,#REF!*4,
IF(Q449=4,#REF!*4,
IF(Q449=5,0,
IF(Q449=6,0,
IF(Q449=7,#REF!*4)))))))),
IF(AZ449="t",
IF(Q449=0,0,
IF(Q449=1,0,
IF(Q449=2,#REF!*4*2*0.8,
IF(Q449=3,#REF!*4*0.8,
IF(Q449=4,#REF!*4*0.8,
IF(Q449=5,0,
IF(Q449=6,0,
IF(Q449=7,#REF!*4))))))))))</f>
        <v>#REF!</v>
      </c>
      <c r="AS449" s="2" t="e">
        <f>IF(AZ449="s",
IF(Q449=0,0,
IF(Q449=1,#REF!*2,
IF(Q449=2,#REF!*2,
IF(Q449=3,#REF!*2,
IF(Q449=4,#REF!*2,
IF(Q449=5,#REF!*2,
IF(Q449=6,#REF!*2,
IF(Q449=7,#REF!*2)))))))),
IF(AZ449="t",
IF(Q449=0,#REF!*2*0.8,
IF(Q449=1,#REF!*2*0.8,
IF(Q449=2,#REF!*2*0.8,
IF(Q449=3,#REF!*2*0.8,
IF(Q449=4,#REF!*2*0.8,
IF(Q449=5,#REF!*2*0.8,
IF(Q449=6,#REF!*1*0.8,
IF(Q449=7,#REF!*2))))))))))</f>
        <v>#REF!</v>
      </c>
      <c r="AT449" s="2" t="e">
        <f t="shared" si="152"/>
        <v>#REF!</v>
      </c>
      <c r="AU449" s="2" t="e">
        <f>IF(AZ449="s",
IF(Q449=0,0,
IF(Q449=1,(14-2)*(#REF!+#REF!)/4*4,
IF(Q449=2,(14-2)*(#REF!+#REF!)/4*2,
IF(Q449=3,(14-2)*(#REF!+#REF!)/4*3,
IF(Q449=4,(14-2)*(#REF!+#REF!)/4,
IF(Q449=5,(14-2)*#REF!/4,
IF(Q449=6,0,
IF(Q449=7,(14)*#REF!)))))))),
IF(AZ449="t",
IF(Q449=0,0,
IF(Q449=1,(11-2)*(#REF!+#REF!)/4*4,
IF(Q449=2,(11-2)*(#REF!+#REF!)/4*2,
IF(Q449=3,(11-2)*(#REF!+#REF!)/4*3,
IF(Q449=4,(11-2)*(#REF!+#REF!)/4,
IF(Q449=5,(11-2)*#REF!/4,
IF(Q449=6,0,
IF(Q449=7,(11)*#REF!))))))))))</f>
        <v>#REF!</v>
      </c>
      <c r="AV449" s="2" t="e">
        <f t="shared" si="153"/>
        <v>#REF!</v>
      </c>
      <c r="AW449" s="2">
        <f t="shared" si="154"/>
        <v>8</v>
      </c>
      <c r="AX449" s="2">
        <f t="shared" si="155"/>
        <v>4</v>
      </c>
      <c r="AY449" s="2" t="e">
        <f t="shared" si="156"/>
        <v>#REF!</v>
      </c>
      <c r="AZ449" s="2" t="s">
        <v>63</v>
      </c>
      <c r="BA449" s="2">
        <f>IF(BG449="A",0,IF(AZ449="s",14*#REF!,IF(AZ449="T",11*#REF!,"HATA")))</f>
        <v>0</v>
      </c>
      <c r="BB449" s="2" t="e">
        <f t="shared" si="157"/>
        <v>#REF!</v>
      </c>
      <c r="BC449" s="2" t="e">
        <f t="shared" si="158"/>
        <v>#REF!</v>
      </c>
      <c r="BD449" s="2" t="e">
        <f>IF(BC449-#REF!=0,"DOĞRU","YANLIŞ")</f>
        <v>#REF!</v>
      </c>
      <c r="BE449" s="2" t="e">
        <f>#REF!-BC449</f>
        <v>#REF!</v>
      </c>
      <c r="BF449" s="2">
        <v>0</v>
      </c>
      <c r="BG449" s="2" t="s">
        <v>110</v>
      </c>
      <c r="BH449" s="2">
        <v>0</v>
      </c>
      <c r="BJ449" s="2">
        <v>7</v>
      </c>
      <c r="BL449" s="7" t="e">
        <f>#REF!*14</f>
        <v>#REF!</v>
      </c>
      <c r="BM449" s="9"/>
      <c r="BN449" s="8"/>
      <c r="BO449" s="13"/>
      <c r="BP449" s="13"/>
      <c r="BQ449" s="13"/>
      <c r="BR449" s="13"/>
      <c r="BS449" s="13"/>
      <c r="BT449" s="10"/>
      <c r="BU449" s="11"/>
      <c r="BV449" s="12"/>
      <c r="CC449" s="41"/>
      <c r="CD449" s="41"/>
      <c r="CE449" s="41"/>
      <c r="CF449" s="42"/>
      <c r="CG449" s="42"/>
      <c r="CH449" s="42"/>
      <c r="CI449" s="42"/>
      <c r="CJ449" s="42"/>
      <c r="CK449" s="42"/>
    </row>
    <row r="450" spans="1:89" hidden="1" x14ac:dyDescent="0.25">
      <c r="A450" s="2" t="s">
        <v>245</v>
      </c>
      <c r="B450" s="2" t="s">
        <v>246</v>
      </c>
      <c r="C450" s="2" t="s">
        <v>246</v>
      </c>
      <c r="D450" s="4" t="s">
        <v>60</v>
      </c>
      <c r="E450" s="4" t="s">
        <v>60</v>
      </c>
      <c r="F450" s="5" t="e">
        <f>IF(AZ450="S",
IF(#REF!+BH450=2012,
IF(#REF!=1,"12-13/1",
IF(#REF!=2,"12-13/2",
IF(#REF!=3,"13-14/1",
IF(#REF!=4,"13-14/2","Hata1")))),
IF(#REF!+BH450=2013,
IF(#REF!=1,"13-14/1",
IF(#REF!=2,"13-14/2",
IF(#REF!=3,"14-15/1",
IF(#REF!=4,"14-15/2","Hata2")))),
IF(#REF!+BH450=2014,
IF(#REF!=1,"14-15/1",
IF(#REF!=2,"14-15/2",
IF(#REF!=3,"15-16/1",
IF(#REF!=4,"15-16/2","Hata3")))),
IF(#REF!+BH450=2015,
IF(#REF!=1,"15-16/1",
IF(#REF!=2,"15-16/2",
IF(#REF!=3,"16-17/1",
IF(#REF!=4,"16-17/2","Hata4")))),
IF(#REF!+BH450=2016,
IF(#REF!=1,"16-17/1",
IF(#REF!=2,"16-17/2",
IF(#REF!=3,"17-18/1",
IF(#REF!=4,"17-18/2","Hata5")))),
IF(#REF!+BH450=2017,
IF(#REF!=1,"17-18/1",
IF(#REF!=2,"17-18/2",
IF(#REF!=3,"18-19/1",
IF(#REF!=4,"18-19/2","Hata6")))),
IF(#REF!+BH450=2018,
IF(#REF!=1,"18-19/1",
IF(#REF!=2,"18-19/2",
IF(#REF!=3,"19-20/1",
IF(#REF!=4,"19-20/2","Hata7")))),
IF(#REF!+BH450=2019,
IF(#REF!=1,"19-20/1",
IF(#REF!=2,"19-20/2",
IF(#REF!=3,"20-21/1",
IF(#REF!=4,"20-21/2","Hata8")))),
IF(#REF!+BH450=2020,
IF(#REF!=1,"20-21/1",
IF(#REF!=2,"20-21/2",
IF(#REF!=3,"21-22/1",
IF(#REF!=4,"21-22/2","Hata9")))),
IF(#REF!+BH450=2021,
IF(#REF!=1,"21-22/1",
IF(#REF!=2,"21-22/2",
IF(#REF!=3,"22-23/1",
IF(#REF!=4,"22-23/2","Hata10")))),
IF(#REF!+BH450=2022,
IF(#REF!=1,"22-23/1",
IF(#REF!=2,"22-23/2",
IF(#REF!=3,"23-24/1",
IF(#REF!=4,"23-24/2","Hata11")))),
IF(#REF!+BH450=2023,
IF(#REF!=1,"23-24/1",
IF(#REF!=2,"23-24/2",
IF(#REF!=3,"24-25/1",
IF(#REF!=4,"24-25/2","Hata12")))),
)))))))))))),
IF(AZ450="T",
IF(#REF!+BH450=2012,
IF(#REF!=1,"12-13/1",
IF(#REF!=2,"12-13/2",
IF(#REF!=3,"12-13/3",
IF(#REF!=4,"13-14/1",
IF(#REF!=5,"13-14/2",
IF(#REF!=6,"13-14/3","Hata1")))))),
IF(#REF!+BH450=2013,
IF(#REF!=1,"13-14/1",
IF(#REF!=2,"13-14/2",
IF(#REF!=3,"13-14/3",
IF(#REF!=4,"14-15/1",
IF(#REF!=5,"14-15/2",
IF(#REF!=6,"14-15/3","Hata2")))))),
IF(#REF!+BH450=2014,
IF(#REF!=1,"14-15/1",
IF(#REF!=2,"14-15/2",
IF(#REF!=3,"14-15/3",
IF(#REF!=4,"15-16/1",
IF(#REF!=5,"15-16/2",
IF(#REF!=6,"15-16/3","Hata3")))))),
IF(AND(#REF!+#REF!&gt;2014,#REF!+#REF!&lt;2015,BH450=1),
IF(#REF!=0.1,"14-15/0.1",
IF(#REF!=0.2,"14-15/0.2",
IF(#REF!=0.3,"14-15/0.3","Hata4"))),
IF(#REF!+BH450=2015,
IF(#REF!=1,"15-16/1",
IF(#REF!=2,"15-16/2",
IF(#REF!=3,"15-16/3",
IF(#REF!=4,"16-17/1",
IF(#REF!=5,"16-17/2",
IF(#REF!=6,"16-17/3","Hata5")))))),
IF(#REF!+BH450=2016,
IF(#REF!=1,"16-17/1",
IF(#REF!=2,"16-17/2",
IF(#REF!=3,"16-17/3",
IF(#REF!=4,"17-18/1",
IF(#REF!=5,"17-18/2",
IF(#REF!=6,"17-18/3","Hata6")))))),
IF(#REF!+BH450=2017,
IF(#REF!=1,"17-18/1",
IF(#REF!=2,"17-18/2",
IF(#REF!=3,"17-18/3",
IF(#REF!=4,"18-19/1",
IF(#REF!=5,"18-19/2",
IF(#REF!=6,"18-19/3","Hata7")))))),
IF(#REF!+BH450=2018,
IF(#REF!=1,"18-19/1",
IF(#REF!=2,"18-19/2",
IF(#REF!=3,"18-19/3",
IF(#REF!=4,"19-20/1",
IF(#REF!=5," 19-20/2",
IF(#REF!=6,"19-20/3","Hata8")))))),
IF(#REF!+BH450=2019,
IF(#REF!=1,"19-20/1",
IF(#REF!=2,"19-20/2",
IF(#REF!=3,"19-20/3",
IF(#REF!=4,"20-21/1",
IF(#REF!=5,"20-21/2",
IF(#REF!=6,"20-21/3","Hata9")))))),
IF(#REF!+BH450=2020,
IF(#REF!=1,"20-21/1",
IF(#REF!=2,"20-21/2",
IF(#REF!=3,"20-21/3",
IF(#REF!=4,"21-22/1",
IF(#REF!=5,"21-22/2",
IF(#REF!=6,"21-22/3","Hata10")))))),
IF(#REF!+BH450=2021,
IF(#REF!=1,"21-22/1",
IF(#REF!=2,"21-22/2",
IF(#REF!=3,"21-22/3",
IF(#REF!=4,"22-23/1",
IF(#REF!=5,"22-23/2",
IF(#REF!=6,"22-23/3","Hata11")))))),
IF(#REF!+BH450=2022,
IF(#REF!=1,"22-23/1",
IF(#REF!=2,"22-23/2",
IF(#REF!=3,"22-23/3",
IF(#REF!=4,"23-24/1",
IF(#REF!=5,"23-24/2",
IF(#REF!=6,"23-24/3","Hata12")))))),
IF(#REF!+BH450=2023,
IF(#REF!=1,"23-24/1",
IF(#REF!=2,"23-24/2",
IF(#REF!=3,"23-24/3",
IF(#REF!=4,"24-25/1",
IF(#REF!=5,"24-25/2",
IF(#REF!=6,"24-25/3","Hata13")))))),
))))))))))))))
)</f>
        <v>#REF!</v>
      </c>
      <c r="G450" s="4"/>
      <c r="H450" s="2" t="s">
        <v>162</v>
      </c>
      <c r="I450" s="2">
        <v>54713</v>
      </c>
      <c r="J450" s="2" t="s">
        <v>62</v>
      </c>
      <c r="L450" s="2">
        <v>4358</v>
      </c>
      <c r="Q450" s="5">
        <v>0</v>
      </c>
      <c r="R450" s="2">
        <f>VLOOKUP($Q450,[1]sistem!$I$3:$L$10,2,FALSE)</f>
        <v>0</v>
      </c>
      <c r="S450" s="2">
        <f>VLOOKUP($Q450,[1]sistem!$I$3:$L$10,3,FALSE)</f>
        <v>0</v>
      </c>
      <c r="T450" s="2">
        <f>VLOOKUP($Q450,[1]sistem!$I$3:$L$10,4,FALSE)</f>
        <v>0</v>
      </c>
      <c r="U450" s="2" t="e">
        <f>VLOOKUP($AZ450,[1]sistem!$I$13:$L$14,2,FALSE)*#REF!</f>
        <v>#REF!</v>
      </c>
      <c r="V450" s="2" t="e">
        <f>VLOOKUP($AZ450,[1]sistem!$I$13:$L$14,3,FALSE)*#REF!</f>
        <v>#REF!</v>
      </c>
      <c r="W450" s="2" t="e">
        <f>VLOOKUP($AZ450,[1]sistem!$I$13:$L$14,4,FALSE)*#REF!</f>
        <v>#REF!</v>
      </c>
      <c r="X450" s="2" t="e">
        <f t="shared" si="145"/>
        <v>#REF!</v>
      </c>
      <c r="Y450" s="2" t="e">
        <f t="shared" si="146"/>
        <v>#REF!</v>
      </c>
      <c r="Z450" s="2" t="e">
        <f t="shared" si="147"/>
        <v>#REF!</v>
      </c>
      <c r="AA450" s="2" t="e">
        <f t="shared" si="148"/>
        <v>#REF!</v>
      </c>
      <c r="AB450" s="2">
        <f>VLOOKUP(AZ450,[1]sistem!$I$18:$J$19,2,FALSE)</f>
        <v>11</v>
      </c>
      <c r="AC450" s="2">
        <v>0.25</v>
      </c>
      <c r="AD450" s="2">
        <f>VLOOKUP($Q450,[1]sistem!$I$3:$M$10,5,FALSE)</f>
        <v>0</v>
      </c>
      <c r="AG450" s="2" t="e">
        <f>(#REF!+#REF!)*AB450</f>
        <v>#REF!</v>
      </c>
      <c r="AH450" s="2">
        <f>VLOOKUP($Q450,[1]sistem!$I$3:$N$10,6,FALSE)</f>
        <v>0</v>
      </c>
      <c r="AI450" s="2">
        <v>2</v>
      </c>
      <c r="AJ450" s="2">
        <f t="shared" si="149"/>
        <v>0</v>
      </c>
      <c r="AK450" s="2">
        <f>VLOOKUP($AZ450,[1]sistem!$I$18:$K$19,3,FALSE)</f>
        <v>11</v>
      </c>
      <c r="AL450" s="2" t="e">
        <f>AK450*#REF!</f>
        <v>#REF!</v>
      </c>
      <c r="AM450" s="2" t="e">
        <f t="shared" si="150"/>
        <v>#REF!</v>
      </c>
      <c r="AN450" s="2">
        <f t="shared" si="144"/>
        <v>25</v>
      </c>
      <c r="AO450" s="2" t="e">
        <f t="shared" si="151"/>
        <v>#REF!</v>
      </c>
      <c r="AP450" s="2" t="e">
        <f>ROUND(AO450-#REF!,0)</f>
        <v>#REF!</v>
      </c>
      <c r="AQ450" s="2">
        <f>IF(AZ450="s",IF(Q450=0,0,
IF(Q450=1,#REF!*4*4,
IF(Q450=2,0,
IF(Q450=3,#REF!*4*2,
IF(Q450=4,0,
IF(Q450=5,0,
IF(Q450=6,0,
IF(Q450=7,0)))))))),
IF(AZ450="t",
IF(Q450=0,0,
IF(Q450=1,#REF!*4*4*0.8,
IF(Q450=2,0,
IF(Q450=3,#REF!*4*2*0.8,
IF(Q450=4,0,
IF(Q450=5,0,
IF(Q450=6,0,
IF(Q450=7,0))))))))))</f>
        <v>0</v>
      </c>
      <c r="AR450" s="2">
        <f>IF(AZ450="s",
IF(Q450=0,0,
IF(Q450=1,0,
IF(Q450=2,#REF!*4*2,
IF(Q450=3,#REF!*4,
IF(Q450=4,#REF!*4,
IF(Q450=5,0,
IF(Q450=6,0,
IF(Q450=7,#REF!*4)))))))),
IF(AZ450="t",
IF(Q450=0,0,
IF(Q450=1,0,
IF(Q450=2,#REF!*4*2*0.8,
IF(Q450=3,#REF!*4*0.8,
IF(Q450=4,#REF!*4*0.8,
IF(Q450=5,0,
IF(Q450=6,0,
IF(Q450=7,#REF!*4))))))))))</f>
        <v>0</v>
      </c>
      <c r="AS450" s="2" t="e">
        <f>IF(AZ450="s",
IF(Q450=0,0,
IF(Q450=1,#REF!*2,
IF(Q450=2,#REF!*2,
IF(Q450=3,#REF!*2,
IF(Q450=4,#REF!*2,
IF(Q450=5,#REF!*2,
IF(Q450=6,#REF!*2,
IF(Q450=7,#REF!*2)))))))),
IF(AZ450="t",
IF(Q450=0,#REF!*2*0.8,
IF(Q450=1,#REF!*2*0.8,
IF(Q450=2,#REF!*2*0.8,
IF(Q450=3,#REF!*2*0.8,
IF(Q450=4,#REF!*2*0.8,
IF(Q450=5,#REF!*2*0.8,
IF(Q450=6,#REF!*1*0.8,
IF(Q450=7,#REF!*2))))))))))</f>
        <v>#REF!</v>
      </c>
      <c r="AT450" s="2" t="e">
        <f t="shared" si="152"/>
        <v>#REF!</v>
      </c>
      <c r="AU450" s="2">
        <f>IF(AZ450="s",
IF(Q450=0,0,
IF(Q450=1,(14-2)*(#REF!+#REF!)/4*4,
IF(Q450=2,(14-2)*(#REF!+#REF!)/4*2,
IF(Q450=3,(14-2)*(#REF!+#REF!)/4*3,
IF(Q450=4,(14-2)*(#REF!+#REF!)/4,
IF(Q450=5,(14-2)*#REF!/4,
IF(Q450=6,0,
IF(Q450=7,(14)*#REF!)))))))),
IF(AZ450="t",
IF(Q450=0,0,
IF(Q450=1,(11-2)*(#REF!+#REF!)/4*4,
IF(Q450=2,(11-2)*(#REF!+#REF!)/4*2,
IF(Q450=3,(11-2)*(#REF!+#REF!)/4*3,
IF(Q450=4,(11-2)*(#REF!+#REF!)/4,
IF(Q450=5,(11-2)*#REF!/4,
IF(Q450=6,0,
IF(Q450=7,(11)*#REF!))))))))))</f>
        <v>0</v>
      </c>
      <c r="AV450" s="2" t="e">
        <f t="shared" si="153"/>
        <v>#REF!</v>
      </c>
      <c r="AW450" s="2">
        <f t="shared" si="154"/>
        <v>0</v>
      </c>
      <c r="AX450" s="2">
        <f t="shared" si="155"/>
        <v>0</v>
      </c>
      <c r="AY450" s="2" t="e">
        <f t="shared" si="156"/>
        <v>#REF!</v>
      </c>
      <c r="AZ450" s="2" t="s">
        <v>81</v>
      </c>
      <c r="BA450" s="2" t="e">
        <f>IF(BG450="A",0,IF(AZ450="s",14*#REF!,IF(AZ450="T",11*#REF!,"HATA")))</f>
        <v>#REF!</v>
      </c>
      <c r="BB450" s="2" t="e">
        <f t="shared" si="157"/>
        <v>#REF!</v>
      </c>
      <c r="BC450" s="2" t="e">
        <f t="shared" si="158"/>
        <v>#REF!</v>
      </c>
      <c r="BD450" s="2" t="e">
        <f>IF(BC450-#REF!=0,"DOĞRU","YANLIŞ")</f>
        <v>#REF!</v>
      </c>
      <c r="BE450" s="2" t="e">
        <f>#REF!-BC450</f>
        <v>#REF!</v>
      </c>
      <c r="BF450" s="2">
        <v>0</v>
      </c>
      <c r="BH450" s="2">
        <v>0</v>
      </c>
      <c r="BJ450" s="2">
        <v>0</v>
      </c>
      <c r="BL450" s="7" t="e">
        <f>#REF!*14</f>
        <v>#REF!</v>
      </c>
      <c r="BM450" s="9"/>
      <c r="BN450" s="8"/>
      <c r="BO450" s="13"/>
      <c r="BP450" s="13"/>
      <c r="BQ450" s="13"/>
      <c r="BR450" s="13"/>
      <c r="BS450" s="13"/>
      <c r="BT450" s="10"/>
      <c r="BU450" s="11"/>
      <c r="BV450" s="12"/>
      <c r="CC450" s="41"/>
      <c r="CD450" s="41"/>
      <c r="CE450" s="41"/>
      <c r="CF450" s="42"/>
      <c r="CG450" s="42"/>
      <c r="CH450" s="42"/>
      <c r="CI450" s="42"/>
      <c r="CJ450" s="42"/>
      <c r="CK450" s="42"/>
    </row>
    <row r="451" spans="1:89" hidden="1" x14ac:dyDescent="0.25">
      <c r="A451" s="54" t="s">
        <v>440</v>
      </c>
      <c r="B451" s="54" t="s">
        <v>438</v>
      </c>
      <c r="C451" s="2" t="s">
        <v>438</v>
      </c>
      <c r="D451" s="4" t="s">
        <v>171</v>
      </c>
      <c r="E451" s="4">
        <v>3</v>
      </c>
      <c r="F451" s="5" t="e">
        <f>IF(AZ451="S",
IF(#REF!+BH451=2012,
IF(#REF!=1,"12-13/1",
IF(#REF!=2,"12-13/2",
IF(#REF!=3,"13-14/1",
IF(#REF!=4,"13-14/2","Hata1")))),
IF(#REF!+BH451=2013,
IF(#REF!=1,"13-14/1",
IF(#REF!=2,"13-14/2",
IF(#REF!=3,"14-15/1",
IF(#REF!=4,"14-15/2","Hata2")))),
IF(#REF!+BH451=2014,
IF(#REF!=1,"14-15/1",
IF(#REF!=2,"14-15/2",
IF(#REF!=3,"15-16/1",
IF(#REF!=4,"15-16/2","Hata3")))),
IF(#REF!+BH451=2015,
IF(#REF!=1,"15-16/1",
IF(#REF!=2,"15-16/2",
IF(#REF!=3,"16-17/1",
IF(#REF!=4,"16-17/2","Hata4")))),
IF(#REF!+BH451=2016,
IF(#REF!=1,"16-17/1",
IF(#REF!=2,"16-17/2",
IF(#REF!=3,"17-18/1",
IF(#REF!=4,"17-18/2","Hata5")))),
IF(#REF!+BH451=2017,
IF(#REF!=1,"17-18/1",
IF(#REF!=2,"17-18/2",
IF(#REF!=3,"18-19/1",
IF(#REF!=4,"18-19/2","Hata6")))),
IF(#REF!+BH451=2018,
IF(#REF!=1,"18-19/1",
IF(#REF!=2,"18-19/2",
IF(#REF!=3,"19-20/1",
IF(#REF!=4,"19-20/2","Hata7")))),
IF(#REF!+BH451=2019,
IF(#REF!=1,"19-20/1",
IF(#REF!=2,"19-20/2",
IF(#REF!=3,"20-21/1",
IF(#REF!=4,"20-21/2","Hata8")))),
IF(#REF!+BH451=2020,
IF(#REF!=1,"20-21/1",
IF(#REF!=2,"20-21/2",
IF(#REF!=3,"21-22/1",
IF(#REF!=4,"21-22/2","Hata9")))),
IF(#REF!+BH451=2021,
IF(#REF!=1,"21-22/1",
IF(#REF!=2,"21-22/2",
IF(#REF!=3,"22-23/1",
IF(#REF!=4,"22-23/2","Hata10")))),
IF(#REF!+BH451=2022,
IF(#REF!=1,"22-23/1",
IF(#REF!=2,"22-23/2",
IF(#REF!=3,"23-24/1",
IF(#REF!=4,"23-24/2","Hata11")))),
IF(#REF!+BH451=2023,
IF(#REF!=1,"23-24/1",
IF(#REF!=2,"23-24/2",
IF(#REF!=3,"24-25/1",
IF(#REF!=4,"24-25/2","Hata12")))),
)))))))))))),
IF(AZ451="T",
IF(#REF!+BH451=2012,
IF(#REF!=1,"12-13/1",
IF(#REF!=2,"12-13/2",
IF(#REF!=3,"12-13/3",
IF(#REF!=4,"13-14/1",
IF(#REF!=5,"13-14/2",
IF(#REF!=6,"13-14/3","Hata1")))))),
IF(#REF!+BH451=2013,
IF(#REF!=1,"13-14/1",
IF(#REF!=2,"13-14/2",
IF(#REF!=3,"13-14/3",
IF(#REF!=4,"14-15/1",
IF(#REF!=5,"14-15/2",
IF(#REF!=6,"14-15/3","Hata2")))))),
IF(#REF!+BH451=2014,
IF(#REF!=1,"14-15/1",
IF(#REF!=2,"14-15/2",
IF(#REF!=3,"14-15/3",
IF(#REF!=4,"15-16/1",
IF(#REF!=5,"15-16/2",
IF(#REF!=6,"15-16/3","Hata3")))))),
IF(AND(#REF!+#REF!&gt;2014,#REF!+#REF!&lt;2015,BH451=1),
IF(#REF!=0.1,"14-15/0.1",
IF(#REF!=0.2,"14-15/0.2",
IF(#REF!=0.3,"14-15/0.3","Hata4"))),
IF(#REF!+BH451=2015,
IF(#REF!=1,"15-16/1",
IF(#REF!=2,"15-16/2",
IF(#REF!=3,"15-16/3",
IF(#REF!=4,"16-17/1",
IF(#REF!=5,"16-17/2",
IF(#REF!=6,"16-17/3","Hata5")))))),
IF(#REF!+BH451=2016,
IF(#REF!=1,"16-17/1",
IF(#REF!=2,"16-17/2",
IF(#REF!=3,"16-17/3",
IF(#REF!=4,"17-18/1",
IF(#REF!=5,"17-18/2",
IF(#REF!=6,"17-18/3","Hata6")))))),
IF(#REF!+BH451=2017,
IF(#REF!=1,"17-18/1",
IF(#REF!=2,"17-18/2",
IF(#REF!=3,"17-18/3",
IF(#REF!=4,"18-19/1",
IF(#REF!=5,"18-19/2",
IF(#REF!=6,"18-19/3","Hata7")))))),
IF(#REF!+BH451=2018,
IF(#REF!=1,"18-19/1",
IF(#REF!=2,"18-19/2",
IF(#REF!=3,"18-19/3",
IF(#REF!=4,"19-20/1",
IF(#REF!=5," 19-20/2",
IF(#REF!=6,"19-20/3","Hata8")))))),
IF(#REF!+BH451=2019,
IF(#REF!=1,"19-20/1",
IF(#REF!=2,"19-20/2",
IF(#REF!=3,"19-20/3",
IF(#REF!=4,"20-21/1",
IF(#REF!=5,"20-21/2",
IF(#REF!=6,"20-21/3","Hata9")))))),
IF(#REF!+BH451=2020,
IF(#REF!=1,"20-21/1",
IF(#REF!=2,"20-21/2",
IF(#REF!=3,"20-21/3",
IF(#REF!=4,"21-22/1",
IF(#REF!=5,"21-22/2",
IF(#REF!=6,"21-22/3","Hata10")))))),
IF(#REF!+BH451=2021,
IF(#REF!=1,"21-22/1",
IF(#REF!=2,"21-22/2",
IF(#REF!=3,"21-22/3",
IF(#REF!=4,"22-23/1",
IF(#REF!=5,"22-23/2",
IF(#REF!=6,"22-23/3","Hata11")))))),
IF(#REF!+BH451=2022,
IF(#REF!=1,"22-23/1",
IF(#REF!=2,"22-23/2",
IF(#REF!=3,"22-23/3",
IF(#REF!=4,"23-24/1",
IF(#REF!=5,"23-24/2",
IF(#REF!=6,"23-24/3","Hata12")))))),
IF(#REF!+BH451=2023,
IF(#REF!=1,"23-24/1",
IF(#REF!=2,"23-24/2",
IF(#REF!=3,"23-24/3",
IF(#REF!=4,"24-25/1",
IF(#REF!=5,"24-25/2",
IF(#REF!=6,"24-25/3","Hata13")))))),
))))))))))))))
)</f>
        <v>#REF!</v>
      </c>
      <c r="G451" s="4"/>
      <c r="H451" s="54" t="s">
        <v>162</v>
      </c>
      <c r="I451" s="2">
        <v>54713</v>
      </c>
      <c r="J451" s="2" t="s">
        <v>62</v>
      </c>
      <c r="O451" s="2" t="s">
        <v>332</v>
      </c>
      <c r="P451" s="2" t="s">
        <v>332</v>
      </c>
      <c r="Q451" s="55">
        <v>7</v>
      </c>
      <c r="R451" s="2">
        <f>VLOOKUP($Q451,[1]sistem!$I$3:$L$10,2,FALSE)</f>
        <v>0</v>
      </c>
      <c r="S451" s="2">
        <f>VLOOKUP($Q451,[1]sistem!$I$3:$L$10,3,FALSE)</f>
        <v>1</v>
      </c>
      <c r="T451" s="2">
        <f>VLOOKUP($Q451,[1]sistem!$I$3:$L$10,4,FALSE)</f>
        <v>1</v>
      </c>
      <c r="U451" s="2" t="e">
        <f>VLOOKUP($AZ451,[1]sistem!$I$13:$L$14,2,FALSE)*#REF!</f>
        <v>#REF!</v>
      </c>
      <c r="V451" s="2" t="e">
        <f>VLOOKUP($AZ451,[1]sistem!$I$13:$L$14,3,FALSE)*#REF!</f>
        <v>#REF!</v>
      </c>
      <c r="W451" s="2" t="e">
        <f>VLOOKUP($AZ451,[1]sistem!$I$13:$L$14,4,FALSE)*#REF!</f>
        <v>#REF!</v>
      </c>
      <c r="X451" s="2" t="e">
        <f t="shared" si="145"/>
        <v>#REF!</v>
      </c>
      <c r="Y451" s="2" t="e">
        <f t="shared" si="146"/>
        <v>#REF!</v>
      </c>
      <c r="Z451" s="2" t="e">
        <f t="shared" si="147"/>
        <v>#REF!</v>
      </c>
      <c r="AA451" s="2" t="e">
        <f t="shared" si="148"/>
        <v>#REF!</v>
      </c>
      <c r="AB451" s="2">
        <f>VLOOKUP(AZ451,[1]sistem!$I$18:$J$19,2,FALSE)</f>
        <v>14</v>
      </c>
      <c r="AC451" s="2">
        <v>0.25</v>
      </c>
      <c r="AD451" s="2">
        <f>VLOOKUP($Q451,[1]sistem!$I$3:$M$10,5,FALSE)</f>
        <v>1</v>
      </c>
      <c r="AE451" s="2">
        <v>4</v>
      </c>
      <c r="AG451" s="2">
        <f>AE451*AK451</f>
        <v>56</v>
      </c>
      <c r="AH451" s="2">
        <f>VLOOKUP($Q451,[1]sistem!$I$3:$N$10,6,FALSE)</f>
        <v>2</v>
      </c>
      <c r="AI451" s="2">
        <v>2</v>
      </c>
      <c r="AJ451" s="2">
        <f t="shared" si="149"/>
        <v>4</v>
      </c>
      <c r="AK451" s="2">
        <f>VLOOKUP($AZ451,[1]sistem!$I$18:$K$19,3,FALSE)</f>
        <v>14</v>
      </c>
      <c r="AL451" s="2" t="e">
        <f>AK451*#REF!</f>
        <v>#REF!</v>
      </c>
      <c r="AM451" s="2" t="e">
        <f t="shared" si="150"/>
        <v>#REF!</v>
      </c>
      <c r="AN451" s="2">
        <f t="shared" si="144"/>
        <v>25</v>
      </c>
      <c r="AO451" s="2" t="e">
        <f t="shared" si="151"/>
        <v>#REF!</v>
      </c>
      <c r="AP451" s="2" t="e">
        <f>ROUND(AO451-#REF!,0)</f>
        <v>#REF!</v>
      </c>
      <c r="AQ451" s="2">
        <f>IF(AZ451="s",IF(Q451=0,0,
IF(Q451=1,#REF!*4*4,
IF(Q451=2,0,
IF(Q451=3,#REF!*4*2,
IF(Q451=4,0,
IF(Q451=5,0,
IF(Q451=6,0,
IF(Q451=7,0)))))))),
IF(AZ451="t",
IF(Q451=0,0,
IF(Q451=1,#REF!*4*4*0.8,
IF(Q451=2,0,
IF(Q451=3,#REF!*4*2*0.8,
IF(Q451=4,0,
IF(Q451=5,0,
IF(Q451=6,0,
IF(Q451=7,0))))))))))</f>
        <v>0</v>
      </c>
      <c r="AR451" s="2" t="e">
        <f>IF(AZ451="s",
IF(Q451=0,0,
IF(Q451=1,0,
IF(Q451=2,#REF!*4*2,
IF(Q451=3,#REF!*4,
IF(Q451=4,#REF!*4,
IF(Q451=5,0,
IF(Q451=6,0,
IF(Q451=7,#REF!*4)))))))),
IF(AZ451="t",
IF(Q451=0,0,
IF(Q451=1,0,
IF(Q451=2,#REF!*4*2*0.8,
IF(Q451=3,#REF!*4*0.8,
IF(Q451=4,#REF!*4*0.8,
IF(Q451=5,0,
IF(Q451=6,0,
IF(Q451=7,#REF!*4))))))))))</f>
        <v>#REF!</v>
      </c>
      <c r="AS451" s="2" t="e">
        <f>IF(AZ451="s",
IF(Q451=0,0,
IF(Q451=1,#REF!*2,
IF(Q451=2,#REF!*2,
IF(Q451=3,#REF!*2,
IF(Q451=4,#REF!*2,
IF(Q451=5,#REF!*2,
IF(Q451=6,#REF!*2,
IF(Q451=7,#REF!*2)))))))),
IF(AZ451="t",
IF(Q451=0,#REF!*2*0.8,
IF(Q451=1,#REF!*2*0.8,
IF(Q451=2,#REF!*2*0.8,
IF(Q451=3,#REF!*2*0.8,
IF(Q451=4,#REF!*2*0.8,
IF(Q451=5,#REF!*2*0.8,
IF(Q451=6,#REF!*1*0.8,
IF(Q451=7,#REF!*2))))))))))</f>
        <v>#REF!</v>
      </c>
      <c r="AT451" s="2" t="e">
        <f t="shared" si="152"/>
        <v>#REF!</v>
      </c>
      <c r="AU451" s="2" t="e">
        <f>IF(AZ451="s",
IF(Q451=0,0,
IF(Q451=1,(14-2)*(#REF!+#REF!)/4*4,
IF(Q451=2,(14-2)*(#REF!+#REF!)/4*2,
IF(Q451=3,(14-2)*(#REF!+#REF!)/4*3,
IF(Q451=4,(14-2)*(#REF!+#REF!)/4,
IF(Q451=5,(14-2)*#REF!/4,
IF(Q451=6,0,
IF(Q451=7,(14)*#REF!)))))))),
IF(AZ451="t",
IF(Q451=0,0,
IF(Q451=1,(11-2)*(#REF!+#REF!)/4*4,
IF(Q451=2,(11-2)*(#REF!+#REF!)/4*2,
IF(Q451=3,(11-2)*(#REF!+#REF!)/4*3,
IF(Q451=4,(11-2)*(#REF!+#REF!)/4,
IF(Q451=5,(11-2)*#REF!/4,
IF(Q451=6,0,
IF(Q451=7,(11)*#REF!))))))))))</f>
        <v>#REF!</v>
      </c>
      <c r="AV451" s="2" t="e">
        <f t="shared" si="153"/>
        <v>#REF!</v>
      </c>
      <c r="AW451" s="2">
        <f t="shared" si="154"/>
        <v>8</v>
      </c>
      <c r="AX451" s="2">
        <f t="shared" si="155"/>
        <v>4</v>
      </c>
      <c r="AY451" s="2" t="e">
        <f t="shared" si="156"/>
        <v>#REF!</v>
      </c>
      <c r="AZ451" s="2" t="s">
        <v>63</v>
      </c>
      <c r="BA451" s="2" t="e">
        <f>IF(BG451="A",0,IF(AZ451="s",14*#REF!,IF(AZ451="T",11*#REF!,"HATA")))</f>
        <v>#REF!</v>
      </c>
      <c r="BB451" s="2" t="e">
        <f t="shared" si="157"/>
        <v>#REF!</v>
      </c>
      <c r="BC451" s="2" t="e">
        <f t="shared" si="158"/>
        <v>#REF!</v>
      </c>
      <c r="BD451" s="2" t="e">
        <f>IF(BC451-#REF!=0,"DOĞRU","YANLIŞ")</f>
        <v>#REF!</v>
      </c>
      <c r="BE451" s="2" t="e">
        <f>#REF!-BC451</f>
        <v>#REF!</v>
      </c>
      <c r="BF451" s="2">
        <v>0</v>
      </c>
      <c r="BH451" s="2">
        <v>0</v>
      </c>
      <c r="BJ451" s="2">
        <v>7</v>
      </c>
      <c r="BL451" s="7" t="e">
        <f>#REF!*14</f>
        <v>#REF!</v>
      </c>
      <c r="BM451" s="9"/>
      <c r="BN451" s="8"/>
      <c r="BO451" s="13"/>
      <c r="BP451" s="13"/>
      <c r="BQ451" s="13"/>
      <c r="BR451" s="13"/>
      <c r="BS451" s="13"/>
      <c r="BT451" s="10"/>
      <c r="BU451" s="11"/>
      <c r="BV451" s="12"/>
      <c r="CC451" s="51"/>
      <c r="CD451" s="51"/>
      <c r="CE451" s="51"/>
      <c r="CF451" s="52"/>
      <c r="CG451" s="52"/>
      <c r="CH451" s="52"/>
      <c r="CI451" s="52"/>
      <c r="CJ451" s="42"/>
      <c r="CK451" s="42"/>
    </row>
    <row r="452" spans="1:89" hidden="1" x14ac:dyDescent="0.25">
      <c r="A452" s="2" t="s">
        <v>293</v>
      </c>
      <c r="B452" s="2" t="s">
        <v>294</v>
      </c>
      <c r="C452" s="2" t="s">
        <v>294</v>
      </c>
      <c r="D452" s="4" t="s">
        <v>60</v>
      </c>
      <c r="E452" s="4" t="s">
        <v>60</v>
      </c>
      <c r="F452" s="5" t="e">
        <f>IF(AZ452="S",
IF(#REF!+BH452=2012,
IF(#REF!=1,"12-13/1",
IF(#REF!=2,"12-13/2",
IF(#REF!=3,"13-14/1",
IF(#REF!=4,"13-14/2","Hata1")))),
IF(#REF!+BH452=2013,
IF(#REF!=1,"13-14/1",
IF(#REF!=2,"13-14/2",
IF(#REF!=3,"14-15/1",
IF(#REF!=4,"14-15/2","Hata2")))),
IF(#REF!+BH452=2014,
IF(#REF!=1,"14-15/1",
IF(#REF!=2,"14-15/2",
IF(#REF!=3,"15-16/1",
IF(#REF!=4,"15-16/2","Hata3")))),
IF(#REF!+BH452=2015,
IF(#REF!=1,"15-16/1",
IF(#REF!=2,"15-16/2",
IF(#REF!=3,"16-17/1",
IF(#REF!=4,"16-17/2","Hata4")))),
IF(#REF!+BH452=2016,
IF(#REF!=1,"16-17/1",
IF(#REF!=2,"16-17/2",
IF(#REF!=3,"17-18/1",
IF(#REF!=4,"17-18/2","Hata5")))),
IF(#REF!+BH452=2017,
IF(#REF!=1,"17-18/1",
IF(#REF!=2,"17-18/2",
IF(#REF!=3,"18-19/1",
IF(#REF!=4,"18-19/2","Hata6")))),
IF(#REF!+BH452=2018,
IF(#REF!=1,"18-19/1",
IF(#REF!=2,"18-19/2",
IF(#REF!=3,"19-20/1",
IF(#REF!=4,"19-20/2","Hata7")))),
IF(#REF!+BH452=2019,
IF(#REF!=1,"19-20/1",
IF(#REF!=2,"19-20/2",
IF(#REF!=3,"20-21/1",
IF(#REF!=4,"20-21/2","Hata8")))),
IF(#REF!+BH452=2020,
IF(#REF!=1,"20-21/1",
IF(#REF!=2,"20-21/2",
IF(#REF!=3,"21-22/1",
IF(#REF!=4,"21-22/2","Hata9")))),
IF(#REF!+BH452=2021,
IF(#REF!=1,"21-22/1",
IF(#REF!=2,"21-22/2",
IF(#REF!=3,"22-23/1",
IF(#REF!=4,"22-23/2","Hata10")))),
IF(#REF!+BH452=2022,
IF(#REF!=1,"22-23/1",
IF(#REF!=2,"22-23/2",
IF(#REF!=3,"23-24/1",
IF(#REF!=4,"23-24/2","Hata11")))),
IF(#REF!+BH452=2023,
IF(#REF!=1,"23-24/1",
IF(#REF!=2,"23-24/2",
IF(#REF!=3,"24-25/1",
IF(#REF!=4,"24-25/2","Hata12")))),
)))))))))))),
IF(AZ452="T",
IF(#REF!+BH452=2012,
IF(#REF!=1,"12-13/1",
IF(#REF!=2,"12-13/2",
IF(#REF!=3,"12-13/3",
IF(#REF!=4,"13-14/1",
IF(#REF!=5,"13-14/2",
IF(#REF!=6,"13-14/3","Hata1")))))),
IF(#REF!+BH452=2013,
IF(#REF!=1,"13-14/1",
IF(#REF!=2,"13-14/2",
IF(#REF!=3,"13-14/3",
IF(#REF!=4,"14-15/1",
IF(#REF!=5,"14-15/2",
IF(#REF!=6,"14-15/3","Hata2")))))),
IF(#REF!+BH452=2014,
IF(#REF!=1,"14-15/1",
IF(#REF!=2,"14-15/2",
IF(#REF!=3,"14-15/3",
IF(#REF!=4,"15-16/1",
IF(#REF!=5,"15-16/2",
IF(#REF!=6,"15-16/3","Hata3")))))),
IF(AND(#REF!+#REF!&gt;2014,#REF!+#REF!&lt;2015,BH452=1),
IF(#REF!=0.1,"14-15/0.1",
IF(#REF!=0.2,"14-15/0.2",
IF(#REF!=0.3,"14-15/0.3","Hata4"))),
IF(#REF!+BH452=2015,
IF(#REF!=1,"15-16/1",
IF(#REF!=2,"15-16/2",
IF(#REF!=3,"15-16/3",
IF(#REF!=4,"16-17/1",
IF(#REF!=5,"16-17/2",
IF(#REF!=6,"16-17/3","Hata5")))))),
IF(#REF!+BH452=2016,
IF(#REF!=1,"16-17/1",
IF(#REF!=2,"16-17/2",
IF(#REF!=3,"16-17/3",
IF(#REF!=4,"17-18/1",
IF(#REF!=5,"17-18/2",
IF(#REF!=6,"17-18/3","Hata6")))))),
IF(#REF!+BH452=2017,
IF(#REF!=1,"17-18/1",
IF(#REF!=2,"17-18/2",
IF(#REF!=3,"17-18/3",
IF(#REF!=4,"18-19/1",
IF(#REF!=5,"18-19/2",
IF(#REF!=6,"18-19/3","Hata7")))))),
IF(#REF!+BH452=2018,
IF(#REF!=1,"18-19/1",
IF(#REF!=2,"18-19/2",
IF(#REF!=3,"18-19/3",
IF(#REF!=4,"19-20/1",
IF(#REF!=5," 19-20/2",
IF(#REF!=6,"19-20/3","Hata8")))))),
IF(#REF!+BH452=2019,
IF(#REF!=1,"19-20/1",
IF(#REF!=2,"19-20/2",
IF(#REF!=3,"19-20/3",
IF(#REF!=4,"20-21/1",
IF(#REF!=5,"20-21/2",
IF(#REF!=6,"20-21/3","Hata9")))))),
IF(#REF!+BH452=2020,
IF(#REF!=1,"20-21/1",
IF(#REF!=2,"20-21/2",
IF(#REF!=3,"20-21/3",
IF(#REF!=4,"21-22/1",
IF(#REF!=5,"21-22/2",
IF(#REF!=6,"21-22/3","Hata10")))))),
IF(#REF!+BH452=2021,
IF(#REF!=1,"21-22/1",
IF(#REF!=2,"21-22/2",
IF(#REF!=3,"21-22/3",
IF(#REF!=4,"22-23/1",
IF(#REF!=5,"22-23/2",
IF(#REF!=6,"22-23/3","Hata11")))))),
IF(#REF!+BH452=2022,
IF(#REF!=1,"22-23/1",
IF(#REF!=2,"22-23/2",
IF(#REF!=3,"22-23/3",
IF(#REF!=4,"23-24/1",
IF(#REF!=5,"23-24/2",
IF(#REF!=6,"23-24/3","Hata12")))))),
IF(#REF!+BH452=2023,
IF(#REF!=1,"23-24/1",
IF(#REF!=2,"23-24/2",
IF(#REF!=3,"23-24/3",
IF(#REF!=4,"24-25/1",
IF(#REF!=5,"24-25/2",
IF(#REF!=6,"24-25/3","Hata13")))))),
))))))))))))))
)</f>
        <v>#REF!</v>
      </c>
      <c r="G452" s="4"/>
      <c r="H452" s="2" t="s">
        <v>162</v>
      </c>
      <c r="I452" s="2">
        <v>54713</v>
      </c>
      <c r="J452" s="2" t="s">
        <v>62</v>
      </c>
      <c r="O452" s="2" t="s">
        <v>295</v>
      </c>
      <c r="P452" s="2" t="s">
        <v>295</v>
      </c>
      <c r="Q452" s="5">
        <v>4</v>
      </c>
      <c r="R452" s="2">
        <f>VLOOKUP($Q452,[1]sistem!$I$3:$L$10,2,FALSE)</f>
        <v>0</v>
      </c>
      <c r="S452" s="2">
        <f>VLOOKUP($Q452,[1]sistem!$I$3:$L$10,3,FALSE)</f>
        <v>1</v>
      </c>
      <c r="T452" s="2">
        <f>VLOOKUP($Q452,[1]sistem!$I$3:$L$10,4,FALSE)</f>
        <v>1</v>
      </c>
      <c r="U452" s="2" t="e">
        <f>VLOOKUP($AZ452,[1]sistem!$I$13:$L$14,2,FALSE)*#REF!</f>
        <v>#REF!</v>
      </c>
      <c r="V452" s="2" t="e">
        <f>VLOOKUP($AZ452,[1]sistem!$I$13:$L$14,3,FALSE)*#REF!</f>
        <v>#REF!</v>
      </c>
      <c r="W452" s="2" t="e">
        <f>VLOOKUP($AZ452,[1]sistem!$I$13:$L$14,4,FALSE)*#REF!</f>
        <v>#REF!</v>
      </c>
      <c r="X452" s="2" t="e">
        <f t="shared" si="145"/>
        <v>#REF!</v>
      </c>
      <c r="Y452" s="2" t="e">
        <f t="shared" si="146"/>
        <v>#REF!</v>
      </c>
      <c r="Z452" s="2" t="e">
        <f t="shared" si="147"/>
        <v>#REF!</v>
      </c>
      <c r="AA452" s="2" t="e">
        <f t="shared" si="148"/>
        <v>#REF!</v>
      </c>
      <c r="AB452" s="2">
        <f>VLOOKUP(AZ452,[1]sistem!$I$18:$J$19,2,FALSE)</f>
        <v>14</v>
      </c>
      <c r="AC452" s="2">
        <v>0.25</v>
      </c>
      <c r="AD452" s="2">
        <f>VLOOKUP($Q452,[1]sistem!$I$3:$M$10,5,FALSE)</f>
        <v>1</v>
      </c>
      <c r="AE452" s="2">
        <v>4</v>
      </c>
      <c r="AG452" s="2">
        <f>AE452*AK452</f>
        <v>56</v>
      </c>
      <c r="AH452" s="2">
        <f>VLOOKUP($Q452,[1]sistem!$I$3:$N$10,6,FALSE)</f>
        <v>2</v>
      </c>
      <c r="AI452" s="2">
        <v>2</v>
      </c>
      <c r="AJ452" s="2">
        <f t="shared" si="149"/>
        <v>4</v>
      </c>
      <c r="AK452" s="2">
        <f>VLOOKUP($AZ452,[1]sistem!$I$18:$K$19,3,FALSE)</f>
        <v>14</v>
      </c>
      <c r="AL452" s="2" t="e">
        <f>AK452*#REF!</f>
        <v>#REF!</v>
      </c>
      <c r="AM452" s="2" t="e">
        <f t="shared" si="150"/>
        <v>#REF!</v>
      </c>
      <c r="AN452" s="2">
        <f t="shared" si="144"/>
        <v>25</v>
      </c>
      <c r="AO452" s="2" t="e">
        <f t="shared" si="151"/>
        <v>#REF!</v>
      </c>
      <c r="AP452" s="2" t="e">
        <f>ROUND(AO452-#REF!,0)</f>
        <v>#REF!</v>
      </c>
      <c r="AQ452" s="2">
        <f>IF(AZ452="s",IF(Q452=0,0,
IF(Q452=1,#REF!*4*4,
IF(Q452=2,0,
IF(Q452=3,#REF!*4*2,
IF(Q452=4,0,
IF(Q452=5,0,
IF(Q452=6,0,
IF(Q452=7,0)))))))),
IF(AZ452="t",
IF(Q452=0,0,
IF(Q452=1,#REF!*4*4*0.8,
IF(Q452=2,0,
IF(Q452=3,#REF!*4*2*0.8,
IF(Q452=4,0,
IF(Q452=5,0,
IF(Q452=6,0,
IF(Q452=7,0))))))))))</f>
        <v>0</v>
      </c>
      <c r="AR452" s="2" t="e">
        <f>IF(AZ452="s",
IF(Q452=0,0,
IF(Q452=1,0,
IF(Q452=2,#REF!*4*2,
IF(Q452=3,#REF!*4,
IF(Q452=4,#REF!*4,
IF(Q452=5,0,
IF(Q452=6,0,
IF(Q452=7,#REF!*4)))))))),
IF(AZ452="t",
IF(Q452=0,0,
IF(Q452=1,0,
IF(Q452=2,#REF!*4*2*0.8,
IF(Q452=3,#REF!*4*0.8,
IF(Q452=4,#REF!*4*0.8,
IF(Q452=5,0,
IF(Q452=6,0,
IF(Q452=7,#REF!*4))))))))))</f>
        <v>#REF!</v>
      </c>
      <c r="AS452" s="2" t="e">
        <f>IF(AZ452="s",
IF(Q452=0,0,
IF(Q452=1,#REF!*2,
IF(Q452=2,#REF!*2,
IF(Q452=3,#REF!*2,
IF(Q452=4,#REF!*2,
IF(Q452=5,#REF!*2,
IF(Q452=6,#REF!*2,
IF(Q452=7,#REF!*2)))))))),
IF(AZ452="t",
IF(Q452=0,#REF!*2*0.8,
IF(Q452=1,#REF!*2*0.8,
IF(Q452=2,#REF!*2*0.8,
IF(Q452=3,#REF!*2*0.8,
IF(Q452=4,#REF!*2*0.8,
IF(Q452=5,#REF!*2*0.8,
IF(Q452=6,#REF!*1*0.8,
IF(Q452=7,#REF!*2))))))))))</f>
        <v>#REF!</v>
      </c>
      <c r="AT452" s="2" t="e">
        <f t="shared" si="152"/>
        <v>#REF!</v>
      </c>
      <c r="AU452" s="2" t="e">
        <f>IF(AZ452="s",
IF(Q452=0,0,
IF(Q452=1,(14-2)*(#REF!+#REF!)/4*4,
IF(Q452=2,(14-2)*(#REF!+#REF!)/4*2,
IF(Q452=3,(14-2)*(#REF!+#REF!)/4*3,
IF(Q452=4,(14-2)*(#REF!+#REF!)/4,
IF(Q452=5,(14-2)*#REF!/4,
IF(Q452=6,0,
IF(Q452=7,(14)*#REF!)))))))),
IF(AZ452="t",
IF(Q452=0,0,
IF(Q452=1,(11-2)*(#REF!+#REF!)/4*4,
IF(Q452=2,(11-2)*(#REF!+#REF!)/4*2,
IF(Q452=3,(11-2)*(#REF!+#REF!)/4*3,
IF(Q452=4,(11-2)*(#REF!+#REF!)/4,
IF(Q452=5,(11-2)*#REF!/4,
IF(Q452=6,0,
IF(Q452=7,(11)*#REF!))))))))))</f>
        <v>#REF!</v>
      </c>
      <c r="AV452" s="2" t="e">
        <f t="shared" si="153"/>
        <v>#REF!</v>
      </c>
      <c r="AW452" s="2">
        <f t="shared" si="154"/>
        <v>8</v>
      </c>
      <c r="AX452" s="2">
        <f t="shared" si="155"/>
        <v>4</v>
      </c>
      <c r="AY452" s="2" t="e">
        <f t="shared" si="156"/>
        <v>#REF!</v>
      </c>
      <c r="AZ452" s="2" t="s">
        <v>63</v>
      </c>
      <c r="BA452" s="2" t="e">
        <f>IF(BG452="A",0,IF(AZ452="s",14*#REF!,IF(AZ452="T",11*#REF!,"HATA")))</f>
        <v>#REF!</v>
      </c>
      <c r="BB452" s="2" t="e">
        <f t="shared" si="157"/>
        <v>#REF!</v>
      </c>
      <c r="BC452" s="2" t="e">
        <f t="shared" si="158"/>
        <v>#REF!</v>
      </c>
      <c r="BD452" s="2" t="e">
        <f>IF(BC452-#REF!=0,"DOĞRU","YANLIŞ")</f>
        <v>#REF!</v>
      </c>
      <c r="BE452" s="2" t="e">
        <f>#REF!-BC452</f>
        <v>#REF!</v>
      </c>
      <c r="BF452" s="2">
        <v>0</v>
      </c>
      <c r="BH452" s="2">
        <v>0</v>
      </c>
      <c r="BJ452" s="2">
        <v>4</v>
      </c>
      <c r="BL452" s="7" t="e">
        <f>#REF!*14</f>
        <v>#REF!</v>
      </c>
      <c r="BM452" s="9"/>
      <c r="BN452" s="8"/>
      <c r="BO452" s="13"/>
      <c r="BP452" s="13"/>
      <c r="BQ452" s="13"/>
      <c r="BR452" s="13"/>
      <c r="BS452" s="13"/>
      <c r="BT452" s="10"/>
      <c r="BU452" s="11"/>
      <c r="BV452" s="12"/>
      <c r="CC452" s="41"/>
      <c r="CD452" s="41"/>
      <c r="CE452" s="41"/>
      <c r="CF452" s="42"/>
      <c r="CG452" s="42"/>
      <c r="CH452" s="42"/>
      <c r="CI452" s="42"/>
      <c r="CJ452" s="42"/>
      <c r="CK452" s="42"/>
    </row>
    <row r="453" spans="1:89" hidden="1" x14ac:dyDescent="0.25">
      <c r="A453" s="2" t="s">
        <v>333</v>
      </c>
      <c r="B453" s="2" t="s">
        <v>330</v>
      </c>
      <c r="C453" s="2" t="s">
        <v>330</v>
      </c>
      <c r="D453" s="4" t="s">
        <v>171</v>
      </c>
      <c r="E453" s="4">
        <v>3</v>
      </c>
      <c r="F453" s="5" t="e">
        <f>IF(AZ453="S",
IF(#REF!+BH453=2012,
IF(#REF!=1,"12-13/1",
IF(#REF!=2,"12-13/2",
IF(#REF!=3,"13-14/1",
IF(#REF!=4,"13-14/2","Hata1")))),
IF(#REF!+BH453=2013,
IF(#REF!=1,"13-14/1",
IF(#REF!=2,"13-14/2",
IF(#REF!=3,"14-15/1",
IF(#REF!=4,"14-15/2","Hata2")))),
IF(#REF!+BH453=2014,
IF(#REF!=1,"14-15/1",
IF(#REF!=2,"14-15/2",
IF(#REF!=3,"15-16/1",
IF(#REF!=4,"15-16/2","Hata3")))),
IF(#REF!+BH453=2015,
IF(#REF!=1,"15-16/1",
IF(#REF!=2,"15-16/2",
IF(#REF!=3,"16-17/1",
IF(#REF!=4,"16-17/2","Hata4")))),
IF(#REF!+BH453=2016,
IF(#REF!=1,"16-17/1",
IF(#REF!=2,"16-17/2",
IF(#REF!=3,"17-18/1",
IF(#REF!=4,"17-18/2","Hata5")))),
IF(#REF!+BH453=2017,
IF(#REF!=1,"17-18/1",
IF(#REF!=2,"17-18/2",
IF(#REF!=3,"18-19/1",
IF(#REF!=4,"18-19/2","Hata6")))),
IF(#REF!+BH453=2018,
IF(#REF!=1,"18-19/1",
IF(#REF!=2,"18-19/2",
IF(#REF!=3,"19-20/1",
IF(#REF!=4,"19-20/2","Hata7")))),
IF(#REF!+BH453=2019,
IF(#REF!=1,"19-20/1",
IF(#REF!=2,"19-20/2",
IF(#REF!=3,"20-21/1",
IF(#REF!=4,"20-21/2","Hata8")))),
IF(#REF!+BH453=2020,
IF(#REF!=1,"20-21/1",
IF(#REF!=2,"20-21/2",
IF(#REF!=3,"21-22/1",
IF(#REF!=4,"21-22/2","Hata9")))),
IF(#REF!+BH453=2021,
IF(#REF!=1,"21-22/1",
IF(#REF!=2,"21-22/2",
IF(#REF!=3,"22-23/1",
IF(#REF!=4,"22-23/2","Hata10")))),
IF(#REF!+BH453=2022,
IF(#REF!=1,"22-23/1",
IF(#REF!=2,"22-23/2",
IF(#REF!=3,"23-24/1",
IF(#REF!=4,"23-24/2","Hata11")))),
IF(#REF!+BH453=2023,
IF(#REF!=1,"23-24/1",
IF(#REF!=2,"23-24/2",
IF(#REF!=3,"24-25/1",
IF(#REF!=4,"24-25/2","Hata12")))),
)))))))))))),
IF(AZ453="T",
IF(#REF!+BH453=2012,
IF(#REF!=1,"12-13/1",
IF(#REF!=2,"12-13/2",
IF(#REF!=3,"12-13/3",
IF(#REF!=4,"13-14/1",
IF(#REF!=5,"13-14/2",
IF(#REF!=6,"13-14/3","Hata1")))))),
IF(#REF!+BH453=2013,
IF(#REF!=1,"13-14/1",
IF(#REF!=2,"13-14/2",
IF(#REF!=3,"13-14/3",
IF(#REF!=4,"14-15/1",
IF(#REF!=5,"14-15/2",
IF(#REF!=6,"14-15/3","Hata2")))))),
IF(#REF!+BH453=2014,
IF(#REF!=1,"14-15/1",
IF(#REF!=2,"14-15/2",
IF(#REF!=3,"14-15/3",
IF(#REF!=4,"15-16/1",
IF(#REF!=5,"15-16/2",
IF(#REF!=6,"15-16/3","Hata3")))))),
IF(AND(#REF!+#REF!&gt;2014,#REF!+#REF!&lt;2015,BH453=1),
IF(#REF!=0.1,"14-15/0.1",
IF(#REF!=0.2,"14-15/0.2",
IF(#REF!=0.3,"14-15/0.3","Hata4"))),
IF(#REF!+BH453=2015,
IF(#REF!=1,"15-16/1",
IF(#REF!=2,"15-16/2",
IF(#REF!=3,"15-16/3",
IF(#REF!=4,"16-17/1",
IF(#REF!=5,"16-17/2",
IF(#REF!=6,"16-17/3","Hata5")))))),
IF(#REF!+BH453=2016,
IF(#REF!=1,"16-17/1",
IF(#REF!=2,"16-17/2",
IF(#REF!=3,"16-17/3",
IF(#REF!=4,"17-18/1",
IF(#REF!=5,"17-18/2",
IF(#REF!=6,"17-18/3","Hata6")))))),
IF(#REF!+BH453=2017,
IF(#REF!=1,"17-18/1",
IF(#REF!=2,"17-18/2",
IF(#REF!=3,"17-18/3",
IF(#REF!=4,"18-19/1",
IF(#REF!=5,"18-19/2",
IF(#REF!=6,"18-19/3","Hata7")))))),
IF(#REF!+BH453=2018,
IF(#REF!=1,"18-19/1",
IF(#REF!=2,"18-19/2",
IF(#REF!=3,"18-19/3",
IF(#REF!=4,"19-20/1",
IF(#REF!=5," 19-20/2",
IF(#REF!=6,"19-20/3","Hata8")))))),
IF(#REF!+BH453=2019,
IF(#REF!=1,"19-20/1",
IF(#REF!=2,"19-20/2",
IF(#REF!=3,"19-20/3",
IF(#REF!=4,"20-21/1",
IF(#REF!=5,"20-21/2",
IF(#REF!=6,"20-21/3","Hata9")))))),
IF(#REF!+BH453=2020,
IF(#REF!=1,"20-21/1",
IF(#REF!=2,"20-21/2",
IF(#REF!=3,"20-21/3",
IF(#REF!=4,"21-22/1",
IF(#REF!=5,"21-22/2",
IF(#REF!=6,"21-22/3","Hata10")))))),
IF(#REF!+BH453=2021,
IF(#REF!=1,"21-22/1",
IF(#REF!=2,"21-22/2",
IF(#REF!=3,"21-22/3",
IF(#REF!=4,"22-23/1",
IF(#REF!=5,"22-23/2",
IF(#REF!=6,"22-23/3","Hata11")))))),
IF(#REF!+BH453=2022,
IF(#REF!=1,"22-23/1",
IF(#REF!=2,"22-23/2",
IF(#REF!=3,"22-23/3",
IF(#REF!=4,"23-24/1",
IF(#REF!=5,"23-24/2",
IF(#REF!=6,"23-24/3","Hata12")))))),
IF(#REF!+BH453=2023,
IF(#REF!=1,"23-24/1",
IF(#REF!=2,"23-24/2",
IF(#REF!=3,"23-24/3",
IF(#REF!=4,"24-25/1",
IF(#REF!=5,"24-25/2",
IF(#REF!=6,"24-25/3","Hata13")))))),
))))))))))))))
)</f>
        <v>#REF!</v>
      </c>
      <c r="G453" s="4"/>
      <c r="H453" s="2" t="s">
        <v>162</v>
      </c>
      <c r="I453" s="2">
        <v>54713</v>
      </c>
      <c r="J453" s="2" t="s">
        <v>62</v>
      </c>
      <c r="O453" s="2" t="s">
        <v>332</v>
      </c>
      <c r="P453" s="2" t="s">
        <v>332</v>
      </c>
      <c r="Q453" s="5">
        <v>7</v>
      </c>
      <c r="R453" s="2">
        <f>VLOOKUP($Q453,[1]sistem!$I$3:$L$10,2,FALSE)</f>
        <v>0</v>
      </c>
      <c r="S453" s="2">
        <f>VLOOKUP($Q453,[1]sistem!$I$3:$L$10,3,FALSE)</f>
        <v>1</v>
      </c>
      <c r="T453" s="2">
        <f>VLOOKUP($Q453,[1]sistem!$I$3:$L$10,4,FALSE)</f>
        <v>1</v>
      </c>
      <c r="U453" s="2" t="e">
        <f>VLOOKUP($AZ453,[1]sistem!$I$13:$L$14,2,FALSE)*#REF!</f>
        <v>#REF!</v>
      </c>
      <c r="V453" s="2" t="e">
        <f>VLOOKUP($AZ453,[1]sistem!$I$13:$L$14,3,FALSE)*#REF!</f>
        <v>#REF!</v>
      </c>
      <c r="W453" s="2" t="e">
        <f>VLOOKUP($AZ453,[1]sistem!$I$13:$L$14,4,FALSE)*#REF!</f>
        <v>#REF!</v>
      </c>
      <c r="X453" s="2" t="e">
        <f t="shared" si="145"/>
        <v>#REF!</v>
      </c>
      <c r="Y453" s="2" t="e">
        <f t="shared" si="146"/>
        <v>#REF!</v>
      </c>
      <c r="Z453" s="2" t="e">
        <f t="shared" si="147"/>
        <v>#REF!</v>
      </c>
      <c r="AA453" s="2" t="e">
        <f t="shared" si="148"/>
        <v>#REF!</v>
      </c>
      <c r="AB453" s="2">
        <f>VLOOKUP(AZ453,[1]sistem!$I$18:$J$19,2,FALSE)</f>
        <v>14</v>
      </c>
      <c r="AC453" s="2">
        <v>0.25</v>
      </c>
      <c r="AD453" s="2">
        <f>VLOOKUP($Q453,[1]sistem!$I$3:$M$10,5,FALSE)</f>
        <v>1</v>
      </c>
      <c r="AE453" s="2">
        <v>4</v>
      </c>
      <c r="AG453" s="2">
        <f>AE453*AK453</f>
        <v>56</v>
      </c>
      <c r="AH453" s="2">
        <f>VLOOKUP($Q453,[1]sistem!$I$3:$N$10,6,FALSE)</f>
        <v>2</v>
      </c>
      <c r="AI453" s="2">
        <v>2</v>
      </c>
      <c r="AJ453" s="2">
        <f t="shared" si="149"/>
        <v>4</v>
      </c>
      <c r="AK453" s="2">
        <f>VLOOKUP($AZ453,[1]sistem!$I$18:$K$19,3,FALSE)</f>
        <v>14</v>
      </c>
      <c r="AL453" s="2" t="e">
        <f>AK453*#REF!</f>
        <v>#REF!</v>
      </c>
      <c r="AM453" s="2" t="e">
        <f t="shared" si="150"/>
        <v>#REF!</v>
      </c>
      <c r="AN453" s="2">
        <f t="shared" si="144"/>
        <v>25</v>
      </c>
      <c r="AO453" s="2" t="e">
        <f t="shared" si="151"/>
        <v>#REF!</v>
      </c>
      <c r="AP453" s="2" t="e">
        <f>ROUND(AO453-#REF!,0)</f>
        <v>#REF!</v>
      </c>
      <c r="AQ453" s="2">
        <f>IF(AZ453="s",IF(Q453=0,0,
IF(Q453=1,#REF!*4*4,
IF(Q453=2,0,
IF(Q453=3,#REF!*4*2,
IF(Q453=4,0,
IF(Q453=5,0,
IF(Q453=6,0,
IF(Q453=7,0)))))))),
IF(AZ453="t",
IF(Q453=0,0,
IF(Q453=1,#REF!*4*4*0.8,
IF(Q453=2,0,
IF(Q453=3,#REF!*4*2*0.8,
IF(Q453=4,0,
IF(Q453=5,0,
IF(Q453=6,0,
IF(Q453=7,0))))))))))</f>
        <v>0</v>
      </c>
      <c r="AR453" s="2" t="e">
        <f>IF(AZ453="s",
IF(Q453=0,0,
IF(Q453=1,0,
IF(Q453=2,#REF!*4*2,
IF(Q453=3,#REF!*4,
IF(Q453=4,#REF!*4,
IF(Q453=5,0,
IF(Q453=6,0,
IF(Q453=7,#REF!*4)))))))),
IF(AZ453="t",
IF(Q453=0,0,
IF(Q453=1,0,
IF(Q453=2,#REF!*4*2*0.8,
IF(Q453=3,#REF!*4*0.8,
IF(Q453=4,#REF!*4*0.8,
IF(Q453=5,0,
IF(Q453=6,0,
IF(Q453=7,#REF!*4))))))))))</f>
        <v>#REF!</v>
      </c>
      <c r="AS453" s="2" t="e">
        <f>IF(AZ453="s",
IF(Q453=0,0,
IF(Q453=1,#REF!*2,
IF(Q453=2,#REF!*2,
IF(Q453=3,#REF!*2,
IF(Q453=4,#REF!*2,
IF(Q453=5,#REF!*2,
IF(Q453=6,#REF!*2,
IF(Q453=7,#REF!*2)))))))),
IF(AZ453="t",
IF(Q453=0,#REF!*2*0.8,
IF(Q453=1,#REF!*2*0.8,
IF(Q453=2,#REF!*2*0.8,
IF(Q453=3,#REF!*2*0.8,
IF(Q453=4,#REF!*2*0.8,
IF(Q453=5,#REF!*2*0.8,
IF(Q453=6,#REF!*1*0.8,
IF(Q453=7,#REF!*2))))))))))</f>
        <v>#REF!</v>
      </c>
      <c r="AT453" s="2" t="e">
        <f t="shared" si="152"/>
        <v>#REF!</v>
      </c>
      <c r="AU453" s="2" t="e">
        <f>IF(AZ453="s",
IF(Q453=0,0,
IF(Q453=1,(14-2)*(#REF!+#REF!)/4*4,
IF(Q453=2,(14-2)*(#REF!+#REF!)/4*2,
IF(Q453=3,(14-2)*(#REF!+#REF!)/4*3,
IF(Q453=4,(14-2)*(#REF!+#REF!)/4,
IF(Q453=5,(14-2)*#REF!/4,
IF(Q453=6,0,
IF(Q453=7,(14)*#REF!)))))))),
IF(AZ453="t",
IF(Q453=0,0,
IF(Q453=1,(11-2)*(#REF!+#REF!)/4*4,
IF(Q453=2,(11-2)*(#REF!+#REF!)/4*2,
IF(Q453=3,(11-2)*(#REF!+#REF!)/4*3,
IF(Q453=4,(11-2)*(#REF!+#REF!)/4,
IF(Q453=5,(11-2)*#REF!/4,
IF(Q453=6,0,
IF(Q453=7,(11)*#REF!))))))))))</f>
        <v>#REF!</v>
      </c>
      <c r="AV453" s="2" t="e">
        <f t="shared" si="153"/>
        <v>#REF!</v>
      </c>
      <c r="AW453" s="2">
        <f t="shared" si="154"/>
        <v>8</v>
      </c>
      <c r="AX453" s="2">
        <f t="shared" si="155"/>
        <v>4</v>
      </c>
      <c r="AY453" s="2" t="e">
        <f t="shared" si="156"/>
        <v>#REF!</v>
      </c>
      <c r="AZ453" s="2" t="s">
        <v>63</v>
      </c>
      <c r="BA453" s="2" t="e">
        <f>IF(BG453="A",0,IF(AZ453="s",14*#REF!,IF(AZ453="T",11*#REF!,"HATA")))</f>
        <v>#REF!</v>
      </c>
      <c r="BB453" s="2" t="e">
        <f t="shared" si="157"/>
        <v>#REF!</v>
      </c>
      <c r="BC453" s="2" t="e">
        <f t="shared" si="158"/>
        <v>#REF!</v>
      </c>
      <c r="BD453" s="2" t="e">
        <f>IF(BC453-#REF!=0,"DOĞRU","YANLIŞ")</f>
        <v>#REF!</v>
      </c>
      <c r="BE453" s="2" t="e">
        <f>#REF!-BC453</f>
        <v>#REF!</v>
      </c>
      <c r="BF453" s="2">
        <v>0</v>
      </c>
      <c r="BH453" s="2">
        <v>0</v>
      </c>
      <c r="BJ453" s="2">
        <v>7</v>
      </c>
      <c r="BL453" s="7" t="e">
        <f>#REF!*14</f>
        <v>#REF!</v>
      </c>
      <c r="BM453" s="9"/>
      <c r="BN453" s="8"/>
      <c r="BO453" s="13"/>
      <c r="BP453" s="13"/>
      <c r="BQ453" s="13"/>
      <c r="BR453" s="13"/>
      <c r="BS453" s="13"/>
      <c r="BT453" s="10"/>
      <c r="BU453" s="11"/>
      <c r="BV453" s="12"/>
      <c r="CC453" s="41"/>
      <c r="CD453" s="41"/>
      <c r="CE453" s="41"/>
      <c r="CF453" s="42"/>
      <c r="CG453" s="42"/>
      <c r="CH453" s="42"/>
      <c r="CI453" s="42"/>
      <c r="CJ453" s="42"/>
      <c r="CK453" s="42"/>
    </row>
    <row r="454" spans="1:89" hidden="1" x14ac:dyDescent="0.25">
      <c r="A454" s="2" t="s">
        <v>290</v>
      </c>
      <c r="B454" s="2" t="s">
        <v>291</v>
      </c>
      <c r="C454" s="2" t="s">
        <v>291</v>
      </c>
      <c r="D454" s="4" t="s">
        <v>60</v>
      </c>
      <c r="E454" s="4" t="s">
        <v>60</v>
      </c>
      <c r="F454" s="5" t="e">
        <f>IF(AZ454="S",
IF(#REF!+BH454=2012,
IF(#REF!=1,"12-13/1",
IF(#REF!=2,"12-13/2",
IF(#REF!=3,"13-14/1",
IF(#REF!=4,"13-14/2","Hata1")))),
IF(#REF!+BH454=2013,
IF(#REF!=1,"13-14/1",
IF(#REF!=2,"13-14/2",
IF(#REF!=3,"14-15/1",
IF(#REF!=4,"14-15/2","Hata2")))),
IF(#REF!+BH454=2014,
IF(#REF!=1,"14-15/1",
IF(#REF!=2,"14-15/2",
IF(#REF!=3,"15-16/1",
IF(#REF!=4,"15-16/2","Hata3")))),
IF(#REF!+BH454=2015,
IF(#REF!=1,"15-16/1",
IF(#REF!=2,"15-16/2",
IF(#REF!=3,"16-17/1",
IF(#REF!=4,"16-17/2","Hata4")))),
IF(#REF!+BH454=2016,
IF(#REF!=1,"16-17/1",
IF(#REF!=2,"16-17/2",
IF(#REF!=3,"17-18/1",
IF(#REF!=4,"17-18/2","Hata5")))),
IF(#REF!+BH454=2017,
IF(#REF!=1,"17-18/1",
IF(#REF!=2,"17-18/2",
IF(#REF!=3,"18-19/1",
IF(#REF!=4,"18-19/2","Hata6")))),
IF(#REF!+BH454=2018,
IF(#REF!=1,"18-19/1",
IF(#REF!=2,"18-19/2",
IF(#REF!=3,"19-20/1",
IF(#REF!=4,"19-20/2","Hata7")))),
IF(#REF!+BH454=2019,
IF(#REF!=1,"19-20/1",
IF(#REF!=2,"19-20/2",
IF(#REF!=3,"20-21/1",
IF(#REF!=4,"20-21/2","Hata8")))),
IF(#REF!+BH454=2020,
IF(#REF!=1,"20-21/1",
IF(#REF!=2,"20-21/2",
IF(#REF!=3,"21-22/1",
IF(#REF!=4,"21-22/2","Hata9")))),
IF(#REF!+BH454=2021,
IF(#REF!=1,"21-22/1",
IF(#REF!=2,"21-22/2",
IF(#REF!=3,"22-23/1",
IF(#REF!=4,"22-23/2","Hata10")))),
IF(#REF!+BH454=2022,
IF(#REF!=1,"22-23/1",
IF(#REF!=2,"22-23/2",
IF(#REF!=3,"23-24/1",
IF(#REF!=4,"23-24/2","Hata11")))),
IF(#REF!+BH454=2023,
IF(#REF!=1,"23-24/1",
IF(#REF!=2,"23-24/2",
IF(#REF!=3,"24-25/1",
IF(#REF!=4,"24-25/2","Hata12")))),
)))))))))))),
IF(AZ454="T",
IF(#REF!+BH454=2012,
IF(#REF!=1,"12-13/1",
IF(#REF!=2,"12-13/2",
IF(#REF!=3,"12-13/3",
IF(#REF!=4,"13-14/1",
IF(#REF!=5,"13-14/2",
IF(#REF!=6,"13-14/3","Hata1")))))),
IF(#REF!+BH454=2013,
IF(#REF!=1,"13-14/1",
IF(#REF!=2,"13-14/2",
IF(#REF!=3,"13-14/3",
IF(#REF!=4,"14-15/1",
IF(#REF!=5,"14-15/2",
IF(#REF!=6,"14-15/3","Hata2")))))),
IF(#REF!+BH454=2014,
IF(#REF!=1,"14-15/1",
IF(#REF!=2,"14-15/2",
IF(#REF!=3,"14-15/3",
IF(#REF!=4,"15-16/1",
IF(#REF!=5,"15-16/2",
IF(#REF!=6,"15-16/3","Hata3")))))),
IF(AND(#REF!+#REF!&gt;2014,#REF!+#REF!&lt;2015,BH454=1),
IF(#REF!=0.1,"14-15/0.1",
IF(#REF!=0.2,"14-15/0.2",
IF(#REF!=0.3,"14-15/0.3","Hata4"))),
IF(#REF!+BH454=2015,
IF(#REF!=1,"15-16/1",
IF(#REF!=2,"15-16/2",
IF(#REF!=3,"15-16/3",
IF(#REF!=4,"16-17/1",
IF(#REF!=5,"16-17/2",
IF(#REF!=6,"16-17/3","Hata5")))))),
IF(#REF!+BH454=2016,
IF(#REF!=1,"16-17/1",
IF(#REF!=2,"16-17/2",
IF(#REF!=3,"16-17/3",
IF(#REF!=4,"17-18/1",
IF(#REF!=5,"17-18/2",
IF(#REF!=6,"17-18/3","Hata6")))))),
IF(#REF!+BH454=2017,
IF(#REF!=1,"17-18/1",
IF(#REF!=2,"17-18/2",
IF(#REF!=3,"17-18/3",
IF(#REF!=4,"18-19/1",
IF(#REF!=5,"18-19/2",
IF(#REF!=6,"18-19/3","Hata7")))))),
IF(#REF!+BH454=2018,
IF(#REF!=1,"18-19/1",
IF(#REF!=2,"18-19/2",
IF(#REF!=3,"18-19/3",
IF(#REF!=4,"19-20/1",
IF(#REF!=5," 19-20/2",
IF(#REF!=6,"19-20/3","Hata8")))))),
IF(#REF!+BH454=2019,
IF(#REF!=1,"19-20/1",
IF(#REF!=2,"19-20/2",
IF(#REF!=3,"19-20/3",
IF(#REF!=4,"20-21/1",
IF(#REF!=5,"20-21/2",
IF(#REF!=6,"20-21/3","Hata9")))))),
IF(#REF!+BH454=2020,
IF(#REF!=1,"20-21/1",
IF(#REF!=2,"20-21/2",
IF(#REF!=3,"20-21/3",
IF(#REF!=4,"21-22/1",
IF(#REF!=5,"21-22/2",
IF(#REF!=6,"21-22/3","Hata10")))))),
IF(#REF!+BH454=2021,
IF(#REF!=1,"21-22/1",
IF(#REF!=2,"21-22/2",
IF(#REF!=3,"21-22/3",
IF(#REF!=4,"22-23/1",
IF(#REF!=5,"22-23/2",
IF(#REF!=6,"22-23/3","Hata11")))))),
IF(#REF!+BH454=2022,
IF(#REF!=1,"22-23/1",
IF(#REF!=2,"22-23/2",
IF(#REF!=3,"22-23/3",
IF(#REF!=4,"23-24/1",
IF(#REF!=5,"23-24/2",
IF(#REF!=6,"23-24/3","Hata12")))))),
IF(#REF!+BH454=2023,
IF(#REF!=1,"23-24/1",
IF(#REF!=2,"23-24/2",
IF(#REF!=3,"23-24/3",
IF(#REF!=4,"24-25/1",
IF(#REF!=5,"24-25/2",
IF(#REF!=6,"24-25/3","Hata13")))))),
))))))))))))))
)</f>
        <v>#REF!</v>
      </c>
      <c r="G454" s="4"/>
      <c r="H454" s="2" t="s">
        <v>162</v>
      </c>
      <c r="I454" s="2">
        <v>54713</v>
      </c>
      <c r="J454" s="2" t="s">
        <v>62</v>
      </c>
      <c r="O454" s="2" t="s">
        <v>292</v>
      </c>
      <c r="P454" s="2" t="s">
        <v>292</v>
      </c>
      <c r="Q454" s="5">
        <v>4</v>
      </c>
      <c r="R454" s="2">
        <f>VLOOKUP($Q454,[1]sistem!$I$3:$L$10,2,FALSE)</f>
        <v>0</v>
      </c>
      <c r="S454" s="2">
        <f>VLOOKUP($Q454,[1]sistem!$I$3:$L$10,3,FALSE)</f>
        <v>1</v>
      </c>
      <c r="T454" s="2">
        <f>VLOOKUP($Q454,[1]sistem!$I$3:$L$10,4,FALSE)</f>
        <v>1</v>
      </c>
      <c r="U454" s="2" t="e">
        <f>VLOOKUP($AZ454,[1]sistem!$I$13:$L$14,2,FALSE)*#REF!</f>
        <v>#REF!</v>
      </c>
      <c r="V454" s="2" t="e">
        <f>VLOOKUP($AZ454,[1]sistem!$I$13:$L$14,3,FALSE)*#REF!</f>
        <v>#REF!</v>
      </c>
      <c r="W454" s="2" t="e">
        <f>VLOOKUP($AZ454,[1]sistem!$I$13:$L$14,4,FALSE)*#REF!</f>
        <v>#REF!</v>
      </c>
      <c r="X454" s="2" t="e">
        <f t="shared" si="145"/>
        <v>#REF!</v>
      </c>
      <c r="Y454" s="2" t="e">
        <f t="shared" si="146"/>
        <v>#REF!</v>
      </c>
      <c r="Z454" s="2" t="e">
        <f t="shared" si="147"/>
        <v>#REF!</v>
      </c>
      <c r="AA454" s="2" t="e">
        <f t="shared" si="148"/>
        <v>#REF!</v>
      </c>
      <c r="AB454" s="2">
        <f>VLOOKUP(AZ454,[1]sistem!$I$18:$J$19,2,FALSE)</f>
        <v>14</v>
      </c>
      <c r="AC454" s="2">
        <v>0.25</v>
      </c>
      <c r="AD454" s="2">
        <f>VLOOKUP($Q454,[1]sistem!$I$3:$M$10,5,FALSE)</f>
        <v>1</v>
      </c>
      <c r="AE454" s="2">
        <v>4</v>
      </c>
      <c r="AG454" s="2">
        <f>AE454*AK454</f>
        <v>56</v>
      </c>
      <c r="AH454" s="2">
        <f>VLOOKUP($Q454,[1]sistem!$I$3:$N$10,6,FALSE)</f>
        <v>2</v>
      </c>
      <c r="AI454" s="2">
        <v>2</v>
      </c>
      <c r="AJ454" s="2">
        <f t="shared" si="149"/>
        <v>4</v>
      </c>
      <c r="AK454" s="2">
        <f>VLOOKUP($AZ454,[1]sistem!$I$18:$K$19,3,FALSE)</f>
        <v>14</v>
      </c>
      <c r="AL454" s="2" t="e">
        <f>AK454*#REF!</f>
        <v>#REF!</v>
      </c>
      <c r="AM454" s="2" t="e">
        <f t="shared" si="150"/>
        <v>#REF!</v>
      </c>
      <c r="AN454" s="2">
        <f t="shared" si="144"/>
        <v>25</v>
      </c>
      <c r="AO454" s="2" t="e">
        <f t="shared" si="151"/>
        <v>#REF!</v>
      </c>
      <c r="AP454" s="2" t="e">
        <f>ROUND(AO454-#REF!,0)</f>
        <v>#REF!</v>
      </c>
      <c r="AQ454" s="2">
        <f>IF(AZ454="s",IF(Q454=0,0,
IF(Q454=1,#REF!*4*4,
IF(Q454=2,0,
IF(Q454=3,#REF!*4*2,
IF(Q454=4,0,
IF(Q454=5,0,
IF(Q454=6,0,
IF(Q454=7,0)))))))),
IF(AZ454="t",
IF(Q454=0,0,
IF(Q454=1,#REF!*4*4*0.8,
IF(Q454=2,0,
IF(Q454=3,#REF!*4*2*0.8,
IF(Q454=4,0,
IF(Q454=5,0,
IF(Q454=6,0,
IF(Q454=7,0))))))))))</f>
        <v>0</v>
      </c>
      <c r="AR454" s="2" t="e">
        <f>IF(AZ454="s",
IF(Q454=0,0,
IF(Q454=1,0,
IF(Q454=2,#REF!*4*2,
IF(Q454=3,#REF!*4,
IF(Q454=4,#REF!*4,
IF(Q454=5,0,
IF(Q454=6,0,
IF(Q454=7,#REF!*4)))))))),
IF(AZ454="t",
IF(Q454=0,0,
IF(Q454=1,0,
IF(Q454=2,#REF!*4*2*0.8,
IF(Q454=3,#REF!*4*0.8,
IF(Q454=4,#REF!*4*0.8,
IF(Q454=5,0,
IF(Q454=6,0,
IF(Q454=7,#REF!*4))))))))))</f>
        <v>#REF!</v>
      </c>
      <c r="AS454" s="2" t="e">
        <f>IF(AZ454="s",
IF(Q454=0,0,
IF(Q454=1,#REF!*2,
IF(Q454=2,#REF!*2,
IF(Q454=3,#REF!*2,
IF(Q454=4,#REF!*2,
IF(Q454=5,#REF!*2,
IF(Q454=6,#REF!*2,
IF(Q454=7,#REF!*2)))))))),
IF(AZ454="t",
IF(Q454=0,#REF!*2*0.8,
IF(Q454=1,#REF!*2*0.8,
IF(Q454=2,#REF!*2*0.8,
IF(Q454=3,#REF!*2*0.8,
IF(Q454=4,#REF!*2*0.8,
IF(Q454=5,#REF!*2*0.8,
IF(Q454=6,#REF!*1*0.8,
IF(Q454=7,#REF!*2))))))))))</f>
        <v>#REF!</v>
      </c>
      <c r="AT454" s="2" t="e">
        <f t="shared" si="152"/>
        <v>#REF!</v>
      </c>
      <c r="AU454" s="2" t="e">
        <f>IF(AZ454="s",
IF(Q454=0,0,
IF(Q454=1,(14-2)*(#REF!+#REF!)/4*4,
IF(Q454=2,(14-2)*(#REF!+#REF!)/4*2,
IF(Q454=3,(14-2)*(#REF!+#REF!)/4*3,
IF(Q454=4,(14-2)*(#REF!+#REF!)/4,
IF(Q454=5,(14-2)*#REF!/4,
IF(Q454=6,0,
IF(Q454=7,(14)*#REF!)))))))),
IF(AZ454="t",
IF(Q454=0,0,
IF(Q454=1,(11-2)*(#REF!+#REF!)/4*4,
IF(Q454=2,(11-2)*(#REF!+#REF!)/4*2,
IF(Q454=3,(11-2)*(#REF!+#REF!)/4*3,
IF(Q454=4,(11-2)*(#REF!+#REF!)/4,
IF(Q454=5,(11-2)*#REF!/4,
IF(Q454=6,0,
IF(Q454=7,(11)*#REF!))))))))))</f>
        <v>#REF!</v>
      </c>
      <c r="AV454" s="2" t="e">
        <f t="shared" si="153"/>
        <v>#REF!</v>
      </c>
      <c r="AW454" s="2">
        <f t="shared" si="154"/>
        <v>8</v>
      </c>
      <c r="AX454" s="2">
        <f t="shared" si="155"/>
        <v>4</v>
      </c>
      <c r="AY454" s="2" t="e">
        <f t="shared" si="156"/>
        <v>#REF!</v>
      </c>
      <c r="AZ454" s="2" t="s">
        <v>63</v>
      </c>
      <c r="BA454" s="2" t="e">
        <f>IF(BG454="A",0,IF(AZ454="s",14*#REF!,IF(AZ454="T",11*#REF!,"HATA")))</f>
        <v>#REF!</v>
      </c>
      <c r="BB454" s="2" t="e">
        <f t="shared" si="157"/>
        <v>#REF!</v>
      </c>
      <c r="BC454" s="2" t="e">
        <f t="shared" si="158"/>
        <v>#REF!</v>
      </c>
      <c r="BD454" s="2" t="e">
        <f>IF(BC454-#REF!=0,"DOĞRU","YANLIŞ")</f>
        <v>#REF!</v>
      </c>
      <c r="BE454" s="2" t="e">
        <f>#REF!-BC454</f>
        <v>#REF!</v>
      </c>
      <c r="BF454" s="2">
        <v>0</v>
      </c>
      <c r="BH454" s="2">
        <v>0</v>
      </c>
      <c r="BJ454" s="2">
        <v>4</v>
      </c>
      <c r="BL454" s="7" t="e">
        <f>#REF!*14</f>
        <v>#REF!</v>
      </c>
      <c r="BM454" s="9"/>
      <c r="BN454" s="8"/>
      <c r="BO454" s="13"/>
      <c r="BP454" s="13"/>
      <c r="BQ454" s="13"/>
      <c r="BR454" s="13"/>
      <c r="BS454" s="13"/>
      <c r="BT454" s="10"/>
      <c r="BU454" s="11"/>
      <c r="BV454" s="12"/>
      <c r="CC454" s="41"/>
      <c r="CD454" s="41"/>
      <c r="CE454" s="41"/>
      <c r="CF454" s="42"/>
      <c r="CG454" s="42"/>
      <c r="CH454" s="42"/>
      <c r="CI454" s="42"/>
      <c r="CJ454" s="42"/>
      <c r="CK454" s="42"/>
    </row>
    <row r="455" spans="1:89" hidden="1" x14ac:dyDescent="0.25">
      <c r="A455" s="2" t="s">
        <v>139</v>
      </c>
      <c r="B455" s="2" t="s">
        <v>132</v>
      </c>
      <c r="C455" s="2" t="s">
        <v>132</v>
      </c>
      <c r="D455" s="4" t="s">
        <v>60</v>
      </c>
      <c r="E455" s="4" t="s">
        <v>60</v>
      </c>
      <c r="F455" s="5" t="e">
        <f>IF(AZ455="S",
IF(#REF!+BH455=2012,
IF(#REF!=1,"12-13/1",
IF(#REF!=2,"12-13/2",
IF(#REF!=3,"13-14/1",
IF(#REF!=4,"13-14/2","Hata1")))),
IF(#REF!+BH455=2013,
IF(#REF!=1,"13-14/1",
IF(#REF!=2,"13-14/2",
IF(#REF!=3,"14-15/1",
IF(#REF!=4,"14-15/2","Hata2")))),
IF(#REF!+BH455=2014,
IF(#REF!=1,"14-15/1",
IF(#REF!=2,"14-15/2",
IF(#REF!=3,"15-16/1",
IF(#REF!=4,"15-16/2","Hata3")))),
IF(#REF!+BH455=2015,
IF(#REF!=1,"15-16/1",
IF(#REF!=2,"15-16/2",
IF(#REF!=3,"16-17/1",
IF(#REF!=4,"16-17/2","Hata4")))),
IF(#REF!+BH455=2016,
IF(#REF!=1,"16-17/1",
IF(#REF!=2,"16-17/2",
IF(#REF!=3,"17-18/1",
IF(#REF!=4,"17-18/2","Hata5")))),
IF(#REF!+BH455=2017,
IF(#REF!=1,"17-18/1",
IF(#REF!=2,"17-18/2",
IF(#REF!=3,"18-19/1",
IF(#REF!=4,"18-19/2","Hata6")))),
IF(#REF!+BH455=2018,
IF(#REF!=1,"18-19/1",
IF(#REF!=2,"18-19/2",
IF(#REF!=3,"19-20/1",
IF(#REF!=4,"19-20/2","Hata7")))),
IF(#REF!+BH455=2019,
IF(#REF!=1,"19-20/1",
IF(#REF!=2,"19-20/2",
IF(#REF!=3,"20-21/1",
IF(#REF!=4,"20-21/2","Hata8")))),
IF(#REF!+BH455=2020,
IF(#REF!=1,"20-21/1",
IF(#REF!=2,"20-21/2",
IF(#REF!=3,"21-22/1",
IF(#REF!=4,"21-22/2","Hata9")))),
IF(#REF!+BH455=2021,
IF(#REF!=1,"21-22/1",
IF(#REF!=2,"21-22/2",
IF(#REF!=3,"22-23/1",
IF(#REF!=4,"22-23/2","Hata10")))),
IF(#REF!+BH455=2022,
IF(#REF!=1,"22-23/1",
IF(#REF!=2,"22-23/2",
IF(#REF!=3,"23-24/1",
IF(#REF!=4,"23-24/2","Hata11")))),
IF(#REF!+BH455=2023,
IF(#REF!=1,"23-24/1",
IF(#REF!=2,"23-24/2",
IF(#REF!=3,"24-25/1",
IF(#REF!=4,"24-25/2","Hata12")))),
)))))))))))),
IF(AZ455="T",
IF(#REF!+BH455=2012,
IF(#REF!=1,"12-13/1",
IF(#REF!=2,"12-13/2",
IF(#REF!=3,"12-13/3",
IF(#REF!=4,"13-14/1",
IF(#REF!=5,"13-14/2",
IF(#REF!=6,"13-14/3","Hata1")))))),
IF(#REF!+BH455=2013,
IF(#REF!=1,"13-14/1",
IF(#REF!=2,"13-14/2",
IF(#REF!=3,"13-14/3",
IF(#REF!=4,"14-15/1",
IF(#REF!=5,"14-15/2",
IF(#REF!=6,"14-15/3","Hata2")))))),
IF(#REF!+BH455=2014,
IF(#REF!=1,"14-15/1",
IF(#REF!=2,"14-15/2",
IF(#REF!=3,"14-15/3",
IF(#REF!=4,"15-16/1",
IF(#REF!=5,"15-16/2",
IF(#REF!=6,"15-16/3","Hata3")))))),
IF(AND(#REF!+#REF!&gt;2014,#REF!+#REF!&lt;2015,BH455=1),
IF(#REF!=0.1,"14-15/0.1",
IF(#REF!=0.2,"14-15/0.2",
IF(#REF!=0.3,"14-15/0.3","Hata4"))),
IF(#REF!+BH455=2015,
IF(#REF!=1,"15-16/1",
IF(#REF!=2,"15-16/2",
IF(#REF!=3,"15-16/3",
IF(#REF!=4,"16-17/1",
IF(#REF!=5,"16-17/2",
IF(#REF!=6,"16-17/3","Hata5")))))),
IF(#REF!+BH455=2016,
IF(#REF!=1,"16-17/1",
IF(#REF!=2,"16-17/2",
IF(#REF!=3,"16-17/3",
IF(#REF!=4,"17-18/1",
IF(#REF!=5,"17-18/2",
IF(#REF!=6,"17-18/3","Hata6")))))),
IF(#REF!+BH455=2017,
IF(#REF!=1,"17-18/1",
IF(#REF!=2,"17-18/2",
IF(#REF!=3,"17-18/3",
IF(#REF!=4,"18-19/1",
IF(#REF!=5,"18-19/2",
IF(#REF!=6,"18-19/3","Hata7")))))),
IF(#REF!+BH455=2018,
IF(#REF!=1,"18-19/1",
IF(#REF!=2,"18-19/2",
IF(#REF!=3,"18-19/3",
IF(#REF!=4,"19-20/1",
IF(#REF!=5," 19-20/2",
IF(#REF!=6,"19-20/3","Hata8")))))),
IF(#REF!+BH455=2019,
IF(#REF!=1,"19-20/1",
IF(#REF!=2,"19-20/2",
IF(#REF!=3,"19-20/3",
IF(#REF!=4,"20-21/1",
IF(#REF!=5,"20-21/2",
IF(#REF!=6,"20-21/3","Hata9")))))),
IF(#REF!+BH455=2020,
IF(#REF!=1,"20-21/1",
IF(#REF!=2,"20-21/2",
IF(#REF!=3,"20-21/3",
IF(#REF!=4,"21-22/1",
IF(#REF!=5,"21-22/2",
IF(#REF!=6,"21-22/3","Hata10")))))),
IF(#REF!+BH455=2021,
IF(#REF!=1,"21-22/1",
IF(#REF!=2,"21-22/2",
IF(#REF!=3,"21-22/3",
IF(#REF!=4,"22-23/1",
IF(#REF!=5,"22-23/2",
IF(#REF!=6,"22-23/3","Hata11")))))),
IF(#REF!+BH455=2022,
IF(#REF!=1,"22-23/1",
IF(#REF!=2,"22-23/2",
IF(#REF!=3,"22-23/3",
IF(#REF!=4,"23-24/1",
IF(#REF!=5,"23-24/2",
IF(#REF!=6,"23-24/3","Hata12")))))),
IF(#REF!+BH455=2023,
IF(#REF!=1,"23-24/1",
IF(#REF!=2,"23-24/2",
IF(#REF!=3,"23-24/3",
IF(#REF!=4,"24-25/1",
IF(#REF!=5,"24-25/2",
IF(#REF!=6,"24-25/3","Hata13")))))),
))))))))))))))
)</f>
        <v>#REF!</v>
      </c>
      <c r="G455" s="4"/>
      <c r="H455" s="2" t="s">
        <v>162</v>
      </c>
      <c r="I455" s="2">
        <v>54713</v>
      </c>
      <c r="J455" s="2" t="s">
        <v>62</v>
      </c>
      <c r="O455" s="2" t="s">
        <v>135</v>
      </c>
      <c r="P455" s="2" t="s">
        <v>135</v>
      </c>
      <c r="Q455" s="5">
        <v>7</v>
      </c>
      <c r="R455" s="2">
        <f>VLOOKUP($Q455,[1]sistem!$I$3:$L$10,2,FALSE)</f>
        <v>0</v>
      </c>
      <c r="S455" s="2">
        <f>VLOOKUP($Q455,[1]sistem!$I$3:$L$10,3,FALSE)</f>
        <v>1</v>
      </c>
      <c r="T455" s="2">
        <f>VLOOKUP($Q455,[1]sistem!$I$3:$L$10,4,FALSE)</f>
        <v>1</v>
      </c>
      <c r="U455" s="2" t="e">
        <f>VLOOKUP($AZ455,[1]sistem!$I$13:$L$14,2,FALSE)*#REF!</f>
        <v>#REF!</v>
      </c>
      <c r="V455" s="2" t="e">
        <f>VLOOKUP($AZ455,[1]sistem!$I$13:$L$14,3,FALSE)*#REF!</f>
        <v>#REF!</v>
      </c>
      <c r="W455" s="2" t="e">
        <f>VLOOKUP($AZ455,[1]sistem!$I$13:$L$14,4,FALSE)*#REF!</f>
        <v>#REF!</v>
      </c>
      <c r="X455" s="2" t="e">
        <f t="shared" si="145"/>
        <v>#REF!</v>
      </c>
      <c r="Y455" s="2" t="e">
        <f t="shared" si="146"/>
        <v>#REF!</v>
      </c>
      <c r="Z455" s="2" t="e">
        <f t="shared" si="147"/>
        <v>#REF!</v>
      </c>
      <c r="AA455" s="2" t="e">
        <f t="shared" si="148"/>
        <v>#REF!</v>
      </c>
      <c r="AB455" s="2">
        <f>VLOOKUP(AZ455,[1]sistem!$I$18:$J$19,2,FALSE)</f>
        <v>14</v>
      </c>
      <c r="AC455" s="2">
        <v>0.25</v>
      </c>
      <c r="AD455" s="2">
        <f>VLOOKUP($Q455,[1]sistem!$I$3:$M$10,5,FALSE)</f>
        <v>1</v>
      </c>
      <c r="AG455" s="2" t="e">
        <f>(#REF!+#REF!)*AB455</f>
        <v>#REF!</v>
      </c>
      <c r="AH455" s="2">
        <f>VLOOKUP($Q455,[1]sistem!$I$3:$N$10,6,FALSE)</f>
        <v>2</v>
      </c>
      <c r="AI455" s="2">
        <v>2</v>
      </c>
      <c r="AJ455" s="2">
        <f t="shared" si="149"/>
        <v>4</v>
      </c>
      <c r="AK455" s="2">
        <f>VLOOKUP($AZ455,[1]sistem!$I$18:$K$19,3,FALSE)</f>
        <v>14</v>
      </c>
      <c r="AL455" s="2" t="e">
        <f>AK455*#REF!</f>
        <v>#REF!</v>
      </c>
      <c r="AM455" s="2" t="e">
        <f t="shared" si="150"/>
        <v>#REF!</v>
      </c>
      <c r="AN455" s="2">
        <f t="shared" si="144"/>
        <v>25</v>
      </c>
      <c r="AO455" s="2" t="e">
        <f t="shared" si="151"/>
        <v>#REF!</v>
      </c>
      <c r="AP455" s="2" t="e">
        <f>ROUND(AO455-#REF!,0)</f>
        <v>#REF!</v>
      </c>
      <c r="AQ455" s="2">
        <f>IF(AZ455="s",IF(Q455=0,0,
IF(Q455=1,#REF!*4*4,
IF(Q455=2,0,
IF(Q455=3,#REF!*4*2,
IF(Q455=4,0,
IF(Q455=5,0,
IF(Q455=6,0,
IF(Q455=7,0)))))))),
IF(AZ455="t",
IF(Q455=0,0,
IF(Q455=1,#REF!*4*4*0.8,
IF(Q455=2,0,
IF(Q455=3,#REF!*4*2*0.8,
IF(Q455=4,0,
IF(Q455=5,0,
IF(Q455=6,0,
IF(Q455=7,0))))))))))</f>
        <v>0</v>
      </c>
      <c r="AR455" s="2" t="e">
        <f>IF(AZ455="s",
IF(Q455=0,0,
IF(Q455=1,0,
IF(Q455=2,#REF!*4*2,
IF(Q455=3,#REF!*4,
IF(Q455=4,#REF!*4,
IF(Q455=5,0,
IF(Q455=6,0,
IF(Q455=7,#REF!*4)))))))),
IF(AZ455="t",
IF(Q455=0,0,
IF(Q455=1,0,
IF(Q455=2,#REF!*4*2*0.8,
IF(Q455=3,#REF!*4*0.8,
IF(Q455=4,#REF!*4*0.8,
IF(Q455=5,0,
IF(Q455=6,0,
IF(Q455=7,#REF!*4))))))))))</f>
        <v>#REF!</v>
      </c>
      <c r="AS455" s="2" t="e">
        <f>IF(AZ455="s",
IF(Q455=0,0,
IF(Q455=1,#REF!*2,
IF(Q455=2,#REF!*2,
IF(Q455=3,#REF!*2,
IF(Q455=4,#REF!*2,
IF(Q455=5,#REF!*2,
IF(Q455=6,#REF!*2,
IF(Q455=7,#REF!*2)))))))),
IF(AZ455="t",
IF(Q455=0,#REF!*2*0.8,
IF(Q455=1,#REF!*2*0.8,
IF(Q455=2,#REF!*2*0.8,
IF(Q455=3,#REF!*2*0.8,
IF(Q455=4,#REF!*2*0.8,
IF(Q455=5,#REF!*2*0.8,
IF(Q455=6,#REF!*1*0.8,
IF(Q455=7,#REF!*2))))))))))</f>
        <v>#REF!</v>
      </c>
      <c r="AT455" s="2" t="e">
        <f t="shared" si="152"/>
        <v>#REF!</v>
      </c>
      <c r="AU455" s="2" t="e">
        <f>IF(AZ455="s",
IF(Q455=0,0,
IF(Q455=1,(14-2)*(#REF!+#REF!)/4*4,
IF(Q455=2,(14-2)*(#REF!+#REF!)/4*2,
IF(Q455=3,(14-2)*(#REF!+#REF!)/4*3,
IF(Q455=4,(14-2)*(#REF!+#REF!)/4,
IF(Q455=5,(14-2)*#REF!/4,
IF(Q455=6,0,
IF(Q455=7,(14)*#REF!)))))))),
IF(AZ455="t",
IF(Q455=0,0,
IF(Q455=1,(11-2)*(#REF!+#REF!)/4*4,
IF(Q455=2,(11-2)*(#REF!+#REF!)/4*2,
IF(Q455=3,(11-2)*(#REF!+#REF!)/4*3,
IF(Q455=4,(11-2)*(#REF!+#REF!)/4,
IF(Q455=5,(11-2)*#REF!/4,
IF(Q455=6,0,
IF(Q455=7,(11)*#REF!))))))))))</f>
        <v>#REF!</v>
      </c>
      <c r="AV455" s="2" t="e">
        <f t="shared" si="153"/>
        <v>#REF!</v>
      </c>
      <c r="AW455" s="2">
        <f t="shared" si="154"/>
        <v>8</v>
      </c>
      <c r="AX455" s="2">
        <f t="shared" si="155"/>
        <v>4</v>
      </c>
      <c r="AY455" s="2" t="e">
        <f t="shared" si="156"/>
        <v>#REF!</v>
      </c>
      <c r="AZ455" s="2" t="s">
        <v>63</v>
      </c>
      <c r="BA455" s="2">
        <f>IF(BG455="A",0,IF(AZ455="s",14*#REF!,IF(AZ455="T",11*#REF!,"HATA")))</f>
        <v>0</v>
      </c>
      <c r="BB455" s="2" t="e">
        <f t="shared" si="157"/>
        <v>#REF!</v>
      </c>
      <c r="BC455" s="2" t="e">
        <f t="shared" si="158"/>
        <v>#REF!</v>
      </c>
      <c r="BD455" s="2" t="e">
        <f>IF(BC455-#REF!=0,"DOĞRU","YANLIŞ")</f>
        <v>#REF!</v>
      </c>
      <c r="BE455" s="2" t="e">
        <f>#REF!-BC455</f>
        <v>#REF!</v>
      </c>
      <c r="BF455" s="2">
        <v>0</v>
      </c>
      <c r="BG455" s="2" t="s">
        <v>110</v>
      </c>
      <c r="BH455" s="2">
        <v>0</v>
      </c>
      <c r="BJ455" s="2">
        <v>7</v>
      </c>
      <c r="BL455" s="7" t="e">
        <f>#REF!*14</f>
        <v>#REF!</v>
      </c>
      <c r="BM455" s="9"/>
      <c r="BN455" s="8"/>
      <c r="BO455" s="13"/>
      <c r="BP455" s="13"/>
      <c r="BQ455" s="13"/>
      <c r="BR455" s="13"/>
      <c r="BS455" s="13"/>
      <c r="BT455" s="10"/>
      <c r="BU455" s="11"/>
      <c r="BV455" s="12"/>
      <c r="CC455" s="41"/>
      <c r="CD455" s="41"/>
      <c r="CE455" s="41"/>
      <c r="CF455" s="42"/>
      <c r="CG455" s="42"/>
      <c r="CH455" s="42"/>
      <c r="CI455" s="42"/>
      <c r="CJ455" s="42"/>
      <c r="CK455" s="42"/>
    </row>
    <row r="456" spans="1:89" hidden="1" x14ac:dyDescent="0.25">
      <c r="A456" s="2" t="s">
        <v>280</v>
      </c>
      <c r="B456" s="2" t="s">
        <v>281</v>
      </c>
      <c r="C456" s="2" t="s">
        <v>282</v>
      </c>
      <c r="D456" s="4" t="s">
        <v>171</v>
      </c>
      <c r="E456" s="4" t="s">
        <v>171</v>
      </c>
      <c r="F456" s="5" t="e">
        <f>IF(AZ456="S",
IF(#REF!+BH456=2012,
IF(#REF!=1,"12-13/1",
IF(#REF!=2,"12-13/2",
IF(#REF!=3,"13-14/1",
IF(#REF!=4,"13-14/2","Hata1")))),
IF(#REF!+BH456=2013,
IF(#REF!=1,"13-14/1",
IF(#REF!=2,"13-14/2",
IF(#REF!=3,"14-15/1",
IF(#REF!=4,"14-15/2","Hata2")))),
IF(#REF!+BH456=2014,
IF(#REF!=1,"14-15/1",
IF(#REF!=2,"14-15/2",
IF(#REF!=3,"15-16/1",
IF(#REF!=4,"15-16/2","Hata3")))),
IF(#REF!+BH456=2015,
IF(#REF!=1,"15-16/1",
IF(#REF!=2,"15-16/2",
IF(#REF!=3,"16-17/1",
IF(#REF!=4,"16-17/2","Hata4")))),
IF(#REF!+BH456=2016,
IF(#REF!=1,"16-17/1",
IF(#REF!=2,"16-17/2",
IF(#REF!=3,"17-18/1",
IF(#REF!=4,"17-18/2","Hata5")))),
IF(#REF!+BH456=2017,
IF(#REF!=1,"17-18/1",
IF(#REF!=2,"17-18/2",
IF(#REF!=3,"18-19/1",
IF(#REF!=4,"18-19/2","Hata6")))),
IF(#REF!+BH456=2018,
IF(#REF!=1,"18-19/1",
IF(#REF!=2,"18-19/2",
IF(#REF!=3,"19-20/1",
IF(#REF!=4,"19-20/2","Hata7")))),
IF(#REF!+BH456=2019,
IF(#REF!=1,"19-20/1",
IF(#REF!=2,"19-20/2",
IF(#REF!=3,"20-21/1",
IF(#REF!=4,"20-21/2","Hata8")))),
IF(#REF!+BH456=2020,
IF(#REF!=1,"20-21/1",
IF(#REF!=2,"20-21/2",
IF(#REF!=3,"21-22/1",
IF(#REF!=4,"21-22/2","Hata9")))),
IF(#REF!+BH456=2021,
IF(#REF!=1,"21-22/1",
IF(#REF!=2,"21-22/2",
IF(#REF!=3,"22-23/1",
IF(#REF!=4,"22-23/2","Hata10")))),
IF(#REF!+BH456=2022,
IF(#REF!=1,"22-23/1",
IF(#REF!=2,"22-23/2",
IF(#REF!=3,"23-24/1",
IF(#REF!=4,"23-24/2","Hata11")))),
IF(#REF!+BH456=2023,
IF(#REF!=1,"23-24/1",
IF(#REF!=2,"23-24/2",
IF(#REF!=3,"24-25/1",
IF(#REF!=4,"24-25/2","Hata12")))),
)))))))))))),
IF(AZ456="T",
IF(#REF!+BH456=2012,
IF(#REF!=1,"12-13/1",
IF(#REF!=2,"12-13/2",
IF(#REF!=3,"12-13/3",
IF(#REF!=4,"13-14/1",
IF(#REF!=5,"13-14/2",
IF(#REF!=6,"13-14/3","Hata1")))))),
IF(#REF!+BH456=2013,
IF(#REF!=1,"13-14/1",
IF(#REF!=2,"13-14/2",
IF(#REF!=3,"13-14/3",
IF(#REF!=4,"14-15/1",
IF(#REF!=5,"14-15/2",
IF(#REF!=6,"14-15/3","Hata2")))))),
IF(#REF!+BH456=2014,
IF(#REF!=1,"14-15/1",
IF(#REF!=2,"14-15/2",
IF(#REF!=3,"14-15/3",
IF(#REF!=4,"15-16/1",
IF(#REF!=5,"15-16/2",
IF(#REF!=6,"15-16/3","Hata3")))))),
IF(AND(#REF!+#REF!&gt;2014,#REF!+#REF!&lt;2015,BH456=1),
IF(#REF!=0.1,"14-15/0.1",
IF(#REF!=0.2,"14-15/0.2",
IF(#REF!=0.3,"14-15/0.3","Hata4"))),
IF(#REF!+BH456=2015,
IF(#REF!=1,"15-16/1",
IF(#REF!=2,"15-16/2",
IF(#REF!=3,"15-16/3",
IF(#REF!=4,"16-17/1",
IF(#REF!=5,"16-17/2",
IF(#REF!=6,"16-17/3","Hata5")))))),
IF(#REF!+BH456=2016,
IF(#REF!=1,"16-17/1",
IF(#REF!=2,"16-17/2",
IF(#REF!=3,"16-17/3",
IF(#REF!=4,"17-18/1",
IF(#REF!=5,"17-18/2",
IF(#REF!=6,"17-18/3","Hata6")))))),
IF(#REF!+BH456=2017,
IF(#REF!=1,"17-18/1",
IF(#REF!=2,"17-18/2",
IF(#REF!=3,"17-18/3",
IF(#REF!=4,"18-19/1",
IF(#REF!=5,"18-19/2",
IF(#REF!=6,"18-19/3","Hata7")))))),
IF(#REF!+BH456=2018,
IF(#REF!=1,"18-19/1",
IF(#REF!=2,"18-19/2",
IF(#REF!=3,"18-19/3",
IF(#REF!=4,"19-20/1",
IF(#REF!=5," 19-20/2",
IF(#REF!=6,"19-20/3","Hata8")))))),
IF(#REF!+BH456=2019,
IF(#REF!=1,"19-20/1",
IF(#REF!=2,"19-20/2",
IF(#REF!=3,"19-20/3",
IF(#REF!=4,"20-21/1",
IF(#REF!=5,"20-21/2",
IF(#REF!=6,"20-21/3","Hata9")))))),
IF(#REF!+BH456=2020,
IF(#REF!=1,"20-21/1",
IF(#REF!=2,"20-21/2",
IF(#REF!=3,"20-21/3",
IF(#REF!=4,"21-22/1",
IF(#REF!=5,"21-22/2",
IF(#REF!=6,"21-22/3","Hata10")))))),
IF(#REF!+BH456=2021,
IF(#REF!=1,"21-22/1",
IF(#REF!=2,"21-22/2",
IF(#REF!=3,"21-22/3",
IF(#REF!=4,"22-23/1",
IF(#REF!=5,"22-23/2",
IF(#REF!=6,"22-23/3","Hata11")))))),
IF(#REF!+BH456=2022,
IF(#REF!=1,"22-23/1",
IF(#REF!=2,"22-23/2",
IF(#REF!=3,"22-23/3",
IF(#REF!=4,"23-24/1",
IF(#REF!=5,"23-24/2",
IF(#REF!=6,"23-24/3","Hata12")))))),
IF(#REF!+BH456=2023,
IF(#REF!=1,"23-24/1",
IF(#REF!=2,"23-24/2",
IF(#REF!=3,"23-24/3",
IF(#REF!=4,"24-25/1",
IF(#REF!=5,"24-25/2",
IF(#REF!=6,"24-25/3","Hata13")))))),
))))))))))))))
)</f>
        <v>#REF!</v>
      </c>
      <c r="G456" s="4">
        <v>0</v>
      </c>
      <c r="H456" s="2" t="s">
        <v>162</v>
      </c>
      <c r="I456" s="2">
        <v>54713</v>
      </c>
      <c r="J456" s="2" t="s">
        <v>62</v>
      </c>
      <c r="Q456" s="5">
        <v>6</v>
      </c>
      <c r="R456" s="2">
        <f>VLOOKUP($Q456,[1]sistem!$I$3:$L$10,2,FALSE)</f>
        <v>0</v>
      </c>
      <c r="S456" s="2">
        <f>VLOOKUP($Q456,[1]sistem!$I$3:$L$10,3,FALSE)</f>
        <v>0</v>
      </c>
      <c r="T456" s="2">
        <f>VLOOKUP($Q456,[1]sistem!$I$3:$L$10,4,FALSE)</f>
        <v>1</v>
      </c>
      <c r="U456" s="2" t="e">
        <f>VLOOKUP($AZ456,[1]sistem!$I$13:$L$14,2,FALSE)*#REF!</f>
        <v>#REF!</v>
      </c>
      <c r="V456" s="2" t="e">
        <f>VLOOKUP($AZ456,[1]sistem!$I$13:$L$14,3,FALSE)*#REF!</f>
        <v>#REF!</v>
      </c>
      <c r="W456" s="2" t="e">
        <f>VLOOKUP($AZ456,[1]sistem!$I$13:$L$14,4,FALSE)*#REF!</f>
        <v>#REF!</v>
      </c>
      <c r="X456" s="2" t="e">
        <f t="shared" si="145"/>
        <v>#REF!</v>
      </c>
      <c r="Y456" s="2" t="e">
        <f t="shared" si="146"/>
        <v>#REF!</v>
      </c>
      <c r="Z456" s="2" t="e">
        <f t="shared" si="147"/>
        <v>#REF!</v>
      </c>
      <c r="AA456" s="2" t="e">
        <f t="shared" si="148"/>
        <v>#REF!</v>
      </c>
      <c r="AB456" s="2">
        <f>VLOOKUP(AZ456,[1]sistem!$I$18:$J$19,2,FALSE)</f>
        <v>14</v>
      </c>
      <c r="AC456" s="2">
        <v>0.25</v>
      </c>
      <c r="AD456" s="2">
        <f>VLOOKUP($Q456,[1]sistem!$I$3:$M$10,5,FALSE)</f>
        <v>0</v>
      </c>
      <c r="AG456" s="2" t="e">
        <f>(#REF!+#REF!)*AB456</f>
        <v>#REF!</v>
      </c>
      <c r="AH456" s="2">
        <f>VLOOKUP($Q456,[1]sistem!$I$3:$N$10,6,FALSE)</f>
        <v>1</v>
      </c>
      <c r="AI456" s="2">
        <v>2</v>
      </c>
      <c r="AJ456" s="2">
        <f t="shared" si="149"/>
        <v>2</v>
      </c>
      <c r="AK456" s="2">
        <f>VLOOKUP($AZ456,[1]sistem!$I$18:$K$19,3,FALSE)</f>
        <v>14</v>
      </c>
      <c r="AL456" s="2" t="e">
        <f>AK456*#REF!</f>
        <v>#REF!</v>
      </c>
      <c r="AM456" s="2" t="e">
        <f t="shared" si="150"/>
        <v>#REF!</v>
      </c>
      <c r="AN456" s="2">
        <f t="shared" si="144"/>
        <v>25</v>
      </c>
      <c r="AO456" s="2" t="e">
        <f t="shared" si="151"/>
        <v>#REF!</v>
      </c>
      <c r="AP456" s="2" t="e">
        <f>ROUND(AO456-#REF!,0)</f>
        <v>#REF!</v>
      </c>
      <c r="AQ456" s="2">
        <f>IF(AZ456="s",IF(Q456=0,0,
IF(Q456=1,#REF!*4*4,
IF(Q456=2,0,
IF(Q456=3,#REF!*4*2,
IF(Q456=4,0,
IF(Q456=5,0,
IF(Q456=6,0,
IF(Q456=7,0)))))))),
IF(AZ456="t",
IF(Q456=0,0,
IF(Q456=1,#REF!*4*4*0.8,
IF(Q456=2,0,
IF(Q456=3,#REF!*4*2*0.8,
IF(Q456=4,0,
IF(Q456=5,0,
IF(Q456=6,0,
IF(Q456=7,0))))))))))</f>
        <v>0</v>
      </c>
      <c r="AR456" s="2">
        <f>IF(AZ456="s",
IF(Q456=0,0,
IF(Q456=1,0,
IF(Q456=2,#REF!*4*2,
IF(Q456=3,#REF!*4,
IF(Q456=4,#REF!*4,
IF(Q456=5,0,
IF(Q456=6,0,
IF(Q456=7,#REF!*4)))))))),
IF(AZ456="t",
IF(Q456=0,0,
IF(Q456=1,0,
IF(Q456=2,#REF!*4*2*0.8,
IF(Q456=3,#REF!*4*0.8,
IF(Q456=4,#REF!*4*0.8,
IF(Q456=5,0,
IF(Q456=6,0,
IF(Q456=7,#REF!*4))))))))))</f>
        <v>0</v>
      </c>
      <c r="AS456" s="2" t="e">
        <f>IF(AZ456="s",
IF(Q456=0,0,
IF(Q456=1,#REF!*2,
IF(Q456=2,#REF!*2,
IF(Q456=3,#REF!*2,
IF(Q456=4,#REF!*2,
IF(Q456=5,#REF!*2,
IF(Q456=6,#REF!*2,
IF(Q456=7,#REF!*2)))))))),
IF(AZ456="t",
IF(Q456=0,#REF!*2*0.8,
IF(Q456=1,#REF!*2*0.8,
IF(Q456=2,#REF!*2*0.8,
IF(Q456=3,#REF!*2*0.8,
IF(Q456=4,#REF!*2*0.8,
IF(Q456=5,#REF!*2*0.8,
IF(Q456=6,#REF!*1*0.8,
IF(Q456=7,#REF!*2))))))))))</f>
        <v>#REF!</v>
      </c>
      <c r="AT456" s="2" t="e">
        <f t="shared" si="152"/>
        <v>#REF!</v>
      </c>
      <c r="AU456" s="2">
        <f>IF(AZ456="s",
IF(Q456=0,0,
IF(Q456=1,(14-2)*(#REF!+#REF!)/4*4,
IF(Q456=2,(14-2)*(#REF!+#REF!)/4*2,
IF(Q456=3,(14-2)*(#REF!+#REF!)/4*3,
IF(Q456=4,(14-2)*(#REF!+#REF!)/4,
IF(Q456=5,(14-2)*#REF!/4,
IF(Q456=6,0,
IF(Q456=7,(14)*#REF!)))))))),
IF(AZ456="t",
IF(Q456=0,0,
IF(Q456=1,(11-2)*(#REF!+#REF!)/4*4,
IF(Q456=2,(11-2)*(#REF!+#REF!)/4*2,
IF(Q456=3,(11-2)*(#REF!+#REF!)/4*3,
IF(Q456=4,(11-2)*(#REF!+#REF!)/4,
IF(Q456=5,(11-2)*#REF!/4,
IF(Q456=6,0,
IF(Q456=7,(11)*#REF!))))))))))</f>
        <v>0</v>
      </c>
      <c r="AV456" s="2" t="e">
        <f t="shared" si="153"/>
        <v>#REF!</v>
      </c>
      <c r="AW456" s="2">
        <f t="shared" si="154"/>
        <v>2</v>
      </c>
      <c r="AX456" s="2">
        <f t="shared" si="155"/>
        <v>0</v>
      </c>
      <c r="AY456" s="2" t="e">
        <f t="shared" si="156"/>
        <v>#REF!</v>
      </c>
      <c r="AZ456" s="2" t="s">
        <v>63</v>
      </c>
      <c r="BA456" s="2" t="e">
        <f>IF(BG456="A",0,IF(AZ456="s",14*#REF!,IF(AZ456="T",11*#REF!,"HATA")))</f>
        <v>#REF!</v>
      </c>
      <c r="BB456" s="2" t="e">
        <f t="shared" si="157"/>
        <v>#REF!</v>
      </c>
      <c r="BC456" s="2" t="e">
        <f t="shared" si="158"/>
        <v>#REF!</v>
      </c>
      <c r="BD456" s="2" t="e">
        <f>IF(BC456-#REF!=0,"DOĞRU","YANLIŞ")</f>
        <v>#REF!</v>
      </c>
      <c r="BE456" s="2" t="e">
        <f>#REF!-BC456</f>
        <v>#REF!</v>
      </c>
      <c r="BF456" s="2">
        <v>0</v>
      </c>
      <c r="BH456" s="2">
        <v>0</v>
      </c>
      <c r="BJ456" s="2">
        <v>6</v>
      </c>
      <c r="BL456" s="7" t="e">
        <f>#REF!*14</f>
        <v>#REF!</v>
      </c>
      <c r="BM456" s="9"/>
      <c r="BN456" s="8"/>
      <c r="BO456" s="13"/>
      <c r="BP456" s="13"/>
      <c r="BQ456" s="13"/>
      <c r="BR456" s="13"/>
      <c r="BS456" s="13"/>
      <c r="BT456" s="10"/>
      <c r="BU456" s="11"/>
      <c r="BV456" s="12"/>
      <c r="CC456" s="41"/>
      <c r="CD456" s="41"/>
      <c r="CE456" s="41"/>
      <c r="CF456" s="42"/>
      <c r="CG456" s="42"/>
      <c r="CH456" s="42"/>
      <c r="CI456" s="42"/>
      <c r="CJ456" s="42"/>
      <c r="CK456" s="42"/>
    </row>
    <row r="457" spans="1:89" hidden="1" x14ac:dyDescent="0.25">
      <c r="A457" s="2" t="s">
        <v>245</v>
      </c>
      <c r="B457" s="2" t="s">
        <v>246</v>
      </c>
      <c r="C457" s="2" t="s">
        <v>246</v>
      </c>
      <c r="D457" s="4" t="s">
        <v>60</v>
      </c>
      <c r="E457" s="4" t="s">
        <v>60</v>
      </c>
      <c r="F457" s="5" t="e">
        <f>IF(AZ457="S",
IF(#REF!+BH457=2012,
IF(#REF!=1,"12-13/1",
IF(#REF!=2,"12-13/2",
IF(#REF!=3,"13-14/1",
IF(#REF!=4,"13-14/2","Hata1")))),
IF(#REF!+BH457=2013,
IF(#REF!=1,"13-14/1",
IF(#REF!=2,"13-14/2",
IF(#REF!=3,"14-15/1",
IF(#REF!=4,"14-15/2","Hata2")))),
IF(#REF!+BH457=2014,
IF(#REF!=1,"14-15/1",
IF(#REF!=2,"14-15/2",
IF(#REF!=3,"15-16/1",
IF(#REF!=4,"15-16/2","Hata3")))),
IF(#REF!+BH457=2015,
IF(#REF!=1,"15-16/1",
IF(#REF!=2,"15-16/2",
IF(#REF!=3,"16-17/1",
IF(#REF!=4,"16-17/2","Hata4")))),
IF(#REF!+BH457=2016,
IF(#REF!=1,"16-17/1",
IF(#REF!=2,"16-17/2",
IF(#REF!=3,"17-18/1",
IF(#REF!=4,"17-18/2","Hata5")))),
IF(#REF!+BH457=2017,
IF(#REF!=1,"17-18/1",
IF(#REF!=2,"17-18/2",
IF(#REF!=3,"18-19/1",
IF(#REF!=4,"18-19/2","Hata6")))),
IF(#REF!+BH457=2018,
IF(#REF!=1,"18-19/1",
IF(#REF!=2,"18-19/2",
IF(#REF!=3,"19-20/1",
IF(#REF!=4,"19-20/2","Hata7")))),
IF(#REF!+BH457=2019,
IF(#REF!=1,"19-20/1",
IF(#REF!=2,"19-20/2",
IF(#REF!=3,"20-21/1",
IF(#REF!=4,"20-21/2","Hata8")))),
IF(#REF!+BH457=2020,
IF(#REF!=1,"20-21/1",
IF(#REF!=2,"20-21/2",
IF(#REF!=3,"21-22/1",
IF(#REF!=4,"21-22/2","Hata9")))),
IF(#REF!+BH457=2021,
IF(#REF!=1,"21-22/1",
IF(#REF!=2,"21-22/2",
IF(#REF!=3,"22-23/1",
IF(#REF!=4,"22-23/2","Hata10")))),
IF(#REF!+BH457=2022,
IF(#REF!=1,"22-23/1",
IF(#REF!=2,"22-23/2",
IF(#REF!=3,"23-24/1",
IF(#REF!=4,"23-24/2","Hata11")))),
IF(#REF!+BH457=2023,
IF(#REF!=1,"23-24/1",
IF(#REF!=2,"23-24/2",
IF(#REF!=3,"24-25/1",
IF(#REF!=4,"24-25/2","Hata12")))),
)))))))))))),
IF(AZ457="T",
IF(#REF!+BH457=2012,
IF(#REF!=1,"12-13/1",
IF(#REF!=2,"12-13/2",
IF(#REF!=3,"12-13/3",
IF(#REF!=4,"13-14/1",
IF(#REF!=5,"13-14/2",
IF(#REF!=6,"13-14/3","Hata1")))))),
IF(#REF!+BH457=2013,
IF(#REF!=1,"13-14/1",
IF(#REF!=2,"13-14/2",
IF(#REF!=3,"13-14/3",
IF(#REF!=4,"14-15/1",
IF(#REF!=5,"14-15/2",
IF(#REF!=6,"14-15/3","Hata2")))))),
IF(#REF!+BH457=2014,
IF(#REF!=1,"14-15/1",
IF(#REF!=2,"14-15/2",
IF(#REF!=3,"14-15/3",
IF(#REF!=4,"15-16/1",
IF(#REF!=5,"15-16/2",
IF(#REF!=6,"15-16/3","Hata3")))))),
IF(AND(#REF!+#REF!&gt;2014,#REF!+#REF!&lt;2015,BH457=1),
IF(#REF!=0.1,"14-15/0.1",
IF(#REF!=0.2,"14-15/0.2",
IF(#REF!=0.3,"14-15/0.3","Hata4"))),
IF(#REF!+BH457=2015,
IF(#REF!=1,"15-16/1",
IF(#REF!=2,"15-16/2",
IF(#REF!=3,"15-16/3",
IF(#REF!=4,"16-17/1",
IF(#REF!=5,"16-17/2",
IF(#REF!=6,"16-17/3","Hata5")))))),
IF(#REF!+BH457=2016,
IF(#REF!=1,"16-17/1",
IF(#REF!=2,"16-17/2",
IF(#REF!=3,"16-17/3",
IF(#REF!=4,"17-18/1",
IF(#REF!=5,"17-18/2",
IF(#REF!=6,"17-18/3","Hata6")))))),
IF(#REF!+BH457=2017,
IF(#REF!=1,"17-18/1",
IF(#REF!=2,"17-18/2",
IF(#REF!=3,"17-18/3",
IF(#REF!=4,"18-19/1",
IF(#REF!=5,"18-19/2",
IF(#REF!=6,"18-19/3","Hata7")))))),
IF(#REF!+BH457=2018,
IF(#REF!=1,"18-19/1",
IF(#REF!=2,"18-19/2",
IF(#REF!=3,"18-19/3",
IF(#REF!=4,"19-20/1",
IF(#REF!=5," 19-20/2",
IF(#REF!=6,"19-20/3","Hata8")))))),
IF(#REF!+BH457=2019,
IF(#REF!=1,"19-20/1",
IF(#REF!=2,"19-20/2",
IF(#REF!=3,"19-20/3",
IF(#REF!=4,"20-21/1",
IF(#REF!=5,"20-21/2",
IF(#REF!=6,"20-21/3","Hata9")))))),
IF(#REF!+BH457=2020,
IF(#REF!=1,"20-21/1",
IF(#REF!=2,"20-21/2",
IF(#REF!=3,"20-21/3",
IF(#REF!=4,"21-22/1",
IF(#REF!=5,"21-22/2",
IF(#REF!=6,"21-22/3","Hata10")))))),
IF(#REF!+BH457=2021,
IF(#REF!=1,"21-22/1",
IF(#REF!=2,"21-22/2",
IF(#REF!=3,"21-22/3",
IF(#REF!=4,"22-23/1",
IF(#REF!=5,"22-23/2",
IF(#REF!=6,"22-23/3","Hata11")))))),
IF(#REF!+BH457=2022,
IF(#REF!=1,"22-23/1",
IF(#REF!=2,"22-23/2",
IF(#REF!=3,"22-23/3",
IF(#REF!=4,"23-24/1",
IF(#REF!=5,"23-24/2",
IF(#REF!=6,"23-24/3","Hata12")))))),
IF(#REF!+BH457=2023,
IF(#REF!=1,"23-24/1",
IF(#REF!=2,"23-24/2",
IF(#REF!=3,"23-24/3",
IF(#REF!=4,"24-25/1",
IF(#REF!=5,"24-25/2",
IF(#REF!=6,"24-25/3","Hata13")))))),
))))))))))))))
)</f>
        <v>#REF!</v>
      </c>
      <c r="G457" s="4"/>
      <c r="H457" s="2" t="s">
        <v>162</v>
      </c>
      <c r="I457" s="2">
        <v>54713</v>
      </c>
      <c r="J457" s="2" t="s">
        <v>62</v>
      </c>
      <c r="L457" s="2">
        <v>4358</v>
      </c>
      <c r="Q457" s="5">
        <v>0</v>
      </c>
      <c r="R457" s="2">
        <f>VLOOKUP($Q457,[1]sistem!$I$3:$L$10,2,FALSE)</f>
        <v>0</v>
      </c>
      <c r="S457" s="2">
        <f>VLOOKUP($Q457,[1]sistem!$I$3:$L$10,3,FALSE)</f>
        <v>0</v>
      </c>
      <c r="T457" s="2">
        <f>VLOOKUP($Q457,[1]sistem!$I$3:$L$10,4,FALSE)</f>
        <v>0</v>
      </c>
      <c r="U457" s="2" t="e">
        <f>VLOOKUP($AZ457,[1]sistem!$I$13:$L$14,2,FALSE)*#REF!</f>
        <v>#REF!</v>
      </c>
      <c r="V457" s="2" t="e">
        <f>VLOOKUP($AZ457,[1]sistem!$I$13:$L$14,3,FALSE)*#REF!</f>
        <v>#REF!</v>
      </c>
      <c r="W457" s="2" t="e">
        <f>VLOOKUP($AZ457,[1]sistem!$I$13:$L$14,4,FALSE)*#REF!</f>
        <v>#REF!</v>
      </c>
      <c r="X457" s="2" t="e">
        <f t="shared" si="145"/>
        <v>#REF!</v>
      </c>
      <c r="Y457" s="2" t="e">
        <f t="shared" si="146"/>
        <v>#REF!</v>
      </c>
      <c r="Z457" s="2" t="e">
        <f t="shared" si="147"/>
        <v>#REF!</v>
      </c>
      <c r="AA457" s="2" t="e">
        <f t="shared" si="148"/>
        <v>#REF!</v>
      </c>
      <c r="AB457" s="2">
        <f>VLOOKUP(AZ457,[1]sistem!$I$18:$J$19,2,FALSE)</f>
        <v>11</v>
      </c>
      <c r="AC457" s="2">
        <v>0.25</v>
      </c>
      <c r="AD457" s="2">
        <f>VLOOKUP($Q457,[1]sistem!$I$3:$M$10,5,FALSE)</f>
        <v>0</v>
      </c>
      <c r="AG457" s="2" t="e">
        <f>(#REF!+#REF!)*AB457</f>
        <v>#REF!</v>
      </c>
      <c r="AH457" s="2">
        <f>VLOOKUP($Q457,[1]sistem!$I$3:$N$10,6,FALSE)</f>
        <v>0</v>
      </c>
      <c r="AI457" s="2">
        <v>2</v>
      </c>
      <c r="AJ457" s="2">
        <f t="shared" si="149"/>
        <v>0</v>
      </c>
      <c r="AK457" s="2">
        <f>VLOOKUP($AZ457,[1]sistem!$I$18:$K$19,3,FALSE)</f>
        <v>11</v>
      </c>
      <c r="AL457" s="2" t="e">
        <f>AK457*#REF!</f>
        <v>#REF!</v>
      </c>
      <c r="AM457" s="2" t="e">
        <f t="shared" si="150"/>
        <v>#REF!</v>
      </c>
      <c r="AN457" s="2">
        <f t="shared" si="144"/>
        <v>25</v>
      </c>
      <c r="AO457" s="2" t="e">
        <f t="shared" si="151"/>
        <v>#REF!</v>
      </c>
      <c r="AP457" s="2" t="e">
        <f>ROUND(AO457-#REF!,0)</f>
        <v>#REF!</v>
      </c>
      <c r="AQ457" s="2">
        <f>IF(AZ457="s",IF(Q457=0,0,
IF(Q457=1,#REF!*4*4,
IF(Q457=2,0,
IF(Q457=3,#REF!*4*2,
IF(Q457=4,0,
IF(Q457=5,0,
IF(Q457=6,0,
IF(Q457=7,0)))))))),
IF(AZ457="t",
IF(Q457=0,0,
IF(Q457=1,#REF!*4*4*0.8,
IF(Q457=2,0,
IF(Q457=3,#REF!*4*2*0.8,
IF(Q457=4,0,
IF(Q457=5,0,
IF(Q457=6,0,
IF(Q457=7,0))))))))))</f>
        <v>0</v>
      </c>
      <c r="AR457" s="2">
        <f>IF(AZ457="s",
IF(Q457=0,0,
IF(Q457=1,0,
IF(Q457=2,#REF!*4*2,
IF(Q457=3,#REF!*4,
IF(Q457=4,#REF!*4,
IF(Q457=5,0,
IF(Q457=6,0,
IF(Q457=7,#REF!*4)))))))),
IF(AZ457="t",
IF(Q457=0,0,
IF(Q457=1,0,
IF(Q457=2,#REF!*4*2*0.8,
IF(Q457=3,#REF!*4*0.8,
IF(Q457=4,#REF!*4*0.8,
IF(Q457=5,0,
IF(Q457=6,0,
IF(Q457=7,#REF!*4))))))))))</f>
        <v>0</v>
      </c>
      <c r="AS457" s="2" t="e">
        <f>IF(AZ457="s",
IF(Q457=0,0,
IF(Q457=1,#REF!*2,
IF(Q457=2,#REF!*2,
IF(Q457=3,#REF!*2,
IF(Q457=4,#REF!*2,
IF(Q457=5,#REF!*2,
IF(Q457=6,#REF!*2,
IF(Q457=7,#REF!*2)))))))),
IF(AZ457="t",
IF(Q457=0,#REF!*2*0.8,
IF(Q457=1,#REF!*2*0.8,
IF(Q457=2,#REF!*2*0.8,
IF(Q457=3,#REF!*2*0.8,
IF(Q457=4,#REF!*2*0.8,
IF(Q457=5,#REF!*2*0.8,
IF(Q457=6,#REF!*1*0.8,
IF(Q457=7,#REF!*2))))))))))</f>
        <v>#REF!</v>
      </c>
      <c r="AT457" s="2" t="e">
        <f t="shared" si="152"/>
        <v>#REF!</v>
      </c>
      <c r="AU457" s="2">
        <f>IF(AZ457="s",
IF(Q457=0,0,
IF(Q457=1,(14-2)*(#REF!+#REF!)/4*4,
IF(Q457=2,(14-2)*(#REF!+#REF!)/4*2,
IF(Q457=3,(14-2)*(#REF!+#REF!)/4*3,
IF(Q457=4,(14-2)*(#REF!+#REF!)/4,
IF(Q457=5,(14-2)*#REF!/4,
IF(Q457=6,0,
IF(Q457=7,(14)*#REF!)))))))),
IF(AZ457="t",
IF(Q457=0,0,
IF(Q457=1,(11-2)*(#REF!+#REF!)/4*4,
IF(Q457=2,(11-2)*(#REF!+#REF!)/4*2,
IF(Q457=3,(11-2)*(#REF!+#REF!)/4*3,
IF(Q457=4,(11-2)*(#REF!+#REF!)/4,
IF(Q457=5,(11-2)*#REF!/4,
IF(Q457=6,0,
IF(Q457=7,(11)*#REF!))))))))))</f>
        <v>0</v>
      </c>
      <c r="AV457" s="2" t="e">
        <f t="shared" si="153"/>
        <v>#REF!</v>
      </c>
      <c r="AW457" s="2">
        <f t="shared" si="154"/>
        <v>0</v>
      </c>
      <c r="AX457" s="2">
        <f t="shared" si="155"/>
        <v>0</v>
      </c>
      <c r="AY457" s="2" t="e">
        <f t="shared" si="156"/>
        <v>#REF!</v>
      </c>
      <c r="AZ457" s="2" t="s">
        <v>81</v>
      </c>
      <c r="BA457" s="2" t="e">
        <f>IF(BG457="A",0,IF(AZ457="s",14*#REF!,IF(AZ457="T",11*#REF!,"HATA")))</f>
        <v>#REF!</v>
      </c>
      <c r="BB457" s="2" t="e">
        <f t="shared" si="157"/>
        <v>#REF!</v>
      </c>
      <c r="BC457" s="2" t="e">
        <f t="shared" si="158"/>
        <v>#REF!</v>
      </c>
      <c r="BD457" s="2" t="e">
        <f>IF(BC457-#REF!=0,"DOĞRU","YANLIŞ")</f>
        <v>#REF!</v>
      </c>
      <c r="BE457" s="2" t="e">
        <f>#REF!-BC457</f>
        <v>#REF!</v>
      </c>
      <c r="BF457" s="2">
        <v>0</v>
      </c>
      <c r="BH457" s="2">
        <v>0</v>
      </c>
      <c r="BJ457" s="2">
        <v>0</v>
      </c>
      <c r="BL457" s="7" t="e">
        <f>#REF!*14</f>
        <v>#REF!</v>
      </c>
      <c r="BM457" s="9"/>
      <c r="BN457" s="8"/>
      <c r="BO457" s="13"/>
      <c r="BP457" s="13"/>
      <c r="BQ457" s="13"/>
      <c r="BR457" s="13"/>
      <c r="BS457" s="13"/>
      <c r="BT457" s="10"/>
      <c r="BU457" s="11"/>
      <c r="BV457" s="12"/>
      <c r="CC457" s="41"/>
      <c r="CD457" s="41"/>
      <c r="CE457" s="41"/>
      <c r="CF457" s="42"/>
      <c r="CG457" s="42"/>
      <c r="CH457" s="42"/>
      <c r="CI457" s="42"/>
      <c r="CJ457" s="42"/>
      <c r="CK457" s="42"/>
    </row>
    <row r="458" spans="1:89" hidden="1" x14ac:dyDescent="0.25">
      <c r="A458" s="2" t="s">
        <v>256</v>
      </c>
      <c r="B458" s="2" t="s">
        <v>257</v>
      </c>
      <c r="C458" s="2" t="s">
        <v>257</v>
      </c>
      <c r="D458" s="4" t="s">
        <v>60</v>
      </c>
      <c r="E458" s="4" t="s">
        <v>60</v>
      </c>
      <c r="F458" s="5" t="e">
        <f>IF(AZ458="S",
IF(#REF!+BH458=2012,
IF(#REF!=1,"12-13/1",
IF(#REF!=2,"12-13/2",
IF(#REF!=3,"13-14/1",
IF(#REF!=4,"13-14/2","Hata1")))),
IF(#REF!+BH458=2013,
IF(#REF!=1,"13-14/1",
IF(#REF!=2,"13-14/2",
IF(#REF!=3,"14-15/1",
IF(#REF!=4,"14-15/2","Hata2")))),
IF(#REF!+BH458=2014,
IF(#REF!=1,"14-15/1",
IF(#REF!=2,"14-15/2",
IF(#REF!=3,"15-16/1",
IF(#REF!=4,"15-16/2","Hata3")))),
IF(#REF!+BH458=2015,
IF(#REF!=1,"15-16/1",
IF(#REF!=2,"15-16/2",
IF(#REF!=3,"16-17/1",
IF(#REF!=4,"16-17/2","Hata4")))),
IF(#REF!+BH458=2016,
IF(#REF!=1,"16-17/1",
IF(#REF!=2,"16-17/2",
IF(#REF!=3,"17-18/1",
IF(#REF!=4,"17-18/2","Hata5")))),
IF(#REF!+BH458=2017,
IF(#REF!=1,"17-18/1",
IF(#REF!=2,"17-18/2",
IF(#REF!=3,"18-19/1",
IF(#REF!=4,"18-19/2","Hata6")))),
IF(#REF!+BH458=2018,
IF(#REF!=1,"18-19/1",
IF(#REF!=2,"18-19/2",
IF(#REF!=3,"19-20/1",
IF(#REF!=4,"19-20/2","Hata7")))),
IF(#REF!+BH458=2019,
IF(#REF!=1,"19-20/1",
IF(#REF!=2,"19-20/2",
IF(#REF!=3,"20-21/1",
IF(#REF!=4,"20-21/2","Hata8")))),
IF(#REF!+BH458=2020,
IF(#REF!=1,"20-21/1",
IF(#REF!=2,"20-21/2",
IF(#REF!=3,"21-22/1",
IF(#REF!=4,"21-22/2","Hata9")))),
IF(#REF!+BH458=2021,
IF(#REF!=1,"21-22/1",
IF(#REF!=2,"21-22/2",
IF(#REF!=3,"22-23/1",
IF(#REF!=4,"22-23/2","Hata10")))),
IF(#REF!+BH458=2022,
IF(#REF!=1,"22-23/1",
IF(#REF!=2,"22-23/2",
IF(#REF!=3,"23-24/1",
IF(#REF!=4,"23-24/2","Hata11")))),
IF(#REF!+BH458=2023,
IF(#REF!=1,"23-24/1",
IF(#REF!=2,"23-24/2",
IF(#REF!=3,"24-25/1",
IF(#REF!=4,"24-25/2","Hata12")))),
)))))))))))),
IF(AZ458="T",
IF(#REF!+BH458=2012,
IF(#REF!=1,"12-13/1",
IF(#REF!=2,"12-13/2",
IF(#REF!=3,"12-13/3",
IF(#REF!=4,"13-14/1",
IF(#REF!=5,"13-14/2",
IF(#REF!=6,"13-14/3","Hata1")))))),
IF(#REF!+BH458=2013,
IF(#REF!=1,"13-14/1",
IF(#REF!=2,"13-14/2",
IF(#REF!=3,"13-14/3",
IF(#REF!=4,"14-15/1",
IF(#REF!=5,"14-15/2",
IF(#REF!=6,"14-15/3","Hata2")))))),
IF(#REF!+BH458=2014,
IF(#REF!=1,"14-15/1",
IF(#REF!=2,"14-15/2",
IF(#REF!=3,"14-15/3",
IF(#REF!=4,"15-16/1",
IF(#REF!=5,"15-16/2",
IF(#REF!=6,"15-16/3","Hata3")))))),
IF(AND(#REF!+#REF!&gt;2014,#REF!+#REF!&lt;2015,BH458=1),
IF(#REF!=0.1,"14-15/0.1",
IF(#REF!=0.2,"14-15/0.2",
IF(#REF!=0.3,"14-15/0.3","Hata4"))),
IF(#REF!+BH458=2015,
IF(#REF!=1,"15-16/1",
IF(#REF!=2,"15-16/2",
IF(#REF!=3,"15-16/3",
IF(#REF!=4,"16-17/1",
IF(#REF!=5,"16-17/2",
IF(#REF!=6,"16-17/3","Hata5")))))),
IF(#REF!+BH458=2016,
IF(#REF!=1,"16-17/1",
IF(#REF!=2,"16-17/2",
IF(#REF!=3,"16-17/3",
IF(#REF!=4,"17-18/1",
IF(#REF!=5,"17-18/2",
IF(#REF!=6,"17-18/3","Hata6")))))),
IF(#REF!+BH458=2017,
IF(#REF!=1,"17-18/1",
IF(#REF!=2,"17-18/2",
IF(#REF!=3,"17-18/3",
IF(#REF!=4,"18-19/1",
IF(#REF!=5,"18-19/2",
IF(#REF!=6,"18-19/3","Hata7")))))),
IF(#REF!+BH458=2018,
IF(#REF!=1,"18-19/1",
IF(#REF!=2,"18-19/2",
IF(#REF!=3,"18-19/3",
IF(#REF!=4,"19-20/1",
IF(#REF!=5," 19-20/2",
IF(#REF!=6,"19-20/3","Hata8")))))),
IF(#REF!+BH458=2019,
IF(#REF!=1,"19-20/1",
IF(#REF!=2,"19-20/2",
IF(#REF!=3,"19-20/3",
IF(#REF!=4,"20-21/1",
IF(#REF!=5,"20-21/2",
IF(#REF!=6,"20-21/3","Hata9")))))),
IF(#REF!+BH458=2020,
IF(#REF!=1,"20-21/1",
IF(#REF!=2,"20-21/2",
IF(#REF!=3,"20-21/3",
IF(#REF!=4,"21-22/1",
IF(#REF!=5,"21-22/2",
IF(#REF!=6,"21-22/3","Hata10")))))),
IF(#REF!+BH458=2021,
IF(#REF!=1,"21-22/1",
IF(#REF!=2,"21-22/2",
IF(#REF!=3,"21-22/3",
IF(#REF!=4,"22-23/1",
IF(#REF!=5,"22-23/2",
IF(#REF!=6,"22-23/3","Hata11")))))),
IF(#REF!+BH458=2022,
IF(#REF!=1,"22-23/1",
IF(#REF!=2,"22-23/2",
IF(#REF!=3,"22-23/3",
IF(#REF!=4,"23-24/1",
IF(#REF!=5,"23-24/2",
IF(#REF!=6,"23-24/3","Hata12")))))),
IF(#REF!+BH458=2023,
IF(#REF!=1,"23-24/1",
IF(#REF!=2,"23-24/2",
IF(#REF!=3,"23-24/3",
IF(#REF!=4,"24-25/1",
IF(#REF!=5,"24-25/2",
IF(#REF!=6,"24-25/3","Hata13")))))),
))))))))))))))
)</f>
        <v>#REF!</v>
      </c>
      <c r="G458" s="4"/>
      <c r="H458" s="2" t="s">
        <v>162</v>
      </c>
      <c r="I458" s="2">
        <v>54713</v>
      </c>
      <c r="J458" s="2" t="s">
        <v>62</v>
      </c>
      <c r="O458" s="2" t="s">
        <v>469</v>
      </c>
      <c r="P458" s="2" t="s">
        <v>469</v>
      </c>
      <c r="Q458" s="5">
        <v>0</v>
      </c>
      <c r="R458" s="2">
        <f>VLOOKUP($Q458,[1]sistem!$I$3:$L$10,2,FALSE)</f>
        <v>0</v>
      </c>
      <c r="S458" s="2">
        <f>VLOOKUP($Q458,[1]sistem!$I$3:$L$10,3,FALSE)</f>
        <v>0</v>
      </c>
      <c r="T458" s="2">
        <f>VLOOKUP($Q458,[1]sistem!$I$3:$L$10,4,FALSE)</f>
        <v>0</v>
      </c>
      <c r="U458" s="2" t="e">
        <f>VLOOKUP($AZ458,[1]sistem!$I$13:$L$14,2,FALSE)*#REF!</f>
        <v>#REF!</v>
      </c>
      <c r="V458" s="2" t="e">
        <f>VLOOKUP($AZ458,[1]sistem!$I$13:$L$14,3,FALSE)*#REF!</f>
        <v>#REF!</v>
      </c>
      <c r="W458" s="2" t="e">
        <f>VLOOKUP($AZ458,[1]sistem!$I$13:$L$14,4,FALSE)*#REF!</f>
        <v>#REF!</v>
      </c>
      <c r="X458" s="2" t="e">
        <f t="shared" si="145"/>
        <v>#REF!</v>
      </c>
      <c r="Y458" s="2" t="e">
        <f t="shared" si="146"/>
        <v>#REF!</v>
      </c>
      <c r="Z458" s="2" t="e">
        <f t="shared" si="147"/>
        <v>#REF!</v>
      </c>
      <c r="AA458" s="2" t="e">
        <f t="shared" si="148"/>
        <v>#REF!</v>
      </c>
      <c r="AB458" s="2">
        <f>VLOOKUP(AZ458,[1]sistem!$I$18:$J$19,2,FALSE)</f>
        <v>14</v>
      </c>
      <c r="AC458" s="2">
        <v>0.25</v>
      </c>
      <c r="AD458" s="2">
        <f>VLOOKUP($Q458,[1]sistem!$I$3:$M$10,5,FALSE)</f>
        <v>0</v>
      </c>
      <c r="AG458" s="2" t="e">
        <f>(#REF!+#REF!)*AB458</f>
        <v>#REF!</v>
      </c>
      <c r="AH458" s="2">
        <f>VLOOKUP($Q458,[1]sistem!$I$3:$N$10,6,FALSE)</f>
        <v>0</v>
      </c>
      <c r="AI458" s="2">
        <v>2</v>
      </c>
      <c r="AJ458" s="2">
        <f t="shared" si="149"/>
        <v>0</v>
      </c>
      <c r="AK458" s="2">
        <f>VLOOKUP($AZ458,[1]sistem!$I$18:$K$19,3,FALSE)</f>
        <v>14</v>
      </c>
      <c r="AL458" s="2" t="e">
        <f>AK458*#REF!</f>
        <v>#REF!</v>
      </c>
      <c r="AM458" s="2" t="e">
        <f t="shared" si="150"/>
        <v>#REF!</v>
      </c>
      <c r="AN458" s="2">
        <f t="shared" si="144"/>
        <v>25</v>
      </c>
      <c r="AO458" s="2" t="e">
        <f t="shared" si="151"/>
        <v>#REF!</v>
      </c>
      <c r="AP458" s="2" t="e">
        <f>ROUND(AO458-#REF!,0)</f>
        <v>#REF!</v>
      </c>
      <c r="AQ458" s="2">
        <f>IF(AZ458="s",IF(Q458=0,0,
IF(Q458=1,#REF!*4*4,
IF(Q458=2,0,
IF(Q458=3,#REF!*4*2,
IF(Q458=4,0,
IF(Q458=5,0,
IF(Q458=6,0,
IF(Q458=7,0)))))))),
IF(AZ458="t",
IF(Q458=0,0,
IF(Q458=1,#REF!*4*4*0.8,
IF(Q458=2,0,
IF(Q458=3,#REF!*4*2*0.8,
IF(Q458=4,0,
IF(Q458=5,0,
IF(Q458=6,0,
IF(Q458=7,0))))))))))</f>
        <v>0</v>
      </c>
      <c r="AR458" s="2">
        <f>IF(AZ458="s",
IF(Q458=0,0,
IF(Q458=1,0,
IF(Q458=2,#REF!*4*2,
IF(Q458=3,#REF!*4,
IF(Q458=4,#REF!*4,
IF(Q458=5,0,
IF(Q458=6,0,
IF(Q458=7,#REF!*4)))))))),
IF(AZ458="t",
IF(Q458=0,0,
IF(Q458=1,0,
IF(Q458=2,#REF!*4*2*0.8,
IF(Q458=3,#REF!*4*0.8,
IF(Q458=4,#REF!*4*0.8,
IF(Q458=5,0,
IF(Q458=6,0,
IF(Q458=7,#REF!*4))))))))))</f>
        <v>0</v>
      </c>
      <c r="AS458" s="2">
        <f>IF(AZ458="s",
IF(Q458=0,0,
IF(Q458=1,#REF!*2,
IF(Q458=2,#REF!*2,
IF(Q458=3,#REF!*2,
IF(Q458=4,#REF!*2,
IF(Q458=5,#REF!*2,
IF(Q458=6,#REF!*2,
IF(Q458=7,#REF!*2)))))))),
IF(AZ458="t",
IF(Q458=0,#REF!*2*0.8,
IF(Q458=1,#REF!*2*0.8,
IF(Q458=2,#REF!*2*0.8,
IF(Q458=3,#REF!*2*0.8,
IF(Q458=4,#REF!*2*0.8,
IF(Q458=5,#REF!*2*0.8,
IF(Q458=6,#REF!*1*0.8,
IF(Q458=7,#REF!*2))))))))))</f>
        <v>0</v>
      </c>
      <c r="AT458" s="2" t="e">
        <f t="shared" si="152"/>
        <v>#REF!</v>
      </c>
      <c r="AU458" s="2">
        <f>IF(AZ458="s",
IF(Q458=0,0,
IF(Q458=1,(14-2)*(#REF!+#REF!)/4*4,
IF(Q458=2,(14-2)*(#REF!+#REF!)/4*2,
IF(Q458=3,(14-2)*(#REF!+#REF!)/4*3,
IF(Q458=4,(14-2)*(#REF!+#REF!)/4,
IF(Q458=5,(14-2)*#REF!/4,
IF(Q458=6,0,
IF(Q458=7,(14)*#REF!)))))))),
IF(AZ458="t",
IF(Q458=0,0,
IF(Q458=1,(11-2)*(#REF!+#REF!)/4*4,
IF(Q458=2,(11-2)*(#REF!+#REF!)/4*2,
IF(Q458=3,(11-2)*(#REF!+#REF!)/4*3,
IF(Q458=4,(11-2)*(#REF!+#REF!)/4,
IF(Q458=5,(11-2)*#REF!/4,
IF(Q458=6,0,
IF(Q458=7,(11)*#REF!))))))))))</f>
        <v>0</v>
      </c>
      <c r="AV458" s="2" t="e">
        <f t="shared" si="153"/>
        <v>#REF!</v>
      </c>
      <c r="AW458" s="2">
        <f t="shared" si="154"/>
        <v>0</v>
      </c>
      <c r="AX458" s="2">
        <f t="shared" si="155"/>
        <v>0</v>
      </c>
      <c r="AY458" s="2">
        <f t="shared" si="156"/>
        <v>0</v>
      </c>
      <c r="AZ458" s="2" t="s">
        <v>63</v>
      </c>
      <c r="BA458" s="2" t="e">
        <f>IF(BG458="A",0,IF(AZ458="s",14*#REF!,IF(AZ458="T",11*#REF!,"HATA")))</f>
        <v>#REF!</v>
      </c>
      <c r="BB458" s="2" t="e">
        <f t="shared" si="157"/>
        <v>#REF!</v>
      </c>
      <c r="BC458" s="2" t="e">
        <f t="shared" si="158"/>
        <v>#REF!</v>
      </c>
      <c r="BD458" s="2" t="e">
        <f>IF(BC458-#REF!=0,"DOĞRU","YANLIŞ")</f>
        <v>#REF!</v>
      </c>
      <c r="BE458" s="2" t="e">
        <f>#REF!-BC458</f>
        <v>#REF!</v>
      </c>
      <c r="BF458" s="2">
        <v>0</v>
      </c>
      <c r="BH458" s="2">
        <v>0</v>
      </c>
      <c r="BJ458" s="2">
        <v>0</v>
      </c>
      <c r="BL458" s="7" t="e">
        <f>#REF!*14</f>
        <v>#REF!</v>
      </c>
      <c r="BM458" s="9"/>
      <c r="BN458" s="8"/>
      <c r="BO458" s="13"/>
      <c r="BP458" s="13"/>
      <c r="BQ458" s="13"/>
      <c r="BR458" s="13"/>
      <c r="BS458" s="13"/>
      <c r="BT458" s="10"/>
      <c r="BU458" s="11"/>
      <c r="BV458" s="12"/>
      <c r="CC458" s="41"/>
      <c r="CD458" s="41"/>
      <c r="CE458" s="41"/>
      <c r="CF458" s="42"/>
      <c r="CG458" s="42"/>
      <c r="CH458" s="42"/>
      <c r="CI458" s="42"/>
      <c r="CJ458" s="42"/>
      <c r="CK458" s="42"/>
    </row>
    <row r="459" spans="1:89" hidden="1" x14ac:dyDescent="0.25">
      <c r="A459" s="2" t="s">
        <v>272</v>
      </c>
      <c r="B459" s="2" t="s">
        <v>273</v>
      </c>
      <c r="C459" s="2" t="s">
        <v>273</v>
      </c>
      <c r="D459" s="4" t="s">
        <v>60</v>
      </c>
      <c r="E459" s="4" t="s">
        <v>60</v>
      </c>
      <c r="F459" s="5" t="e">
        <f>IF(AZ459="S",
IF(#REF!+BH459=2012,
IF(#REF!=1,"12-13/1",
IF(#REF!=2,"12-13/2",
IF(#REF!=3,"13-14/1",
IF(#REF!=4,"13-14/2","Hata1")))),
IF(#REF!+BH459=2013,
IF(#REF!=1,"13-14/1",
IF(#REF!=2,"13-14/2",
IF(#REF!=3,"14-15/1",
IF(#REF!=4,"14-15/2","Hata2")))),
IF(#REF!+BH459=2014,
IF(#REF!=1,"14-15/1",
IF(#REF!=2,"14-15/2",
IF(#REF!=3,"15-16/1",
IF(#REF!=4,"15-16/2","Hata3")))),
IF(#REF!+BH459=2015,
IF(#REF!=1,"15-16/1",
IF(#REF!=2,"15-16/2",
IF(#REF!=3,"16-17/1",
IF(#REF!=4,"16-17/2","Hata4")))),
IF(#REF!+BH459=2016,
IF(#REF!=1,"16-17/1",
IF(#REF!=2,"16-17/2",
IF(#REF!=3,"17-18/1",
IF(#REF!=4,"17-18/2","Hata5")))),
IF(#REF!+BH459=2017,
IF(#REF!=1,"17-18/1",
IF(#REF!=2,"17-18/2",
IF(#REF!=3,"18-19/1",
IF(#REF!=4,"18-19/2","Hata6")))),
IF(#REF!+BH459=2018,
IF(#REF!=1,"18-19/1",
IF(#REF!=2,"18-19/2",
IF(#REF!=3,"19-20/1",
IF(#REF!=4,"19-20/2","Hata7")))),
IF(#REF!+BH459=2019,
IF(#REF!=1,"19-20/1",
IF(#REF!=2,"19-20/2",
IF(#REF!=3,"20-21/1",
IF(#REF!=4,"20-21/2","Hata8")))),
IF(#REF!+BH459=2020,
IF(#REF!=1,"20-21/1",
IF(#REF!=2,"20-21/2",
IF(#REF!=3,"21-22/1",
IF(#REF!=4,"21-22/2","Hata9")))),
IF(#REF!+BH459=2021,
IF(#REF!=1,"21-22/1",
IF(#REF!=2,"21-22/2",
IF(#REF!=3,"22-23/1",
IF(#REF!=4,"22-23/2","Hata10")))),
IF(#REF!+BH459=2022,
IF(#REF!=1,"22-23/1",
IF(#REF!=2,"22-23/2",
IF(#REF!=3,"23-24/1",
IF(#REF!=4,"23-24/2","Hata11")))),
IF(#REF!+BH459=2023,
IF(#REF!=1,"23-24/1",
IF(#REF!=2,"23-24/2",
IF(#REF!=3,"24-25/1",
IF(#REF!=4,"24-25/2","Hata12")))),
)))))))))))),
IF(AZ459="T",
IF(#REF!+BH459=2012,
IF(#REF!=1,"12-13/1",
IF(#REF!=2,"12-13/2",
IF(#REF!=3,"12-13/3",
IF(#REF!=4,"13-14/1",
IF(#REF!=5,"13-14/2",
IF(#REF!=6,"13-14/3","Hata1")))))),
IF(#REF!+BH459=2013,
IF(#REF!=1,"13-14/1",
IF(#REF!=2,"13-14/2",
IF(#REF!=3,"13-14/3",
IF(#REF!=4,"14-15/1",
IF(#REF!=5,"14-15/2",
IF(#REF!=6,"14-15/3","Hata2")))))),
IF(#REF!+BH459=2014,
IF(#REF!=1,"14-15/1",
IF(#REF!=2,"14-15/2",
IF(#REF!=3,"14-15/3",
IF(#REF!=4,"15-16/1",
IF(#REF!=5,"15-16/2",
IF(#REF!=6,"15-16/3","Hata3")))))),
IF(AND(#REF!+#REF!&gt;2014,#REF!+#REF!&lt;2015,BH459=1),
IF(#REF!=0.1,"14-15/0.1",
IF(#REF!=0.2,"14-15/0.2",
IF(#REF!=0.3,"14-15/0.3","Hata4"))),
IF(#REF!+BH459=2015,
IF(#REF!=1,"15-16/1",
IF(#REF!=2,"15-16/2",
IF(#REF!=3,"15-16/3",
IF(#REF!=4,"16-17/1",
IF(#REF!=5,"16-17/2",
IF(#REF!=6,"16-17/3","Hata5")))))),
IF(#REF!+BH459=2016,
IF(#REF!=1,"16-17/1",
IF(#REF!=2,"16-17/2",
IF(#REF!=3,"16-17/3",
IF(#REF!=4,"17-18/1",
IF(#REF!=5,"17-18/2",
IF(#REF!=6,"17-18/3","Hata6")))))),
IF(#REF!+BH459=2017,
IF(#REF!=1,"17-18/1",
IF(#REF!=2,"17-18/2",
IF(#REF!=3,"17-18/3",
IF(#REF!=4,"18-19/1",
IF(#REF!=5,"18-19/2",
IF(#REF!=6,"18-19/3","Hata7")))))),
IF(#REF!+BH459=2018,
IF(#REF!=1,"18-19/1",
IF(#REF!=2,"18-19/2",
IF(#REF!=3,"18-19/3",
IF(#REF!=4,"19-20/1",
IF(#REF!=5," 19-20/2",
IF(#REF!=6,"19-20/3","Hata8")))))),
IF(#REF!+BH459=2019,
IF(#REF!=1,"19-20/1",
IF(#REF!=2,"19-20/2",
IF(#REF!=3,"19-20/3",
IF(#REF!=4,"20-21/1",
IF(#REF!=5,"20-21/2",
IF(#REF!=6,"20-21/3","Hata9")))))),
IF(#REF!+BH459=2020,
IF(#REF!=1,"20-21/1",
IF(#REF!=2,"20-21/2",
IF(#REF!=3,"20-21/3",
IF(#REF!=4,"21-22/1",
IF(#REF!=5,"21-22/2",
IF(#REF!=6,"21-22/3","Hata10")))))),
IF(#REF!+BH459=2021,
IF(#REF!=1,"21-22/1",
IF(#REF!=2,"21-22/2",
IF(#REF!=3,"21-22/3",
IF(#REF!=4,"22-23/1",
IF(#REF!=5,"22-23/2",
IF(#REF!=6,"22-23/3","Hata11")))))),
IF(#REF!+BH459=2022,
IF(#REF!=1,"22-23/1",
IF(#REF!=2,"22-23/2",
IF(#REF!=3,"22-23/3",
IF(#REF!=4,"23-24/1",
IF(#REF!=5,"23-24/2",
IF(#REF!=6,"23-24/3","Hata12")))))),
IF(#REF!+BH459=2023,
IF(#REF!=1,"23-24/1",
IF(#REF!=2,"23-24/2",
IF(#REF!=3,"23-24/3",
IF(#REF!=4,"24-25/1",
IF(#REF!=5,"24-25/2",
IF(#REF!=6,"24-25/3","Hata13")))))),
))))))))))))))
)</f>
        <v>#REF!</v>
      </c>
      <c r="G459" s="4"/>
      <c r="H459" s="2" t="s">
        <v>162</v>
      </c>
      <c r="I459" s="2">
        <v>54713</v>
      </c>
      <c r="J459" s="2" t="s">
        <v>62</v>
      </c>
      <c r="O459" s="2" t="s">
        <v>274</v>
      </c>
      <c r="P459" s="2" t="s">
        <v>275</v>
      </c>
      <c r="Q459" s="5">
        <v>4</v>
      </c>
      <c r="R459" s="2">
        <f>VLOOKUP($Q459,[1]sistem!$I$3:$L$10,2,FALSE)</f>
        <v>0</v>
      </c>
      <c r="S459" s="2">
        <f>VLOOKUP($Q459,[1]sistem!$I$3:$L$10,3,FALSE)</f>
        <v>1</v>
      </c>
      <c r="T459" s="2">
        <f>VLOOKUP($Q459,[1]sistem!$I$3:$L$10,4,FALSE)</f>
        <v>1</v>
      </c>
      <c r="U459" s="2" t="e">
        <f>VLOOKUP($AZ459,[1]sistem!$I$13:$L$14,2,FALSE)*#REF!</f>
        <v>#REF!</v>
      </c>
      <c r="V459" s="2" t="e">
        <f>VLOOKUP($AZ459,[1]sistem!$I$13:$L$14,3,FALSE)*#REF!</f>
        <v>#REF!</v>
      </c>
      <c r="W459" s="2" t="e">
        <f>VLOOKUP($AZ459,[1]sistem!$I$13:$L$14,4,FALSE)*#REF!</f>
        <v>#REF!</v>
      </c>
      <c r="X459" s="2" t="e">
        <f t="shared" si="145"/>
        <v>#REF!</v>
      </c>
      <c r="Y459" s="2" t="e">
        <f t="shared" si="146"/>
        <v>#REF!</v>
      </c>
      <c r="Z459" s="2" t="e">
        <f t="shared" si="147"/>
        <v>#REF!</v>
      </c>
      <c r="AA459" s="2" t="e">
        <f t="shared" si="148"/>
        <v>#REF!</v>
      </c>
      <c r="AB459" s="2">
        <f>VLOOKUP(AZ459,[1]sistem!$I$18:$J$19,2,FALSE)</f>
        <v>14</v>
      </c>
      <c r="AC459" s="2">
        <v>0.25</v>
      </c>
      <c r="AD459" s="2">
        <f>VLOOKUP($Q459,[1]sistem!$I$3:$M$10,5,FALSE)</f>
        <v>1</v>
      </c>
      <c r="AG459" s="2" t="e">
        <f>(#REF!+#REF!)*AB459</f>
        <v>#REF!</v>
      </c>
      <c r="AH459" s="2">
        <f>VLOOKUP($Q459,[1]sistem!$I$3:$N$10,6,FALSE)</f>
        <v>2</v>
      </c>
      <c r="AI459" s="2">
        <v>2</v>
      </c>
      <c r="AJ459" s="2">
        <f t="shared" si="149"/>
        <v>4</v>
      </c>
      <c r="AK459" s="2">
        <f>VLOOKUP($AZ459,[1]sistem!$I$18:$K$19,3,FALSE)</f>
        <v>14</v>
      </c>
      <c r="AL459" s="2" t="e">
        <f>AK459*#REF!</f>
        <v>#REF!</v>
      </c>
      <c r="AM459" s="2" t="e">
        <f t="shared" si="150"/>
        <v>#REF!</v>
      </c>
      <c r="AN459" s="2">
        <f t="shared" si="144"/>
        <v>25</v>
      </c>
      <c r="AO459" s="2" t="e">
        <f t="shared" si="151"/>
        <v>#REF!</v>
      </c>
      <c r="AP459" s="2" t="e">
        <f>ROUND(AO459-#REF!,0)</f>
        <v>#REF!</v>
      </c>
      <c r="AQ459" s="2">
        <f>IF(AZ459="s",IF(Q459=0,0,
IF(Q459=1,#REF!*4*4,
IF(Q459=2,0,
IF(Q459=3,#REF!*4*2,
IF(Q459=4,0,
IF(Q459=5,0,
IF(Q459=6,0,
IF(Q459=7,0)))))))),
IF(AZ459="t",
IF(Q459=0,0,
IF(Q459=1,#REF!*4*4*0.8,
IF(Q459=2,0,
IF(Q459=3,#REF!*4*2*0.8,
IF(Q459=4,0,
IF(Q459=5,0,
IF(Q459=6,0,
IF(Q459=7,0))))))))))</f>
        <v>0</v>
      </c>
      <c r="AR459" s="2" t="e">
        <f>IF(AZ459="s",
IF(Q459=0,0,
IF(Q459=1,0,
IF(Q459=2,#REF!*4*2,
IF(Q459=3,#REF!*4,
IF(Q459=4,#REF!*4,
IF(Q459=5,0,
IF(Q459=6,0,
IF(Q459=7,#REF!*4)))))))),
IF(AZ459="t",
IF(Q459=0,0,
IF(Q459=1,0,
IF(Q459=2,#REF!*4*2*0.8,
IF(Q459=3,#REF!*4*0.8,
IF(Q459=4,#REF!*4*0.8,
IF(Q459=5,0,
IF(Q459=6,0,
IF(Q459=7,#REF!*4))))))))))</f>
        <v>#REF!</v>
      </c>
      <c r="AS459" s="2" t="e">
        <f>IF(AZ459="s",
IF(Q459=0,0,
IF(Q459=1,#REF!*2,
IF(Q459=2,#REF!*2,
IF(Q459=3,#REF!*2,
IF(Q459=4,#REF!*2,
IF(Q459=5,#REF!*2,
IF(Q459=6,#REF!*2,
IF(Q459=7,#REF!*2)))))))),
IF(AZ459="t",
IF(Q459=0,#REF!*2*0.8,
IF(Q459=1,#REF!*2*0.8,
IF(Q459=2,#REF!*2*0.8,
IF(Q459=3,#REF!*2*0.8,
IF(Q459=4,#REF!*2*0.8,
IF(Q459=5,#REF!*2*0.8,
IF(Q459=6,#REF!*1*0.8,
IF(Q459=7,#REF!*2))))))))))</f>
        <v>#REF!</v>
      </c>
      <c r="AT459" s="2" t="e">
        <f t="shared" si="152"/>
        <v>#REF!</v>
      </c>
      <c r="AU459" s="2" t="e">
        <f>IF(AZ459="s",
IF(Q459=0,0,
IF(Q459=1,(14-2)*(#REF!+#REF!)/4*4,
IF(Q459=2,(14-2)*(#REF!+#REF!)/4*2,
IF(Q459=3,(14-2)*(#REF!+#REF!)/4*3,
IF(Q459=4,(14-2)*(#REF!+#REF!)/4,
IF(Q459=5,(14-2)*#REF!/4,
IF(Q459=6,0,
IF(Q459=7,(14)*#REF!)))))))),
IF(AZ459="t",
IF(Q459=0,0,
IF(Q459=1,(11-2)*(#REF!+#REF!)/4*4,
IF(Q459=2,(11-2)*(#REF!+#REF!)/4*2,
IF(Q459=3,(11-2)*(#REF!+#REF!)/4*3,
IF(Q459=4,(11-2)*(#REF!+#REF!)/4,
IF(Q459=5,(11-2)*#REF!/4,
IF(Q459=6,0,
IF(Q459=7,(11)*#REF!))))))))))</f>
        <v>#REF!</v>
      </c>
      <c r="AV459" s="2" t="e">
        <f t="shared" si="153"/>
        <v>#REF!</v>
      </c>
      <c r="AW459" s="2">
        <f t="shared" si="154"/>
        <v>8</v>
      </c>
      <c r="AX459" s="2">
        <f t="shared" si="155"/>
        <v>4</v>
      </c>
      <c r="AY459" s="2" t="e">
        <f t="shared" si="156"/>
        <v>#REF!</v>
      </c>
      <c r="AZ459" s="2" t="s">
        <v>63</v>
      </c>
      <c r="BA459" s="2" t="e">
        <f>IF(BG459="A",0,IF(AZ459="s",14*#REF!,IF(AZ459="T",11*#REF!,"HATA")))</f>
        <v>#REF!</v>
      </c>
      <c r="BB459" s="2" t="e">
        <f t="shared" si="157"/>
        <v>#REF!</v>
      </c>
      <c r="BC459" s="2" t="e">
        <f t="shared" si="158"/>
        <v>#REF!</v>
      </c>
      <c r="BD459" s="2" t="e">
        <f>IF(BC459-#REF!=0,"DOĞRU","YANLIŞ")</f>
        <v>#REF!</v>
      </c>
      <c r="BE459" s="2" t="e">
        <f>#REF!-BC459</f>
        <v>#REF!</v>
      </c>
      <c r="BF459" s="2">
        <v>0</v>
      </c>
      <c r="BH459" s="2">
        <v>0</v>
      </c>
      <c r="BJ459" s="2">
        <v>4</v>
      </c>
      <c r="BL459" s="7" t="e">
        <f>#REF!*14</f>
        <v>#REF!</v>
      </c>
      <c r="BM459" s="9"/>
      <c r="BN459" s="8"/>
      <c r="BO459" s="13"/>
      <c r="BP459" s="13"/>
      <c r="BQ459" s="13"/>
      <c r="BR459" s="13"/>
      <c r="BS459" s="13"/>
      <c r="BT459" s="10"/>
      <c r="BU459" s="11"/>
      <c r="BV459" s="12"/>
      <c r="CC459" s="41"/>
      <c r="CD459" s="41"/>
      <c r="CE459" s="41"/>
      <c r="CF459" s="42"/>
      <c r="CG459" s="42"/>
      <c r="CH459" s="42"/>
      <c r="CI459" s="42"/>
      <c r="CJ459" s="42"/>
      <c r="CK459" s="42"/>
    </row>
    <row r="460" spans="1:89" hidden="1" x14ac:dyDescent="0.25">
      <c r="A460" s="2" t="s">
        <v>283</v>
      </c>
      <c r="B460" s="2" t="s">
        <v>284</v>
      </c>
      <c r="C460" s="2" t="s">
        <v>284</v>
      </c>
      <c r="D460" s="4" t="s">
        <v>60</v>
      </c>
      <c r="E460" s="4" t="s">
        <v>60</v>
      </c>
      <c r="F460" s="5" t="e">
        <f>IF(AZ460="S",
IF(#REF!+BH460=2012,
IF(#REF!=1,"12-13/1",
IF(#REF!=2,"12-13/2",
IF(#REF!=3,"13-14/1",
IF(#REF!=4,"13-14/2","Hata1")))),
IF(#REF!+BH460=2013,
IF(#REF!=1,"13-14/1",
IF(#REF!=2,"13-14/2",
IF(#REF!=3,"14-15/1",
IF(#REF!=4,"14-15/2","Hata2")))),
IF(#REF!+BH460=2014,
IF(#REF!=1,"14-15/1",
IF(#REF!=2,"14-15/2",
IF(#REF!=3,"15-16/1",
IF(#REF!=4,"15-16/2","Hata3")))),
IF(#REF!+BH460=2015,
IF(#REF!=1,"15-16/1",
IF(#REF!=2,"15-16/2",
IF(#REF!=3,"16-17/1",
IF(#REF!=4,"16-17/2","Hata4")))),
IF(#REF!+BH460=2016,
IF(#REF!=1,"16-17/1",
IF(#REF!=2,"16-17/2",
IF(#REF!=3,"17-18/1",
IF(#REF!=4,"17-18/2","Hata5")))),
IF(#REF!+BH460=2017,
IF(#REF!=1,"17-18/1",
IF(#REF!=2,"17-18/2",
IF(#REF!=3,"18-19/1",
IF(#REF!=4,"18-19/2","Hata6")))),
IF(#REF!+BH460=2018,
IF(#REF!=1,"18-19/1",
IF(#REF!=2,"18-19/2",
IF(#REF!=3,"19-20/1",
IF(#REF!=4,"19-20/2","Hata7")))),
IF(#REF!+BH460=2019,
IF(#REF!=1,"19-20/1",
IF(#REF!=2,"19-20/2",
IF(#REF!=3,"20-21/1",
IF(#REF!=4,"20-21/2","Hata8")))),
IF(#REF!+BH460=2020,
IF(#REF!=1,"20-21/1",
IF(#REF!=2,"20-21/2",
IF(#REF!=3,"21-22/1",
IF(#REF!=4,"21-22/2","Hata9")))),
IF(#REF!+BH460=2021,
IF(#REF!=1,"21-22/1",
IF(#REF!=2,"21-22/2",
IF(#REF!=3,"22-23/1",
IF(#REF!=4,"22-23/2","Hata10")))),
IF(#REF!+BH460=2022,
IF(#REF!=1,"22-23/1",
IF(#REF!=2,"22-23/2",
IF(#REF!=3,"23-24/1",
IF(#REF!=4,"23-24/2","Hata11")))),
IF(#REF!+BH460=2023,
IF(#REF!=1,"23-24/1",
IF(#REF!=2,"23-24/2",
IF(#REF!=3,"24-25/1",
IF(#REF!=4,"24-25/2","Hata12")))),
)))))))))))),
IF(AZ460="T",
IF(#REF!+BH460=2012,
IF(#REF!=1,"12-13/1",
IF(#REF!=2,"12-13/2",
IF(#REF!=3,"12-13/3",
IF(#REF!=4,"13-14/1",
IF(#REF!=5,"13-14/2",
IF(#REF!=6,"13-14/3","Hata1")))))),
IF(#REF!+BH460=2013,
IF(#REF!=1,"13-14/1",
IF(#REF!=2,"13-14/2",
IF(#REF!=3,"13-14/3",
IF(#REF!=4,"14-15/1",
IF(#REF!=5,"14-15/2",
IF(#REF!=6,"14-15/3","Hata2")))))),
IF(#REF!+BH460=2014,
IF(#REF!=1,"14-15/1",
IF(#REF!=2,"14-15/2",
IF(#REF!=3,"14-15/3",
IF(#REF!=4,"15-16/1",
IF(#REF!=5,"15-16/2",
IF(#REF!=6,"15-16/3","Hata3")))))),
IF(AND(#REF!+#REF!&gt;2014,#REF!+#REF!&lt;2015,BH460=1),
IF(#REF!=0.1,"14-15/0.1",
IF(#REF!=0.2,"14-15/0.2",
IF(#REF!=0.3,"14-15/0.3","Hata4"))),
IF(#REF!+BH460=2015,
IF(#REF!=1,"15-16/1",
IF(#REF!=2,"15-16/2",
IF(#REF!=3,"15-16/3",
IF(#REF!=4,"16-17/1",
IF(#REF!=5,"16-17/2",
IF(#REF!=6,"16-17/3","Hata5")))))),
IF(#REF!+BH460=2016,
IF(#REF!=1,"16-17/1",
IF(#REF!=2,"16-17/2",
IF(#REF!=3,"16-17/3",
IF(#REF!=4,"17-18/1",
IF(#REF!=5,"17-18/2",
IF(#REF!=6,"17-18/3","Hata6")))))),
IF(#REF!+BH460=2017,
IF(#REF!=1,"17-18/1",
IF(#REF!=2,"17-18/2",
IF(#REF!=3,"17-18/3",
IF(#REF!=4,"18-19/1",
IF(#REF!=5,"18-19/2",
IF(#REF!=6,"18-19/3","Hata7")))))),
IF(#REF!+BH460=2018,
IF(#REF!=1,"18-19/1",
IF(#REF!=2,"18-19/2",
IF(#REF!=3,"18-19/3",
IF(#REF!=4,"19-20/1",
IF(#REF!=5," 19-20/2",
IF(#REF!=6,"19-20/3","Hata8")))))),
IF(#REF!+BH460=2019,
IF(#REF!=1,"19-20/1",
IF(#REF!=2,"19-20/2",
IF(#REF!=3,"19-20/3",
IF(#REF!=4,"20-21/1",
IF(#REF!=5,"20-21/2",
IF(#REF!=6,"20-21/3","Hata9")))))),
IF(#REF!+BH460=2020,
IF(#REF!=1,"20-21/1",
IF(#REF!=2,"20-21/2",
IF(#REF!=3,"20-21/3",
IF(#REF!=4,"21-22/1",
IF(#REF!=5,"21-22/2",
IF(#REF!=6,"21-22/3","Hata10")))))),
IF(#REF!+BH460=2021,
IF(#REF!=1,"21-22/1",
IF(#REF!=2,"21-22/2",
IF(#REF!=3,"21-22/3",
IF(#REF!=4,"22-23/1",
IF(#REF!=5,"22-23/2",
IF(#REF!=6,"22-23/3","Hata11")))))),
IF(#REF!+BH460=2022,
IF(#REF!=1,"22-23/1",
IF(#REF!=2,"22-23/2",
IF(#REF!=3,"22-23/3",
IF(#REF!=4,"23-24/1",
IF(#REF!=5,"23-24/2",
IF(#REF!=6,"23-24/3","Hata12")))))),
IF(#REF!+BH460=2023,
IF(#REF!=1,"23-24/1",
IF(#REF!=2,"23-24/2",
IF(#REF!=3,"23-24/3",
IF(#REF!=4,"24-25/1",
IF(#REF!=5,"24-25/2",
IF(#REF!=6,"24-25/3","Hata13")))))),
))))))))))))))
)</f>
        <v>#REF!</v>
      </c>
      <c r="G460" s="4"/>
      <c r="H460" s="2" t="s">
        <v>162</v>
      </c>
      <c r="I460" s="2">
        <v>54713</v>
      </c>
      <c r="J460" s="2" t="s">
        <v>62</v>
      </c>
      <c r="Q460" s="5">
        <v>4</v>
      </c>
      <c r="R460" s="2">
        <f>VLOOKUP($Q460,[1]sistem!$I$3:$L$10,2,FALSE)</f>
        <v>0</v>
      </c>
      <c r="S460" s="2">
        <f>VLOOKUP($Q460,[1]sistem!$I$3:$L$10,3,FALSE)</f>
        <v>1</v>
      </c>
      <c r="T460" s="2">
        <f>VLOOKUP($Q460,[1]sistem!$I$3:$L$10,4,FALSE)</f>
        <v>1</v>
      </c>
      <c r="U460" s="2" t="e">
        <f>VLOOKUP($AZ460,[1]sistem!$I$13:$L$14,2,FALSE)*#REF!</f>
        <v>#REF!</v>
      </c>
      <c r="V460" s="2" t="e">
        <f>VLOOKUP($AZ460,[1]sistem!$I$13:$L$14,3,FALSE)*#REF!</f>
        <v>#REF!</v>
      </c>
      <c r="W460" s="2" t="e">
        <f>VLOOKUP($AZ460,[1]sistem!$I$13:$L$14,4,FALSE)*#REF!</f>
        <v>#REF!</v>
      </c>
      <c r="X460" s="2" t="e">
        <f t="shared" si="145"/>
        <v>#REF!</v>
      </c>
      <c r="Y460" s="2" t="e">
        <f t="shared" si="146"/>
        <v>#REF!</v>
      </c>
      <c r="Z460" s="2" t="e">
        <f t="shared" si="147"/>
        <v>#REF!</v>
      </c>
      <c r="AA460" s="2" t="e">
        <f t="shared" si="148"/>
        <v>#REF!</v>
      </c>
      <c r="AB460" s="2">
        <f>VLOOKUP(AZ460,[1]sistem!$I$18:$J$19,2,FALSE)</f>
        <v>14</v>
      </c>
      <c r="AC460" s="2">
        <v>0.25</v>
      </c>
      <c r="AD460" s="2">
        <f>VLOOKUP($Q460,[1]sistem!$I$3:$M$10,5,FALSE)</f>
        <v>1</v>
      </c>
      <c r="AE460" s="2">
        <v>1</v>
      </c>
      <c r="AG460" s="2">
        <f>AE460*AB460</f>
        <v>14</v>
      </c>
      <c r="AH460" s="2">
        <f>VLOOKUP($Q460,[1]sistem!$I$3:$N$10,6,FALSE)</f>
        <v>2</v>
      </c>
      <c r="AI460" s="2">
        <v>2</v>
      </c>
      <c r="AJ460" s="2">
        <f t="shared" si="149"/>
        <v>4</v>
      </c>
      <c r="AK460" s="2">
        <f>VLOOKUP($AZ460,[1]sistem!$I$18:$K$19,3,FALSE)</f>
        <v>14</v>
      </c>
      <c r="AL460" s="2" t="e">
        <f>AK460*#REF!</f>
        <v>#REF!</v>
      </c>
      <c r="AM460" s="2" t="e">
        <f t="shared" si="150"/>
        <v>#REF!</v>
      </c>
      <c r="AN460" s="2">
        <f t="shared" si="144"/>
        <v>25</v>
      </c>
      <c r="AO460" s="2" t="e">
        <f t="shared" si="151"/>
        <v>#REF!</v>
      </c>
      <c r="AP460" s="2" t="e">
        <f>ROUND(AO460-#REF!,0)</f>
        <v>#REF!</v>
      </c>
      <c r="AQ460" s="2">
        <f>IF(AZ460="s",IF(Q460=0,0,
IF(Q460=1,#REF!*4*4,
IF(Q460=2,0,
IF(Q460=3,#REF!*4*2,
IF(Q460=4,0,
IF(Q460=5,0,
IF(Q460=6,0,
IF(Q460=7,0)))))))),
IF(AZ460="t",
IF(Q460=0,0,
IF(Q460=1,#REF!*4*4*0.8,
IF(Q460=2,0,
IF(Q460=3,#REF!*4*2*0.8,
IF(Q460=4,0,
IF(Q460=5,0,
IF(Q460=6,0,
IF(Q460=7,0))))))))))</f>
        <v>0</v>
      </c>
      <c r="AR460" s="2" t="e">
        <f>IF(AZ460="s",
IF(Q460=0,0,
IF(Q460=1,0,
IF(Q460=2,#REF!*4*2,
IF(Q460=3,#REF!*4,
IF(Q460=4,#REF!*4,
IF(Q460=5,0,
IF(Q460=6,0,
IF(Q460=7,#REF!*4)))))))),
IF(AZ460="t",
IF(Q460=0,0,
IF(Q460=1,0,
IF(Q460=2,#REF!*4*2*0.8,
IF(Q460=3,#REF!*4*0.8,
IF(Q460=4,#REF!*4*0.8,
IF(Q460=5,0,
IF(Q460=6,0,
IF(Q460=7,#REF!*4))))))))))</f>
        <v>#REF!</v>
      </c>
      <c r="AS460" s="2" t="e">
        <f>IF(AZ460="s",
IF(Q460=0,0,
IF(Q460=1,#REF!*2,
IF(Q460=2,#REF!*2,
IF(Q460=3,#REF!*2,
IF(Q460=4,#REF!*2,
IF(Q460=5,#REF!*2,
IF(Q460=6,#REF!*2,
IF(Q460=7,#REF!*2)))))))),
IF(AZ460="t",
IF(Q460=0,#REF!*2*0.8,
IF(Q460=1,#REF!*2*0.8,
IF(Q460=2,#REF!*2*0.8,
IF(Q460=3,#REF!*2*0.8,
IF(Q460=4,#REF!*2*0.8,
IF(Q460=5,#REF!*2*0.8,
IF(Q460=6,#REF!*1*0.8,
IF(Q460=7,#REF!*2))))))))))</f>
        <v>#REF!</v>
      </c>
      <c r="AT460" s="2" t="e">
        <f t="shared" si="152"/>
        <v>#REF!</v>
      </c>
      <c r="AU460" s="2" t="e">
        <f>IF(AZ460="s",
IF(Q460=0,0,
IF(Q460=1,(14-2)*(#REF!+#REF!)/4*4,
IF(Q460=2,(14-2)*(#REF!+#REF!)/4*2,
IF(Q460=3,(14-2)*(#REF!+#REF!)/4*3,
IF(Q460=4,(14-2)*(#REF!+#REF!)/4,
IF(Q460=5,(14-2)*#REF!/4,
IF(Q460=6,0,
IF(Q460=7,(14)*#REF!)))))))),
IF(AZ460="t",
IF(Q460=0,0,
IF(Q460=1,(11-2)*(#REF!+#REF!)/4*4,
IF(Q460=2,(11-2)*(#REF!+#REF!)/4*2,
IF(Q460=3,(11-2)*(#REF!+#REF!)/4*3,
IF(Q460=4,(11-2)*(#REF!+#REF!)/4,
IF(Q460=5,(11-2)*#REF!/4,
IF(Q460=6,0,
IF(Q460=7,(11)*#REF!))))))))))</f>
        <v>#REF!</v>
      </c>
      <c r="AV460" s="2" t="e">
        <f t="shared" si="153"/>
        <v>#REF!</v>
      </c>
      <c r="AW460" s="2">
        <f t="shared" si="154"/>
        <v>8</v>
      </c>
      <c r="AX460" s="2">
        <f t="shared" si="155"/>
        <v>4</v>
      </c>
      <c r="AY460" s="2" t="e">
        <f t="shared" si="156"/>
        <v>#REF!</v>
      </c>
      <c r="AZ460" s="2" t="s">
        <v>63</v>
      </c>
      <c r="BA460" s="2" t="e">
        <f>IF(BG460="A",0,IF(AZ460="s",14*#REF!,IF(AZ460="T",11*#REF!,"HATA")))</f>
        <v>#REF!</v>
      </c>
      <c r="BB460" s="2" t="e">
        <f t="shared" si="157"/>
        <v>#REF!</v>
      </c>
      <c r="BC460" s="2" t="e">
        <f t="shared" si="158"/>
        <v>#REF!</v>
      </c>
      <c r="BD460" s="2" t="e">
        <f>IF(BC460-#REF!=0,"DOĞRU","YANLIŞ")</f>
        <v>#REF!</v>
      </c>
      <c r="BE460" s="2" t="e">
        <f>#REF!-BC460</f>
        <v>#REF!</v>
      </c>
      <c r="BF460" s="2">
        <v>0</v>
      </c>
      <c r="BH460" s="2">
        <v>0</v>
      </c>
      <c r="BJ460" s="2">
        <v>4</v>
      </c>
      <c r="BL460" s="7" t="e">
        <f>#REF!*14</f>
        <v>#REF!</v>
      </c>
      <c r="BM460" s="9"/>
      <c r="BN460" s="8"/>
      <c r="BO460" s="13"/>
      <c r="BP460" s="13"/>
      <c r="BQ460" s="13"/>
      <c r="BR460" s="13"/>
      <c r="BS460" s="13"/>
      <c r="BT460" s="10"/>
      <c r="BU460" s="11"/>
      <c r="BV460" s="12"/>
      <c r="CC460" s="41"/>
      <c r="CD460" s="41"/>
      <c r="CE460" s="41"/>
      <c r="CF460" s="42"/>
      <c r="CG460" s="42"/>
      <c r="CH460" s="42"/>
      <c r="CI460" s="42"/>
      <c r="CJ460" s="42"/>
      <c r="CK460" s="42"/>
    </row>
    <row r="461" spans="1:89" hidden="1" x14ac:dyDescent="0.25">
      <c r="A461" s="54" t="s">
        <v>285</v>
      </c>
      <c r="B461" s="54" t="s">
        <v>286</v>
      </c>
      <c r="C461" s="2" t="s">
        <v>286</v>
      </c>
      <c r="D461" s="4" t="s">
        <v>60</v>
      </c>
      <c r="E461" s="4" t="s">
        <v>60</v>
      </c>
      <c r="F461" s="5" t="e">
        <f>IF(AZ461="S",
IF(#REF!+BH461=2012,
IF(#REF!=1,"12-13/1",
IF(#REF!=2,"12-13/2",
IF(#REF!=3,"13-14/1",
IF(#REF!=4,"13-14/2","Hata1")))),
IF(#REF!+BH461=2013,
IF(#REF!=1,"13-14/1",
IF(#REF!=2,"13-14/2",
IF(#REF!=3,"14-15/1",
IF(#REF!=4,"14-15/2","Hata2")))),
IF(#REF!+BH461=2014,
IF(#REF!=1,"14-15/1",
IF(#REF!=2,"14-15/2",
IF(#REF!=3,"15-16/1",
IF(#REF!=4,"15-16/2","Hata3")))),
IF(#REF!+BH461=2015,
IF(#REF!=1,"15-16/1",
IF(#REF!=2,"15-16/2",
IF(#REF!=3,"16-17/1",
IF(#REF!=4,"16-17/2","Hata4")))),
IF(#REF!+BH461=2016,
IF(#REF!=1,"16-17/1",
IF(#REF!=2,"16-17/2",
IF(#REF!=3,"17-18/1",
IF(#REF!=4,"17-18/2","Hata5")))),
IF(#REF!+BH461=2017,
IF(#REF!=1,"17-18/1",
IF(#REF!=2,"17-18/2",
IF(#REF!=3,"18-19/1",
IF(#REF!=4,"18-19/2","Hata6")))),
IF(#REF!+BH461=2018,
IF(#REF!=1,"18-19/1",
IF(#REF!=2,"18-19/2",
IF(#REF!=3,"19-20/1",
IF(#REF!=4,"19-20/2","Hata7")))),
IF(#REF!+BH461=2019,
IF(#REF!=1,"19-20/1",
IF(#REF!=2,"19-20/2",
IF(#REF!=3,"20-21/1",
IF(#REF!=4,"20-21/2","Hata8")))),
IF(#REF!+BH461=2020,
IF(#REF!=1,"20-21/1",
IF(#REF!=2,"20-21/2",
IF(#REF!=3,"21-22/1",
IF(#REF!=4,"21-22/2","Hata9")))),
IF(#REF!+BH461=2021,
IF(#REF!=1,"21-22/1",
IF(#REF!=2,"21-22/2",
IF(#REF!=3,"22-23/1",
IF(#REF!=4,"22-23/2","Hata10")))),
IF(#REF!+BH461=2022,
IF(#REF!=1,"22-23/1",
IF(#REF!=2,"22-23/2",
IF(#REF!=3,"23-24/1",
IF(#REF!=4,"23-24/2","Hata11")))),
IF(#REF!+BH461=2023,
IF(#REF!=1,"23-24/1",
IF(#REF!=2,"23-24/2",
IF(#REF!=3,"24-25/1",
IF(#REF!=4,"24-25/2","Hata12")))),
)))))))))))),
IF(AZ461="T",
IF(#REF!+BH461=2012,
IF(#REF!=1,"12-13/1",
IF(#REF!=2,"12-13/2",
IF(#REF!=3,"12-13/3",
IF(#REF!=4,"13-14/1",
IF(#REF!=5,"13-14/2",
IF(#REF!=6,"13-14/3","Hata1")))))),
IF(#REF!+BH461=2013,
IF(#REF!=1,"13-14/1",
IF(#REF!=2,"13-14/2",
IF(#REF!=3,"13-14/3",
IF(#REF!=4,"14-15/1",
IF(#REF!=5,"14-15/2",
IF(#REF!=6,"14-15/3","Hata2")))))),
IF(#REF!+BH461=2014,
IF(#REF!=1,"14-15/1",
IF(#REF!=2,"14-15/2",
IF(#REF!=3,"14-15/3",
IF(#REF!=4,"15-16/1",
IF(#REF!=5,"15-16/2",
IF(#REF!=6,"15-16/3","Hata3")))))),
IF(AND(#REF!+#REF!&gt;2014,#REF!+#REF!&lt;2015,BH461=1),
IF(#REF!=0.1,"14-15/0.1",
IF(#REF!=0.2,"14-15/0.2",
IF(#REF!=0.3,"14-15/0.3","Hata4"))),
IF(#REF!+BH461=2015,
IF(#REF!=1,"15-16/1",
IF(#REF!=2,"15-16/2",
IF(#REF!=3,"15-16/3",
IF(#REF!=4,"16-17/1",
IF(#REF!=5,"16-17/2",
IF(#REF!=6,"16-17/3","Hata5")))))),
IF(#REF!+BH461=2016,
IF(#REF!=1,"16-17/1",
IF(#REF!=2,"16-17/2",
IF(#REF!=3,"16-17/3",
IF(#REF!=4,"17-18/1",
IF(#REF!=5,"17-18/2",
IF(#REF!=6,"17-18/3","Hata6")))))),
IF(#REF!+BH461=2017,
IF(#REF!=1,"17-18/1",
IF(#REF!=2,"17-18/2",
IF(#REF!=3,"17-18/3",
IF(#REF!=4,"18-19/1",
IF(#REF!=5,"18-19/2",
IF(#REF!=6,"18-19/3","Hata7")))))),
IF(#REF!+BH461=2018,
IF(#REF!=1,"18-19/1",
IF(#REF!=2,"18-19/2",
IF(#REF!=3,"18-19/3",
IF(#REF!=4,"19-20/1",
IF(#REF!=5," 19-20/2",
IF(#REF!=6,"19-20/3","Hata8")))))),
IF(#REF!+BH461=2019,
IF(#REF!=1,"19-20/1",
IF(#REF!=2,"19-20/2",
IF(#REF!=3,"19-20/3",
IF(#REF!=4,"20-21/1",
IF(#REF!=5,"20-21/2",
IF(#REF!=6,"20-21/3","Hata9")))))),
IF(#REF!+BH461=2020,
IF(#REF!=1,"20-21/1",
IF(#REF!=2,"20-21/2",
IF(#REF!=3,"20-21/3",
IF(#REF!=4,"21-22/1",
IF(#REF!=5,"21-22/2",
IF(#REF!=6,"21-22/3","Hata10")))))),
IF(#REF!+BH461=2021,
IF(#REF!=1,"21-22/1",
IF(#REF!=2,"21-22/2",
IF(#REF!=3,"21-22/3",
IF(#REF!=4,"22-23/1",
IF(#REF!=5,"22-23/2",
IF(#REF!=6,"22-23/3","Hata11")))))),
IF(#REF!+BH461=2022,
IF(#REF!=1,"22-23/1",
IF(#REF!=2,"22-23/2",
IF(#REF!=3,"22-23/3",
IF(#REF!=4,"23-24/1",
IF(#REF!=5,"23-24/2",
IF(#REF!=6,"23-24/3","Hata12")))))),
IF(#REF!+BH461=2023,
IF(#REF!=1,"23-24/1",
IF(#REF!=2,"23-24/2",
IF(#REF!=3,"23-24/3",
IF(#REF!=4,"24-25/1",
IF(#REF!=5,"24-25/2",
IF(#REF!=6,"24-25/3","Hata13")))))),
))))))))))))))
)</f>
        <v>#REF!</v>
      </c>
      <c r="G461" s="4"/>
      <c r="H461" s="54" t="s">
        <v>162</v>
      </c>
      <c r="I461" s="2">
        <v>54713</v>
      </c>
      <c r="J461" s="2" t="s">
        <v>62</v>
      </c>
      <c r="O461" s="2" t="s">
        <v>287</v>
      </c>
      <c r="P461" s="2" t="s">
        <v>287</v>
      </c>
      <c r="Q461" s="55">
        <v>4</v>
      </c>
      <c r="R461" s="2">
        <f>VLOOKUP($Q461,[1]sistem!$I$3:$L$10,2,FALSE)</f>
        <v>0</v>
      </c>
      <c r="S461" s="2">
        <f>VLOOKUP($Q461,[1]sistem!$I$3:$L$10,3,FALSE)</f>
        <v>1</v>
      </c>
      <c r="T461" s="2">
        <f>VLOOKUP($Q461,[1]sistem!$I$3:$L$10,4,FALSE)</f>
        <v>1</v>
      </c>
      <c r="U461" s="2" t="e">
        <f>VLOOKUP($AZ461,[1]sistem!$I$13:$L$14,2,FALSE)*#REF!</f>
        <v>#REF!</v>
      </c>
      <c r="V461" s="2" t="e">
        <f>VLOOKUP($AZ461,[1]sistem!$I$13:$L$14,3,FALSE)*#REF!</f>
        <v>#REF!</v>
      </c>
      <c r="W461" s="2" t="e">
        <f>VLOOKUP($AZ461,[1]sistem!$I$13:$L$14,4,FALSE)*#REF!</f>
        <v>#REF!</v>
      </c>
      <c r="X461" s="2" t="e">
        <f t="shared" si="145"/>
        <v>#REF!</v>
      </c>
      <c r="Y461" s="2" t="e">
        <f t="shared" si="146"/>
        <v>#REF!</v>
      </c>
      <c r="Z461" s="2" t="e">
        <f t="shared" si="147"/>
        <v>#REF!</v>
      </c>
      <c r="AA461" s="2" t="e">
        <f t="shared" si="148"/>
        <v>#REF!</v>
      </c>
      <c r="AB461" s="2">
        <f>VLOOKUP(AZ461,[1]sistem!$I$18:$J$19,2,FALSE)</f>
        <v>14</v>
      </c>
      <c r="AC461" s="2">
        <v>0.25</v>
      </c>
      <c r="AD461" s="2">
        <f>VLOOKUP($Q461,[1]sistem!$I$3:$M$10,5,FALSE)</f>
        <v>1</v>
      </c>
      <c r="AG461" s="2" t="e">
        <f>(#REF!+#REF!)*AB461</f>
        <v>#REF!</v>
      </c>
      <c r="AH461" s="2">
        <f>VLOOKUP($Q461,[1]sistem!$I$3:$N$10,6,FALSE)</f>
        <v>2</v>
      </c>
      <c r="AI461" s="2">
        <v>2</v>
      </c>
      <c r="AJ461" s="2">
        <f t="shared" si="149"/>
        <v>4</v>
      </c>
      <c r="AK461" s="2">
        <f>VLOOKUP($AZ461,[1]sistem!$I$18:$K$19,3,FALSE)</f>
        <v>14</v>
      </c>
      <c r="AL461" s="2" t="e">
        <f>AK461*#REF!</f>
        <v>#REF!</v>
      </c>
      <c r="AM461" s="2" t="e">
        <f t="shared" si="150"/>
        <v>#REF!</v>
      </c>
      <c r="AN461" s="2">
        <f t="shared" si="144"/>
        <v>25</v>
      </c>
      <c r="AO461" s="2" t="e">
        <f t="shared" si="151"/>
        <v>#REF!</v>
      </c>
      <c r="AP461" s="2" t="e">
        <f>ROUND(AO461-#REF!,0)</f>
        <v>#REF!</v>
      </c>
      <c r="AQ461" s="2">
        <f>IF(AZ461="s",IF(Q461=0,0,
IF(Q461=1,#REF!*4*4,
IF(Q461=2,0,
IF(Q461=3,#REF!*4*2,
IF(Q461=4,0,
IF(Q461=5,0,
IF(Q461=6,0,
IF(Q461=7,0)))))))),
IF(AZ461="t",
IF(Q461=0,0,
IF(Q461=1,#REF!*4*4*0.8,
IF(Q461=2,0,
IF(Q461=3,#REF!*4*2*0.8,
IF(Q461=4,0,
IF(Q461=5,0,
IF(Q461=6,0,
IF(Q461=7,0))))))))))</f>
        <v>0</v>
      </c>
      <c r="AR461" s="2" t="e">
        <f>IF(AZ461="s",
IF(Q461=0,0,
IF(Q461=1,0,
IF(Q461=2,#REF!*4*2,
IF(Q461=3,#REF!*4,
IF(Q461=4,#REF!*4,
IF(Q461=5,0,
IF(Q461=6,0,
IF(Q461=7,#REF!*4)))))))),
IF(AZ461="t",
IF(Q461=0,0,
IF(Q461=1,0,
IF(Q461=2,#REF!*4*2*0.8,
IF(Q461=3,#REF!*4*0.8,
IF(Q461=4,#REF!*4*0.8,
IF(Q461=5,0,
IF(Q461=6,0,
IF(Q461=7,#REF!*4))))))))))</f>
        <v>#REF!</v>
      </c>
      <c r="AS461" s="2" t="e">
        <f>IF(AZ461="s",
IF(Q461=0,0,
IF(Q461=1,#REF!*2,
IF(Q461=2,#REF!*2,
IF(Q461=3,#REF!*2,
IF(Q461=4,#REF!*2,
IF(Q461=5,#REF!*2,
IF(Q461=6,#REF!*2,
IF(Q461=7,#REF!*2)))))))),
IF(AZ461="t",
IF(Q461=0,#REF!*2*0.8,
IF(Q461=1,#REF!*2*0.8,
IF(Q461=2,#REF!*2*0.8,
IF(Q461=3,#REF!*2*0.8,
IF(Q461=4,#REF!*2*0.8,
IF(Q461=5,#REF!*2*0.8,
IF(Q461=6,#REF!*1*0.8,
IF(Q461=7,#REF!*2))))))))))</f>
        <v>#REF!</v>
      </c>
      <c r="AT461" s="2" t="e">
        <f t="shared" si="152"/>
        <v>#REF!</v>
      </c>
      <c r="AU461" s="2" t="e">
        <f>IF(AZ461="s",
IF(Q461=0,0,
IF(Q461=1,(14-2)*(#REF!+#REF!)/4*4,
IF(Q461=2,(14-2)*(#REF!+#REF!)/4*2,
IF(Q461=3,(14-2)*(#REF!+#REF!)/4*3,
IF(Q461=4,(14-2)*(#REF!+#REF!)/4,
IF(Q461=5,(14-2)*#REF!/4,
IF(Q461=6,0,
IF(Q461=7,(14)*#REF!)))))))),
IF(AZ461="t",
IF(Q461=0,0,
IF(Q461=1,(11-2)*(#REF!+#REF!)/4*4,
IF(Q461=2,(11-2)*(#REF!+#REF!)/4*2,
IF(Q461=3,(11-2)*(#REF!+#REF!)/4*3,
IF(Q461=4,(11-2)*(#REF!+#REF!)/4,
IF(Q461=5,(11-2)*#REF!/4,
IF(Q461=6,0,
IF(Q461=7,(11)*#REF!))))))))))</f>
        <v>#REF!</v>
      </c>
      <c r="AV461" s="2" t="e">
        <f t="shared" si="153"/>
        <v>#REF!</v>
      </c>
      <c r="AW461" s="2">
        <f t="shared" si="154"/>
        <v>8</v>
      </c>
      <c r="AX461" s="2">
        <f t="shared" si="155"/>
        <v>4</v>
      </c>
      <c r="AY461" s="2" t="e">
        <f t="shared" si="156"/>
        <v>#REF!</v>
      </c>
      <c r="AZ461" s="2" t="s">
        <v>63</v>
      </c>
      <c r="BA461" s="2" t="e">
        <f>IF(BG461="A",0,IF(AZ461="s",14*#REF!,IF(AZ461="T",11*#REF!,"HATA")))</f>
        <v>#REF!</v>
      </c>
      <c r="BB461" s="2" t="e">
        <f t="shared" si="157"/>
        <v>#REF!</v>
      </c>
      <c r="BC461" s="2" t="e">
        <f t="shared" si="158"/>
        <v>#REF!</v>
      </c>
      <c r="BD461" s="2" t="e">
        <f>IF(BC461-#REF!=0,"DOĞRU","YANLIŞ")</f>
        <v>#REF!</v>
      </c>
      <c r="BE461" s="2" t="e">
        <f>#REF!-BC461</f>
        <v>#REF!</v>
      </c>
      <c r="BF461" s="2">
        <v>0</v>
      </c>
      <c r="BH461" s="2">
        <v>0</v>
      </c>
      <c r="BJ461" s="2">
        <v>4</v>
      </c>
      <c r="BL461" s="7" t="e">
        <f>#REF!*14</f>
        <v>#REF!</v>
      </c>
      <c r="BM461" s="9"/>
      <c r="BN461" s="8"/>
      <c r="BO461" s="13"/>
      <c r="BP461" s="13"/>
      <c r="BQ461" s="13"/>
      <c r="BR461" s="13"/>
      <c r="BS461" s="13"/>
      <c r="BT461" s="10"/>
      <c r="BU461" s="11"/>
      <c r="BV461" s="12"/>
      <c r="CC461" s="51"/>
      <c r="CD461" s="51"/>
      <c r="CE461" s="51"/>
      <c r="CF461" s="52"/>
      <c r="CG461" s="52"/>
      <c r="CH461" s="52"/>
      <c r="CI461" s="52"/>
      <c r="CJ461" s="42"/>
      <c r="CK461" s="42"/>
    </row>
    <row r="462" spans="1:89" hidden="1" x14ac:dyDescent="0.25">
      <c r="A462" s="2" t="s">
        <v>276</v>
      </c>
      <c r="B462" s="2" t="s">
        <v>277</v>
      </c>
      <c r="C462" s="2" t="s">
        <v>277</v>
      </c>
      <c r="D462" s="4" t="s">
        <v>60</v>
      </c>
      <c r="E462" s="4" t="s">
        <v>60</v>
      </c>
      <c r="F462" s="5" t="e">
        <f>IF(AZ462="S",
IF(#REF!+BH462=2012,
IF(#REF!=1,"12-13/1",
IF(#REF!=2,"12-13/2",
IF(#REF!=3,"13-14/1",
IF(#REF!=4,"13-14/2","Hata1")))),
IF(#REF!+BH462=2013,
IF(#REF!=1,"13-14/1",
IF(#REF!=2,"13-14/2",
IF(#REF!=3,"14-15/1",
IF(#REF!=4,"14-15/2","Hata2")))),
IF(#REF!+BH462=2014,
IF(#REF!=1,"14-15/1",
IF(#REF!=2,"14-15/2",
IF(#REF!=3,"15-16/1",
IF(#REF!=4,"15-16/2","Hata3")))),
IF(#REF!+BH462=2015,
IF(#REF!=1,"15-16/1",
IF(#REF!=2,"15-16/2",
IF(#REF!=3,"16-17/1",
IF(#REF!=4,"16-17/2","Hata4")))),
IF(#REF!+BH462=2016,
IF(#REF!=1,"16-17/1",
IF(#REF!=2,"16-17/2",
IF(#REF!=3,"17-18/1",
IF(#REF!=4,"17-18/2","Hata5")))),
IF(#REF!+BH462=2017,
IF(#REF!=1,"17-18/1",
IF(#REF!=2,"17-18/2",
IF(#REF!=3,"18-19/1",
IF(#REF!=4,"18-19/2","Hata6")))),
IF(#REF!+BH462=2018,
IF(#REF!=1,"18-19/1",
IF(#REF!=2,"18-19/2",
IF(#REF!=3,"19-20/1",
IF(#REF!=4,"19-20/2","Hata7")))),
IF(#REF!+BH462=2019,
IF(#REF!=1,"19-20/1",
IF(#REF!=2,"19-20/2",
IF(#REF!=3,"20-21/1",
IF(#REF!=4,"20-21/2","Hata8")))),
IF(#REF!+BH462=2020,
IF(#REF!=1,"20-21/1",
IF(#REF!=2,"20-21/2",
IF(#REF!=3,"21-22/1",
IF(#REF!=4,"21-22/2","Hata9")))),
IF(#REF!+BH462=2021,
IF(#REF!=1,"21-22/1",
IF(#REF!=2,"21-22/2",
IF(#REF!=3,"22-23/1",
IF(#REF!=4,"22-23/2","Hata10")))),
IF(#REF!+BH462=2022,
IF(#REF!=1,"22-23/1",
IF(#REF!=2,"22-23/2",
IF(#REF!=3,"23-24/1",
IF(#REF!=4,"23-24/2","Hata11")))),
IF(#REF!+BH462=2023,
IF(#REF!=1,"23-24/1",
IF(#REF!=2,"23-24/2",
IF(#REF!=3,"24-25/1",
IF(#REF!=4,"24-25/2","Hata12")))),
)))))))))))),
IF(AZ462="T",
IF(#REF!+BH462=2012,
IF(#REF!=1,"12-13/1",
IF(#REF!=2,"12-13/2",
IF(#REF!=3,"12-13/3",
IF(#REF!=4,"13-14/1",
IF(#REF!=5,"13-14/2",
IF(#REF!=6,"13-14/3","Hata1")))))),
IF(#REF!+BH462=2013,
IF(#REF!=1,"13-14/1",
IF(#REF!=2,"13-14/2",
IF(#REF!=3,"13-14/3",
IF(#REF!=4,"14-15/1",
IF(#REF!=5,"14-15/2",
IF(#REF!=6,"14-15/3","Hata2")))))),
IF(#REF!+BH462=2014,
IF(#REF!=1,"14-15/1",
IF(#REF!=2,"14-15/2",
IF(#REF!=3,"14-15/3",
IF(#REF!=4,"15-16/1",
IF(#REF!=5,"15-16/2",
IF(#REF!=6,"15-16/3","Hata3")))))),
IF(AND(#REF!+#REF!&gt;2014,#REF!+#REF!&lt;2015,BH462=1),
IF(#REF!=0.1,"14-15/0.1",
IF(#REF!=0.2,"14-15/0.2",
IF(#REF!=0.3,"14-15/0.3","Hata4"))),
IF(#REF!+BH462=2015,
IF(#REF!=1,"15-16/1",
IF(#REF!=2,"15-16/2",
IF(#REF!=3,"15-16/3",
IF(#REF!=4,"16-17/1",
IF(#REF!=5,"16-17/2",
IF(#REF!=6,"16-17/3","Hata5")))))),
IF(#REF!+BH462=2016,
IF(#REF!=1,"16-17/1",
IF(#REF!=2,"16-17/2",
IF(#REF!=3,"16-17/3",
IF(#REF!=4,"17-18/1",
IF(#REF!=5,"17-18/2",
IF(#REF!=6,"17-18/3","Hata6")))))),
IF(#REF!+BH462=2017,
IF(#REF!=1,"17-18/1",
IF(#REF!=2,"17-18/2",
IF(#REF!=3,"17-18/3",
IF(#REF!=4,"18-19/1",
IF(#REF!=5,"18-19/2",
IF(#REF!=6,"18-19/3","Hata7")))))),
IF(#REF!+BH462=2018,
IF(#REF!=1,"18-19/1",
IF(#REF!=2,"18-19/2",
IF(#REF!=3,"18-19/3",
IF(#REF!=4,"19-20/1",
IF(#REF!=5," 19-20/2",
IF(#REF!=6,"19-20/3","Hata8")))))),
IF(#REF!+BH462=2019,
IF(#REF!=1,"19-20/1",
IF(#REF!=2,"19-20/2",
IF(#REF!=3,"19-20/3",
IF(#REF!=4,"20-21/1",
IF(#REF!=5,"20-21/2",
IF(#REF!=6,"20-21/3","Hata9")))))),
IF(#REF!+BH462=2020,
IF(#REF!=1,"20-21/1",
IF(#REF!=2,"20-21/2",
IF(#REF!=3,"20-21/3",
IF(#REF!=4,"21-22/1",
IF(#REF!=5,"21-22/2",
IF(#REF!=6,"21-22/3","Hata10")))))),
IF(#REF!+BH462=2021,
IF(#REF!=1,"21-22/1",
IF(#REF!=2,"21-22/2",
IF(#REF!=3,"21-22/3",
IF(#REF!=4,"22-23/1",
IF(#REF!=5,"22-23/2",
IF(#REF!=6,"22-23/3","Hata11")))))),
IF(#REF!+BH462=2022,
IF(#REF!=1,"22-23/1",
IF(#REF!=2,"22-23/2",
IF(#REF!=3,"22-23/3",
IF(#REF!=4,"23-24/1",
IF(#REF!=5,"23-24/2",
IF(#REF!=6,"23-24/3","Hata12")))))),
IF(#REF!+BH462=2023,
IF(#REF!=1,"23-24/1",
IF(#REF!=2,"23-24/2",
IF(#REF!=3,"23-24/3",
IF(#REF!=4,"24-25/1",
IF(#REF!=5,"24-25/2",
IF(#REF!=6,"24-25/3","Hata13")))))),
))))))))))))))
)</f>
        <v>#REF!</v>
      </c>
      <c r="G462" s="4"/>
      <c r="H462" s="2" t="s">
        <v>162</v>
      </c>
      <c r="I462" s="2">
        <v>54713</v>
      </c>
      <c r="J462" s="2" t="s">
        <v>62</v>
      </c>
      <c r="O462" s="2" t="s">
        <v>278</v>
      </c>
      <c r="P462" s="2" t="s">
        <v>279</v>
      </c>
      <c r="Q462" s="5">
        <v>4</v>
      </c>
      <c r="R462" s="2">
        <f>VLOOKUP($Q462,[1]sistem!$I$3:$L$10,2,FALSE)</f>
        <v>0</v>
      </c>
      <c r="S462" s="2">
        <f>VLOOKUP($Q462,[1]sistem!$I$3:$L$10,3,FALSE)</f>
        <v>1</v>
      </c>
      <c r="T462" s="2">
        <f>VLOOKUP($Q462,[1]sistem!$I$3:$L$10,4,FALSE)</f>
        <v>1</v>
      </c>
      <c r="U462" s="2" t="e">
        <f>VLOOKUP($AZ462,[1]sistem!$I$13:$L$14,2,FALSE)*#REF!</f>
        <v>#REF!</v>
      </c>
      <c r="V462" s="2" t="e">
        <f>VLOOKUP($AZ462,[1]sistem!$I$13:$L$14,3,FALSE)*#REF!</f>
        <v>#REF!</v>
      </c>
      <c r="W462" s="2" t="e">
        <f>VLOOKUP($AZ462,[1]sistem!$I$13:$L$14,4,FALSE)*#REF!</f>
        <v>#REF!</v>
      </c>
      <c r="X462" s="2" t="e">
        <f t="shared" si="145"/>
        <v>#REF!</v>
      </c>
      <c r="Y462" s="2" t="e">
        <f t="shared" si="146"/>
        <v>#REF!</v>
      </c>
      <c r="Z462" s="2" t="e">
        <f t="shared" si="147"/>
        <v>#REF!</v>
      </c>
      <c r="AA462" s="2" t="e">
        <f t="shared" si="148"/>
        <v>#REF!</v>
      </c>
      <c r="AB462" s="2">
        <f>VLOOKUP(AZ462,[1]sistem!$I$18:$J$19,2,FALSE)</f>
        <v>14</v>
      </c>
      <c r="AC462" s="2">
        <v>0.25</v>
      </c>
      <c r="AD462" s="2">
        <f>VLOOKUP($Q462,[1]sistem!$I$3:$M$10,5,FALSE)</f>
        <v>1</v>
      </c>
      <c r="AE462" s="2">
        <v>1</v>
      </c>
      <c r="AG462" s="2">
        <f>AE462*AB462</f>
        <v>14</v>
      </c>
      <c r="AH462" s="2">
        <f>VLOOKUP($Q462,[1]sistem!$I$3:$N$10,6,FALSE)</f>
        <v>2</v>
      </c>
      <c r="AI462" s="2">
        <v>2</v>
      </c>
      <c r="AJ462" s="2">
        <f t="shared" si="149"/>
        <v>4</v>
      </c>
      <c r="AK462" s="2">
        <f>VLOOKUP($AZ462,[1]sistem!$I$18:$K$19,3,FALSE)</f>
        <v>14</v>
      </c>
      <c r="AL462" s="2" t="e">
        <f>AK462*#REF!</f>
        <v>#REF!</v>
      </c>
      <c r="AM462" s="2" t="e">
        <f t="shared" si="150"/>
        <v>#REF!</v>
      </c>
      <c r="AN462" s="2">
        <f t="shared" si="144"/>
        <v>25</v>
      </c>
      <c r="AO462" s="2" t="e">
        <f t="shared" si="151"/>
        <v>#REF!</v>
      </c>
      <c r="AP462" s="2" t="e">
        <f>ROUND(AO462-#REF!,0)</f>
        <v>#REF!</v>
      </c>
      <c r="AQ462" s="2">
        <f>IF(AZ462="s",IF(Q462=0,0,
IF(Q462=1,#REF!*4*4,
IF(Q462=2,0,
IF(Q462=3,#REF!*4*2,
IF(Q462=4,0,
IF(Q462=5,0,
IF(Q462=6,0,
IF(Q462=7,0)))))))),
IF(AZ462="t",
IF(Q462=0,0,
IF(Q462=1,#REF!*4*4*0.8,
IF(Q462=2,0,
IF(Q462=3,#REF!*4*2*0.8,
IF(Q462=4,0,
IF(Q462=5,0,
IF(Q462=6,0,
IF(Q462=7,0))))))))))</f>
        <v>0</v>
      </c>
      <c r="AR462" s="2" t="e">
        <f>IF(AZ462="s",
IF(Q462=0,0,
IF(Q462=1,0,
IF(Q462=2,#REF!*4*2,
IF(Q462=3,#REF!*4,
IF(Q462=4,#REF!*4,
IF(Q462=5,0,
IF(Q462=6,0,
IF(Q462=7,#REF!*4)))))))),
IF(AZ462="t",
IF(Q462=0,0,
IF(Q462=1,0,
IF(Q462=2,#REF!*4*2*0.8,
IF(Q462=3,#REF!*4*0.8,
IF(Q462=4,#REF!*4*0.8,
IF(Q462=5,0,
IF(Q462=6,0,
IF(Q462=7,#REF!*4))))))))))</f>
        <v>#REF!</v>
      </c>
      <c r="AS462" s="2" t="e">
        <f>IF(AZ462="s",
IF(Q462=0,0,
IF(Q462=1,#REF!*2,
IF(Q462=2,#REF!*2,
IF(Q462=3,#REF!*2,
IF(Q462=4,#REF!*2,
IF(Q462=5,#REF!*2,
IF(Q462=6,#REF!*2,
IF(Q462=7,#REF!*2)))))))),
IF(AZ462="t",
IF(Q462=0,#REF!*2*0.8,
IF(Q462=1,#REF!*2*0.8,
IF(Q462=2,#REF!*2*0.8,
IF(Q462=3,#REF!*2*0.8,
IF(Q462=4,#REF!*2*0.8,
IF(Q462=5,#REF!*2*0.8,
IF(Q462=6,#REF!*1*0.8,
IF(Q462=7,#REF!*2))))))))))</f>
        <v>#REF!</v>
      </c>
      <c r="AT462" s="2" t="e">
        <f t="shared" si="152"/>
        <v>#REF!</v>
      </c>
      <c r="AU462" s="2" t="e">
        <f>IF(AZ462="s",
IF(Q462=0,0,
IF(Q462=1,(14-2)*(#REF!+#REF!)/4*4,
IF(Q462=2,(14-2)*(#REF!+#REF!)/4*2,
IF(Q462=3,(14-2)*(#REF!+#REF!)/4*3,
IF(Q462=4,(14-2)*(#REF!+#REF!)/4,
IF(Q462=5,(14-2)*#REF!/4,
IF(Q462=6,0,
IF(Q462=7,(14)*#REF!)))))))),
IF(AZ462="t",
IF(Q462=0,0,
IF(Q462=1,(11-2)*(#REF!+#REF!)/4*4,
IF(Q462=2,(11-2)*(#REF!+#REF!)/4*2,
IF(Q462=3,(11-2)*(#REF!+#REF!)/4*3,
IF(Q462=4,(11-2)*(#REF!+#REF!)/4,
IF(Q462=5,(11-2)*#REF!/4,
IF(Q462=6,0,
IF(Q462=7,(11)*#REF!))))))))))</f>
        <v>#REF!</v>
      </c>
      <c r="AV462" s="2" t="e">
        <f t="shared" si="153"/>
        <v>#REF!</v>
      </c>
      <c r="AW462" s="2">
        <f t="shared" si="154"/>
        <v>8</v>
      </c>
      <c r="AX462" s="2">
        <f t="shared" si="155"/>
        <v>4</v>
      </c>
      <c r="AY462" s="2" t="e">
        <f t="shared" si="156"/>
        <v>#REF!</v>
      </c>
      <c r="AZ462" s="2" t="s">
        <v>63</v>
      </c>
      <c r="BA462" s="2" t="e">
        <f>IF(BG462="A",0,IF(AZ462="s",14*#REF!,IF(AZ462="T",11*#REF!,"HATA")))</f>
        <v>#REF!</v>
      </c>
      <c r="BB462" s="2" t="e">
        <f t="shared" si="157"/>
        <v>#REF!</v>
      </c>
      <c r="BC462" s="2" t="e">
        <f t="shared" si="158"/>
        <v>#REF!</v>
      </c>
      <c r="BD462" s="2" t="e">
        <f>IF(BC462-#REF!=0,"DOĞRU","YANLIŞ")</f>
        <v>#REF!</v>
      </c>
      <c r="BE462" s="2" t="e">
        <f>#REF!-BC462</f>
        <v>#REF!</v>
      </c>
      <c r="BF462" s="2">
        <v>0</v>
      </c>
      <c r="BH462" s="2">
        <v>0</v>
      </c>
      <c r="BJ462" s="2">
        <v>4</v>
      </c>
      <c r="BL462" s="7" t="e">
        <f>#REF!*14</f>
        <v>#REF!</v>
      </c>
      <c r="BM462" s="9"/>
      <c r="BN462" s="8"/>
      <c r="BO462" s="13"/>
      <c r="BP462" s="13"/>
      <c r="BQ462" s="13"/>
      <c r="BR462" s="13"/>
      <c r="BS462" s="13"/>
      <c r="BT462" s="10"/>
      <c r="BU462" s="11"/>
      <c r="BV462" s="12"/>
      <c r="CC462" s="41"/>
      <c r="CD462" s="41"/>
      <c r="CE462" s="41"/>
      <c r="CF462" s="42"/>
      <c r="CG462" s="42"/>
      <c r="CH462" s="42"/>
      <c r="CI462" s="42"/>
      <c r="CJ462" s="42"/>
      <c r="CK462" s="42"/>
    </row>
    <row r="463" spans="1:89" hidden="1" x14ac:dyDescent="0.25">
      <c r="A463" s="2" t="s">
        <v>104</v>
      </c>
      <c r="B463" s="2" t="s">
        <v>105</v>
      </c>
      <c r="C463" s="2" t="s">
        <v>105</v>
      </c>
      <c r="D463" s="4" t="s">
        <v>60</v>
      </c>
      <c r="E463" s="4" t="s">
        <v>60</v>
      </c>
      <c r="F463" s="5" t="e">
        <f>IF(AZ463="S",
IF(#REF!+BH463=2012,
IF(#REF!=1,"12-13/1",
IF(#REF!=2,"12-13/2",
IF(#REF!=3,"13-14/1",
IF(#REF!=4,"13-14/2","Hata1")))),
IF(#REF!+BH463=2013,
IF(#REF!=1,"13-14/1",
IF(#REF!=2,"13-14/2",
IF(#REF!=3,"14-15/1",
IF(#REF!=4,"14-15/2","Hata2")))),
IF(#REF!+BH463=2014,
IF(#REF!=1,"14-15/1",
IF(#REF!=2,"14-15/2",
IF(#REF!=3,"15-16/1",
IF(#REF!=4,"15-16/2","Hata3")))),
IF(#REF!+BH463=2015,
IF(#REF!=1,"15-16/1",
IF(#REF!=2,"15-16/2",
IF(#REF!=3,"16-17/1",
IF(#REF!=4,"16-17/2","Hata4")))),
IF(#REF!+BH463=2016,
IF(#REF!=1,"16-17/1",
IF(#REF!=2,"16-17/2",
IF(#REF!=3,"17-18/1",
IF(#REF!=4,"17-18/2","Hata5")))),
IF(#REF!+BH463=2017,
IF(#REF!=1,"17-18/1",
IF(#REF!=2,"17-18/2",
IF(#REF!=3,"18-19/1",
IF(#REF!=4,"18-19/2","Hata6")))),
IF(#REF!+BH463=2018,
IF(#REF!=1,"18-19/1",
IF(#REF!=2,"18-19/2",
IF(#REF!=3,"19-20/1",
IF(#REF!=4,"19-20/2","Hata7")))),
IF(#REF!+BH463=2019,
IF(#REF!=1,"19-20/1",
IF(#REF!=2,"19-20/2",
IF(#REF!=3,"20-21/1",
IF(#REF!=4,"20-21/2","Hata8")))),
IF(#REF!+BH463=2020,
IF(#REF!=1,"20-21/1",
IF(#REF!=2,"20-21/2",
IF(#REF!=3,"21-22/1",
IF(#REF!=4,"21-22/2","Hata9")))),
IF(#REF!+BH463=2021,
IF(#REF!=1,"21-22/1",
IF(#REF!=2,"21-22/2",
IF(#REF!=3,"22-23/1",
IF(#REF!=4,"22-23/2","Hata10")))),
IF(#REF!+BH463=2022,
IF(#REF!=1,"22-23/1",
IF(#REF!=2,"22-23/2",
IF(#REF!=3,"23-24/1",
IF(#REF!=4,"23-24/2","Hata11")))),
IF(#REF!+BH463=2023,
IF(#REF!=1,"23-24/1",
IF(#REF!=2,"23-24/2",
IF(#REF!=3,"24-25/1",
IF(#REF!=4,"24-25/2","Hata12")))),
)))))))))))),
IF(AZ463="T",
IF(#REF!+BH463=2012,
IF(#REF!=1,"12-13/1",
IF(#REF!=2,"12-13/2",
IF(#REF!=3,"12-13/3",
IF(#REF!=4,"13-14/1",
IF(#REF!=5,"13-14/2",
IF(#REF!=6,"13-14/3","Hata1")))))),
IF(#REF!+BH463=2013,
IF(#REF!=1,"13-14/1",
IF(#REF!=2,"13-14/2",
IF(#REF!=3,"13-14/3",
IF(#REF!=4,"14-15/1",
IF(#REF!=5,"14-15/2",
IF(#REF!=6,"14-15/3","Hata2")))))),
IF(#REF!+BH463=2014,
IF(#REF!=1,"14-15/1",
IF(#REF!=2,"14-15/2",
IF(#REF!=3,"14-15/3",
IF(#REF!=4,"15-16/1",
IF(#REF!=5,"15-16/2",
IF(#REF!=6,"15-16/3","Hata3")))))),
IF(AND(#REF!+#REF!&gt;2014,#REF!+#REF!&lt;2015,BH463=1),
IF(#REF!=0.1,"14-15/0.1",
IF(#REF!=0.2,"14-15/0.2",
IF(#REF!=0.3,"14-15/0.3","Hata4"))),
IF(#REF!+BH463=2015,
IF(#REF!=1,"15-16/1",
IF(#REF!=2,"15-16/2",
IF(#REF!=3,"15-16/3",
IF(#REF!=4,"16-17/1",
IF(#REF!=5,"16-17/2",
IF(#REF!=6,"16-17/3","Hata5")))))),
IF(#REF!+BH463=2016,
IF(#REF!=1,"16-17/1",
IF(#REF!=2,"16-17/2",
IF(#REF!=3,"16-17/3",
IF(#REF!=4,"17-18/1",
IF(#REF!=5,"17-18/2",
IF(#REF!=6,"17-18/3","Hata6")))))),
IF(#REF!+BH463=2017,
IF(#REF!=1,"17-18/1",
IF(#REF!=2,"17-18/2",
IF(#REF!=3,"17-18/3",
IF(#REF!=4,"18-19/1",
IF(#REF!=5,"18-19/2",
IF(#REF!=6,"18-19/3","Hata7")))))),
IF(#REF!+BH463=2018,
IF(#REF!=1,"18-19/1",
IF(#REF!=2,"18-19/2",
IF(#REF!=3,"18-19/3",
IF(#REF!=4,"19-20/1",
IF(#REF!=5," 19-20/2",
IF(#REF!=6,"19-20/3","Hata8")))))),
IF(#REF!+BH463=2019,
IF(#REF!=1,"19-20/1",
IF(#REF!=2,"19-20/2",
IF(#REF!=3,"19-20/3",
IF(#REF!=4,"20-21/1",
IF(#REF!=5,"20-21/2",
IF(#REF!=6,"20-21/3","Hata9")))))),
IF(#REF!+BH463=2020,
IF(#REF!=1,"20-21/1",
IF(#REF!=2,"20-21/2",
IF(#REF!=3,"20-21/3",
IF(#REF!=4,"21-22/1",
IF(#REF!=5,"21-22/2",
IF(#REF!=6,"21-22/3","Hata10")))))),
IF(#REF!+BH463=2021,
IF(#REF!=1,"21-22/1",
IF(#REF!=2,"21-22/2",
IF(#REF!=3,"21-22/3",
IF(#REF!=4,"22-23/1",
IF(#REF!=5,"22-23/2",
IF(#REF!=6,"22-23/3","Hata11")))))),
IF(#REF!+BH463=2022,
IF(#REF!=1,"22-23/1",
IF(#REF!=2,"22-23/2",
IF(#REF!=3,"22-23/3",
IF(#REF!=4,"23-24/1",
IF(#REF!=5,"23-24/2",
IF(#REF!=6,"23-24/3","Hata12")))))),
IF(#REF!+BH463=2023,
IF(#REF!=1,"23-24/1",
IF(#REF!=2,"23-24/2",
IF(#REF!=3,"23-24/3",
IF(#REF!=4,"24-25/1",
IF(#REF!=5,"24-25/2",
IF(#REF!=6,"24-25/3","Hata13")))))),
))))))))))))))
)</f>
        <v>#REF!</v>
      </c>
      <c r="G463" s="4"/>
      <c r="H463" s="2" t="s">
        <v>163</v>
      </c>
      <c r="I463" s="2">
        <v>54681</v>
      </c>
      <c r="J463" s="2" t="s">
        <v>62</v>
      </c>
      <c r="O463" s="2" t="s">
        <v>108</v>
      </c>
      <c r="P463" s="2" t="s">
        <v>109</v>
      </c>
      <c r="Q463" s="5">
        <v>7</v>
      </c>
      <c r="R463" s="2">
        <f>VLOOKUP($Q463,[1]sistem!$I$3:$L$10,2,FALSE)</f>
        <v>0</v>
      </c>
      <c r="S463" s="2">
        <f>VLOOKUP($Q463,[1]sistem!$I$3:$L$10,3,FALSE)</f>
        <v>1</v>
      </c>
      <c r="T463" s="2">
        <f>VLOOKUP($Q463,[1]sistem!$I$3:$L$10,4,FALSE)</f>
        <v>1</v>
      </c>
      <c r="U463" s="2" t="e">
        <f>VLOOKUP($AZ463,[1]sistem!$I$13:$L$14,2,FALSE)*#REF!</f>
        <v>#REF!</v>
      </c>
      <c r="V463" s="2" t="e">
        <f>VLOOKUP($AZ463,[1]sistem!$I$13:$L$14,3,FALSE)*#REF!</f>
        <v>#REF!</v>
      </c>
      <c r="W463" s="2" t="e">
        <f>VLOOKUP($AZ463,[1]sistem!$I$13:$L$14,4,FALSE)*#REF!</f>
        <v>#REF!</v>
      </c>
      <c r="X463" s="2" t="e">
        <f t="shared" si="145"/>
        <v>#REF!</v>
      </c>
      <c r="Y463" s="2" t="e">
        <f t="shared" si="146"/>
        <v>#REF!</v>
      </c>
      <c r="Z463" s="2" t="e">
        <f t="shared" si="147"/>
        <v>#REF!</v>
      </c>
      <c r="AA463" s="2" t="e">
        <f t="shared" si="148"/>
        <v>#REF!</v>
      </c>
      <c r="AB463" s="2">
        <f>VLOOKUP(AZ463,[1]sistem!$I$18:$J$19,2,FALSE)</f>
        <v>14</v>
      </c>
      <c r="AC463" s="2">
        <v>0.25</v>
      </c>
      <c r="AD463" s="2">
        <f>VLOOKUP($Q463,[1]sistem!$I$3:$M$10,5,FALSE)</f>
        <v>1</v>
      </c>
      <c r="AG463" s="2" t="e">
        <f>(#REF!+#REF!)*AB463</f>
        <v>#REF!</v>
      </c>
      <c r="AH463" s="2">
        <f>VLOOKUP($Q463,[1]sistem!$I$3:$N$10,6,FALSE)</f>
        <v>2</v>
      </c>
      <c r="AI463" s="2">
        <v>2</v>
      </c>
      <c r="AJ463" s="2">
        <f t="shared" si="149"/>
        <v>4</v>
      </c>
      <c r="AK463" s="2">
        <f>VLOOKUP($AZ463,[1]sistem!$I$18:$K$19,3,FALSE)</f>
        <v>14</v>
      </c>
      <c r="AL463" s="2" t="e">
        <f>AK463*#REF!</f>
        <v>#REF!</v>
      </c>
      <c r="AM463" s="2" t="e">
        <f t="shared" si="150"/>
        <v>#REF!</v>
      </c>
      <c r="AN463" s="2">
        <f t="shared" si="144"/>
        <v>25</v>
      </c>
      <c r="AO463" s="2" t="e">
        <f t="shared" si="151"/>
        <v>#REF!</v>
      </c>
      <c r="AP463" s="2" t="e">
        <f>ROUND(AO463-#REF!,0)</f>
        <v>#REF!</v>
      </c>
      <c r="AQ463" s="2">
        <f>IF(AZ463="s",IF(Q463=0,0,
IF(Q463=1,#REF!*4*4,
IF(Q463=2,0,
IF(Q463=3,#REF!*4*2,
IF(Q463=4,0,
IF(Q463=5,0,
IF(Q463=6,0,
IF(Q463=7,0)))))))),
IF(AZ463="t",
IF(Q463=0,0,
IF(Q463=1,#REF!*4*4*0.8,
IF(Q463=2,0,
IF(Q463=3,#REF!*4*2*0.8,
IF(Q463=4,0,
IF(Q463=5,0,
IF(Q463=6,0,
IF(Q463=7,0))))))))))</f>
        <v>0</v>
      </c>
      <c r="AR463" s="2" t="e">
        <f>IF(AZ463="s",
IF(Q463=0,0,
IF(Q463=1,0,
IF(Q463=2,#REF!*4*2,
IF(Q463=3,#REF!*4,
IF(Q463=4,#REF!*4,
IF(Q463=5,0,
IF(Q463=6,0,
IF(Q463=7,#REF!*4)))))))),
IF(AZ463="t",
IF(Q463=0,0,
IF(Q463=1,0,
IF(Q463=2,#REF!*4*2*0.8,
IF(Q463=3,#REF!*4*0.8,
IF(Q463=4,#REF!*4*0.8,
IF(Q463=5,0,
IF(Q463=6,0,
IF(Q463=7,#REF!*4))))))))))</f>
        <v>#REF!</v>
      </c>
      <c r="AS463" s="2" t="e">
        <f>IF(AZ463="s",
IF(Q463=0,0,
IF(Q463=1,#REF!*2,
IF(Q463=2,#REF!*2,
IF(Q463=3,#REF!*2,
IF(Q463=4,#REF!*2,
IF(Q463=5,#REF!*2,
IF(Q463=6,#REF!*2,
IF(Q463=7,#REF!*2)))))))),
IF(AZ463="t",
IF(Q463=0,#REF!*2*0.8,
IF(Q463=1,#REF!*2*0.8,
IF(Q463=2,#REF!*2*0.8,
IF(Q463=3,#REF!*2*0.8,
IF(Q463=4,#REF!*2*0.8,
IF(Q463=5,#REF!*2*0.8,
IF(Q463=6,#REF!*1*0.8,
IF(Q463=7,#REF!*2))))))))))</f>
        <v>#REF!</v>
      </c>
      <c r="AT463" s="2" t="e">
        <f t="shared" si="152"/>
        <v>#REF!</v>
      </c>
      <c r="AU463" s="2" t="e">
        <f>IF(AZ463="s",
IF(Q463=0,0,
IF(Q463=1,(14-2)*(#REF!+#REF!)/4*4,
IF(Q463=2,(14-2)*(#REF!+#REF!)/4*2,
IF(Q463=3,(14-2)*(#REF!+#REF!)/4*3,
IF(Q463=4,(14-2)*(#REF!+#REF!)/4,
IF(Q463=5,(14-2)*#REF!/4,
IF(Q463=6,0,
IF(Q463=7,(14)*#REF!)))))))),
IF(AZ463="t",
IF(Q463=0,0,
IF(Q463=1,(11-2)*(#REF!+#REF!)/4*4,
IF(Q463=2,(11-2)*(#REF!+#REF!)/4*2,
IF(Q463=3,(11-2)*(#REF!+#REF!)/4*3,
IF(Q463=4,(11-2)*(#REF!+#REF!)/4,
IF(Q463=5,(11-2)*#REF!/4,
IF(Q463=6,0,
IF(Q463=7,(11)*#REF!))))))))))</f>
        <v>#REF!</v>
      </c>
      <c r="AV463" s="2" t="e">
        <f t="shared" si="153"/>
        <v>#REF!</v>
      </c>
      <c r="AW463" s="2">
        <f t="shared" si="154"/>
        <v>8</v>
      </c>
      <c r="AX463" s="2">
        <f t="shared" si="155"/>
        <v>4</v>
      </c>
      <c r="AY463" s="2" t="e">
        <f t="shared" si="156"/>
        <v>#REF!</v>
      </c>
      <c r="AZ463" s="2" t="s">
        <v>63</v>
      </c>
      <c r="BA463" s="2">
        <f>IF(BG463="A",0,IF(AZ463="s",14*#REF!,IF(AZ463="T",11*#REF!,"HATA")))</f>
        <v>0</v>
      </c>
      <c r="BB463" s="2" t="e">
        <f t="shared" si="157"/>
        <v>#REF!</v>
      </c>
      <c r="BC463" s="2" t="e">
        <f t="shared" si="158"/>
        <v>#REF!</v>
      </c>
      <c r="BD463" s="2" t="e">
        <f>IF(BC463-#REF!=0,"DOĞRU","YANLIŞ")</f>
        <v>#REF!</v>
      </c>
      <c r="BE463" s="2" t="e">
        <f>#REF!-BC463</f>
        <v>#REF!</v>
      </c>
      <c r="BF463" s="2">
        <v>0</v>
      </c>
      <c r="BG463" s="2" t="s">
        <v>110</v>
      </c>
      <c r="BH463" s="2">
        <v>0</v>
      </c>
      <c r="BJ463" s="2">
        <v>7</v>
      </c>
      <c r="BL463" s="7" t="e">
        <f>#REF!*14</f>
        <v>#REF!</v>
      </c>
      <c r="BM463" s="9"/>
      <c r="BN463" s="8"/>
      <c r="BO463" s="13"/>
      <c r="BP463" s="13"/>
      <c r="BQ463" s="13"/>
      <c r="BR463" s="13"/>
      <c r="BS463" s="13"/>
      <c r="BT463" s="10"/>
      <c r="BU463" s="11"/>
      <c r="BV463" s="12"/>
      <c r="CC463" s="41"/>
      <c r="CD463" s="41"/>
      <c r="CE463" s="41"/>
      <c r="CF463" s="42"/>
      <c r="CG463" s="42"/>
      <c r="CH463" s="42"/>
      <c r="CI463" s="42"/>
      <c r="CJ463" s="42"/>
      <c r="CK463" s="42"/>
    </row>
    <row r="464" spans="1:89" hidden="1" x14ac:dyDescent="0.25">
      <c r="A464" s="2" t="s">
        <v>245</v>
      </c>
      <c r="B464" s="2" t="s">
        <v>246</v>
      </c>
      <c r="C464" s="2" t="s">
        <v>246</v>
      </c>
      <c r="D464" s="4" t="s">
        <v>60</v>
      </c>
      <c r="E464" s="4" t="s">
        <v>60</v>
      </c>
      <c r="F464" s="5" t="e">
        <f>IF(AZ464="S",
IF(#REF!+BH464=2012,
IF(#REF!=1,"12-13/1",
IF(#REF!=2,"12-13/2",
IF(#REF!=3,"13-14/1",
IF(#REF!=4,"13-14/2","Hata1")))),
IF(#REF!+BH464=2013,
IF(#REF!=1,"13-14/1",
IF(#REF!=2,"13-14/2",
IF(#REF!=3,"14-15/1",
IF(#REF!=4,"14-15/2","Hata2")))),
IF(#REF!+BH464=2014,
IF(#REF!=1,"14-15/1",
IF(#REF!=2,"14-15/2",
IF(#REF!=3,"15-16/1",
IF(#REF!=4,"15-16/2","Hata3")))),
IF(#REF!+BH464=2015,
IF(#REF!=1,"15-16/1",
IF(#REF!=2,"15-16/2",
IF(#REF!=3,"16-17/1",
IF(#REF!=4,"16-17/2","Hata4")))),
IF(#REF!+BH464=2016,
IF(#REF!=1,"16-17/1",
IF(#REF!=2,"16-17/2",
IF(#REF!=3,"17-18/1",
IF(#REF!=4,"17-18/2","Hata5")))),
IF(#REF!+BH464=2017,
IF(#REF!=1,"17-18/1",
IF(#REF!=2,"17-18/2",
IF(#REF!=3,"18-19/1",
IF(#REF!=4,"18-19/2","Hata6")))),
IF(#REF!+BH464=2018,
IF(#REF!=1,"18-19/1",
IF(#REF!=2,"18-19/2",
IF(#REF!=3,"19-20/1",
IF(#REF!=4,"19-20/2","Hata7")))),
IF(#REF!+BH464=2019,
IF(#REF!=1,"19-20/1",
IF(#REF!=2,"19-20/2",
IF(#REF!=3,"20-21/1",
IF(#REF!=4,"20-21/2","Hata8")))),
IF(#REF!+BH464=2020,
IF(#REF!=1,"20-21/1",
IF(#REF!=2,"20-21/2",
IF(#REF!=3,"21-22/1",
IF(#REF!=4,"21-22/2","Hata9")))),
IF(#REF!+BH464=2021,
IF(#REF!=1,"21-22/1",
IF(#REF!=2,"21-22/2",
IF(#REF!=3,"22-23/1",
IF(#REF!=4,"22-23/2","Hata10")))),
IF(#REF!+BH464=2022,
IF(#REF!=1,"22-23/1",
IF(#REF!=2,"22-23/2",
IF(#REF!=3,"23-24/1",
IF(#REF!=4,"23-24/2","Hata11")))),
IF(#REF!+BH464=2023,
IF(#REF!=1,"23-24/1",
IF(#REF!=2,"23-24/2",
IF(#REF!=3,"24-25/1",
IF(#REF!=4,"24-25/2","Hata12")))),
)))))))))))),
IF(AZ464="T",
IF(#REF!+BH464=2012,
IF(#REF!=1,"12-13/1",
IF(#REF!=2,"12-13/2",
IF(#REF!=3,"12-13/3",
IF(#REF!=4,"13-14/1",
IF(#REF!=5,"13-14/2",
IF(#REF!=6,"13-14/3","Hata1")))))),
IF(#REF!+BH464=2013,
IF(#REF!=1,"13-14/1",
IF(#REF!=2,"13-14/2",
IF(#REF!=3,"13-14/3",
IF(#REF!=4,"14-15/1",
IF(#REF!=5,"14-15/2",
IF(#REF!=6,"14-15/3","Hata2")))))),
IF(#REF!+BH464=2014,
IF(#REF!=1,"14-15/1",
IF(#REF!=2,"14-15/2",
IF(#REF!=3,"14-15/3",
IF(#REF!=4,"15-16/1",
IF(#REF!=5,"15-16/2",
IF(#REF!=6,"15-16/3","Hata3")))))),
IF(AND(#REF!+#REF!&gt;2014,#REF!+#REF!&lt;2015,BH464=1),
IF(#REF!=0.1,"14-15/0.1",
IF(#REF!=0.2,"14-15/0.2",
IF(#REF!=0.3,"14-15/0.3","Hata4"))),
IF(#REF!+BH464=2015,
IF(#REF!=1,"15-16/1",
IF(#REF!=2,"15-16/2",
IF(#REF!=3,"15-16/3",
IF(#REF!=4,"16-17/1",
IF(#REF!=5,"16-17/2",
IF(#REF!=6,"16-17/3","Hata5")))))),
IF(#REF!+BH464=2016,
IF(#REF!=1,"16-17/1",
IF(#REF!=2,"16-17/2",
IF(#REF!=3,"16-17/3",
IF(#REF!=4,"17-18/1",
IF(#REF!=5,"17-18/2",
IF(#REF!=6,"17-18/3","Hata6")))))),
IF(#REF!+BH464=2017,
IF(#REF!=1,"17-18/1",
IF(#REF!=2,"17-18/2",
IF(#REF!=3,"17-18/3",
IF(#REF!=4,"18-19/1",
IF(#REF!=5,"18-19/2",
IF(#REF!=6,"18-19/3","Hata7")))))),
IF(#REF!+BH464=2018,
IF(#REF!=1,"18-19/1",
IF(#REF!=2,"18-19/2",
IF(#REF!=3,"18-19/3",
IF(#REF!=4,"19-20/1",
IF(#REF!=5," 19-20/2",
IF(#REF!=6,"19-20/3","Hata8")))))),
IF(#REF!+BH464=2019,
IF(#REF!=1,"19-20/1",
IF(#REF!=2,"19-20/2",
IF(#REF!=3,"19-20/3",
IF(#REF!=4,"20-21/1",
IF(#REF!=5,"20-21/2",
IF(#REF!=6,"20-21/3","Hata9")))))),
IF(#REF!+BH464=2020,
IF(#REF!=1,"20-21/1",
IF(#REF!=2,"20-21/2",
IF(#REF!=3,"20-21/3",
IF(#REF!=4,"21-22/1",
IF(#REF!=5,"21-22/2",
IF(#REF!=6,"21-22/3","Hata10")))))),
IF(#REF!+BH464=2021,
IF(#REF!=1,"21-22/1",
IF(#REF!=2,"21-22/2",
IF(#REF!=3,"21-22/3",
IF(#REF!=4,"22-23/1",
IF(#REF!=5,"22-23/2",
IF(#REF!=6,"22-23/3","Hata11")))))),
IF(#REF!+BH464=2022,
IF(#REF!=1,"22-23/1",
IF(#REF!=2,"22-23/2",
IF(#REF!=3,"22-23/3",
IF(#REF!=4,"23-24/1",
IF(#REF!=5,"23-24/2",
IF(#REF!=6,"23-24/3","Hata12")))))),
IF(#REF!+BH464=2023,
IF(#REF!=1,"23-24/1",
IF(#REF!=2,"23-24/2",
IF(#REF!=3,"23-24/3",
IF(#REF!=4,"24-25/1",
IF(#REF!=5,"24-25/2",
IF(#REF!=6,"24-25/3","Hata13")))))),
))))))))))))))
)</f>
        <v>#REF!</v>
      </c>
      <c r="G464" s="4"/>
      <c r="H464" s="2" t="s">
        <v>163</v>
      </c>
      <c r="I464" s="2">
        <v>54681</v>
      </c>
      <c r="J464" s="2" t="s">
        <v>62</v>
      </c>
      <c r="L464" s="2">
        <v>4358</v>
      </c>
      <c r="Q464" s="5">
        <v>0</v>
      </c>
      <c r="R464" s="2">
        <f>VLOOKUP($Q464,[1]sistem!$I$3:$L$10,2,FALSE)</f>
        <v>0</v>
      </c>
      <c r="S464" s="2">
        <f>VLOOKUP($Q464,[1]sistem!$I$3:$L$10,3,FALSE)</f>
        <v>0</v>
      </c>
      <c r="T464" s="2">
        <f>VLOOKUP($Q464,[1]sistem!$I$3:$L$10,4,FALSE)</f>
        <v>0</v>
      </c>
      <c r="U464" s="2" t="e">
        <f>VLOOKUP($AZ464,[1]sistem!$I$13:$L$14,2,FALSE)*#REF!</f>
        <v>#REF!</v>
      </c>
      <c r="V464" s="2" t="e">
        <f>VLOOKUP($AZ464,[1]sistem!$I$13:$L$14,3,FALSE)*#REF!</f>
        <v>#REF!</v>
      </c>
      <c r="W464" s="2" t="e">
        <f>VLOOKUP($AZ464,[1]sistem!$I$13:$L$14,4,FALSE)*#REF!</f>
        <v>#REF!</v>
      </c>
      <c r="X464" s="2" t="e">
        <f t="shared" si="145"/>
        <v>#REF!</v>
      </c>
      <c r="Y464" s="2" t="e">
        <f t="shared" si="146"/>
        <v>#REF!</v>
      </c>
      <c r="Z464" s="2" t="e">
        <f t="shared" si="147"/>
        <v>#REF!</v>
      </c>
      <c r="AA464" s="2" t="e">
        <f t="shared" si="148"/>
        <v>#REF!</v>
      </c>
      <c r="AB464" s="2">
        <f>VLOOKUP(AZ464,[1]sistem!$I$18:$J$19,2,FALSE)</f>
        <v>11</v>
      </c>
      <c r="AC464" s="2">
        <v>0.25</v>
      </c>
      <c r="AD464" s="2">
        <f>VLOOKUP($Q464,[1]sistem!$I$3:$M$10,5,FALSE)</f>
        <v>0</v>
      </c>
      <c r="AG464" s="2" t="e">
        <f>(#REF!+#REF!)*AB464</f>
        <v>#REF!</v>
      </c>
      <c r="AH464" s="2">
        <f>VLOOKUP($Q464,[1]sistem!$I$3:$N$10,6,FALSE)</f>
        <v>0</v>
      </c>
      <c r="AI464" s="2">
        <v>2</v>
      </c>
      <c r="AJ464" s="2">
        <f t="shared" si="149"/>
        <v>0</v>
      </c>
      <c r="AK464" s="2">
        <f>VLOOKUP($AZ464,[1]sistem!$I$18:$K$19,3,FALSE)</f>
        <v>11</v>
      </c>
      <c r="AL464" s="2" t="e">
        <f>AK464*#REF!</f>
        <v>#REF!</v>
      </c>
      <c r="AM464" s="2" t="e">
        <f t="shared" si="150"/>
        <v>#REF!</v>
      </c>
      <c r="AN464" s="2">
        <f t="shared" si="144"/>
        <v>25</v>
      </c>
      <c r="AO464" s="2" t="e">
        <f t="shared" si="151"/>
        <v>#REF!</v>
      </c>
      <c r="AP464" s="2" t="e">
        <f>ROUND(AO464-#REF!,0)</f>
        <v>#REF!</v>
      </c>
      <c r="AQ464" s="2">
        <f>IF(AZ464="s",IF(Q464=0,0,
IF(Q464=1,#REF!*4*4,
IF(Q464=2,0,
IF(Q464=3,#REF!*4*2,
IF(Q464=4,0,
IF(Q464=5,0,
IF(Q464=6,0,
IF(Q464=7,0)))))))),
IF(AZ464="t",
IF(Q464=0,0,
IF(Q464=1,#REF!*4*4*0.8,
IF(Q464=2,0,
IF(Q464=3,#REF!*4*2*0.8,
IF(Q464=4,0,
IF(Q464=5,0,
IF(Q464=6,0,
IF(Q464=7,0))))))))))</f>
        <v>0</v>
      </c>
      <c r="AR464" s="2">
        <f>IF(AZ464="s",
IF(Q464=0,0,
IF(Q464=1,0,
IF(Q464=2,#REF!*4*2,
IF(Q464=3,#REF!*4,
IF(Q464=4,#REF!*4,
IF(Q464=5,0,
IF(Q464=6,0,
IF(Q464=7,#REF!*4)))))))),
IF(AZ464="t",
IF(Q464=0,0,
IF(Q464=1,0,
IF(Q464=2,#REF!*4*2*0.8,
IF(Q464=3,#REF!*4*0.8,
IF(Q464=4,#REF!*4*0.8,
IF(Q464=5,0,
IF(Q464=6,0,
IF(Q464=7,#REF!*4))))))))))</f>
        <v>0</v>
      </c>
      <c r="AS464" s="2" t="e">
        <f>IF(AZ464="s",
IF(Q464=0,0,
IF(Q464=1,#REF!*2,
IF(Q464=2,#REF!*2,
IF(Q464=3,#REF!*2,
IF(Q464=4,#REF!*2,
IF(Q464=5,#REF!*2,
IF(Q464=6,#REF!*2,
IF(Q464=7,#REF!*2)))))))),
IF(AZ464="t",
IF(Q464=0,#REF!*2*0.8,
IF(Q464=1,#REF!*2*0.8,
IF(Q464=2,#REF!*2*0.8,
IF(Q464=3,#REF!*2*0.8,
IF(Q464=4,#REF!*2*0.8,
IF(Q464=5,#REF!*2*0.8,
IF(Q464=6,#REF!*1*0.8,
IF(Q464=7,#REF!*2))))))))))</f>
        <v>#REF!</v>
      </c>
      <c r="AT464" s="2" t="e">
        <f t="shared" si="152"/>
        <v>#REF!</v>
      </c>
      <c r="AU464" s="2">
        <f>IF(AZ464="s",
IF(Q464=0,0,
IF(Q464=1,(14-2)*(#REF!+#REF!)/4*4,
IF(Q464=2,(14-2)*(#REF!+#REF!)/4*2,
IF(Q464=3,(14-2)*(#REF!+#REF!)/4*3,
IF(Q464=4,(14-2)*(#REF!+#REF!)/4,
IF(Q464=5,(14-2)*#REF!/4,
IF(Q464=6,0,
IF(Q464=7,(14)*#REF!)))))))),
IF(AZ464="t",
IF(Q464=0,0,
IF(Q464=1,(11-2)*(#REF!+#REF!)/4*4,
IF(Q464=2,(11-2)*(#REF!+#REF!)/4*2,
IF(Q464=3,(11-2)*(#REF!+#REF!)/4*3,
IF(Q464=4,(11-2)*(#REF!+#REF!)/4,
IF(Q464=5,(11-2)*#REF!/4,
IF(Q464=6,0,
IF(Q464=7,(11)*#REF!))))))))))</f>
        <v>0</v>
      </c>
      <c r="AV464" s="2" t="e">
        <f t="shared" si="153"/>
        <v>#REF!</v>
      </c>
      <c r="AW464" s="2">
        <f t="shared" si="154"/>
        <v>0</v>
      </c>
      <c r="AX464" s="2">
        <f t="shared" si="155"/>
        <v>0</v>
      </c>
      <c r="AY464" s="2" t="e">
        <f t="shared" si="156"/>
        <v>#REF!</v>
      </c>
      <c r="AZ464" s="2" t="s">
        <v>81</v>
      </c>
      <c r="BA464" s="2" t="e">
        <f>IF(BG464="A",0,IF(AZ464="s",14*#REF!,IF(AZ464="T",11*#REF!,"HATA")))</f>
        <v>#REF!</v>
      </c>
      <c r="BB464" s="2" t="e">
        <f t="shared" si="157"/>
        <v>#REF!</v>
      </c>
      <c r="BC464" s="2" t="e">
        <f t="shared" si="158"/>
        <v>#REF!</v>
      </c>
      <c r="BD464" s="2" t="e">
        <f>IF(BC464-#REF!=0,"DOĞRU","YANLIŞ")</f>
        <v>#REF!</v>
      </c>
      <c r="BE464" s="2" t="e">
        <f>#REF!-BC464</f>
        <v>#REF!</v>
      </c>
      <c r="BF464" s="2">
        <v>0</v>
      </c>
      <c r="BH464" s="2">
        <v>0</v>
      </c>
      <c r="BJ464" s="2">
        <v>0</v>
      </c>
      <c r="BL464" s="7" t="e">
        <f>#REF!*14</f>
        <v>#REF!</v>
      </c>
      <c r="BM464" s="9"/>
      <c r="BN464" s="8"/>
      <c r="BO464" s="13"/>
      <c r="BP464" s="13"/>
      <c r="BQ464" s="13"/>
      <c r="BR464" s="13"/>
      <c r="BS464" s="13"/>
      <c r="BT464" s="10"/>
      <c r="BU464" s="11"/>
      <c r="BV464" s="12"/>
      <c r="CC464" s="41"/>
      <c r="CD464" s="41"/>
      <c r="CE464" s="41"/>
      <c r="CF464" s="42"/>
      <c r="CG464" s="42"/>
      <c r="CH464" s="42"/>
      <c r="CI464" s="42"/>
      <c r="CJ464" s="42"/>
      <c r="CK464" s="42"/>
    </row>
    <row r="465" spans="1:89" hidden="1" x14ac:dyDescent="0.25">
      <c r="A465" s="2" t="s">
        <v>440</v>
      </c>
      <c r="B465" s="2" t="s">
        <v>438</v>
      </c>
      <c r="C465" s="2" t="s">
        <v>438</v>
      </c>
      <c r="D465" s="4" t="s">
        <v>171</v>
      </c>
      <c r="E465" s="4">
        <v>3</v>
      </c>
      <c r="F465" s="5" t="e">
        <f>IF(AZ465="S",
IF(#REF!+BH465=2012,
IF(#REF!=1,"12-13/1",
IF(#REF!=2,"12-13/2",
IF(#REF!=3,"13-14/1",
IF(#REF!=4,"13-14/2","Hata1")))),
IF(#REF!+BH465=2013,
IF(#REF!=1,"13-14/1",
IF(#REF!=2,"13-14/2",
IF(#REF!=3,"14-15/1",
IF(#REF!=4,"14-15/2","Hata2")))),
IF(#REF!+BH465=2014,
IF(#REF!=1,"14-15/1",
IF(#REF!=2,"14-15/2",
IF(#REF!=3,"15-16/1",
IF(#REF!=4,"15-16/2","Hata3")))),
IF(#REF!+BH465=2015,
IF(#REF!=1,"15-16/1",
IF(#REF!=2,"15-16/2",
IF(#REF!=3,"16-17/1",
IF(#REF!=4,"16-17/2","Hata4")))),
IF(#REF!+BH465=2016,
IF(#REF!=1,"16-17/1",
IF(#REF!=2,"16-17/2",
IF(#REF!=3,"17-18/1",
IF(#REF!=4,"17-18/2","Hata5")))),
IF(#REF!+BH465=2017,
IF(#REF!=1,"17-18/1",
IF(#REF!=2,"17-18/2",
IF(#REF!=3,"18-19/1",
IF(#REF!=4,"18-19/2","Hata6")))),
IF(#REF!+BH465=2018,
IF(#REF!=1,"18-19/1",
IF(#REF!=2,"18-19/2",
IF(#REF!=3,"19-20/1",
IF(#REF!=4,"19-20/2","Hata7")))),
IF(#REF!+BH465=2019,
IF(#REF!=1,"19-20/1",
IF(#REF!=2,"19-20/2",
IF(#REF!=3,"20-21/1",
IF(#REF!=4,"20-21/2","Hata8")))),
IF(#REF!+BH465=2020,
IF(#REF!=1,"20-21/1",
IF(#REF!=2,"20-21/2",
IF(#REF!=3,"21-22/1",
IF(#REF!=4,"21-22/2","Hata9")))),
IF(#REF!+BH465=2021,
IF(#REF!=1,"21-22/1",
IF(#REF!=2,"21-22/2",
IF(#REF!=3,"22-23/1",
IF(#REF!=4,"22-23/2","Hata10")))),
IF(#REF!+BH465=2022,
IF(#REF!=1,"22-23/1",
IF(#REF!=2,"22-23/2",
IF(#REF!=3,"23-24/1",
IF(#REF!=4,"23-24/2","Hata11")))),
IF(#REF!+BH465=2023,
IF(#REF!=1,"23-24/1",
IF(#REF!=2,"23-24/2",
IF(#REF!=3,"24-25/1",
IF(#REF!=4,"24-25/2","Hata12")))),
)))))))))))),
IF(AZ465="T",
IF(#REF!+BH465=2012,
IF(#REF!=1,"12-13/1",
IF(#REF!=2,"12-13/2",
IF(#REF!=3,"12-13/3",
IF(#REF!=4,"13-14/1",
IF(#REF!=5,"13-14/2",
IF(#REF!=6,"13-14/3","Hata1")))))),
IF(#REF!+BH465=2013,
IF(#REF!=1,"13-14/1",
IF(#REF!=2,"13-14/2",
IF(#REF!=3,"13-14/3",
IF(#REF!=4,"14-15/1",
IF(#REF!=5,"14-15/2",
IF(#REF!=6,"14-15/3","Hata2")))))),
IF(#REF!+BH465=2014,
IF(#REF!=1,"14-15/1",
IF(#REF!=2,"14-15/2",
IF(#REF!=3,"14-15/3",
IF(#REF!=4,"15-16/1",
IF(#REF!=5,"15-16/2",
IF(#REF!=6,"15-16/3","Hata3")))))),
IF(AND(#REF!+#REF!&gt;2014,#REF!+#REF!&lt;2015,BH465=1),
IF(#REF!=0.1,"14-15/0.1",
IF(#REF!=0.2,"14-15/0.2",
IF(#REF!=0.3,"14-15/0.3","Hata4"))),
IF(#REF!+BH465=2015,
IF(#REF!=1,"15-16/1",
IF(#REF!=2,"15-16/2",
IF(#REF!=3,"15-16/3",
IF(#REF!=4,"16-17/1",
IF(#REF!=5,"16-17/2",
IF(#REF!=6,"16-17/3","Hata5")))))),
IF(#REF!+BH465=2016,
IF(#REF!=1,"16-17/1",
IF(#REF!=2,"16-17/2",
IF(#REF!=3,"16-17/3",
IF(#REF!=4,"17-18/1",
IF(#REF!=5,"17-18/2",
IF(#REF!=6,"17-18/3","Hata6")))))),
IF(#REF!+BH465=2017,
IF(#REF!=1,"17-18/1",
IF(#REF!=2,"17-18/2",
IF(#REF!=3,"17-18/3",
IF(#REF!=4,"18-19/1",
IF(#REF!=5,"18-19/2",
IF(#REF!=6,"18-19/3","Hata7")))))),
IF(#REF!+BH465=2018,
IF(#REF!=1,"18-19/1",
IF(#REF!=2,"18-19/2",
IF(#REF!=3,"18-19/3",
IF(#REF!=4,"19-20/1",
IF(#REF!=5," 19-20/2",
IF(#REF!=6,"19-20/3","Hata8")))))),
IF(#REF!+BH465=2019,
IF(#REF!=1,"19-20/1",
IF(#REF!=2,"19-20/2",
IF(#REF!=3,"19-20/3",
IF(#REF!=4,"20-21/1",
IF(#REF!=5,"20-21/2",
IF(#REF!=6,"20-21/3","Hata9")))))),
IF(#REF!+BH465=2020,
IF(#REF!=1,"20-21/1",
IF(#REF!=2,"20-21/2",
IF(#REF!=3,"20-21/3",
IF(#REF!=4,"21-22/1",
IF(#REF!=5,"21-22/2",
IF(#REF!=6,"21-22/3","Hata10")))))),
IF(#REF!+BH465=2021,
IF(#REF!=1,"21-22/1",
IF(#REF!=2,"21-22/2",
IF(#REF!=3,"21-22/3",
IF(#REF!=4,"22-23/1",
IF(#REF!=5,"22-23/2",
IF(#REF!=6,"22-23/3","Hata11")))))),
IF(#REF!+BH465=2022,
IF(#REF!=1,"22-23/1",
IF(#REF!=2,"22-23/2",
IF(#REF!=3,"22-23/3",
IF(#REF!=4,"23-24/1",
IF(#REF!=5,"23-24/2",
IF(#REF!=6,"23-24/3","Hata12")))))),
IF(#REF!+BH465=2023,
IF(#REF!=1,"23-24/1",
IF(#REF!=2,"23-24/2",
IF(#REF!=3,"23-24/3",
IF(#REF!=4,"24-25/1",
IF(#REF!=5,"24-25/2",
IF(#REF!=6,"24-25/3","Hata13")))))),
))))))))))))))
)</f>
        <v>#REF!</v>
      </c>
      <c r="G465" s="4"/>
      <c r="H465" s="2" t="s">
        <v>163</v>
      </c>
      <c r="I465" s="2">
        <v>54681</v>
      </c>
      <c r="J465" s="2" t="s">
        <v>62</v>
      </c>
      <c r="O465" s="2" t="s">
        <v>332</v>
      </c>
      <c r="P465" s="2" t="s">
        <v>332</v>
      </c>
      <c r="Q465" s="5">
        <v>7</v>
      </c>
      <c r="R465" s="2">
        <f>VLOOKUP($Q465,[1]sistem!$I$3:$L$10,2,FALSE)</f>
        <v>0</v>
      </c>
      <c r="S465" s="2">
        <f>VLOOKUP($Q465,[1]sistem!$I$3:$L$10,3,FALSE)</f>
        <v>1</v>
      </c>
      <c r="T465" s="2">
        <f>VLOOKUP($Q465,[1]sistem!$I$3:$L$10,4,FALSE)</f>
        <v>1</v>
      </c>
      <c r="U465" s="2" t="e">
        <f>VLOOKUP($AZ465,[1]sistem!$I$13:$L$14,2,FALSE)*#REF!</f>
        <v>#REF!</v>
      </c>
      <c r="V465" s="2" t="e">
        <f>VLOOKUP($AZ465,[1]sistem!$I$13:$L$14,3,FALSE)*#REF!</f>
        <v>#REF!</v>
      </c>
      <c r="W465" s="2" t="e">
        <f>VLOOKUP($AZ465,[1]sistem!$I$13:$L$14,4,FALSE)*#REF!</f>
        <v>#REF!</v>
      </c>
      <c r="X465" s="2" t="e">
        <f t="shared" si="145"/>
        <v>#REF!</v>
      </c>
      <c r="Y465" s="2" t="e">
        <f t="shared" si="146"/>
        <v>#REF!</v>
      </c>
      <c r="Z465" s="2" t="e">
        <f t="shared" si="147"/>
        <v>#REF!</v>
      </c>
      <c r="AA465" s="2" t="e">
        <f t="shared" si="148"/>
        <v>#REF!</v>
      </c>
      <c r="AB465" s="2">
        <f>VLOOKUP(AZ465,[1]sistem!$I$18:$J$19,2,FALSE)</f>
        <v>14</v>
      </c>
      <c r="AC465" s="2">
        <v>0.25</v>
      </c>
      <c r="AD465" s="2">
        <f>VLOOKUP($Q465,[1]sistem!$I$3:$M$10,5,FALSE)</f>
        <v>1</v>
      </c>
      <c r="AE465" s="2">
        <v>4</v>
      </c>
      <c r="AG465" s="2">
        <f>AE465*AK465</f>
        <v>56</v>
      </c>
      <c r="AH465" s="2">
        <f>VLOOKUP($Q465,[1]sistem!$I$3:$N$10,6,FALSE)</f>
        <v>2</v>
      </c>
      <c r="AI465" s="2">
        <v>2</v>
      </c>
      <c r="AJ465" s="2">
        <f t="shared" si="149"/>
        <v>4</v>
      </c>
      <c r="AK465" s="2">
        <f>VLOOKUP($AZ465,[1]sistem!$I$18:$K$19,3,FALSE)</f>
        <v>14</v>
      </c>
      <c r="AL465" s="2" t="e">
        <f>AK465*#REF!</f>
        <v>#REF!</v>
      </c>
      <c r="AM465" s="2" t="e">
        <f t="shared" si="150"/>
        <v>#REF!</v>
      </c>
      <c r="AN465" s="2">
        <f t="shared" si="144"/>
        <v>25</v>
      </c>
      <c r="AO465" s="2" t="e">
        <f t="shared" si="151"/>
        <v>#REF!</v>
      </c>
      <c r="AP465" s="2" t="e">
        <f>ROUND(AO465-#REF!,0)</f>
        <v>#REF!</v>
      </c>
      <c r="AQ465" s="2">
        <f>IF(AZ465="s",IF(Q465=0,0,
IF(Q465=1,#REF!*4*4,
IF(Q465=2,0,
IF(Q465=3,#REF!*4*2,
IF(Q465=4,0,
IF(Q465=5,0,
IF(Q465=6,0,
IF(Q465=7,0)))))))),
IF(AZ465="t",
IF(Q465=0,0,
IF(Q465=1,#REF!*4*4*0.8,
IF(Q465=2,0,
IF(Q465=3,#REF!*4*2*0.8,
IF(Q465=4,0,
IF(Q465=5,0,
IF(Q465=6,0,
IF(Q465=7,0))))))))))</f>
        <v>0</v>
      </c>
      <c r="AR465" s="2" t="e">
        <f>IF(AZ465="s",
IF(Q465=0,0,
IF(Q465=1,0,
IF(Q465=2,#REF!*4*2,
IF(Q465=3,#REF!*4,
IF(Q465=4,#REF!*4,
IF(Q465=5,0,
IF(Q465=6,0,
IF(Q465=7,#REF!*4)))))))),
IF(AZ465="t",
IF(Q465=0,0,
IF(Q465=1,0,
IF(Q465=2,#REF!*4*2*0.8,
IF(Q465=3,#REF!*4*0.8,
IF(Q465=4,#REF!*4*0.8,
IF(Q465=5,0,
IF(Q465=6,0,
IF(Q465=7,#REF!*4))))))))))</f>
        <v>#REF!</v>
      </c>
      <c r="AS465" s="2" t="e">
        <f>IF(AZ465="s",
IF(Q465=0,0,
IF(Q465=1,#REF!*2,
IF(Q465=2,#REF!*2,
IF(Q465=3,#REF!*2,
IF(Q465=4,#REF!*2,
IF(Q465=5,#REF!*2,
IF(Q465=6,#REF!*2,
IF(Q465=7,#REF!*2)))))))),
IF(AZ465="t",
IF(Q465=0,#REF!*2*0.8,
IF(Q465=1,#REF!*2*0.8,
IF(Q465=2,#REF!*2*0.8,
IF(Q465=3,#REF!*2*0.8,
IF(Q465=4,#REF!*2*0.8,
IF(Q465=5,#REF!*2*0.8,
IF(Q465=6,#REF!*1*0.8,
IF(Q465=7,#REF!*2))))))))))</f>
        <v>#REF!</v>
      </c>
      <c r="AT465" s="2" t="e">
        <f t="shared" si="152"/>
        <v>#REF!</v>
      </c>
      <c r="AU465" s="2" t="e">
        <f>IF(AZ465="s",
IF(Q465=0,0,
IF(Q465=1,(14-2)*(#REF!+#REF!)/4*4,
IF(Q465=2,(14-2)*(#REF!+#REF!)/4*2,
IF(Q465=3,(14-2)*(#REF!+#REF!)/4*3,
IF(Q465=4,(14-2)*(#REF!+#REF!)/4,
IF(Q465=5,(14-2)*#REF!/4,
IF(Q465=6,0,
IF(Q465=7,(14)*#REF!)))))))),
IF(AZ465="t",
IF(Q465=0,0,
IF(Q465=1,(11-2)*(#REF!+#REF!)/4*4,
IF(Q465=2,(11-2)*(#REF!+#REF!)/4*2,
IF(Q465=3,(11-2)*(#REF!+#REF!)/4*3,
IF(Q465=4,(11-2)*(#REF!+#REF!)/4,
IF(Q465=5,(11-2)*#REF!/4,
IF(Q465=6,0,
IF(Q465=7,(11)*#REF!))))))))))</f>
        <v>#REF!</v>
      </c>
      <c r="AV465" s="2" t="e">
        <f t="shared" si="153"/>
        <v>#REF!</v>
      </c>
      <c r="AW465" s="2">
        <f t="shared" si="154"/>
        <v>8</v>
      </c>
      <c r="AX465" s="2">
        <f t="shared" si="155"/>
        <v>4</v>
      </c>
      <c r="AY465" s="2" t="e">
        <f t="shared" si="156"/>
        <v>#REF!</v>
      </c>
      <c r="AZ465" s="2" t="s">
        <v>63</v>
      </c>
      <c r="BA465" s="2" t="e">
        <f>IF(BG465="A",0,IF(AZ465="s",14*#REF!,IF(AZ465="T",11*#REF!,"HATA")))</f>
        <v>#REF!</v>
      </c>
      <c r="BB465" s="2" t="e">
        <f t="shared" si="157"/>
        <v>#REF!</v>
      </c>
      <c r="BC465" s="2" t="e">
        <f t="shared" si="158"/>
        <v>#REF!</v>
      </c>
      <c r="BD465" s="2" t="e">
        <f>IF(BC465-#REF!=0,"DOĞRU","YANLIŞ")</f>
        <v>#REF!</v>
      </c>
      <c r="BE465" s="2" t="e">
        <f>#REF!-BC465</f>
        <v>#REF!</v>
      </c>
      <c r="BF465" s="2">
        <v>0</v>
      </c>
      <c r="BH465" s="2">
        <v>0</v>
      </c>
      <c r="BJ465" s="2">
        <v>7</v>
      </c>
      <c r="BL465" s="7" t="e">
        <f>#REF!*14</f>
        <v>#REF!</v>
      </c>
      <c r="BM465" s="9"/>
      <c r="BN465" s="8"/>
      <c r="BO465" s="13"/>
      <c r="BP465" s="13"/>
      <c r="BQ465" s="13"/>
      <c r="BR465" s="13"/>
      <c r="BS465" s="13"/>
      <c r="BT465" s="10"/>
      <c r="BU465" s="11"/>
      <c r="BV465" s="12"/>
      <c r="CC465" s="41"/>
      <c r="CD465" s="41"/>
      <c r="CE465" s="41"/>
      <c r="CF465" s="42"/>
      <c r="CG465" s="42"/>
      <c r="CH465" s="42"/>
      <c r="CI465" s="42"/>
      <c r="CJ465" s="42"/>
      <c r="CK465" s="42"/>
    </row>
    <row r="466" spans="1:89" hidden="1" x14ac:dyDescent="0.25">
      <c r="A466" s="2" t="s">
        <v>293</v>
      </c>
      <c r="B466" s="2" t="s">
        <v>294</v>
      </c>
      <c r="C466" s="2" t="s">
        <v>294</v>
      </c>
      <c r="D466" s="4" t="s">
        <v>60</v>
      </c>
      <c r="E466" s="4" t="s">
        <v>60</v>
      </c>
      <c r="F466" s="5" t="e">
        <f>IF(AZ466="S",
IF(#REF!+BH466=2012,
IF(#REF!=1,"12-13/1",
IF(#REF!=2,"12-13/2",
IF(#REF!=3,"13-14/1",
IF(#REF!=4,"13-14/2","Hata1")))),
IF(#REF!+BH466=2013,
IF(#REF!=1,"13-14/1",
IF(#REF!=2,"13-14/2",
IF(#REF!=3,"14-15/1",
IF(#REF!=4,"14-15/2","Hata2")))),
IF(#REF!+BH466=2014,
IF(#REF!=1,"14-15/1",
IF(#REF!=2,"14-15/2",
IF(#REF!=3,"15-16/1",
IF(#REF!=4,"15-16/2","Hata3")))),
IF(#REF!+BH466=2015,
IF(#REF!=1,"15-16/1",
IF(#REF!=2,"15-16/2",
IF(#REF!=3,"16-17/1",
IF(#REF!=4,"16-17/2","Hata4")))),
IF(#REF!+BH466=2016,
IF(#REF!=1,"16-17/1",
IF(#REF!=2,"16-17/2",
IF(#REF!=3,"17-18/1",
IF(#REF!=4,"17-18/2","Hata5")))),
IF(#REF!+BH466=2017,
IF(#REF!=1,"17-18/1",
IF(#REF!=2,"17-18/2",
IF(#REF!=3,"18-19/1",
IF(#REF!=4,"18-19/2","Hata6")))),
IF(#REF!+BH466=2018,
IF(#REF!=1,"18-19/1",
IF(#REF!=2,"18-19/2",
IF(#REF!=3,"19-20/1",
IF(#REF!=4,"19-20/2","Hata7")))),
IF(#REF!+BH466=2019,
IF(#REF!=1,"19-20/1",
IF(#REF!=2,"19-20/2",
IF(#REF!=3,"20-21/1",
IF(#REF!=4,"20-21/2","Hata8")))),
IF(#REF!+BH466=2020,
IF(#REF!=1,"20-21/1",
IF(#REF!=2,"20-21/2",
IF(#REF!=3,"21-22/1",
IF(#REF!=4,"21-22/2","Hata9")))),
IF(#REF!+BH466=2021,
IF(#REF!=1,"21-22/1",
IF(#REF!=2,"21-22/2",
IF(#REF!=3,"22-23/1",
IF(#REF!=4,"22-23/2","Hata10")))),
IF(#REF!+BH466=2022,
IF(#REF!=1,"22-23/1",
IF(#REF!=2,"22-23/2",
IF(#REF!=3,"23-24/1",
IF(#REF!=4,"23-24/2","Hata11")))),
IF(#REF!+BH466=2023,
IF(#REF!=1,"23-24/1",
IF(#REF!=2,"23-24/2",
IF(#REF!=3,"24-25/1",
IF(#REF!=4,"24-25/2","Hata12")))),
)))))))))))),
IF(AZ466="T",
IF(#REF!+BH466=2012,
IF(#REF!=1,"12-13/1",
IF(#REF!=2,"12-13/2",
IF(#REF!=3,"12-13/3",
IF(#REF!=4,"13-14/1",
IF(#REF!=5,"13-14/2",
IF(#REF!=6,"13-14/3","Hata1")))))),
IF(#REF!+BH466=2013,
IF(#REF!=1,"13-14/1",
IF(#REF!=2,"13-14/2",
IF(#REF!=3,"13-14/3",
IF(#REF!=4,"14-15/1",
IF(#REF!=5,"14-15/2",
IF(#REF!=6,"14-15/3","Hata2")))))),
IF(#REF!+BH466=2014,
IF(#REF!=1,"14-15/1",
IF(#REF!=2,"14-15/2",
IF(#REF!=3,"14-15/3",
IF(#REF!=4,"15-16/1",
IF(#REF!=5,"15-16/2",
IF(#REF!=6,"15-16/3","Hata3")))))),
IF(AND(#REF!+#REF!&gt;2014,#REF!+#REF!&lt;2015,BH466=1),
IF(#REF!=0.1,"14-15/0.1",
IF(#REF!=0.2,"14-15/0.2",
IF(#REF!=0.3,"14-15/0.3","Hata4"))),
IF(#REF!+BH466=2015,
IF(#REF!=1,"15-16/1",
IF(#REF!=2,"15-16/2",
IF(#REF!=3,"15-16/3",
IF(#REF!=4,"16-17/1",
IF(#REF!=5,"16-17/2",
IF(#REF!=6,"16-17/3","Hata5")))))),
IF(#REF!+BH466=2016,
IF(#REF!=1,"16-17/1",
IF(#REF!=2,"16-17/2",
IF(#REF!=3,"16-17/3",
IF(#REF!=4,"17-18/1",
IF(#REF!=5,"17-18/2",
IF(#REF!=6,"17-18/3","Hata6")))))),
IF(#REF!+BH466=2017,
IF(#REF!=1,"17-18/1",
IF(#REF!=2,"17-18/2",
IF(#REF!=3,"17-18/3",
IF(#REF!=4,"18-19/1",
IF(#REF!=5,"18-19/2",
IF(#REF!=6,"18-19/3","Hata7")))))),
IF(#REF!+BH466=2018,
IF(#REF!=1,"18-19/1",
IF(#REF!=2,"18-19/2",
IF(#REF!=3,"18-19/3",
IF(#REF!=4,"19-20/1",
IF(#REF!=5," 19-20/2",
IF(#REF!=6,"19-20/3","Hata8")))))),
IF(#REF!+BH466=2019,
IF(#REF!=1,"19-20/1",
IF(#REF!=2,"19-20/2",
IF(#REF!=3,"19-20/3",
IF(#REF!=4,"20-21/1",
IF(#REF!=5,"20-21/2",
IF(#REF!=6,"20-21/3","Hata9")))))),
IF(#REF!+BH466=2020,
IF(#REF!=1,"20-21/1",
IF(#REF!=2,"20-21/2",
IF(#REF!=3,"20-21/3",
IF(#REF!=4,"21-22/1",
IF(#REF!=5,"21-22/2",
IF(#REF!=6,"21-22/3","Hata10")))))),
IF(#REF!+BH466=2021,
IF(#REF!=1,"21-22/1",
IF(#REF!=2,"21-22/2",
IF(#REF!=3,"21-22/3",
IF(#REF!=4,"22-23/1",
IF(#REF!=5,"22-23/2",
IF(#REF!=6,"22-23/3","Hata11")))))),
IF(#REF!+BH466=2022,
IF(#REF!=1,"22-23/1",
IF(#REF!=2,"22-23/2",
IF(#REF!=3,"22-23/3",
IF(#REF!=4,"23-24/1",
IF(#REF!=5,"23-24/2",
IF(#REF!=6,"23-24/3","Hata12")))))),
IF(#REF!+BH466=2023,
IF(#REF!=1,"23-24/1",
IF(#REF!=2,"23-24/2",
IF(#REF!=3,"23-24/3",
IF(#REF!=4,"24-25/1",
IF(#REF!=5,"24-25/2",
IF(#REF!=6,"24-25/3","Hata13")))))),
))))))))))))))
)</f>
        <v>#REF!</v>
      </c>
      <c r="G466" s="4"/>
      <c r="H466" s="2" t="s">
        <v>163</v>
      </c>
      <c r="I466" s="2">
        <v>54681</v>
      </c>
      <c r="J466" s="2" t="s">
        <v>62</v>
      </c>
      <c r="O466" s="2" t="s">
        <v>295</v>
      </c>
      <c r="P466" s="2" t="s">
        <v>295</v>
      </c>
      <c r="Q466" s="5">
        <v>4</v>
      </c>
      <c r="R466" s="2">
        <f>VLOOKUP($Q466,[1]sistem!$I$3:$L$10,2,FALSE)</f>
        <v>0</v>
      </c>
      <c r="S466" s="2">
        <f>VLOOKUP($Q466,[1]sistem!$I$3:$L$10,3,FALSE)</f>
        <v>1</v>
      </c>
      <c r="T466" s="2">
        <f>VLOOKUP($Q466,[1]sistem!$I$3:$L$10,4,FALSE)</f>
        <v>1</v>
      </c>
      <c r="U466" s="2" t="e">
        <f>VLOOKUP($AZ466,[1]sistem!$I$13:$L$14,2,FALSE)*#REF!</f>
        <v>#REF!</v>
      </c>
      <c r="V466" s="2" t="e">
        <f>VLOOKUP($AZ466,[1]sistem!$I$13:$L$14,3,FALSE)*#REF!</f>
        <v>#REF!</v>
      </c>
      <c r="W466" s="2" t="e">
        <f>VLOOKUP($AZ466,[1]sistem!$I$13:$L$14,4,FALSE)*#REF!</f>
        <v>#REF!</v>
      </c>
      <c r="X466" s="2" t="e">
        <f t="shared" si="145"/>
        <v>#REF!</v>
      </c>
      <c r="Y466" s="2" t="e">
        <f t="shared" si="146"/>
        <v>#REF!</v>
      </c>
      <c r="Z466" s="2" t="e">
        <f t="shared" si="147"/>
        <v>#REF!</v>
      </c>
      <c r="AA466" s="2" t="e">
        <f t="shared" si="148"/>
        <v>#REF!</v>
      </c>
      <c r="AB466" s="2">
        <f>VLOOKUP(AZ466,[1]sistem!$I$18:$J$19,2,FALSE)</f>
        <v>14</v>
      </c>
      <c r="AC466" s="2">
        <v>0.25</v>
      </c>
      <c r="AD466" s="2">
        <f>VLOOKUP($Q466,[1]sistem!$I$3:$M$10,5,FALSE)</f>
        <v>1</v>
      </c>
      <c r="AE466" s="2">
        <v>4</v>
      </c>
      <c r="AG466" s="2">
        <f>AE466*AK466</f>
        <v>56</v>
      </c>
      <c r="AH466" s="2">
        <f>VLOOKUP($Q466,[1]sistem!$I$3:$N$10,6,FALSE)</f>
        <v>2</v>
      </c>
      <c r="AI466" s="2">
        <v>2</v>
      </c>
      <c r="AJ466" s="2">
        <f t="shared" si="149"/>
        <v>4</v>
      </c>
      <c r="AK466" s="2">
        <f>VLOOKUP($AZ466,[1]sistem!$I$18:$K$19,3,FALSE)</f>
        <v>14</v>
      </c>
      <c r="AL466" s="2" t="e">
        <f>AK466*#REF!</f>
        <v>#REF!</v>
      </c>
      <c r="AM466" s="2" t="e">
        <f t="shared" si="150"/>
        <v>#REF!</v>
      </c>
      <c r="AN466" s="2">
        <f t="shared" ref="AN466:AN526" si="159">IF(AZ466="s",25,25)</f>
        <v>25</v>
      </c>
      <c r="AO466" s="2" t="e">
        <f t="shared" si="151"/>
        <v>#REF!</v>
      </c>
      <c r="AP466" s="2" t="e">
        <f>ROUND(AO466-#REF!,0)</f>
        <v>#REF!</v>
      </c>
      <c r="AQ466" s="2">
        <f>IF(AZ466="s",IF(Q466=0,0,
IF(Q466=1,#REF!*4*4,
IF(Q466=2,0,
IF(Q466=3,#REF!*4*2,
IF(Q466=4,0,
IF(Q466=5,0,
IF(Q466=6,0,
IF(Q466=7,0)))))))),
IF(AZ466="t",
IF(Q466=0,0,
IF(Q466=1,#REF!*4*4*0.8,
IF(Q466=2,0,
IF(Q466=3,#REF!*4*2*0.8,
IF(Q466=4,0,
IF(Q466=5,0,
IF(Q466=6,0,
IF(Q466=7,0))))))))))</f>
        <v>0</v>
      </c>
      <c r="AR466" s="2" t="e">
        <f>IF(AZ466="s",
IF(Q466=0,0,
IF(Q466=1,0,
IF(Q466=2,#REF!*4*2,
IF(Q466=3,#REF!*4,
IF(Q466=4,#REF!*4,
IF(Q466=5,0,
IF(Q466=6,0,
IF(Q466=7,#REF!*4)))))))),
IF(AZ466="t",
IF(Q466=0,0,
IF(Q466=1,0,
IF(Q466=2,#REF!*4*2*0.8,
IF(Q466=3,#REF!*4*0.8,
IF(Q466=4,#REF!*4*0.8,
IF(Q466=5,0,
IF(Q466=6,0,
IF(Q466=7,#REF!*4))))))))))</f>
        <v>#REF!</v>
      </c>
      <c r="AS466" s="2" t="e">
        <f>IF(AZ466="s",
IF(Q466=0,0,
IF(Q466=1,#REF!*2,
IF(Q466=2,#REF!*2,
IF(Q466=3,#REF!*2,
IF(Q466=4,#REF!*2,
IF(Q466=5,#REF!*2,
IF(Q466=6,#REF!*2,
IF(Q466=7,#REF!*2)))))))),
IF(AZ466="t",
IF(Q466=0,#REF!*2*0.8,
IF(Q466=1,#REF!*2*0.8,
IF(Q466=2,#REF!*2*0.8,
IF(Q466=3,#REF!*2*0.8,
IF(Q466=4,#REF!*2*0.8,
IF(Q466=5,#REF!*2*0.8,
IF(Q466=6,#REF!*1*0.8,
IF(Q466=7,#REF!*2))))))))))</f>
        <v>#REF!</v>
      </c>
      <c r="AT466" s="2" t="e">
        <f t="shared" si="152"/>
        <v>#REF!</v>
      </c>
      <c r="AU466" s="2" t="e">
        <f>IF(AZ466="s",
IF(Q466=0,0,
IF(Q466=1,(14-2)*(#REF!+#REF!)/4*4,
IF(Q466=2,(14-2)*(#REF!+#REF!)/4*2,
IF(Q466=3,(14-2)*(#REF!+#REF!)/4*3,
IF(Q466=4,(14-2)*(#REF!+#REF!)/4,
IF(Q466=5,(14-2)*#REF!/4,
IF(Q466=6,0,
IF(Q466=7,(14)*#REF!)))))))),
IF(AZ466="t",
IF(Q466=0,0,
IF(Q466=1,(11-2)*(#REF!+#REF!)/4*4,
IF(Q466=2,(11-2)*(#REF!+#REF!)/4*2,
IF(Q466=3,(11-2)*(#REF!+#REF!)/4*3,
IF(Q466=4,(11-2)*(#REF!+#REF!)/4,
IF(Q466=5,(11-2)*#REF!/4,
IF(Q466=6,0,
IF(Q466=7,(11)*#REF!))))))))))</f>
        <v>#REF!</v>
      </c>
      <c r="AV466" s="2" t="e">
        <f t="shared" si="153"/>
        <v>#REF!</v>
      </c>
      <c r="AW466" s="2">
        <f t="shared" si="154"/>
        <v>8</v>
      </c>
      <c r="AX466" s="2">
        <f t="shared" si="155"/>
        <v>4</v>
      </c>
      <c r="AY466" s="2" t="e">
        <f t="shared" si="156"/>
        <v>#REF!</v>
      </c>
      <c r="AZ466" s="2" t="s">
        <v>63</v>
      </c>
      <c r="BA466" s="2" t="e">
        <f>IF(BG466="A",0,IF(AZ466="s",14*#REF!,IF(AZ466="T",11*#REF!,"HATA")))</f>
        <v>#REF!</v>
      </c>
      <c r="BB466" s="2" t="e">
        <f t="shared" si="157"/>
        <v>#REF!</v>
      </c>
      <c r="BC466" s="2" t="e">
        <f t="shared" si="158"/>
        <v>#REF!</v>
      </c>
      <c r="BD466" s="2" t="e">
        <f>IF(BC466-#REF!=0,"DOĞRU","YANLIŞ")</f>
        <v>#REF!</v>
      </c>
      <c r="BE466" s="2" t="e">
        <f>#REF!-BC466</f>
        <v>#REF!</v>
      </c>
      <c r="BF466" s="2">
        <v>0</v>
      </c>
      <c r="BH466" s="2">
        <v>0</v>
      </c>
      <c r="BJ466" s="2">
        <v>4</v>
      </c>
      <c r="BL466" s="7" t="e">
        <f>#REF!*14</f>
        <v>#REF!</v>
      </c>
      <c r="BM466" s="9"/>
      <c r="BN466" s="8"/>
      <c r="BO466" s="13"/>
      <c r="BP466" s="13"/>
      <c r="BQ466" s="13"/>
      <c r="BR466" s="13"/>
      <c r="BS466" s="13"/>
      <c r="BT466" s="10"/>
      <c r="BU466" s="11"/>
      <c r="BV466" s="12"/>
      <c r="CC466" s="41"/>
      <c r="CD466" s="41"/>
      <c r="CE466" s="41"/>
      <c r="CF466" s="42"/>
      <c r="CG466" s="42"/>
      <c r="CH466" s="42"/>
      <c r="CI466" s="42"/>
      <c r="CJ466" s="42"/>
      <c r="CK466" s="42"/>
    </row>
    <row r="467" spans="1:89" hidden="1" x14ac:dyDescent="0.25">
      <c r="A467" s="2" t="s">
        <v>333</v>
      </c>
      <c r="B467" s="2" t="s">
        <v>330</v>
      </c>
      <c r="C467" s="2" t="s">
        <v>330</v>
      </c>
      <c r="D467" s="4" t="s">
        <v>171</v>
      </c>
      <c r="E467" s="4">
        <v>3</v>
      </c>
      <c r="F467" s="5" t="e">
        <f>IF(AZ467="S",
IF(#REF!+BH467=2012,
IF(#REF!=1,"12-13/1",
IF(#REF!=2,"12-13/2",
IF(#REF!=3,"13-14/1",
IF(#REF!=4,"13-14/2","Hata1")))),
IF(#REF!+BH467=2013,
IF(#REF!=1,"13-14/1",
IF(#REF!=2,"13-14/2",
IF(#REF!=3,"14-15/1",
IF(#REF!=4,"14-15/2","Hata2")))),
IF(#REF!+BH467=2014,
IF(#REF!=1,"14-15/1",
IF(#REF!=2,"14-15/2",
IF(#REF!=3,"15-16/1",
IF(#REF!=4,"15-16/2","Hata3")))),
IF(#REF!+BH467=2015,
IF(#REF!=1,"15-16/1",
IF(#REF!=2,"15-16/2",
IF(#REF!=3,"16-17/1",
IF(#REF!=4,"16-17/2","Hata4")))),
IF(#REF!+BH467=2016,
IF(#REF!=1,"16-17/1",
IF(#REF!=2,"16-17/2",
IF(#REF!=3,"17-18/1",
IF(#REF!=4,"17-18/2","Hata5")))),
IF(#REF!+BH467=2017,
IF(#REF!=1,"17-18/1",
IF(#REF!=2,"17-18/2",
IF(#REF!=3,"18-19/1",
IF(#REF!=4,"18-19/2","Hata6")))),
IF(#REF!+BH467=2018,
IF(#REF!=1,"18-19/1",
IF(#REF!=2,"18-19/2",
IF(#REF!=3,"19-20/1",
IF(#REF!=4,"19-20/2","Hata7")))),
IF(#REF!+BH467=2019,
IF(#REF!=1,"19-20/1",
IF(#REF!=2,"19-20/2",
IF(#REF!=3,"20-21/1",
IF(#REF!=4,"20-21/2","Hata8")))),
IF(#REF!+BH467=2020,
IF(#REF!=1,"20-21/1",
IF(#REF!=2,"20-21/2",
IF(#REF!=3,"21-22/1",
IF(#REF!=4,"21-22/2","Hata9")))),
IF(#REF!+BH467=2021,
IF(#REF!=1,"21-22/1",
IF(#REF!=2,"21-22/2",
IF(#REF!=3,"22-23/1",
IF(#REF!=4,"22-23/2","Hata10")))),
IF(#REF!+BH467=2022,
IF(#REF!=1,"22-23/1",
IF(#REF!=2,"22-23/2",
IF(#REF!=3,"23-24/1",
IF(#REF!=4,"23-24/2","Hata11")))),
IF(#REF!+BH467=2023,
IF(#REF!=1,"23-24/1",
IF(#REF!=2,"23-24/2",
IF(#REF!=3,"24-25/1",
IF(#REF!=4,"24-25/2","Hata12")))),
)))))))))))),
IF(AZ467="T",
IF(#REF!+BH467=2012,
IF(#REF!=1,"12-13/1",
IF(#REF!=2,"12-13/2",
IF(#REF!=3,"12-13/3",
IF(#REF!=4,"13-14/1",
IF(#REF!=5,"13-14/2",
IF(#REF!=6,"13-14/3","Hata1")))))),
IF(#REF!+BH467=2013,
IF(#REF!=1,"13-14/1",
IF(#REF!=2,"13-14/2",
IF(#REF!=3,"13-14/3",
IF(#REF!=4,"14-15/1",
IF(#REF!=5,"14-15/2",
IF(#REF!=6,"14-15/3","Hata2")))))),
IF(#REF!+BH467=2014,
IF(#REF!=1,"14-15/1",
IF(#REF!=2,"14-15/2",
IF(#REF!=3,"14-15/3",
IF(#REF!=4,"15-16/1",
IF(#REF!=5,"15-16/2",
IF(#REF!=6,"15-16/3","Hata3")))))),
IF(AND(#REF!+#REF!&gt;2014,#REF!+#REF!&lt;2015,BH467=1),
IF(#REF!=0.1,"14-15/0.1",
IF(#REF!=0.2,"14-15/0.2",
IF(#REF!=0.3,"14-15/0.3","Hata4"))),
IF(#REF!+BH467=2015,
IF(#REF!=1,"15-16/1",
IF(#REF!=2,"15-16/2",
IF(#REF!=3,"15-16/3",
IF(#REF!=4,"16-17/1",
IF(#REF!=5,"16-17/2",
IF(#REF!=6,"16-17/3","Hata5")))))),
IF(#REF!+BH467=2016,
IF(#REF!=1,"16-17/1",
IF(#REF!=2,"16-17/2",
IF(#REF!=3,"16-17/3",
IF(#REF!=4,"17-18/1",
IF(#REF!=5,"17-18/2",
IF(#REF!=6,"17-18/3","Hata6")))))),
IF(#REF!+BH467=2017,
IF(#REF!=1,"17-18/1",
IF(#REF!=2,"17-18/2",
IF(#REF!=3,"17-18/3",
IF(#REF!=4,"18-19/1",
IF(#REF!=5,"18-19/2",
IF(#REF!=6,"18-19/3","Hata7")))))),
IF(#REF!+BH467=2018,
IF(#REF!=1,"18-19/1",
IF(#REF!=2,"18-19/2",
IF(#REF!=3,"18-19/3",
IF(#REF!=4,"19-20/1",
IF(#REF!=5," 19-20/2",
IF(#REF!=6,"19-20/3","Hata8")))))),
IF(#REF!+BH467=2019,
IF(#REF!=1,"19-20/1",
IF(#REF!=2,"19-20/2",
IF(#REF!=3,"19-20/3",
IF(#REF!=4,"20-21/1",
IF(#REF!=5,"20-21/2",
IF(#REF!=6,"20-21/3","Hata9")))))),
IF(#REF!+BH467=2020,
IF(#REF!=1,"20-21/1",
IF(#REF!=2,"20-21/2",
IF(#REF!=3,"20-21/3",
IF(#REF!=4,"21-22/1",
IF(#REF!=5,"21-22/2",
IF(#REF!=6,"21-22/3","Hata10")))))),
IF(#REF!+BH467=2021,
IF(#REF!=1,"21-22/1",
IF(#REF!=2,"21-22/2",
IF(#REF!=3,"21-22/3",
IF(#REF!=4,"22-23/1",
IF(#REF!=5,"22-23/2",
IF(#REF!=6,"22-23/3","Hata11")))))),
IF(#REF!+BH467=2022,
IF(#REF!=1,"22-23/1",
IF(#REF!=2,"22-23/2",
IF(#REF!=3,"22-23/3",
IF(#REF!=4,"23-24/1",
IF(#REF!=5,"23-24/2",
IF(#REF!=6,"23-24/3","Hata12")))))),
IF(#REF!+BH467=2023,
IF(#REF!=1,"23-24/1",
IF(#REF!=2,"23-24/2",
IF(#REF!=3,"23-24/3",
IF(#REF!=4,"24-25/1",
IF(#REF!=5,"24-25/2",
IF(#REF!=6,"24-25/3","Hata13")))))),
))))))))))))))
)</f>
        <v>#REF!</v>
      </c>
      <c r="G467" s="4"/>
      <c r="H467" s="2" t="s">
        <v>163</v>
      </c>
      <c r="I467" s="2">
        <v>54681</v>
      </c>
      <c r="J467" s="2" t="s">
        <v>62</v>
      </c>
      <c r="O467" s="2" t="s">
        <v>332</v>
      </c>
      <c r="P467" s="2" t="s">
        <v>332</v>
      </c>
      <c r="Q467" s="5">
        <v>7</v>
      </c>
      <c r="R467" s="2">
        <f>VLOOKUP($Q467,[1]sistem!$I$3:$L$10,2,FALSE)</f>
        <v>0</v>
      </c>
      <c r="S467" s="2">
        <f>VLOOKUP($Q467,[1]sistem!$I$3:$L$10,3,FALSE)</f>
        <v>1</v>
      </c>
      <c r="T467" s="2">
        <f>VLOOKUP($Q467,[1]sistem!$I$3:$L$10,4,FALSE)</f>
        <v>1</v>
      </c>
      <c r="U467" s="2" t="e">
        <f>VLOOKUP($AZ467,[1]sistem!$I$13:$L$14,2,FALSE)*#REF!</f>
        <v>#REF!</v>
      </c>
      <c r="V467" s="2" t="e">
        <f>VLOOKUP($AZ467,[1]sistem!$I$13:$L$14,3,FALSE)*#REF!</f>
        <v>#REF!</v>
      </c>
      <c r="W467" s="2" t="e">
        <f>VLOOKUP($AZ467,[1]sistem!$I$13:$L$14,4,FALSE)*#REF!</f>
        <v>#REF!</v>
      </c>
      <c r="X467" s="2" t="e">
        <f t="shared" si="145"/>
        <v>#REF!</v>
      </c>
      <c r="Y467" s="2" t="e">
        <f t="shared" si="146"/>
        <v>#REF!</v>
      </c>
      <c r="Z467" s="2" t="e">
        <f t="shared" si="147"/>
        <v>#REF!</v>
      </c>
      <c r="AA467" s="2" t="e">
        <f t="shared" si="148"/>
        <v>#REF!</v>
      </c>
      <c r="AB467" s="2">
        <f>VLOOKUP(AZ467,[1]sistem!$I$18:$J$19,2,FALSE)</f>
        <v>14</v>
      </c>
      <c r="AC467" s="2">
        <v>0.25</v>
      </c>
      <c r="AD467" s="2">
        <f>VLOOKUP($Q467,[1]sistem!$I$3:$M$10,5,FALSE)</f>
        <v>1</v>
      </c>
      <c r="AE467" s="2">
        <v>4</v>
      </c>
      <c r="AG467" s="2">
        <f>AE467*AK467</f>
        <v>56</v>
      </c>
      <c r="AH467" s="2">
        <f>VLOOKUP($Q467,[1]sistem!$I$3:$N$10,6,FALSE)</f>
        <v>2</v>
      </c>
      <c r="AI467" s="2">
        <v>2</v>
      </c>
      <c r="AJ467" s="2">
        <f t="shared" si="149"/>
        <v>4</v>
      </c>
      <c r="AK467" s="2">
        <f>VLOOKUP($AZ467,[1]sistem!$I$18:$K$19,3,FALSE)</f>
        <v>14</v>
      </c>
      <c r="AL467" s="2" t="e">
        <f>AK467*#REF!</f>
        <v>#REF!</v>
      </c>
      <c r="AM467" s="2" t="e">
        <f t="shared" si="150"/>
        <v>#REF!</v>
      </c>
      <c r="AN467" s="2">
        <f t="shared" si="159"/>
        <v>25</v>
      </c>
      <c r="AO467" s="2" t="e">
        <f t="shared" si="151"/>
        <v>#REF!</v>
      </c>
      <c r="AP467" s="2" t="e">
        <f>ROUND(AO467-#REF!,0)</f>
        <v>#REF!</v>
      </c>
      <c r="AQ467" s="2">
        <f>IF(AZ467="s",IF(Q467=0,0,
IF(Q467=1,#REF!*4*4,
IF(Q467=2,0,
IF(Q467=3,#REF!*4*2,
IF(Q467=4,0,
IF(Q467=5,0,
IF(Q467=6,0,
IF(Q467=7,0)))))))),
IF(AZ467="t",
IF(Q467=0,0,
IF(Q467=1,#REF!*4*4*0.8,
IF(Q467=2,0,
IF(Q467=3,#REF!*4*2*0.8,
IF(Q467=4,0,
IF(Q467=5,0,
IF(Q467=6,0,
IF(Q467=7,0))))))))))</f>
        <v>0</v>
      </c>
      <c r="AR467" s="2" t="e">
        <f>IF(AZ467="s",
IF(Q467=0,0,
IF(Q467=1,0,
IF(Q467=2,#REF!*4*2,
IF(Q467=3,#REF!*4,
IF(Q467=4,#REF!*4,
IF(Q467=5,0,
IF(Q467=6,0,
IF(Q467=7,#REF!*4)))))))),
IF(AZ467="t",
IF(Q467=0,0,
IF(Q467=1,0,
IF(Q467=2,#REF!*4*2*0.8,
IF(Q467=3,#REF!*4*0.8,
IF(Q467=4,#REF!*4*0.8,
IF(Q467=5,0,
IF(Q467=6,0,
IF(Q467=7,#REF!*4))))))))))</f>
        <v>#REF!</v>
      </c>
      <c r="AS467" s="2" t="e">
        <f>IF(AZ467="s",
IF(Q467=0,0,
IF(Q467=1,#REF!*2,
IF(Q467=2,#REF!*2,
IF(Q467=3,#REF!*2,
IF(Q467=4,#REF!*2,
IF(Q467=5,#REF!*2,
IF(Q467=6,#REF!*2,
IF(Q467=7,#REF!*2)))))))),
IF(AZ467="t",
IF(Q467=0,#REF!*2*0.8,
IF(Q467=1,#REF!*2*0.8,
IF(Q467=2,#REF!*2*0.8,
IF(Q467=3,#REF!*2*0.8,
IF(Q467=4,#REF!*2*0.8,
IF(Q467=5,#REF!*2*0.8,
IF(Q467=6,#REF!*1*0.8,
IF(Q467=7,#REF!*2))))))))))</f>
        <v>#REF!</v>
      </c>
      <c r="AT467" s="2" t="e">
        <f t="shared" si="152"/>
        <v>#REF!</v>
      </c>
      <c r="AU467" s="2" t="e">
        <f>IF(AZ467="s",
IF(Q467=0,0,
IF(Q467=1,(14-2)*(#REF!+#REF!)/4*4,
IF(Q467=2,(14-2)*(#REF!+#REF!)/4*2,
IF(Q467=3,(14-2)*(#REF!+#REF!)/4*3,
IF(Q467=4,(14-2)*(#REF!+#REF!)/4,
IF(Q467=5,(14-2)*#REF!/4,
IF(Q467=6,0,
IF(Q467=7,(14)*#REF!)))))))),
IF(AZ467="t",
IF(Q467=0,0,
IF(Q467=1,(11-2)*(#REF!+#REF!)/4*4,
IF(Q467=2,(11-2)*(#REF!+#REF!)/4*2,
IF(Q467=3,(11-2)*(#REF!+#REF!)/4*3,
IF(Q467=4,(11-2)*(#REF!+#REF!)/4,
IF(Q467=5,(11-2)*#REF!/4,
IF(Q467=6,0,
IF(Q467=7,(11)*#REF!))))))))))</f>
        <v>#REF!</v>
      </c>
      <c r="AV467" s="2" t="e">
        <f t="shared" si="153"/>
        <v>#REF!</v>
      </c>
      <c r="AW467" s="2">
        <f t="shared" si="154"/>
        <v>8</v>
      </c>
      <c r="AX467" s="2">
        <f t="shared" si="155"/>
        <v>4</v>
      </c>
      <c r="AY467" s="2" t="e">
        <f t="shared" si="156"/>
        <v>#REF!</v>
      </c>
      <c r="AZ467" s="2" t="s">
        <v>63</v>
      </c>
      <c r="BA467" s="2" t="e">
        <f>IF(BG467="A",0,IF(AZ467="s",14*#REF!,IF(AZ467="T",11*#REF!,"HATA")))</f>
        <v>#REF!</v>
      </c>
      <c r="BB467" s="2" t="e">
        <f t="shared" si="157"/>
        <v>#REF!</v>
      </c>
      <c r="BC467" s="2" t="e">
        <f t="shared" si="158"/>
        <v>#REF!</v>
      </c>
      <c r="BD467" s="2" t="e">
        <f>IF(BC467-#REF!=0,"DOĞRU","YANLIŞ")</f>
        <v>#REF!</v>
      </c>
      <c r="BE467" s="2" t="e">
        <f>#REF!-BC467</f>
        <v>#REF!</v>
      </c>
      <c r="BF467" s="2">
        <v>0</v>
      </c>
      <c r="BH467" s="2">
        <v>0</v>
      </c>
      <c r="BJ467" s="2">
        <v>7</v>
      </c>
      <c r="BL467" s="7" t="e">
        <f>#REF!*14</f>
        <v>#REF!</v>
      </c>
      <c r="BM467" s="9"/>
      <c r="BN467" s="8"/>
      <c r="BO467" s="13"/>
      <c r="BP467" s="13"/>
      <c r="BQ467" s="13"/>
      <c r="BR467" s="13"/>
      <c r="BS467" s="13"/>
      <c r="BT467" s="10"/>
      <c r="BU467" s="11"/>
      <c r="BV467" s="12"/>
      <c r="CC467" s="41"/>
      <c r="CD467" s="41"/>
      <c r="CE467" s="41"/>
      <c r="CF467" s="42"/>
      <c r="CG467" s="42"/>
      <c r="CH467" s="42"/>
      <c r="CI467" s="42"/>
      <c r="CJ467" s="42"/>
      <c r="CK467" s="42"/>
    </row>
    <row r="468" spans="1:89" hidden="1" x14ac:dyDescent="0.25">
      <c r="A468" s="2" t="s">
        <v>290</v>
      </c>
      <c r="B468" s="2" t="s">
        <v>291</v>
      </c>
      <c r="C468" s="2" t="s">
        <v>291</v>
      </c>
      <c r="D468" s="4" t="s">
        <v>60</v>
      </c>
      <c r="E468" s="4" t="s">
        <v>60</v>
      </c>
      <c r="F468" s="5" t="e">
        <f>IF(AZ468="S",
IF(#REF!+BH468=2012,
IF(#REF!=1,"12-13/1",
IF(#REF!=2,"12-13/2",
IF(#REF!=3,"13-14/1",
IF(#REF!=4,"13-14/2","Hata1")))),
IF(#REF!+BH468=2013,
IF(#REF!=1,"13-14/1",
IF(#REF!=2,"13-14/2",
IF(#REF!=3,"14-15/1",
IF(#REF!=4,"14-15/2","Hata2")))),
IF(#REF!+BH468=2014,
IF(#REF!=1,"14-15/1",
IF(#REF!=2,"14-15/2",
IF(#REF!=3,"15-16/1",
IF(#REF!=4,"15-16/2","Hata3")))),
IF(#REF!+BH468=2015,
IF(#REF!=1,"15-16/1",
IF(#REF!=2,"15-16/2",
IF(#REF!=3,"16-17/1",
IF(#REF!=4,"16-17/2","Hata4")))),
IF(#REF!+BH468=2016,
IF(#REF!=1,"16-17/1",
IF(#REF!=2,"16-17/2",
IF(#REF!=3,"17-18/1",
IF(#REF!=4,"17-18/2","Hata5")))),
IF(#REF!+BH468=2017,
IF(#REF!=1,"17-18/1",
IF(#REF!=2,"17-18/2",
IF(#REF!=3,"18-19/1",
IF(#REF!=4,"18-19/2","Hata6")))),
IF(#REF!+BH468=2018,
IF(#REF!=1,"18-19/1",
IF(#REF!=2,"18-19/2",
IF(#REF!=3,"19-20/1",
IF(#REF!=4,"19-20/2","Hata7")))),
IF(#REF!+BH468=2019,
IF(#REF!=1,"19-20/1",
IF(#REF!=2,"19-20/2",
IF(#REF!=3,"20-21/1",
IF(#REF!=4,"20-21/2","Hata8")))),
IF(#REF!+BH468=2020,
IF(#REF!=1,"20-21/1",
IF(#REF!=2,"20-21/2",
IF(#REF!=3,"21-22/1",
IF(#REF!=4,"21-22/2","Hata9")))),
IF(#REF!+BH468=2021,
IF(#REF!=1,"21-22/1",
IF(#REF!=2,"21-22/2",
IF(#REF!=3,"22-23/1",
IF(#REF!=4,"22-23/2","Hata10")))),
IF(#REF!+BH468=2022,
IF(#REF!=1,"22-23/1",
IF(#REF!=2,"22-23/2",
IF(#REF!=3,"23-24/1",
IF(#REF!=4,"23-24/2","Hata11")))),
IF(#REF!+BH468=2023,
IF(#REF!=1,"23-24/1",
IF(#REF!=2,"23-24/2",
IF(#REF!=3,"24-25/1",
IF(#REF!=4,"24-25/2","Hata12")))),
)))))))))))),
IF(AZ468="T",
IF(#REF!+BH468=2012,
IF(#REF!=1,"12-13/1",
IF(#REF!=2,"12-13/2",
IF(#REF!=3,"12-13/3",
IF(#REF!=4,"13-14/1",
IF(#REF!=5,"13-14/2",
IF(#REF!=6,"13-14/3","Hata1")))))),
IF(#REF!+BH468=2013,
IF(#REF!=1,"13-14/1",
IF(#REF!=2,"13-14/2",
IF(#REF!=3,"13-14/3",
IF(#REF!=4,"14-15/1",
IF(#REF!=5,"14-15/2",
IF(#REF!=6,"14-15/3","Hata2")))))),
IF(#REF!+BH468=2014,
IF(#REF!=1,"14-15/1",
IF(#REF!=2,"14-15/2",
IF(#REF!=3,"14-15/3",
IF(#REF!=4,"15-16/1",
IF(#REF!=5,"15-16/2",
IF(#REF!=6,"15-16/3","Hata3")))))),
IF(AND(#REF!+#REF!&gt;2014,#REF!+#REF!&lt;2015,BH468=1),
IF(#REF!=0.1,"14-15/0.1",
IF(#REF!=0.2,"14-15/0.2",
IF(#REF!=0.3,"14-15/0.3","Hata4"))),
IF(#REF!+BH468=2015,
IF(#REF!=1,"15-16/1",
IF(#REF!=2,"15-16/2",
IF(#REF!=3,"15-16/3",
IF(#REF!=4,"16-17/1",
IF(#REF!=5,"16-17/2",
IF(#REF!=6,"16-17/3","Hata5")))))),
IF(#REF!+BH468=2016,
IF(#REF!=1,"16-17/1",
IF(#REF!=2,"16-17/2",
IF(#REF!=3,"16-17/3",
IF(#REF!=4,"17-18/1",
IF(#REF!=5,"17-18/2",
IF(#REF!=6,"17-18/3","Hata6")))))),
IF(#REF!+BH468=2017,
IF(#REF!=1,"17-18/1",
IF(#REF!=2,"17-18/2",
IF(#REF!=3,"17-18/3",
IF(#REF!=4,"18-19/1",
IF(#REF!=5,"18-19/2",
IF(#REF!=6,"18-19/3","Hata7")))))),
IF(#REF!+BH468=2018,
IF(#REF!=1,"18-19/1",
IF(#REF!=2,"18-19/2",
IF(#REF!=3,"18-19/3",
IF(#REF!=4,"19-20/1",
IF(#REF!=5," 19-20/2",
IF(#REF!=6,"19-20/3","Hata8")))))),
IF(#REF!+BH468=2019,
IF(#REF!=1,"19-20/1",
IF(#REF!=2,"19-20/2",
IF(#REF!=3,"19-20/3",
IF(#REF!=4,"20-21/1",
IF(#REF!=5,"20-21/2",
IF(#REF!=6,"20-21/3","Hata9")))))),
IF(#REF!+BH468=2020,
IF(#REF!=1,"20-21/1",
IF(#REF!=2,"20-21/2",
IF(#REF!=3,"20-21/3",
IF(#REF!=4,"21-22/1",
IF(#REF!=5,"21-22/2",
IF(#REF!=6,"21-22/3","Hata10")))))),
IF(#REF!+BH468=2021,
IF(#REF!=1,"21-22/1",
IF(#REF!=2,"21-22/2",
IF(#REF!=3,"21-22/3",
IF(#REF!=4,"22-23/1",
IF(#REF!=5,"22-23/2",
IF(#REF!=6,"22-23/3","Hata11")))))),
IF(#REF!+BH468=2022,
IF(#REF!=1,"22-23/1",
IF(#REF!=2,"22-23/2",
IF(#REF!=3,"22-23/3",
IF(#REF!=4,"23-24/1",
IF(#REF!=5,"23-24/2",
IF(#REF!=6,"23-24/3","Hata12")))))),
IF(#REF!+BH468=2023,
IF(#REF!=1,"23-24/1",
IF(#REF!=2,"23-24/2",
IF(#REF!=3,"23-24/3",
IF(#REF!=4,"24-25/1",
IF(#REF!=5,"24-25/2",
IF(#REF!=6,"24-25/3","Hata13")))))),
))))))))))))))
)</f>
        <v>#REF!</v>
      </c>
      <c r="G468" s="4"/>
      <c r="H468" s="2" t="s">
        <v>163</v>
      </c>
      <c r="I468" s="2">
        <v>54681</v>
      </c>
      <c r="J468" s="2" t="s">
        <v>62</v>
      </c>
      <c r="O468" s="2" t="s">
        <v>292</v>
      </c>
      <c r="P468" s="2" t="s">
        <v>292</v>
      </c>
      <c r="Q468" s="5">
        <v>4</v>
      </c>
      <c r="R468" s="2">
        <f>VLOOKUP($Q468,[1]sistem!$I$3:$L$10,2,FALSE)</f>
        <v>0</v>
      </c>
      <c r="S468" s="2">
        <f>VLOOKUP($Q468,[1]sistem!$I$3:$L$10,3,FALSE)</f>
        <v>1</v>
      </c>
      <c r="T468" s="2">
        <f>VLOOKUP($Q468,[1]sistem!$I$3:$L$10,4,FALSE)</f>
        <v>1</v>
      </c>
      <c r="U468" s="2" t="e">
        <f>VLOOKUP($AZ468,[1]sistem!$I$13:$L$14,2,FALSE)*#REF!</f>
        <v>#REF!</v>
      </c>
      <c r="V468" s="2" t="e">
        <f>VLOOKUP($AZ468,[1]sistem!$I$13:$L$14,3,FALSE)*#REF!</f>
        <v>#REF!</v>
      </c>
      <c r="W468" s="2" t="e">
        <f>VLOOKUP($AZ468,[1]sistem!$I$13:$L$14,4,FALSE)*#REF!</f>
        <v>#REF!</v>
      </c>
      <c r="X468" s="2" t="e">
        <f t="shared" si="145"/>
        <v>#REF!</v>
      </c>
      <c r="Y468" s="2" t="e">
        <f t="shared" si="146"/>
        <v>#REF!</v>
      </c>
      <c r="Z468" s="2" t="e">
        <f t="shared" si="147"/>
        <v>#REF!</v>
      </c>
      <c r="AA468" s="2" t="e">
        <f t="shared" si="148"/>
        <v>#REF!</v>
      </c>
      <c r="AB468" s="2">
        <f>VLOOKUP(AZ468,[1]sistem!$I$18:$J$19,2,FALSE)</f>
        <v>14</v>
      </c>
      <c r="AC468" s="2">
        <v>0.25</v>
      </c>
      <c r="AD468" s="2">
        <f>VLOOKUP($Q468,[1]sistem!$I$3:$M$10,5,FALSE)</f>
        <v>1</v>
      </c>
      <c r="AE468" s="2">
        <v>4</v>
      </c>
      <c r="AG468" s="2">
        <f>AE468*AK468</f>
        <v>56</v>
      </c>
      <c r="AH468" s="2">
        <f>VLOOKUP($Q468,[1]sistem!$I$3:$N$10,6,FALSE)</f>
        <v>2</v>
      </c>
      <c r="AI468" s="2">
        <v>2</v>
      </c>
      <c r="AJ468" s="2">
        <f t="shared" si="149"/>
        <v>4</v>
      </c>
      <c r="AK468" s="2">
        <f>VLOOKUP($AZ468,[1]sistem!$I$18:$K$19,3,FALSE)</f>
        <v>14</v>
      </c>
      <c r="AL468" s="2" t="e">
        <f>AK468*#REF!</f>
        <v>#REF!</v>
      </c>
      <c r="AM468" s="2" t="e">
        <f t="shared" si="150"/>
        <v>#REF!</v>
      </c>
      <c r="AN468" s="2">
        <f t="shared" si="159"/>
        <v>25</v>
      </c>
      <c r="AO468" s="2" t="e">
        <f t="shared" si="151"/>
        <v>#REF!</v>
      </c>
      <c r="AP468" s="2" t="e">
        <f>ROUND(AO468-#REF!,0)</f>
        <v>#REF!</v>
      </c>
      <c r="AQ468" s="2">
        <f>IF(AZ468="s",IF(Q468=0,0,
IF(Q468=1,#REF!*4*4,
IF(Q468=2,0,
IF(Q468=3,#REF!*4*2,
IF(Q468=4,0,
IF(Q468=5,0,
IF(Q468=6,0,
IF(Q468=7,0)))))))),
IF(AZ468="t",
IF(Q468=0,0,
IF(Q468=1,#REF!*4*4*0.8,
IF(Q468=2,0,
IF(Q468=3,#REF!*4*2*0.8,
IF(Q468=4,0,
IF(Q468=5,0,
IF(Q468=6,0,
IF(Q468=7,0))))))))))</f>
        <v>0</v>
      </c>
      <c r="AR468" s="2" t="e">
        <f>IF(AZ468="s",
IF(Q468=0,0,
IF(Q468=1,0,
IF(Q468=2,#REF!*4*2,
IF(Q468=3,#REF!*4,
IF(Q468=4,#REF!*4,
IF(Q468=5,0,
IF(Q468=6,0,
IF(Q468=7,#REF!*4)))))))),
IF(AZ468="t",
IF(Q468=0,0,
IF(Q468=1,0,
IF(Q468=2,#REF!*4*2*0.8,
IF(Q468=3,#REF!*4*0.8,
IF(Q468=4,#REF!*4*0.8,
IF(Q468=5,0,
IF(Q468=6,0,
IF(Q468=7,#REF!*4))))))))))</f>
        <v>#REF!</v>
      </c>
      <c r="AS468" s="2" t="e">
        <f>IF(AZ468="s",
IF(Q468=0,0,
IF(Q468=1,#REF!*2,
IF(Q468=2,#REF!*2,
IF(Q468=3,#REF!*2,
IF(Q468=4,#REF!*2,
IF(Q468=5,#REF!*2,
IF(Q468=6,#REF!*2,
IF(Q468=7,#REF!*2)))))))),
IF(AZ468="t",
IF(Q468=0,#REF!*2*0.8,
IF(Q468=1,#REF!*2*0.8,
IF(Q468=2,#REF!*2*0.8,
IF(Q468=3,#REF!*2*0.8,
IF(Q468=4,#REF!*2*0.8,
IF(Q468=5,#REF!*2*0.8,
IF(Q468=6,#REF!*1*0.8,
IF(Q468=7,#REF!*2))))))))))</f>
        <v>#REF!</v>
      </c>
      <c r="AT468" s="2" t="e">
        <f t="shared" si="152"/>
        <v>#REF!</v>
      </c>
      <c r="AU468" s="2" t="e">
        <f>IF(AZ468="s",
IF(Q468=0,0,
IF(Q468=1,(14-2)*(#REF!+#REF!)/4*4,
IF(Q468=2,(14-2)*(#REF!+#REF!)/4*2,
IF(Q468=3,(14-2)*(#REF!+#REF!)/4*3,
IF(Q468=4,(14-2)*(#REF!+#REF!)/4,
IF(Q468=5,(14-2)*#REF!/4,
IF(Q468=6,0,
IF(Q468=7,(14)*#REF!)))))))),
IF(AZ468="t",
IF(Q468=0,0,
IF(Q468=1,(11-2)*(#REF!+#REF!)/4*4,
IF(Q468=2,(11-2)*(#REF!+#REF!)/4*2,
IF(Q468=3,(11-2)*(#REF!+#REF!)/4*3,
IF(Q468=4,(11-2)*(#REF!+#REF!)/4,
IF(Q468=5,(11-2)*#REF!/4,
IF(Q468=6,0,
IF(Q468=7,(11)*#REF!))))))))))</f>
        <v>#REF!</v>
      </c>
      <c r="AV468" s="2" t="e">
        <f t="shared" si="153"/>
        <v>#REF!</v>
      </c>
      <c r="AW468" s="2">
        <f t="shared" si="154"/>
        <v>8</v>
      </c>
      <c r="AX468" s="2">
        <f t="shared" si="155"/>
        <v>4</v>
      </c>
      <c r="AY468" s="2" t="e">
        <f t="shared" si="156"/>
        <v>#REF!</v>
      </c>
      <c r="AZ468" s="2" t="s">
        <v>63</v>
      </c>
      <c r="BA468" s="2" t="e">
        <f>IF(BG468="A",0,IF(AZ468="s",14*#REF!,IF(AZ468="T",11*#REF!,"HATA")))</f>
        <v>#REF!</v>
      </c>
      <c r="BB468" s="2" t="e">
        <f t="shared" si="157"/>
        <v>#REF!</v>
      </c>
      <c r="BC468" s="2" t="e">
        <f t="shared" si="158"/>
        <v>#REF!</v>
      </c>
      <c r="BD468" s="2" t="e">
        <f>IF(BC468-#REF!=0,"DOĞRU","YANLIŞ")</f>
        <v>#REF!</v>
      </c>
      <c r="BE468" s="2" t="e">
        <f>#REF!-BC468</f>
        <v>#REF!</v>
      </c>
      <c r="BF468" s="2">
        <v>0</v>
      </c>
      <c r="BH468" s="2">
        <v>0</v>
      </c>
      <c r="BJ468" s="2">
        <v>4</v>
      </c>
      <c r="BL468" s="7" t="e">
        <f>#REF!*14</f>
        <v>#REF!</v>
      </c>
      <c r="BM468" s="9"/>
      <c r="BN468" s="8"/>
      <c r="BO468" s="13"/>
      <c r="BP468" s="13"/>
      <c r="BQ468" s="13"/>
      <c r="BR468" s="13"/>
      <c r="BS468" s="13"/>
      <c r="BT468" s="10"/>
      <c r="BU468" s="11"/>
      <c r="BV468" s="12"/>
      <c r="CC468" s="41"/>
      <c r="CD468" s="41"/>
      <c r="CE468" s="41"/>
      <c r="CF468" s="42"/>
      <c r="CG468" s="42"/>
      <c r="CH468" s="42"/>
      <c r="CI468" s="42"/>
      <c r="CJ468" s="42"/>
      <c r="CK468" s="42"/>
    </row>
    <row r="469" spans="1:89" hidden="1" x14ac:dyDescent="0.25">
      <c r="A469" s="2" t="s">
        <v>139</v>
      </c>
      <c r="B469" s="2" t="s">
        <v>132</v>
      </c>
      <c r="C469" s="2" t="s">
        <v>132</v>
      </c>
      <c r="D469" s="4" t="s">
        <v>60</v>
      </c>
      <c r="E469" s="4" t="s">
        <v>60</v>
      </c>
      <c r="F469" s="5" t="e">
        <f>IF(AZ469="S",
IF(#REF!+BH469=2012,
IF(#REF!=1,"12-13/1",
IF(#REF!=2,"12-13/2",
IF(#REF!=3,"13-14/1",
IF(#REF!=4,"13-14/2","Hata1")))),
IF(#REF!+BH469=2013,
IF(#REF!=1,"13-14/1",
IF(#REF!=2,"13-14/2",
IF(#REF!=3,"14-15/1",
IF(#REF!=4,"14-15/2","Hata2")))),
IF(#REF!+BH469=2014,
IF(#REF!=1,"14-15/1",
IF(#REF!=2,"14-15/2",
IF(#REF!=3,"15-16/1",
IF(#REF!=4,"15-16/2","Hata3")))),
IF(#REF!+BH469=2015,
IF(#REF!=1,"15-16/1",
IF(#REF!=2,"15-16/2",
IF(#REF!=3,"16-17/1",
IF(#REF!=4,"16-17/2","Hata4")))),
IF(#REF!+BH469=2016,
IF(#REF!=1,"16-17/1",
IF(#REF!=2,"16-17/2",
IF(#REF!=3,"17-18/1",
IF(#REF!=4,"17-18/2","Hata5")))),
IF(#REF!+BH469=2017,
IF(#REF!=1,"17-18/1",
IF(#REF!=2,"17-18/2",
IF(#REF!=3,"18-19/1",
IF(#REF!=4,"18-19/2","Hata6")))),
IF(#REF!+BH469=2018,
IF(#REF!=1,"18-19/1",
IF(#REF!=2,"18-19/2",
IF(#REF!=3,"19-20/1",
IF(#REF!=4,"19-20/2","Hata7")))),
IF(#REF!+BH469=2019,
IF(#REF!=1,"19-20/1",
IF(#REF!=2,"19-20/2",
IF(#REF!=3,"20-21/1",
IF(#REF!=4,"20-21/2","Hata8")))),
IF(#REF!+BH469=2020,
IF(#REF!=1,"20-21/1",
IF(#REF!=2,"20-21/2",
IF(#REF!=3,"21-22/1",
IF(#REF!=4,"21-22/2","Hata9")))),
IF(#REF!+BH469=2021,
IF(#REF!=1,"21-22/1",
IF(#REF!=2,"21-22/2",
IF(#REF!=3,"22-23/1",
IF(#REF!=4,"22-23/2","Hata10")))),
IF(#REF!+BH469=2022,
IF(#REF!=1,"22-23/1",
IF(#REF!=2,"22-23/2",
IF(#REF!=3,"23-24/1",
IF(#REF!=4,"23-24/2","Hata11")))),
IF(#REF!+BH469=2023,
IF(#REF!=1,"23-24/1",
IF(#REF!=2,"23-24/2",
IF(#REF!=3,"24-25/1",
IF(#REF!=4,"24-25/2","Hata12")))),
)))))))))))),
IF(AZ469="T",
IF(#REF!+BH469=2012,
IF(#REF!=1,"12-13/1",
IF(#REF!=2,"12-13/2",
IF(#REF!=3,"12-13/3",
IF(#REF!=4,"13-14/1",
IF(#REF!=5,"13-14/2",
IF(#REF!=6,"13-14/3","Hata1")))))),
IF(#REF!+BH469=2013,
IF(#REF!=1,"13-14/1",
IF(#REF!=2,"13-14/2",
IF(#REF!=3,"13-14/3",
IF(#REF!=4,"14-15/1",
IF(#REF!=5,"14-15/2",
IF(#REF!=6,"14-15/3","Hata2")))))),
IF(#REF!+BH469=2014,
IF(#REF!=1,"14-15/1",
IF(#REF!=2,"14-15/2",
IF(#REF!=3,"14-15/3",
IF(#REF!=4,"15-16/1",
IF(#REF!=5,"15-16/2",
IF(#REF!=6,"15-16/3","Hata3")))))),
IF(AND(#REF!+#REF!&gt;2014,#REF!+#REF!&lt;2015,BH469=1),
IF(#REF!=0.1,"14-15/0.1",
IF(#REF!=0.2,"14-15/0.2",
IF(#REF!=0.3,"14-15/0.3","Hata4"))),
IF(#REF!+BH469=2015,
IF(#REF!=1,"15-16/1",
IF(#REF!=2,"15-16/2",
IF(#REF!=3,"15-16/3",
IF(#REF!=4,"16-17/1",
IF(#REF!=5,"16-17/2",
IF(#REF!=6,"16-17/3","Hata5")))))),
IF(#REF!+BH469=2016,
IF(#REF!=1,"16-17/1",
IF(#REF!=2,"16-17/2",
IF(#REF!=3,"16-17/3",
IF(#REF!=4,"17-18/1",
IF(#REF!=5,"17-18/2",
IF(#REF!=6,"17-18/3","Hata6")))))),
IF(#REF!+BH469=2017,
IF(#REF!=1,"17-18/1",
IF(#REF!=2,"17-18/2",
IF(#REF!=3,"17-18/3",
IF(#REF!=4,"18-19/1",
IF(#REF!=5,"18-19/2",
IF(#REF!=6,"18-19/3","Hata7")))))),
IF(#REF!+BH469=2018,
IF(#REF!=1,"18-19/1",
IF(#REF!=2,"18-19/2",
IF(#REF!=3,"18-19/3",
IF(#REF!=4,"19-20/1",
IF(#REF!=5," 19-20/2",
IF(#REF!=6,"19-20/3","Hata8")))))),
IF(#REF!+BH469=2019,
IF(#REF!=1,"19-20/1",
IF(#REF!=2,"19-20/2",
IF(#REF!=3,"19-20/3",
IF(#REF!=4,"20-21/1",
IF(#REF!=5,"20-21/2",
IF(#REF!=6,"20-21/3","Hata9")))))),
IF(#REF!+BH469=2020,
IF(#REF!=1,"20-21/1",
IF(#REF!=2,"20-21/2",
IF(#REF!=3,"20-21/3",
IF(#REF!=4,"21-22/1",
IF(#REF!=5,"21-22/2",
IF(#REF!=6,"21-22/3","Hata10")))))),
IF(#REF!+BH469=2021,
IF(#REF!=1,"21-22/1",
IF(#REF!=2,"21-22/2",
IF(#REF!=3,"21-22/3",
IF(#REF!=4,"22-23/1",
IF(#REF!=5,"22-23/2",
IF(#REF!=6,"22-23/3","Hata11")))))),
IF(#REF!+BH469=2022,
IF(#REF!=1,"22-23/1",
IF(#REF!=2,"22-23/2",
IF(#REF!=3,"22-23/3",
IF(#REF!=4,"23-24/1",
IF(#REF!=5,"23-24/2",
IF(#REF!=6,"23-24/3","Hata12")))))),
IF(#REF!+BH469=2023,
IF(#REF!=1,"23-24/1",
IF(#REF!=2,"23-24/2",
IF(#REF!=3,"23-24/3",
IF(#REF!=4,"24-25/1",
IF(#REF!=5,"24-25/2",
IF(#REF!=6,"24-25/3","Hata13")))))),
))))))))))))))
)</f>
        <v>#REF!</v>
      </c>
      <c r="G469" s="4"/>
      <c r="H469" s="2" t="s">
        <v>163</v>
      </c>
      <c r="I469" s="2">
        <v>54681</v>
      </c>
      <c r="J469" s="2" t="s">
        <v>62</v>
      </c>
      <c r="O469" s="2" t="s">
        <v>135</v>
      </c>
      <c r="P469" s="2" t="s">
        <v>135</v>
      </c>
      <c r="Q469" s="5">
        <v>7</v>
      </c>
      <c r="R469" s="2">
        <f>VLOOKUP($Q469,[1]sistem!$I$3:$L$10,2,FALSE)</f>
        <v>0</v>
      </c>
      <c r="S469" s="2">
        <f>VLOOKUP($Q469,[1]sistem!$I$3:$L$10,3,FALSE)</f>
        <v>1</v>
      </c>
      <c r="T469" s="2">
        <f>VLOOKUP($Q469,[1]sistem!$I$3:$L$10,4,FALSE)</f>
        <v>1</v>
      </c>
      <c r="U469" s="2" t="e">
        <f>VLOOKUP($AZ469,[1]sistem!$I$13:$L$14,2,FALSE)*#REF!</f>
        <v>#REF!</v>
      </c>
      <c r="V469" s="2" t="e">
        <f>VLOOKUP($AZ469,[1]sistem!$I$13:$L$14,3,FALSE)*#REF!</f>
        <v>#REF!</v>
      </c>
      <c r="W469" s="2" t="e">
        <f>VLOOKUP($AZ469,[1]sistem!$I$13:$L$14,4,FALSE)*#REF!</f>
        <v>#REF!</v>
      </c>
      <c r="X469" s="2" t="e">
        <f t="shared" si="145"/>
        <v>#REF!</v>
      </c>
      <c r="Y469" s="2" t="e">
        <f t="shared" si="146"/>
        <v>#REF!</v>
      </c>
      <c r="Z469" s="2" t="e">
        <f t="shared" si="147"/>
        <v>#REF!</v>
      </c>
      <c r="AA469" s="2" t="e">
        <f t="shared" si="148"/>
        <v>#REF!</v>
      </c>
      <c r="AB469" s="2">
        <f>VLOOKUP(AZ469,[1]sistem!$I$18:$J$19,2,FALSE)</f>
        <v>14</v>
      </c>
      <c r="AC469" s="2">
        <v>0.25</v>
      </c>
      <c r="AD469" s="2">
        <f>VLOOKUP($Q469,[1]sistem!$I$3:$M$10,5,FALSE)</f>
        <v>1</v>
      </c>
      <c r="AG469" s="2" t="e">
        <f>(#REF!+#REF!)*AB469</f>
        <v>#REF!</v>
      </c>
      <c r="AH469" s="2">
        <f>VLOOKUP($Q469,[1]sistem!$I$3:$N$10,6,FALSE)</f>
        <v>2</v>
      </c>
      <c r="AI469" s="2">
        <v>2</v>
      </c>
      <c r="AJ469" s="2">
        <f t="shared" si="149"/>
        <v>4</v>
      </c>
      <c r="AK469" s="2">
        <f>VLOOKUP($AZ469,[1]sistem!$I$18:$K$19,3,FALSE)</f>
        <v>14</v>
      </c>
      <c r="AL469" s="2" t="e">
        <f>AK469*#REF!</f>
        <v>#REF!</v>
      </c>
      <c r="AM469" s="2" t="e">
        <f t="shared" si="150"/>
        <v>#REF!</v>
      </c>
      <c r="AN469" s="2">
        <f t="shared" si="159"/>
        <v>25</v>
      </c>
      <c r="AO469" s="2" t="e">
        <f t="shared" si="151"/>
        <v>#REF!</v>
      </c>
      <c r="AP469" s="2" t="e">
        <f>ROUND(AO469-#REF!,0)</f>
        <v>#REF!</v>
      </c>
      <c r="AQ469" s="2">
        <f>IF(AZ469="s",IF(Q469=0,0,
IF(Q469=1,#REF!*4*4,
IF(Q469=2,0,
IF(Q469=3,#REF!*4*2,
IF(Q469=4,0,
IF(Q469=5,0,
IF(Q469=6,0,
IF(Q469=7,0)))))))),
IF(AZ469="t",
IF(Q469=0,0,
IF(Q469=1,#REF!*4*4*0.8,
IF(Q469=2,0,
IF(Q469=3,#REF!*4*2*0.8,
IF(Q469=4,0,
IF(Q469=5,0,
IF(Q469=6,0,
IF(Q469=7,0))))))))))</f>
        <v>0</v>
      </c>
      <c r="AR469" s="2" t="e">
        <f>IF(AZ469="s",
IF(Q469=0,0,
IF(Q469=1,0,
IF(Q469=2,#REF!*4*2,
IF(Q469=3,#REF!*4,
IF(Q469=4,#REF!*4,
IF(Q469=5,0,
IF(Q469=6,0,
IF(Q469=7,#REF!*4)))))))),
IF(AZ469="t",
IF(Q469=0,0,
IF(Q469=1,0,
IF(Q469=2,#REF!*4*2*0.8,
IF(Q469=3,#REF!*4*0.8,
IF(Q469=4,#REF!*4*0.8,
IF(Q469=5,0,
IF(Q469=6,0,
IF(Q469=7,#REF!*4))))))))))</f>
        <v>#REF!</v>
      </c>
      <c r="AS469" s="2" t="e">
        <f>IF(AZ469="s",
IF(Q469=0,0,
IF(Q469=1,#REF!*2,
IF(Q469=2,#REF!*2,
IF(Q469=3,#REF!*2,
IF(Q469=4,#REF!*2,
IF(Q469=5,#REF!*2,
IF(Q469=6,#REF!*2,
IF(Q469=7,#REF!*2)))))))),
IF(AZ469="t",
IF(Q469=0,#REF!*2*0.8,
IF(Q469=1,#REF!*2*0.8,
IF(Q469=2,#REF!*2*0.8,
IF(Q469=3,#REF!*2*0.8,
IF(Q469=4,#REF!*2*0.8,
IF(Q469=5,#REF!*2*0.8,
IF(Q469=6,#REF!*1*0.8,
IF(Q469=7,#REF!*2))))))))))</f>
        <v>#REF!</v>
      </c>
      <c r="AT469" s="2" t="e">
        <f t="shared" si="152"/>
        <v>#REF!</v>
      </c>
      <c r="AU469" s="2" t="e">
        <f>IF(AZ469="s",
IF(Q469=0,0,
IF(Q469=1,(14-2)*(#REF!+#REF!)/4*4,
IF(Q469=2,(14-2)*(#REF!+#REF!)/4*2,
IF(Q469=3,(14-2)*(#REF!+#REF!)/4*3,
IF(Q469=4,(14-2)*(#REF!+#REF!)/4,
IF(Q469=5,(14-2)*#REF!/4,
IF(Q469=6,0,
IF(Q469=7,(14)*#REF!)))))))),
IF(AZ469="t",
IF(Q469=0,0,
IF(Q469=1,(11-2)*(#REF!+#REF!)/4*4,
IF(Q469=2,(11-2)*(#REF!+#REF!)/4*2,
IF(Q469=3,(11-2)*(#REF!+#REF!)/4*3,
IF(Q469=4,(11-2)*(#REF!+#REF!)/4,
IF(Q469=5,(11-2)*#REF!/4,
IF(Q469=6,0,
IF(Q469=7,(11)*#REF!))))))))))</f>
        <v>#REF!</v>
      </c>
      <c r="AV469" s="2" t="e">
        <f t="shared" si="153"/>
        <v>#REF!</v>
      </c>
      <c r="AW469" s="2">
        <f t="shared" si="154"/>
        <v>8</v>
      </c>
      <c r="AX469" s="2">
        <f t="shared" si="155"/>
        <v>4</v>
      </c>
      <c r="AY469" s="2" t="e">
        <f t="shared" si="156"/>
        <v>#REF!</v>
      </c>
      <c r="AZ469" s="2" t="s">
        <v>63</v>
      </c>
      <c r="BA469" s="2">
        <f>IF(BG469="A",0,IF(AZ469="s",14*#REF!,IF(AZ469="T",11*#REF!,"HATA")))</f>
        <v>0</v>
      </c>
      <c r="BB469" s="2" t="e">
        <f t="shared" si="157"/>
        <v>#REF!</v>
      </c>
      <c r="BC469" s="2" t="e">
        <f t="shared" si="158"/>
        <v>#REF!</v>
      </c>
      <c r="BD469" s="2" t="e">
        <f>IF(BC469-#REF!=0,"DOĞRU","YANLIŞ")</f>
        <v>#REF!</v>
      </c>
      <c r="BE469" s="2" t="e">
        <f>#REF!-BC469</f>
        <v>#REF!</v>
      </c>
      <c r="BF469" s="2">
        <v>0</v>
      </c>
      <c r="BG469" s="2" t="s">
        <v>110</v>
      </c>
      <c r="BH469" s="2">
        <v>0</v>
      </c>
      <c r="BJ469" s="2">
        <v>7</v>
      </c>
      <c r="BL469" s="7" t="e">
        <f>#REF!*14</f>
        <v>#REF!</v>
      </c>
      <c r="BM469" s="9"/>
      <c r="BN469" s="8"/>
      <c r="BO469" s="13"/>
      <c r="BP469" s="13"/>
      <c r="BQ469" s="13"/>
      <c r="BR469" s="13"/>
      <c r="BS469" s="13"/>
      <c r="BT469" s="10"/>
      <c r="BU469" s="11"/>
      <c r="BV469" s="12"/>
      <c r="CC469" s="41"/>
      <c r="CD469" s="41"/>
      <c r="CE469" s="41"/>
      <c r="CF469" s="42"/>
      <c r="CG469" s="42"/>
      <c r="CH469" s="42"/>
      <c r="CI469" s="42"/>
      <c r="CJ469" s="42"/>
      <c r="CK469" s="42"/>
    </row>
    <row r="470" spans="1:89" hidden="1" x14ac:dyDescent="0.25">
      <c r="A470" s="2" t="s">
        <v>280</v>
      </c>
      <c r="B470" s="2" t="s">
        <v>281</v>
      </c>
      <c r="C470" s="2" t="s">
        <v>282</v>
      </c>
      <c r="D470" s="4" t="s">
        <v>171</v>
      </c>
      <c r="E470" s="4" t="s">
        <v>171</v>
      </c>
      <c r="F470" s="5" t="e">
        <f>IF(AZ470="S",
IF(#REF!+BH470=2012,
IF(#REF!=1,"12-13/1",
IF(#REF!=2,"12-13/2",
IF(#REF!=3,"13-14/1",
IF(#REF!=4,"13-14/2","Hata1")))),
IF(#REF!+BH470=2013,
IF(#REF!=1,"13-14/1",
IF(#REF!=2,"13-14/2",
IF(#REF!=3,"14-15/1",
IF(#REF!=4,"14-15/2","Hata2")))),
IF(#REF!+BH470=2014,
IF(#REF!=1,"14-15/1",
IF(#REF!=2,"14-15/2",
IF(#REF!=3,"15-16/1",
IF(#REF!=4,"15-16/2","Hata3")))),
IF(#REF!+BH470=2015,
IF(#REF!=1,"15-16/1",
IF(#REF!=2,"15-16/2",
IF(#REF!=3,"16-17/1",
IF(#REF!=4,"16-17/2","Hata4")))),
IF(#REF!+BH470=2016,
IF(#REF!=1,"16-17/1",
IF(#REF!=2,"16-17/2",
IF(#REF!=3,"17-18/1",
IF(#REF!=4,"17-18/2","Hata5")))),
IF(#REF!+BH470=2017,
IF(#REF!=1,"17-18/1",
IF(#REF!=2,"17-18/2",
IF(#REF!=3,"18-19/1",
IF(#REF!=4,"18-19/2","Hata6")))),
IF(#REF!+BH470=2018,
IF(#REF!=1,"18-19/1",
IF(#REF!=2,"18-19/2",
IF(#REF!=3,"19-20/1",
IF(#REF!=4,"19-20/2","Hata7")))),
IF(#REF!+BH470=2019,
IF(#REF!=1,"19-20/1",
IF(#REF!=2,"19-20/2",
IF(#REF!=3,"20-21/1",
IF(#REF!=4,"20-21/2","Hata8")))),
IF(#REF!+BH470=2020,
IF(#REF!=1,"20-21/1",
IF(#REF!=2,"20-21/2",
IF(#REF!=3,"21-22/1",
IF(#REF!=4,"21-22/2","Hata9")))),
IF(#REF!+BH470=2021,
IF(#REF!=1,"21-22/1",
IF(#REF!=2,"21-22/2",
IF(#REF!=3,"22-23/1",
IF(#REF!=4,"22-23/2","Hata10")))),
IF(#REF!+BH470=2022,
IF(#REF!=1,"22-23/1",
IF(#REF!=2,"22-23/2",
IF(#REF!=3,"23-24/1",
IF(#REF!=4,"23-24/2","Hata11")))),
IF(#REF!+BH470=2023,
IF(#REF!=1,"23-24/1",
IF(#REF!=2,"23-24/2",
IF(#REF!=3,"24-25/1",
IF(#REF!=4,"24-25/2","Hata12")))),
)))))))))))),
IF(AZ470="T",
IF(#REF!+BH470=2012,
IF(#REF!=1,"12-13/1",
IF(#REF!=2,"12-13/2",
IF(#REF!=3,"12-13/3",
IF(#REF!=4,"13-14/1",
IF(#REF!=5,"13-14/2",
IF(#REF!=6,"13-14/3","Hata1")))))),
IF(#REF!+BH470=2013,
IF(#REF!=1,"13-14/1",
IF(#REF!=2,"13-14/2",
IF(#REF!=3,"13-14/3",
IF(#REF!=4,"14-15/1",
IF(#REF!=5,"14-15/2",
IF(#REF!=6,"14-15/3","Hata2")))))),
IF(#REF!+BH470=2014,
IF(#REF!=1,"14-15/1",
IF(#REF!=2,"14-15/2",
IF(#REF!=3,"14-15/3",
IF(#REF!=4,"15-16/1",
IF(#REF!=5,"15-16/2",
IF(#REF!=6,"15-16/3","Hata3")))))),
IF(AND(#REF!+#REF!&gt;2014,#REF!+#REF!&lt;2015,BH470=1),
IF(#REF!=0.1,"14-15/0.1",
IF(#REF!=0.2,"14-15/0.2",
IF(#REF!=0.3,"14-15/0.3","Hata4"))),
IF(#REF!+BH470=2015,
IF(#REF!=1,"15-16/1",
IF(#REF!=2,"15-16/2",
IF(#REF!=3,"15-16/3",
IF(#REF!=4,"16-17/1",
IF(#REF!=5,"16-17/2",
IF(#REF!=6,"16-17/3","Hata5")))))),
IF(#REF!+BH470=2016,
IF(#REF!=1,"16-17/1",
IF(#REF!=2,"16-17/2",
IF(#REF!=3,"16-17/3",
IF(#REF!=4,"17-18/1",
IF(#REF!=5,"17-18/2",
IF(#REF!=6,"17-18/3","Hata6")))))),
IF(#REF!+BH470=2017,
IF(#REF!=1,"17-18/1",
IF(#REF!=2,"17-18/2",
IF(#REF!=3,"17-18/3",
IF(#REF!=4,"18-19/1",
IF(#REF!=5,"18-19/2",
IF(#REF!=6,"18-19/3","Hata7")))))),
IF(#REF!+BH470=2018,
IF(#REF!=1,"18-19/1",
IF(#REF!=2,"18-19/2",
IF(#REF!=3,"18-19/3",
IF(#REF!=4,"19-20/1",
IF(#REF!=5," 19-20/2",
IF(#REF!=6,"19-20/3","Hata8")))))),
IF(#REF!+BH470=2019,
IF(#REF!=1,"19-20/1",
IF(#REF!=2,"19-20/2",
IF(#REF!=3,"19-20/3",
IF(#REF!=4,"20-21/1",
IF(#REF!=5,"20-21/2",
IF(#REF!=6,"20-21/3","Hata9")))))),
IF(#REF!+BH470=2020,
IF(#REF!=1,"20-21/1",
IF(#REF!=2,"20-21/2",
IF(#REF!=3,"20-21/3",
IF(#REF!=4,"21-22/1",
IF(#REF!=5,"21-22/2",
IF(#REF!=6,"21-22/3","Hata10")))))),
IF(#REF!+BH470=2021,
IF(#REF!=1,"21-22/1",
IF(#REF!=2,"21-22/2",
IF(#REF!=3,"21-22/3",
IF(#REF!=4,"22-23/1",
IF(#REF!=5,"22-23/2",
IF(#REF!=6,"22-23/3","Hata11")))))),
IF(#REF!+BH470=2022,
IF(#REF!=1,"22-23/1",
IF(#REF!=2,"22-23/2",
IF(#REF!=3,"22-23/3",
IF(#REF!=4,"23-24/1",
IF(#REF!=5,"23-24/2",
IF(#REF!=6,"23-24/3","Hata12")))))),
IF(#REF!+BH470=2023,
IF(#REF!=1,"23-24/1",
IF(#REF!=2,"23-24/2",
IF(#REF!=3,"23-24/3",
IF(#REF!=4,"24-25/1",
IF(#REF!=5,"24-25/2",
IF(#REF!=6,"24-25/3","Hata13")))))),
))))))))))))))
)</f>
        <v>#REF!</v>
      </c>
      <c r="G470" s="4">
        <v>0</v>
      </c>
      <c r="H470" s="2" t="s">
        <v>163</v>
      </c>
      <c r="I470" s="2">
        <v>54681</v>
      </c>
      <c r="J470" s="2" t="s">
        <v>62</v>
      </c>
      <c r="Q470" s="5">
        <v>6</v>
      </c>
      <c r="R470" s="2">
        <f>VLOOKUP($Q470,[1]sistem!$I$3:$L$10,2,FALSE)</f>
        <v>0</v>
      </c>
      <c r="S470" s="2">
        <f>VLOOKUP($Q470,[1]sistem!$I$3:$L$10,3,FALSE)</f>
        <v>0</v>
      </c>
      <c r="T470" s="2">
        <f>VLOOKUP($Q470,[1]sistem!$I$3:$L$10,4,FALSE)</f>
        <v>1</v>
      </c>
      <c r="U470" s="2" t="e">
        <f>VLOOKUP($AZ470,[1]sistem!$I$13:$L$14,2,FALSE)*#REF!</f>
        <v>#REF!</v>
      </c>
      <c r="V470" s="2" t="e">
        <f>VLOOKUP($AZ470,[1]sistem!$I$13:$L$14,3,FALSE)*#REF!</f>
        <v>#REF!</v>
      </c>
      <c r="W470" s="2" t="e">
        <f>VLOOKUP($AZ470,[1]sistem!$I$13:$L$14,4,FALSE)*#REF!</f>
        <v>#REF!</v>
      </c>
      <c r="X470" s="2" t="e">
        <f t="shared" si="145"/>
        <v>#REF!</v>
      </c>
      <c r="Y470" s="2" t="e">
        <f t="shared" si="146"/>
        <v>#REF!</v>
      </c>
      <c r="Z470" s="2" t="e">
        <f t="shared" si="147"/>
        <v>#REF!</v>
      </c>
      <c r="AA470" s="2" t="e">
        <f t="shared" si="148"/>
        <v>#REF!</v>
      </c>
      <c r="AB470" s="2">
        <f>VLOOKUP(AZ470,[1]sistem!$I$18:$J$19,2,FALSE)</f>
        <v>14</v>
      </c>
      <c r="AC470" s="2">
        <v>0.25</v>
      </c>
      <c r="AD470" s="2">
        <f>VLOOKUP($Q470,[1]sistem!$I$3:$M$10,5,FALSE)</f>
        <v>0</v>
      </c>
      <c r="AG470" s="2" t="e">
        <f>(#REF!+#REF!)*AB470</f>
        <v>#REF!</v>
      </c>
      <c r="AH470" s="2">
        <f>VLOOKUP($Q470,[1]sistem!$I$3:$N$10,6,FALSE)</f>
        <v>1</v>
      </c>
      <c r="AI470" s="2">
        <v>2</v>
      </c>
      <c r="AJ470" s="2">
        <f t="shared" si="149"/>
        <v>2</v>
      </c>
      <c r="AK470" s="2">
        <f>VLOOKUP($AZ470,[1]sistem!$I$18:$K$19,3,FALSE)</f>
        <v>14</v>
      </c>
      <c r="AL470" s="2" t="e">
        <f>AK470*#REF!</f>
        <v>#REF!</v>
      </c>
      <c r="AM470" s="2" t="e">
        <f t="shared" si="150"/>
        <v>#REF!</v>
      </c>
      <c r="AN470" s="2">
        <f t="shared" si="159"/>
        <v>25</v>
      </c>
      <c r="AO470" s="2" t="e">
        <f t="shared" si="151"/>
        <v>#REF!</v>
      </c>
      <c r="AP470" s="2" t="e">
        <f>ROUND(AO470-#REF!,0)</f>
        <v>#REF!</v>
      </c>
      <c r="AQ470" s="2">
        <f>IF(AZ470="s",IF(Q470=0,0,
IF(Q470=1,#REF!*4*4,
IF(Q470=2,0,
IF(Q470=3,#REF!*4*2,
IF(Q470=4,0,
IF(Q470=5,0,
IF(Q470=6,0,
IF(Q470=7,0)))))))),
IF(AZ470="t",
IF(Q470=0,0,
IF(Q470=1,#REF!*4*4*0.8,
IF(Q470=2,0,
IF(Q470=3,#REF!*4*2*0.8,
IF(Q470=4,0,
IF(Q470=5,0,
IF(Q470=6,0,
IF(Q470=7,0))))))))))</f>
        <v>0</v>
      </c>
      <c r="AR470" s="2">
        <f>IF(AZ470="s",
IF(Q470=0,0,
IF(Q470=1,0,
IF(Q470=2,#REF!*4*2,
IF(Q470=3,#REF!*4,
IF(Q470=4,#REF!*4,
IF(Q470=5,0,
IF(Q470=6,0,
IF(Q470=7,#REF!*4)))))))),
IF(AZ470="t",
IF(Q470=0,0,
IF(Q470=1,0,
IF(Q470=2,#REF!*4*2*0.8,
IF(Q470=3,#REF!*4*0.8,
IF(Q470=4,#REF!*4*0.8,
IF(Q470=5,0,
IF(Q470=6,0,
IF(Q470=7,#REF!*4))))))))))</f>
        <v>0</v>
      </c>
      <c r="AS470" s="2" t="e">
        <f>IF(AZ470="s",
IF(Q470=0,0,
IF(Q470=1,#REF!*2,
IF(Q470=2,#REF!*2,
IF(Q470=3,#REF!*2,
IF(Q470=4,#REF!*2,
IF(Q470=5,#REF!*2,
IF(Q470=6,#REF!*2,
IF(Q470=7,#REF!*2)))))))),
IF(AZ470="t",
IF(Q470=0,#REF!*2*0.8,
IF(Q470=1,#REF!*2*0.8,
IF(Q470=2,#REF!*2*0.8,
IF(Q470=3,#REF!*2*0.8,
IF(Q470=4,#REF!*2*0.8,
IF(Q470=5,#REF!*2*0.8,
IF(Q470=6,#REF!*1*0.8,
IF(Q470=7,#REF!*2))))))))))</f>
        <v>#REF!</v>
      </c>
      <c r="AT470" s="2" t="e">
        <f t="shared" si="152"/>
        <v>#REF!</v>
      </c>
      <c r="AU470" s="2">
        <f>IF(AZ470="s",
IF(Q470=0,0,
IF(Q470=1,(14-2)*(#REF!+#REF!)/4*4,
IF(Q470=2,(14-2)*(#REF!+#REF!)/4*2,
IF(Q470=3,(14-2)*(#REF!+#REF!)/4*3,
IF(Q470=4,(14-2)*(#REF!+#REF!)/4,
IF(Q470=5,(14-2)*#REF!/4,
IF(Q470=6,0,
IF(Q470=7,(14)*#REF!)))))))),
IF(AZ470="t",
IF(Q470=0,0,
IF(Q470=1,(11-2)*(#REF!+#REF!)/4*4,
IF(Q470=2,(11-2)*(#REF!+#REF!)/4*2,
IF(Q470=3,(11-2)*(#REF!+#REF!)/4*3,
IF(Q470=4,(11-2)*(#REF!+#REF!)/4,
IF(Q470=5,(11-2)*#REF!/4,
IF(Q470=6,0,
IF(Q470=7,(11)*#REF!))))))))))</f>
        <v>0</v>
      </c>
      <c r="AV470" s="2" t="e">
        <f t="shared" si="153"/>
        <v>#REF!</v>
      </c>
      <c r="AW470" s="2">
        <f t="shared" si="154"/>
        <v>2</v>
      </c>
      <c r="AX470" s="2">
        <f t="shared" si="155"/>
        <v>0</v>
      </c>
      <c r="AY470" s="2" t="e">
        <f t="shared" si="156"/>
        <v>#REF!</v>
      </c>
      <c r="AZ470" s="2" t="s">
        <v>63</v>
      </c>
      <c r="BA470" s="2" t="e">
        <f>IF(BG470="A",0,IF(AZ470="s",14*#REF!,IF(AZ470="T",11*#REF!,"HATA")))</f>
        <v>#REF!</v>
      </c>
      <c r="BB470" s="2" t="e">
        <f t="shared" si="157"/>
        <v>#REF!</v>
      </c>
      <c r="BC470" s="2" t="e">
        <f t="shared" si="158"/>
        <v>#REF!</v>
      </c>
      <c r="BD470" s="2" t="s">
        <v>83</v>
      </c>
      <c r="BE470" s="2" t="e">
        <f>#REF!-BC470</f>
        <v>#REF!</v>
      </c>
      <c r="BF470" s="2">
        <v>0</v>
      </c>
      <c r="BH470" s="2">
        <v>0</v>
      </c>
      <c r="BJ470" s="2">
        <v>6</v>
      </c>
      <c r="BL470" s="7" t="e">
        <f>#REF!*14</f>
        <v>#REF!</v>
      </c>
      <c r="BM470" s="9"/>
      <c r="BN470" s="8"/>
      <c r="BO470" s="13"/>
      <c r="BP470" s="13"/>
      <c r="BQ470" s="13"/>
      <c r="BR470" s="13"/>
      <c r="BS470" s="13"/>
      <c r="BT470" s="10"/>
      <c r="BU470" s="11"/>
      <c r="BV470" s="12"/>
      <c r="CC470" s="41"/>
      <c r="CD470" s="41"/>
      <c r="CE470" s="41"/>
      <c r="CF470" s="42"/>
      <c r="CG470" s="42"/>
      <c r="CH470" s="42"/>
      <c r="CI470" s="42"/>
      <c r="CJ470" s="42"/>
      <c r="CK470" s="42"/>
    </row>
    <row r="471" spans="1:89" hidden="1" x14ac:dyDescent="0.25">
      <c r="A471" s="2" t="s">
        <v>245</v>
      </c>
      <c r="B471" s="2" t="s">
        <v>246</v>
      </c>
      <c r="C471" s="2" t="s">
        <v>246</v>
      </c>
      <c r="D471" s="4" t="s">
        <v>60</v>
      </c>
      <c r="E471" s="4" t="s">
        <v>60</v>
      </c>
      <c r="F471" s="5" t="e">
        <f>IF(AZ471="S",
IF(#REF!+BH471=2012,
IF(#REF!=1,"12-13/1",
IF(#REF!=2,"12-13/2",
IF(#REF!=3,"13-14/1",
IF(#REF!=4,"13-14/2","Hata1")))),
IF(#REF!+BH471=2013,
IF(#REF!=1,"13-14/1",
IF(#REF!=2,"13-14/2",
IF(#REF!=3,"14-15/1",
IF(#REF!=4,"14-15/2","Hata2")))),
IF(#REF!+BH471=2014,
IF(#REF!=1,"14-15/1",
IF(#REF!=2,"14-15/2",
IF(#REF!=3,"15-16/1",
IF(#REF!=4,"15-16/2","Hata3")))),
IF(#REF!+BH471=2015,
IF(#REF!=1,"15-16/1",
IF(#REF!=2,"15-16/2",
IF(#REF!=3,"16-17/1",
IF(#REF!=4,"16-17/2","Hata4")))),
IF(#REF!+BH471=2016,
IF(#REF!=1,"16-17/1",
IF(#REF!=2,"16-17/2",
IF(#REF!=3,"17-18/1",
IF(#REF!=4,"17-18/2","Hata5")))),
IF(#REF!+BH471=2017,
IF(#REF!=1,"17-18/1",
IF(#REF!=2,"17-18/2",
IF(#REF!=3,"18-19/1",
IF(#REF!=4,"18-19/2","Hata6")))),
IF(#REF!+BH471=2018,
IF(#REF!=1,"18-19/1",
IF(#REF!=2,"18-19/2",
IF(#REF!=3,"19-20/1",
IF(#REF!=4,"19-20/2","Hata7")))),
IF(#REF!+BH471=2019,
IF(#REF!=1,"19-20/1",
IF(#REF!=2,"19-20/2",
IF(#REF!=3,"20-21/1",
IF(#REF!=4,"20-21/2","Hata8")))),
IF(#REF!+BH471=2020,
IF(#REF!=1,"20-21/1",
IF(#REF!=2,"20-21/2",
IF(#REF!=3,"21-22/1",
IF(#REF!=4,"21-22/2","Hata9")))),
IF(#REF!+BH471=2021,
IF(#REF!=1,"21-22/1",
IF(#REF!=2,"21-22/2",
IF(#REF!=3,"22-23/1",
IF(#REF!=4,"22-23/2","Hata10")))),
IF(#REF!+BH471=2022,
IF(#REF!=1,"22-23/1",
IF(#REF!=2,"22-23/2",
IF(#REF!=3,"23-24/1",
IF(#REF!=4,"23-24/2","Hata11")))),
IF(#REF!+BH471=2023,
IF(#REF!=1,"23-24/1",
IF(#REF!=2,"23-24/2",
IF(#REF!=3,"24-25/1",
IF(#REF!=4,"24-25/2","Hata12")))),
)))))))))))),
IF(AZ471="T",
IF(#REF!+BH471=2012,
IF(#REF!=1,"12-13/1",
IF(#REF!=2,"12-13/2",
IF(#REF!=3,"12-13/3",
IF(#REF!=4,"13-14/1",
IF(#REF!=5,"13-14/2",
IF(#REF!=6,"13-14/3","Hata1")))))),
IF(#REF!+BH471=2013,
IF(#REF!=1,"13-14/1",
IF(#REF!=2,"13-14/2",
IF(#REF!=3,"13-14/3",
IF(#REF!=4,"14-15/1",
IF(#REF!=5,"14-15/2",
IF(#REF!=6,"14-15/3","Hata2")))))),
IF(#REF!+BH471=2014,
IF(#REF!=1,"14-15/1",
IF(#REF!=2,"14-15/2",
IF(#REF!=3,"14-15/3",
IF(#REF!=4,"15-16/1",
IF(#REF!=5,"15-16/2",
IF(#REF!=6,"15-16/3","Hata3")))))),
IF(AND(#REF!+#REF!&gt;2014,#REF!+#REF!&lt;2015,BH471=1),
IF(#REF!=0.1,"14-15/0.1",
IF(#REF!=0.2,"14-15/0.2",
IF(#REF!=0.3,"14-15/0.3","Hata4"))),
IF(#REF!+BH471=2015,
IF(#REF!=1,"15-16/1",
IF(#REF!=2,"15-16/2",
IF(#REF!=3,"15-16/3",
IF(#REF!=4,"16-17/1",
IF(#REF!=5,"16-17/2",
IF(#REF!=6,"16-17/3","Hata5")))))),
IF(#REF!+BH471=2016,
IF(#REF!=1,"16-17/1",
IF(#REF!=2,"16-17/2",
IF(#REF!=3,"16-17/3",
IF(#REF!=4,"17-18/1",
IF(#REF!=5,"17-18/2",
IF(#REF!=6,"17-18/3","Hata6")))))),
IF(#REF!+BH471=2017,
IF(#REF!=1,"17-18/1",
IF(#REF!=2,"17-18/2",
IF(#REF!=3,"17-18/3",
IF(#REF!=4,"18-19/1",
IF(#REF!=5,"18-19/2",
IF(#REF!=6,"18-19/3","Hata7")))))),
IF(#REF!+BH471=2018,
IF(#REF!=1,"18-19/1",
IF(#REF!=2,"18-19/2",
IF(#REF!=3,"18-19/3",
IF(#REF!=4,"19-20/1",
IF(#REF!=5," 19-20/2",
IF(#REF!=6,"19-20/3","Hata8")))))),
IF(#REF!+BH471=2019,
IF(#REF!=1,"19-20/1",
IF(#REF!=2,"19-20/2",
IF(#REF!=3,"19-20/3",
IF(#REF!=4,"20-21/1",
IF(#REF!=5,"20-21/2",
IF(#REF!=6,"20-21/3","Hata9")))))),
IF(#REF!+BH471=2020,
IF(#REF!=1,"20-21/1",
IF(#REF!=2,"20-21/2",
IF(#REF!=3,"20-21/3",
IF(#REF!=4,"21-22/1",
IF(#REF!=5,"21-22/2",
IF(#REF!=6,"21-22/3","Hata10")))))),
IF(#REF!+BH471=2021,
IF(#REF!=1,"21-22/1",
IF(#REF!=2,"21-22/2",
IF(#REF!=3,"21-22/3",
IF(#REF!=4,"22-23/1",
IF(#REF!=5,"22-23/2",
IF(#REF!=6,"22-23/3","Hata11")))))),
IF(#REF!+BH471=2022,
IF(#REF!=1,"22-23/1",
IF(#REF!=2,"22-23/2",
IF(#REF!=3,"22-23/3",
IF(#REF!=4,"23-24/1",
IF(#REF!=5,"23-24/2",
IF(#REF!=6,"23-24/3","Hata12")))))),
IF(#REF!+BH471=2023,
IF(#REF!=1,"23-24/1",
IF(#REF!=2,"23-24/2",
IF(#REF!=3,"23-24/3",
IF(#REF!=4,"24-25/1",
IF(#REF!=5,"24-25/2",
IF(#REF!=6,"24-25/3","Hata13")))))),
))))))))))))))
)</f>
        <v>#REF!</v>
      </c>
      <c r="G471" s="4"/>
      <c r="H471" s="2" t="s">
        <v>163</v>
      </c>
      <c r="I471" s="2">
        <v>54681</v>
      </c>
      <c r="J471" s="2" t="s">
        <v>62</v>
      </c>
      <c r="L471" s="2">
        <v>4358</v>
      </c>
      <c r="Q471" s="5">
        <v>0</v>
      </c>
      <c r="R471" s="2">
        <f>VLOOKUP($Q471,[1]sistem!$I$3:$L$10,2,FALSE)</f>
        <v>0</v>
      </c>
      <c r="S471" s="2">
        <f>VLOOKUP($Q471,[1]sistem!$I$3:$L$10,3,FALSE)</f>
        <v>0</v>
      </c>
      <c r="T471" s="2">
        <f>VLOOKUP($Q471,[1]sistem!$I$3:$L$10,4,FALSE)</f>
        <v>0</v>
      </c>
      <c r="U471" s="2" t="e">
        <f>VLOOKUP($AZ471,[1]sistem!$I$13:$L$14,2,FALSE)*#REF!</f>
        <v>#REF!</v>
      </c>
      <c r="V471" s="2" t="e">
        <f>VLOOKUP($AZ471,[1]sistem!$I$13:$L$14,3,FALSE)*#REF!</f>
        <v>#REF!</v>
      </c>
      <c r="W471" s="2" t="e">
        <f>VLOOKUP($AZ471,[1]sistem!$I$13:$L$14,4,FALSE)*#REF!</f>
        <v>#REF!</v>
      </c>
      <c r="X471" s="2" t="e">
        <f t="shared" si="145"/>
        <v>#REF!</v>
      </c>
      <c r="Y471" s="2" t="e">
        <f t="shared" si="146"/>
        <v>#REF!</v>
      </c>
      <c r="Z471" s="2" t="e">
        <f t="shared" si="147"/>
        <v>#REF!</v>
      </c>
      <c r="AA471" s="2" t="e">
        <f t="shared" si="148"/>
        <v>#REF!</v>
      </c>
      <c r="AB471" s="2">
        <f>VLOOKUP(AZ471,[1]sistem!$I$18:$J$19,2,FALSE)</f>
        <v>11</v>
      </c>
      <c r="AC471" s="2">
        <v>0.25</v>
      </c>
      <c r="AD471" s="2">
        <f>VLOOKUP($Q471,[1]sistem!$I$3:$M$10,5,FALSE)</f>
        <v>0</v>
      </c>
      <c r="AG471" s="2" t="e">
        <f>(#REF!+#REF!)*AB471</f>
        <v>#REF!</v>
      </c>
      <c r="AH471" s="2">
        <f>VLOOKUP($Q471,[1]sistem!$I$3:$N$10,6,FALSE)</f>
        <v>0</v>
      </c>
      <c r="AI471" s="2">
        <v>2</v>
      </c>
      <c r="AJ471" s="2">
        <f t="shared" si="149"/>
        <v>0</v>
      </c>
      <c r="AK471" s="2">
        <f>VLOOKUP($AZ471,[1]sistem!$I$18:$K$19,3,FALSE)</f>
        <v>11</v>
      </c>
      <c r="AL471" s="2" t="e">
        <f>AK471*#REF!</f>
        <v>#REF!</v>
      </c>
      <c r="AM471" s="2" t="e">
        <f t="shared" si="150"/>
        <v>#REF!</v>
      </c>
      <c r="AN471" s="2">
        <f t="shared" si="159"/>
        <v>25</v>
      </c>
      <c r="AO471" s="2" t="e">
        <f t="shared" si="151"/>
        <v>#REF!</v>
      </c>
      <c r="AP471" s="2" t="e">
        <f>ROUND(AO471-#REF!,0)</f>
        <v>#REF!</v>
      </c>
      <c r="AQ471" s="2">
        <f>IF(AZ471="s",IF(Q471=0,0,
IF(Q471=1,#REF!*4*4,
IF(Q471=2,0,
IF(Q471=3,#REF!*4*2,
IF(Q471=4,0,
IF(Q471=5,0,
IF(Q471=6,0,
IF(Q471=7,0)))))))),
IF(AZ471="t",
IF(Q471=0,0,
IF(Q471=1,#REF!*4*4*0.8,
IF(Q471=2,0,
IF(Q471=3,#REF!*4*2*0.8,
IF(Q471=4,0,
IF(Q471=5,0,
IF(Q471=6,0,
IF(Q471=7,0))))))))))</f>
        <v>0</v>
      </c>
      <c r="AR471" s="2">
        <f>IF(AZ471="s",
IF(Q471=0,0,
IF(Q471=1,0,
IF(Q471=2,#REF!*4*2,
IF(Q471=3,#REF!*4,
IF(Q471=4,#REF!*4,
IF(Q471=5,0,
IF(Q471=6,0,
IF(Q471=7,#REF!*4)))))))),
IF(AZ471="t",
IF(Q471=0,0,
IF(Q471=1,0,
IF(Q471=2,#REF!*4*2*0.8,
IF(Q471=3,#REF!*4*0.8,
IF(Q471=4,#REF!*4*0.8,
IF(Q471=5,0,
IF(Q471=6,0,
IF(Q471=7,#REF!*4))))))))))</f>
        <v>0</v>
      </c>
      <c r="AS471" s="2" t="e">
        <f>IF(AZ471="s",
IF(Q471=0,0,
IF(Q471=1,#REF!*2,
IF(Q471=2,#REF!*2,
IF(Q471=3,#REF!*2,
IF(Q471=4,#REF!*2,
IF(Q471=5,#REF!*2,
IF(Q471=6,#REF!*2,
IF(Q471=7,#REF!*2)))))))),
IF(AZ471="t",
IF(Q471=0,#REF!*2*0.8,
IF(Q471=1,#REF!*2*0.8,
IF(Q471=2,#REF!*2*0.8,
IF(Q471=3,#REF!*2*0.8,
IF(Q471=4,#REF!*2*0.8,
IF(Q471=5,#REF!*2*0.8,
IF(Q471=6,#REF!*1*0.8,
IF(Q471=7,#REF!*2))))))))))</f>
        <v>#REF!</v>
      </c>
      <c r="AT471" s="2" t="e">
        <f t="shared" si="152"/>
        <v>#REF!</v>
      </c>
      <c r="AU471" s="2">
        <f>IF(AZ471="s",
IF(Q471=0,0,
IF(Q471=1,(14-2)*(#REF!+#REF!)/4*4,
IF(Q471=2,(14-2)*(#REF!+#REF!)/4*2,
IF(Q471=3,(14-2)*(#REF!+#REF!)/4*3,
IF(Q471=4,(14-2)*(#REF!+#REF!)/4,
IF(Q471=5,(14-2)*#REF!/4,
IF(Q471=6,0,
IF(Q471=7,(14)*#REF!)))))))),
IF(AZ471="t",
IF(Q471=0,0,
IF(Q471=1,(11-2)*(#REF!+#REF!)/4*4,
IF(Q471=2,(11-2)*(#REF!+#REF!)/4*2,
IF(Q471=3,(11-2)*(#REF!+#REF!)/4*3,
IF(Q471=4,(11-2)*(#REF!+#REF!)/4,
IF(Q471=5,(11-2)*#REF!/4,
IF(Q471=6,0,
IF(Q471=7,(11)*#REF!))))))))))</f>
        <v>0</v>
      </c>
      <c r="AV471" s="2" t="e">
        <f t="shared" si="153"/>
        <v>#REF!</v>
      </c>
      <c r="AW471" s="2">
        <f t="shared" si="154"/>
        <v>0</v>
      </c>
      <c r="AX471" s="2">
        <f t="shared" si="155"/>
        <v>0</v>
      </c>
      <c r="AY471" s="2" t="e">
        <f t="shared" si="156"/>
        <v>#REF!</v>
      </c>
      <c r="AZ471" s="2" t="s">
        <v>81</v>
      </c>
      <c r="BA471" s="2" t="e">
        <f>IF(BG471="A",0,IF(AZ471="s",14*#REF!,IF(AZ471="T",11*#REF!,"HATA")))</f>
        <v>#REF!</v>
      </c>
      <c r="BB471" s="2" t="e">
        <f t="shared" si="157"/>
        <v>#REF!</v>
      </c>
      <c r="BC471" s="2" t="e">
        <f t="shared" si="158"/>
        <v>#REF!</v>
      </c>
      <c r="BD471" s="2" t="e">
        <f>IF(BC471-#REF!=0,"DOĞRU","YANLIŞ")</f>
        <v>#REF!</v>
      </c>
      <c r="BE471" s="2" t="e">
        <f>#REF!-BC471</f>
        <v>#REF!</v>
      </c>
      <c r="BF471" s="2">
        <v>0</v>
      </c>
      <c r="BH471" s="2">
        <v>0</v>
      </c>
      <c r="BJ471" s="2">
        <v>0</v>
      </c>
      <c r="BL471" s="7" t="e">
        <f>#REF!*14</f>
        <v>#REF!</v>
      </c>
      <c r="BM471" s="9"/>
      <c r="BN471" s="8"/>
      <c r="BO471" s="13"/>
      <c r="BP471" s="13"/>
      <c r="BQ471" s="13"/>
      <c r="BR471" s="13"/>
      <c r="BS471" s="13"/>
      <c r="BT471" s="10"/>
      <c r="BU471" s="11"/>
      <c r="BV471" s="12"/>
      <c r="CC471" s="41"/>
      <c r="CD471" s="41"/>
      <c r="CE471" s="41"/>
      <c r="CF471" s="42"/>
      <c r="CG471" s="42"/>
      <c r="CH471" s="42"/>
      <c r="CI471" s="42"/>
      <c r="CJ471" s="42"/>
      <c r="CK471" s="42"/>
    </row>
    <row r="472" spans="1:89" hidden="1" x14ac:dyDescent="0.25">
      <c r="A472" s="54" t="s">
        <v>256</v>
      </c>
      <c r="B472" s="54" t="s">
        <v>257</v>
      </c>
      <c r="C472" s="2" t="s">
        <v>257</v>
      </c>
      <c r="D472" s="4" t="s">
        <v>60</v>
      </c>
      <c r="E472" s="4" t="s">
        <v>60</v>
      </c>
      <c r="F472" s="5" t="e">
        <f>IF(AZ472="S",
IF(#REF!+BH472=2012,
IF(#REF!=1,"12-13/1",
IF(#REF!=2,"12-13/2",
IF(#REF!=3,"13-14/1",
IF(#REF!=4,"13-14/2","Hata1")))),
IF(#REF!+BH472=2013,
IF(#REF!=1,"13-14/1",
IF(#REF!=2,"13-14/2",
IF(#REF!=3,"14-15/1",
IF(#REF!=4,"14-15/2","Hata2")))),
IF(#REF!+BH472=2014,
IF(#REF!=1,"14-15/1",
IF(#REF!=2,"14-15/2",
IF(#REF!=3,"15-16/1",
IF(#REF!=4,"15-16/2","Hata3")))),
IF(#REF!+BH472=2015,
IF(#REF!=1,"15-16/1",
IF(#REF!=2,"15-16/2",
IF(#REF!=3,"16-17/1",
IF(#REF!=4,"16-17/2","Hata4")))),
IF(#REF!+BH472=2016,
IF(#REF!=1,"16-17/1",
IF(#REF!=2,"16-17/2",
IF(#REF!=3,"17-18/1",
IF(#REF!=4,"17-18/2","Hata5")))),
IF(#REF!+BH472=2017,
IF(#REF!=1,"17-18/1",
IF(#REF!=2,"17-18/2",
IF(#REF!=3,"18-19/1",
IF(#REF!=4,"18-19/2","Hata6")))),
IF(#REF!+BH472=2018,
IF(#REF!=1,"18-19/1",
IF(#REF!=2,"18-19/2",
IF(#REF!=3,"19-20/1",
IF(#REF!=4,"19-20/2","Hata7")))),
IF(#REF!+BH472=2019,
IF(#REF!=1,"19-20/1",
IF(#REF!=2,"19-20/2",
IF(#REF!=3,"20-21/1",
IF(#REF!=4,"20-21/2","Hata8")))),
IF(#REF!+BH472=2020,
IF(#REF!=1,"20-21/1",
IF(#REF!=2,"20-21/2",
IF(#REF!=3,"21-22/1",
IF(#REF!=4,"21-22/2","Hata9")))),
IF(#REF!+BH472=2021,
IF(#REF!=1,"21-22/1",
IF(#REF!=2,"21-22/2",
IF(#REF!=3,"22-23/1",
IF(#REF!=4,"22-23/2","Hata10")))),
IF(#REF!+BH472=2022,
IF(#REF!=1,"22-23/1",
IF(#REF!=2,"22-23/2",
IF(#REF!=3,"23-24/1",
IF(#REF!=4,"23-24/2","Hata11")))),
IF(#REF!+BH472=2023,
IF(#REF!=1,"23-24/1",
IF(#REF!=2,"23-24/2",
IF(#REF!=3,"24-25/1",
IF(#REF!=4,"24-25/2","Hata12")))),
)))))))))))),
IF(AZ472="T",
IF(#REF!+BH472=2012,
IF(#REF!=1,"12-13/1",
IF(#REF!=2,"12-13/2",
IF(#REF!=3,"12-13/3",
IF(#REF!=4,"13-14/1",
IF(#REF!=5,"13-14/2",
IF(#REF!=6,"13-14/3","Hata1")))))),
IF(#REF!+BH472=2013,
IF(#REF!=1,"13-14/1",
IF(#REF!=2,"13-14/2",
IF(#REF!=3,"13-14/3",
IF(#REF!=4,"14-15/1",
IF(#REF!=5,"14-15/2",
IF(#REF!=6,"14-15/3","Hata2")))))),
IF(#REF!+BH472=2014,
IF(#REF!=1,"14-15/1",
IF(#REF!=2,"14-15/2",
IF(#REF!=3,"14-15/3",
IF(#REF!=4,"15-16/1",
IF(#REF!=5,"15-16/2",
IF(#REF!=6,"15-16/3","Hata3")))))),
IF(AND(#REF!+#REF!&gt;2014,#REF!+#REF!&lt;2015,BH472=1),
IF(#REF!=0.1,"14-15/0.1",
IF(#REF!=0.2,"14-15/0.2",
IF(#REF!=0.3,"14-15/0.3","Hata4"))),
IF(#REF!+BH472=2015,
IF(#REF!=1,"15-16/1",
IF(#REF!=2,"15-16/2",
IF(#REF!=3,"15-16/3",
IF(#REF!=4,"16-17/1",
IF(#REF!=5,"16-17/2",
IF(#REF!=6,"16-17/3","Hata5")))))),
IF(#REF!+BH472=2016,
IF(#REF!=1,"16-17/1",
IF(#REF!=2,"16-17/2",
IF(#REF!=3,"16-17/3",
IF(#REF!=4,"17-18/1",
IF(#REF!=5,"17-18/2",
IF(#REF!=6,"17-18/3","Hata6")))))),
IF(#REF!+BH472=2017,
IF(#REF!=1,"17-18/1",
IF(#REF!=2,"17-18/2",
IF(#REF!=3,"17-18/3",
IF(#REF!=4,"18-19/1",
IF(#REF!=5,"18-19/2",
IF(#REF!=6,"18-19/3","Hata7")))))),
IF(#REF!+BH472=2018,
IF(#REF!=1,"18-19/1",
IF(#REF!=2,"18-19/2",
IF(#REF!=3,"18-19/3",
IF(#REF!=4,"19-20/1",
IF(#REF!=5," 19-20/2",
IF(#REF!=6,"19-20/3","Hata8")))))),
IF(#REF!+BH472=2019,
IF(#REF!=1,"19-20/1",
IF(#REF!=2,"19-20/2",
IF(#REF!=3,"19-20/3",
IF(#REF!=4,"20-21/1",
IF(#REF!=5,"20-21/2",
IF(#REF!=6,"20-21/3","Hata9")))))),
IF(#REF!+BH472=2020,
IF(#REF!=1,"20-21/1",
IF(#REF!=2,"20-21/2",
IF(#REF!=3,"20-21/3",
IF(#REF!=4,"21-22/1",
IF(#REF!=5,"21-22/2",
IF(#REF!=6,"21-22/3","Hata10")))))),
IF(#REF!+BH472=2021,
IF(#REF!=1,"21-22/1",
IF(#REF!=2,"21-22/2",
IF(#REF!=3,"21-22/3",
IF(#REF!=4,"22-23/1",
IF(#REF!=5,"22-23/2",
IF(#REF!=6,"22-23/3","Hata11")))))),
IF(#REF!+BH472=2022,
IF(#REF!=1,"22-23/1",
IF(#REF!=2,"22-23/2",
IF(#REF!=3,"22-23/3",
IF(#REF!=4,"23-24/1",
IF(#REF!=5,"23-24/2",
IF(#REF!=6,"23-24/3","Hata12")))))),
IF(#REF!+BH472=2023,
IF(#REF!=1,"23-24/1",
IF(#REF!=2,"23-24/2",
IF(#REF!=3,"23-24/3",
IF(#REF!=4,"24-25/1",
IF(#REF!=5,"24-25/2",
IF(#REF!=6,"24-25/3","Hata13")))))),
))))))))))))))
)</f>
        <v>#REF!</v>
      </c>
      <c r="G472" s="4"/>
      <c r="H472" s="54" t="s">
        <v>163</v>
      </c>
      <c r="I472" s="2">
        <v>54681</v>
      </c>
      <c r="J472" s="2" t="s">
        <v>62</v>
      </c>
      <c r="O472" s="2" t="s">
        <v>469</v>
      </c>
      <c r="P472" s="2" t="s">
        <v>469</v>
      </c>
      <c r="Q472" s="55">
        <v>0</v>
      </c>
      <c r="R472" s="2">
        <f>VLOOKUP($Q472,[1]sistem!$I$3:$L$10,2,FALSE)</f>
        <v>0</v>
      </c>
      <c r="S472" s="2">
        <f>VLOOKUP($Q472,[1]sistem!$I$3:$L$10,3,FALSE)</f>
        <v>0</v>
      </c>
      <c r="T472" s="2">
        <f>VLOOKUP($Q472,[1]sistem!$I$3:$L$10,4,FALSE)</f>
        <v>0</v>
      </c>
      <c r="U472" s="2" t="e">
        <f>VLOOKUP($AZ472,[1]sistem!$I$13:$L$14,2,FALSE)*#REF!</f>
        <v>#REF!</v>
      </c>
      <c r="V472" s="2" t="e">
        <f>VLOOKUP($AZ472,[1]sistem!$I$13:$L$14,3,FALSE)*#REF!</f>
        <v>#REF!</v>
      </c>
      <c r="W472" s="2" t="e">
        <f>VLOOKUP($AZ472,[1]sistem!$I$13:$L$14,4,FALSE)*#REF!</f>
        <v>#REF!</v>
      </c>
      <c r="X472" s="2" t="e">
        <f t="shared" si="145"/>
        <v>#REF!</v>
      </c>
      <c r="Y472" s="2" t="e">
        <f t="shared" si="146"/>
        <v>#REF!</v>
      </c>
      <c r="Z472" s="2" t="e">
        <f t="shared" si="147"/>
        <v>#REF!</v>
      </c>
      <c r="AA472" s="2" t="e">
        <f t="shared" si="148"/>
        <v>#REF!</v>
      </c>
      <c r="AB472" s="2">
        <f>VLOOKUP(AZ472,[1]sistem!$I$18:$J$19,2,FALSE)</f>
        <v>14</v>
      </c>
      <c r="AC472" s="2">
        <v>0.25</v>
      </c>
      <c r="AD472" s="2">
        <f>VLOOKUP($Q472,[1]sistem!$I$3:$M$10,5,FALSE)</f>
        <v>0</v>
      </c>
      <c r="AG472" s="2" t="e">
        <f>(#REF!+#REF!)*AB472</f>
        <v>#REF!</v>
      </c>
      <c r="AH472" s="2">
        <f>VLOOKUP($Q472,[1]sistem!$I$3:$N$10,6,FALSE)</f>
        <v>0</v>
      </c>
      <c r="AI472" s="2">
        <v>2</v>
      </c>
      <c r="AJ472" s="2">
        <f t="shared" si="149"/>
        <v>0</v>
      </c>
      <c r="AK472" s="2">
        <f>VLOOKUP($AZ472,[1]sistem!$I$18:$K$19,3,FALSE)</f>
        <v>14</v>
      </c>
      <c r="AL472" s="2" t="e">
        <f>AK472*#REF!</f>
        <v>#REF!</v>
      </c>
      <c r="AM472" s="2" t="e">
        <f t="shared" si="150"/>
        <v>#REF!</v>
      </c>
      <c r="AN472" s="2">
        <f t="shared" si="159"/>
        <v>25</v>
      </c>
      <c r="AO472" s="2" t="e">
        <f t="shared" si="151"/>
        <v>#REF!</v>
      </c>
      <c r="AP472" s="2" t="e">
        <f>ROUND(AO472-#REF!,0)</f>
        <v>#REF!</v>
      </c>
      <c r="AQ472" s="2">
        <f>IF(AZ472="s",IF(Q472=0,0,
IF(Q472=1,#REF!*4*4,
IF(Q472=2,0,
IF(Q472=3,#REF!*4*2,
IF(Q472=4,0,
IF(Q472=5,0,
IF(Q472=6,0,
IF(Q472=7,0)))))))),
IF(AZ472="t",
IF(Q472=0,0,
IF(Q472=1,#REF!*4*4*0.8,
IF(Q472=2,0,
IF(Q472=3,#REF!*4*2*0.8,
IF(Q472=4,0,
IF(Q472=5,0,
IF(Q472=6,0,
IF(Q472=7,0))))))))))</f>
        <v>0</v>
      </c>
      <c r="AR472" s="2">
        <f>IF(AZ472="s",
IF(Q472=0,0,
IF(Q472=1,0,
IF(Q472=2,#REF!*4*2,
IF(Q472=3,#REF!*4,
IF(Q472=4,#REF!*4,
IF(Q472=5,0,
IF(Q472=6,0,
IF(Q472=7,#REF!*4)))))))),
IF(AZ472="t",
IF(Q472=0,0,
IF(Q472=1,0,
IF(Q472=2,#REF!*4*2*0.8,
IF(Q472=3,#REF!*4*0.8,
IF(Q472=4,#REF!*4*0.8,
IF(Q472=5,0,
IF(Q472=6,0,
IF(Q472=7,#REF!*4))))))))))</f>
        <v>0</v>
      </c>
      <c r="AS472" s="2">
        <f>IF(AZ472="s",
IF(Q472=0,0,
IF(Q472=1,#REF!*2,
IF(Q472=2,#REF!*2,
IF(Q472=3,#REF!*2,
IF(Q472=4,#REF!*2,
IF(Q472=5,#REF!*2,
IF(Q472=6,#REF!*2,
IF(Q472=7,#REF!*2)))))))),
IF(AZ472="t",
IF(Q472=0,#REF!*2*0.8,
IF(Q472=1,#REF!*2*0.8,
IF(Q472=2,#REF!*2*0.8,
IF(Q472=3,#REF!*2*0.8,
IF(Q472=4,#REF!*2*0.8,
IF(Q472=5,#REF!*2*0.8,
IF(Q472=6,#REF!*1*0.8,
IF(Q472=7,#REF!*2))))))))))</f>
        <v>0</v>
      </c>
      <c r="AT472" s="2" t="e">
        <f t="shared" si="152"/>
        <v>#REF!</v>
      </c>
      <c r="AU472" s="2">
        <f>IF(AZ472="s",
IF(Q472=0,0,
IF(Q472=1,(14-2)*(#REF!+#REF!)/4*4,
IF(Q472=2,(14-2)*(#REF!+#REF!)/4*2,
IF(Q472=3,(14-2)*(#REF!+#REF!)/4*3,
IF(Q472=4,(14-2)*(#REF!+#REF!)/4,
IF(Q472=5,(14-2)*#REF!/4,
IF(Q472=6,0,
IF(Q472=7,(14)*#REF!)))))))),
IF(AZ472="t",
IF(Q472=0,0,
IF(Q472=1,(11-2)*(#REF!+#REF!)/4*4,
IF(Q472=2,(11-2)*(#REF!+#REF!)/4*2,
IF(Q472=3,(11-2)*(#REF!+#REF!)/4*3,
IF(Q472=4,(11-2)*(#REF!+#REF!)/4,
IF(Q472=5,(11-2)*#REF!/4,
IF(Q472=6,0,
IF(Q472=7,(11)*#REF!))))))))))</f>
        <v>0</v>
      </c>
      <c r="AV472" s="2" t="e">
        <f t="shared" si="153"/>
        <v>#REF!</v>
      </c>
      <c r="AW472" s="2">
        <f t="shared" si="154"/>
        <v>0</v>
      </c>
      <c r="AX472" s="2">
        <f t="shared" si="155"/>
        <v>0</v>
      </c>
      <c r="AY472" s="2">
        <f t="shared" si="156"/>
        <v>0</v>
      </c>
      <c r="AZ472" s="2" t="s">
        <v>63</v>
      </c>
      <c r="BA472" s="2" t="e">
        <f>IF(BG472="A",0,IF(AZ472="s",14*#REF!,IF(AZ472="T",11*#REF!,"HATA")))</f>
        <v>#REF!</v>
      </c>
      <c r="BB472" s="2" t="e">
        <f t="shared" si="157"/>
        <v>#REF!</v>
      </c>
      <c r="BC472" s="2" t="e">
        <f t="shared" si="158"/>
        <v>#REF!</v>
      </c>
      <c r="BD472" s="2" t="s">
        <v>83</v>
      </c>
      <c r="BE472" s="2" t="e">
        <f>#REF!-BC472</f>
        <v>#REF!</v>
      </c>
      <c r="BF472" s="2">
        <v>0</v>
      </c>
      <c r="BH472" s="2">
        <v>0</v>
      </c>
      <c r="BJ472" s="2">
        <v>0</v>
      </c>
      <c r="BL472" s="7" t="e">
        <f>#REF!*14</f>
        <v>#REF!</v>
      </c>
      <c r="BM472" s="9"/>
      <c r="BN472" s="8"/>
      <c r="BO472" s="13"/>
      <c r="BP472" s="13"/>
      <c r="BQ472" s="13"/>
      <c r="BR472" s="13"/>
      <c r="BS472" s="13"/>
      <c r="BT472" s="10"/>
      <c r="BU472" s="11"/>
      <c r="BV472" s="12"/>
      <c r="CC472" s="51"/>
      <c r="CD472" s="51"/>
      <c r="CE472" s="51"/>
      <c r="CF472" s="52"/>
      <c r="CG472" s="52"/>
      <c r="CH472" s="52"/>
      <c r="CI472" s="52"/>
      <c r="CJ472" s="42"/>
      <c r="CK472" s="42"/>
    </row>
    <row r="473" spans="1:89" hidden="1" x14ac:dyDescent="0.25">
      <c r="A473" s="2" t="s">
        <v>272</v>
      </c>
      <c r="B473" s="2" t="s">
        <v>273</v>
      </c>
      <c r="C473" s="2" t="s">
        <v>273</v>
      </c>
      <c r="D473" s="4" t="s">
        <v>60</v>
      </c>
      <c r="E473" s="4" t="s">
        <v>60</v>
      </c>
      <c r="F473" s="5" t="e">
        <f>IF(AZ473="S",
IF(#REF!+BH473=2012,
IF(#REF!=1,"12-13/1",
IF(#REF!=2,"12-13/2",
IF(#REF!=3,"13-14/1",
IF(#REF!=4,"13-14/2","Hata1")))),
IF(#REF!+BH473=2013,
IF(#REF!=1,"13-14/1",
IF(#REF!=2,"13-14/2",
IF(#REF!=3,"14-15/1",
IF(#REF!=4,"14-15/2","Hata2")))),
IF(#REF!+BH473=2014,
IF(#REF!=1,"14-15/1",
IF(#REF!=2,"14-15/2",
IF(#REF!=3,"15-16/1",
IF(#REF!=4,"15-16/2","Hata3")))),
IF(#REF!+BH473=2015,
IF(#REF!=1,"15-16/1",
IF(#REF!=2,"15-16/2",
IF(#REF!=3,"16-17/1",
IF(#REF!=4,"16-17/2","Hata4")))),
IF(#REF!+BH473=2016,
IF(#REF!=1,"16-17/1",
IF(#REF!=2,"16-17/2",
IF(#REF!=3,"17-18/1",
IF(#REF!=4,"17-18/2","Hata5")))),
IF(#REF!+BH473=2017,
IF(#REF!=1,"17-18/1",
IF(#REF!=2,"17-18/2",
IF(#REF!=3,"18-19/1",
IF(#REF!=4,"18-19/2","Hata6")))),
IF(#REF!+BH473=2018,
IF(#REF!=1,"18-19/1",
IF(#REF!=2,"18-19/2",
IF(#REF!=3,"19-20/1",
IF(#REF!=4,"19-20/2","Hata7")))),
IF(#REF!+BH473=2019,
IF(#REF!=1,"19-20/1",
IF(#REF!=2,"19-20/2",
IF(#REF!=3,"20-21/1",
IF(#REF!=4,"20-21/2","Hata8")))),
IF(#REF!+BH473=2020,
IF(#REF!=1,"20-21/1",
IF(#REF!=2,"20-21/2",
IF(#REF!=3,"21-22/1",
IF(#REF!=4,"21-22/2","Hata9")))),
IF(#REF!+BH473=2021,
IF(#REF!=1,"21-22/1",
IF(#REF!=2,"21-22/2",
IF(#REF!=3,"22-23/1",
IF(#REF!=4,"22-23/2","Hata10")))),
IF(#REF!+BH473=2022,
IF(#REF!=1,"22-23/1",
IF(#REF!=2,"22-23/2",
IF(#REF!=3,"23-24/1",
IF(#REF!=4,"23-24/2","Hata11")))),
IF(#REF!+BH473=2023,
IF(#REF!=1,"23-24/1",
IF(#REF!=2,"23-24/2",
IF(#REF!=3,"24-25/1",
IF(#REF!=4,"24-25/2","Hata12")))),
)))))))))))),
IF(AZ473="T",
IF(#REF!+BH473=2012,
IF(#REF!=1,"12-13/1",
IF(#REF!=2,"12-13/2",
IF(#REF!=3,"12-13/3",
IF(#REF!=4,"13-14/1",
IF(#REF!=5,"13-14/2",
IF(#REF!=6,"13-14/3","Hata1")))))),
IF(#REF!+BH473=2013,
IF(#REF!=1,"13-14/1",
IF(#REF!=2,"13-14/2",
IF(#REF!=3,"13-14/3",
IF(#REF!=4,"14-15/1",
IF(#REF!=5,"14-15/2",
IF(#REF!=6,"14-15/3","Hata2")))))),
IF(#REF!+BH473=2014,
IF(#REF!=1,"14-15/1",
IF(#REF!=2,"14-15/2",
IF(#REF!=3,"14-15/3",
IF(#REF!=4,"15-16/1",
IF(#REF!=5,"15-16/2",
IF(#REF!=6,"15-16/3","Hata3")))))),
IF(AND(#REF!+#REF!&gt;2014,#REF!+#REF!&lt;2015,BH473=1),
IF(#REF!=0.1,"14-15/0.1",
IF(#REF!=0.2,"14-15/0.2",
IF(#REF!=0.3,"14-15/0.3","Hata4"))),
IF(#REF!+BH473=2015,
IF(#REF!=1,"15-16/1",
IF(#REF!=2,"15-16/2",
IF(#REF!=3,"15-16/3",
IF(#REF!=4,"16-17/1",
IF(#REF!=5,"16-17/2",
IF(#REF!=6,"16-17/3","Hata5")))))),
IF(#REF!+BH473=2016,
IF(#REF!=1,"16-17/1",
IF(#REF!=2,"16-17/2",
IF(#REF!=3,"16-17/3",
IF(#REF!=4,"17-18/1",
IF(#REF!=5,"17-18/2",
IF(#REF!=6,"17-18/3","Hata6")))))),
IF(#REF!+BH473=2017,
IF(#REF!=1,"17-18/1",
IF(#REF!=2,"17-18/2",
IF(#REF!=3,"17-18/3",
IF(#REF!=4,"18-19/1",
IF(#REF!=5,"18-19/2",
IF(#REF!=6,"18-19/3","Hata7")))))),
IF(#REF!+BH473=2018,
IF(#REF!=1,"18-19/1",
IF(#REF!=2,"18-19/2",
IF(#REF!=3,"18-19/3",
IF(#REF!=4,"19-20/1",
IF(#REF!=5," 19-20/2",
IF(#REF!=6,"19-20/3","Hata8")))))),
IF(#REF!+BH473=2019,
IF(#REF!=1,"19-20/1",
IF(#REF!=2,"19-20/2",
IF(#REF!=3,"19-20/3",
IF(#REF!=4,"20-21/1",
IF(#REF!=5,"20-21/2",
IF(#REF!=6,"20-21/3","Hata9")))))),
IF(#REF!+BH473=2020,
IF(#REF!=1,"20-21/1",
IF(#REF!=2,"20-21/2",
IF(#REF!=3,"20-21/3",
IF(#REF!=4,"21-22/1",
IF(#REF!=5,"21-22/2",
IF(#REF!=6,"21-22/3","Hata10")))))),
IF(#REF!+BH473=2021,
IF(#REF!=1,"21-22/1",
IF(#REF!=2,"21-22/2",
IF(#REF!=3,"21-22/3",
IF(#REF!=4,"22-23/1",
IF(#REF!=5,"22-23/2",
IF(#REF!=6,"22-23/3","Hata11")))))),
IF(#REF!+BH473=2022,
IF(#REF!=1,"22-23/1",
IF(#REF!=2,"22-23/2",
IF(#REF!=3,"22-23/3",
IF(#REF!=4,"23-24/1",
IF(#REF!=5,"23-24/2",
IF(#REF!=6,"23-24/3","Hata12")))))),
IF(#REF!+BH473=2023,
IF(#REF!=1,"23-24/1",
IF(#REF!=2,"23-24/2",
IF(#REF!=3,"23-24/3",
IF(#REF!=4,"24-25/1",
IF(#REF!=5,"24-25/2",
IF(#REF!=6,"24-25/3","Hata13")))))),
))))))))))))))
)</f>
        <v>#REF!</v>
      </c>
      <c r="G473" s="4"/>
      <c r="H473" s="2" t="s">
        <v>163</v>
      </c>
      <c r="I473" s="2">
        <v>54681</v>
      </c>
      <c r="J473" s="2" t="s">
        <v>62</v>
      </c>
      <c r="O473" s="2" t="s">
        <v>274</v>
      </c>
      <c r="P473" s="2" t="s">
        <v>275</v>
      </c>
      <c r="Q473" s="5">
        <v>4</v>
      </c>
      <c r="R473" s="2">
        <f>VLOOKUP($Q473,[1]sistem!$I$3:$L$10,2,FALSE)</f>
        <v>0</v>
      </c>
      <c r="S473" s="2">
        <f>VLOOKUP($Q473,[1]sistem!$I$3:$L$10,3,FALSE)</f>
        <v>1</v>
      </c>
      <c r="T473" s="2">
        <f>VLOOKUP($Q473,[1]sistem!$I$3:$L$10,4,FALSE)</f>
        <v>1</v>
      </c>
      <c r="U473" s="2" t="e">
        <f>VLOOKUP($AZ473,[1]sistem!$I$13:$L$14,2,FALSE)*#REF!</f>
        <v>#REF!</v>
      </c>
      <c r="V473" s="2" t="e">
        <f>VLOOKUP($AZ473,[1]sistem!$I$13:$L$14,3,FALSE)*#REF!</f>
        <v>#REF!</v>
      </c>
      <c r="W473" s="2" t="e">
        <f>VLOOKUP($AZ473,[1]sistem!$I$13:$L$14,4,FALSE)*#REF!</f>
        <v>#REF!</v>
      </c>
      <c r="X473" s="2" t="e">
        <f t="shared" si="145"/>
        <v>#REF!</v>
      </c>
      <c r="Y473" s="2" t="e">
        <f t="shared" si="146"/>
        <v>#REF!</v>
      </c>
      <c r="Z473" s="2" t="e">
        <f t="shared" si="147"/>
        <v>#REF!</v>
      </c>
      <c r="AA473" s="2" t="e">
        <f t="shared" si="148"/>
        <v>#REF!</v>
      </c>
      <c r="AB473" s="2">
        <f>VLOOKUP(AZ473,[1]sistem!$I$18:$J$19,2,FALSE)</f>
        <v>14</v>
      </c>
      <c r="AC473" s="2">
        <v>0.25</v>
      </c>
      <c r="AD473" s="2">
        <f>VLOOKUP($Q473,[1]sistem!$I$3:$M$10,5,FALSE)</f>
        <v>1</v>
      </c>
      <c r="AG473" s="2" t="e">
        <f>(#REF!+#REF!)*AB473</f>
        <v>#REF!</v>
      </c>
      <c r="AH473" s="2">
        <f>VLOOKUP($Q473,[1]sistem!$I$3:$N$10,6,FALSE)</f>
        <v>2</v>
      </c>
      <c r="AI473" s="2">
        <v>2</v>
      </c>
      <c r="AJ473" s="2">
        <f t="shared" si="149"/>
        <v>4</v>
      </c>
      <c r="AK473" s="2">
        <f>VLOOKUP($AZ473,[1]sistem!$I$18:$K$19,3,FALSE)</f>
        <v>14</v>
      </c>
      <c r="AL473" s="2" t="e">
        <f>AK473*#REF!</f>
        <v>#REF!</v>
      </c>
      <c r="AM473" s="2" t="e">
        <f t="shared" si="150"/>
        <v>#REF!</v>
      </c>
      <c r="AN473" s="2">
        <f t="shared" si="159"/>
        <v>25</v>
      </c>
      <c r="AO473" s="2" t="e">
        <f t="shared" si="151"/>
        <v>#REF!</v>
      </c>
      <c r="AP473" s="2" t="e">
        <f>ROUND(AO473-#REF!,0)</f>
        <v>#REF!</v>
      </c>
      <c r="AQ473" s="2">
        <f>IF(AZ473="s",IF(Q473=0,0,
IF(Q473=1,#REF!*4*4,
IF(Q473=2,0,
IF(Q473=3,#REF!*4*2,
IF(Q473=4,0,
IF(Q473=5,0,
IF(Q473=6,0,
IF(Q473=7,0)))))))),
IF(AZ473="t",
IF(Q473=0,0,
IF(Q473=1,#REF!*4*4*0.8,
IF(Q473=2,0,
IF(Q473=3,#REF!*4*2*0.8,
IF(Q473=4,0,
IF(Q473=5,0,
IF(Q473=6,0,
IF(Q473=7,0))))))))))</f>
        <v>0</v>
      </c>
      <c r="AR473" s="2" t="e">
        <f>IF(AZ473="s",
IF(Q473=0,0,
IF(Q473=1,0,
IF(Q473=2,#REF!*4*2,
IF(Q473=3,#REF!*4,
IF(Q473=4,#REF!*4,
IF(Q473=5,0,
IF(Q473=6,0,
IF(Q473=7,#REF!*4)))))))),
IF(AZ473="t",
IF(Q473=0,0,
IF(Q473=1,0,
IF(Q473=2,#REF!*4*2*0.8,
IF(Q473=3,#REF!*4*0.8,
IF(Q473=4,#REF!*4*0.8,
IF(Q473=5,0,
IF(Q473=6,0,
IF(Q473=7,#REF!*4))))))))))</f>
        <v>#REF!</v>
      </c>
      <c r="AS473" s="2" t="e">
        <f>IF(AZ473="s",
IF(Q473=0,0,
IF(Q473=1,#REF!*2,
IF(Q473=2,#REF!*2,
IF(Q473=3,#REF!*2,
IF(Q473=4,#REF!*2,
IF(Q473=5,#REF!*2,
IF(Q473=6,#REF!*2,
IF(Q473=7,#REF!*2)))))))),
IF(AZ473="t",
IF(Q473=0,#REF!*2*0.8,
IF(Q473=1,#REF!*2*0.8,
IF(Q473=2,#REF!*2*0.8,
IF(Q473=3,#REF!*2*0.8,
IF(Q473=4,#REF!*2*0.8,
IF(Q473=5,#REF!*2*0.8,
IF(Q473=6,#REF!*1*0.8,
IF(Q473=7,#REF!*2))))))))))</f>
        <v>#REF!</v>
      </c>
      <c r="AT473" s="2" t="e">
        <f t="shared" si="152"/>
        <v>#REF!</v>
      </c>
      <c r="AU473" s="2" t="e">
        <f>IF(AZ473="s",
IF(Q473=0,0,
IF(Q473=1,(14-2)*(#REF!+#REF!)/4*4,
IF(Q473=2,(14-2)*(#REF!+#REF!)/4*2,
IF(Q473=3,(14-2)*(#REF!+#REF!)/4*3,
IF(Q473=4,(14-2)*(#REF!+#REF!)/4,
IF(Q473=5,(14-2)*#REF!/4,
IF(Q473=6,0,
IF(Q473=7,(14)*#REF!)))))))),
IF(AZ473="t",
IF(Q473=0,0,
IF(Q473=1,(11-2)*(#REF!+#REF!)/4*4,
IF(Q473=2,(11-2)*(#REF!+#REF!)/4*2,
IF(Q473=3,(11-2)*(#REF!+#REF!)/4*3,
IF(Q473=4,(11-2)*(#REF!+#REF!)/4,
IF(Q473=5,(11-2)*#REF!/4,
IF(Q473=6,0,
IF(Q473=7,(11)*#REF!))))))))))</f>
        <v>#REF!</v>
      </c>
      <c r="AV473" s="2" t="e">
        <f t="shared" si="153"/>
        <v>#REF!</v>
      </c>
      <c r="AW473" s="2">
        <f t="shared" si="154"/>
        <v>8</v>
      </c>
      <c r="AX473" s="2">
        <f t="shared" si="155"/>
        <v>4</v>
      </c>
      <c r="AY473" s="2" t="e">
        <f t="shared" si="156"/>
        <v>#REF!</v>
      </c>
      <c r="AZ473" s="2" t="s">
        <v>63</v>
      </c>
      <c r="BA473" s="2" t="e">
        <f>IF(BG473="A",0,IF(AZ473="s",14*#REF!,IF(AZ473="T",11*#REF!,"HATA")))</f>
        <v>#REF!</v>
      </c>
      <c r="BB473" s="2" t="e">
        <f t="shared" si="157"/>
        <v>#REF!</v>
      </c>
      <c r="BC473" s="2" t="e">
        <f t="shared" si="158"/>
        <v>#REF!</v>
      </c>
      <c r="BD473" s="2" t="s">
        <v>83</v>
      </c>
      <c r="BE473" s="2" t="e">
        <f>#REF!-BC473</f>
        <v>#REF!</v>
      </c>
      <c r="BF473" s="2">
        <v>0</v>
      </c>
      <c r="BH473" s="2">
        <v>0</v>
      </c>
      <c r="BJ473" s="2">
        <v>4</v>
      </c>
      <c r="BL473" s="7" t="e">
        <f>#REF!*14</f>
        <v>#REF!</v>
      </c>
      <c r="BM473" s="9"/>
      <c r="BN473" s="8"/>
      <c r="BO473" s="13"/>
      <c r="BP473" s="13"/>
      <c r="BQ473" s="13"/>
      <c r="BR473" s="13"/>
      <c r="BS473" s="13"/>
      <c r="BT473" s="10"/>
      <c r="BU473" s="11"/>
      <c r="BV473" s="12"/>
      <c r="CC473" s="41"/>
      <c r="CD473" s="41"/>
      <c r="CE473" s="41"/>
      <c r="CF473" s="42"/>
      <c r="CG473" s="42"/>
      <c r="CH473" s="42"/>
      <c r="CI473" s="42"/>
      <c r="CJ473" s="42"/>
      <c r="CK473" s="42"/>
    </row>
    <row r="474" spans="1:89" hidden="1" x14ac:dyDescent="0.25">
      <c r="A474" s="2" t="s">
        <v>283</v>
      </c>
      <c r="B474" s="2" t="s">
        <v>284</v>
      </c>
      <c r="C474" s="2" t="s">
        <v>284</v>
      </c>
      <c r="D474" s="4" t="s">
        <v>60</v>
      </c>
      <c r="E474" s="4" t="s">
        <v>60</v>
      </c>
      <c r="F474" s="5" t="e">
        <f>IF(AZ474="S",
IF(#REF!+BH474=2012,
IF(#REF!=1,"12-13/1",
IF(#REF!=2,"12-13/2",
IF(#REF!=3,"13-14/1",
IF(#REF!=4,"13-14/2","Hata1")))),
IF(#REF!+BH474=2013,
IF(#REF!=1,"13-14/1",
IF(#REF!=2,"13-14/2",
IF(#REF!=3,"14-15/1",
IF(#REF!=4,"14-15/2","Hata2")))),
IF(#REF!+BH474=2014,
IF(#REF!=1,"14-15/1",
IF(#REF!=2,"14-15/2",
IF(#REF!=3,"15-16/1",
IF(#REF!=4,"15-16/2","Hata3")))),
IF(#REF!+BH474=2015,
IF(#REF!=1,"15-16/1",
IF(#REF!=2,"15-16/2",
IF(#REF!=3,"16-17/1",
IF(#REF!=4,"16-17/2","Hata4")))),
IF(#REF!+BH474=2016,
IF(#REF!=1,"16-17/1",
IF(#REF!=2,"16-17/2",
IF(#REF!=3,"17-18/1",
IF(#REF!=4,"17-18/2","Hata5")))),
IF(#REF!+BH474=2017,
IF(#REF!=1,"17-18/1",
IF(#REF!=2,"17-18/2",
IF(#REF!=3,"18-19/1",
IF(#REF!=4,"18-19/2","Hata6")))),
IF(#REF!+BH474=2018,
IF(#REF!=1,"18-19/1",
IF(#REF!=2,"18-19/2",
IF(#REF!=3,"19-20/1",
IF(#REF!=4,"19-20/2","Hata7")))),
IF(#REF!+BH474=2019,
IF(#REF!=1,"19-20/1",
IF(#REF!=2,"19-20/2",
IF(#REF!=3,"20-21/1",
IF(#REF!=4,"20-21/2","Hata8")))),
IF(#REF!+BH474=2020,
IF(#REF!=1,"20-21/1",
IF(#REF!=2,"20-21/2",
IF(#REF!=3,"21-22/1",
IF(#REF!=4,"21-22/2","Hata9")))),
IF(#REF!+BH474=2021,
IF(#REF!=1,"21-22/1",
IF(#REF!=2,"21-22/2",
IF(#REF!=3,"22-23/1",
IF(#REF!=4,"22-23/2","Hata10")))),
IF(#REF!+BH474=2022,
IF(#REF!=1,"22-23/1",
IF(#REF!=2,"22-23/2",
IF(#REF!=3,"23-24/1",
IF(#REF!=4,"23-24/2","Hata11")))),
IF(#REF!+BH474=2023,
IF(#REF!=1,"23-24/1",
IF(#REF!=2,"23-24/2",
IF(#REF!=3,"24-25/1",
IF(#REF!=4,"24-25/2","Hata12")))),
)))))))))))),
IF(AZ474="T",
IF(#REF!+BH474=2012,
IF(#REF!=1,"12-13/1",
IF(#REF!=2,"12-13/2",
IF(#REF!=3,"12-13/3",
IF(#REF!=4,"13-14/1",
IF(#REF!=5,"13-14/2",
IF(#REF!=6,"13-14/3","Hata1")))))),
IF(#REF!+BH474=2013,
IF(#REF!=1,"13-14/1",
IF(#REF!=2,"13-14/2",
IF(#REF!=3,"13-14/3",
IF(#REF!=4,"14-15/1",
IF(#REF!=5,"14-15/2",
IF(#REF!=6,"14-15/3","Hata2")))))),
IF(#REF!+BH474=2014,
IF(#REF!=1,"14-15/1",
IF(#REF!=2,"14-15/2",
IF(#REF!=3,"14-15/3",
IF(#REF!=4,"15-16/1",
IF(#REF!=5,"15-16/2",
IF(#REF!=6,"15-16/3","Hata3")))))),
IF(AND(#REF!+#REF!&gt;2014,#REF!+#REF!&lt;2015,BH474=1),
IF(#REF!=0.1,"14-15/0.1",
IF(#REF!=0.2,"14-15/0.2",
IF(#REF!=0.3,"14-15/0.3","Hata4"))),
IF(#REF!+BH474=2015,
IF(#REF!=1,"15-16/1",
IF(#REF!=2,"15-16/2",
IF(#REF!=3,"15-16/3",
IF(#REF!=4,"16-17/1",
IF(#REF!=5,"16-17/2",
IF(#REF!=6,"16-17/3","Hata5")))))),
IF(#REF!+BH474=2016,
IF(#REF!=1,"16-17/1",
IF(#REF!=2,"16-17/2",
IF(#REF!=3,"16-17/3",
IF(#REF!=4,"17-18/1",
IF(#REF!=5,"17-18/2",
IF(#REF!=6,"17-18/3","Hata6")))))),
IF(#REF!+BH474=2017,
IF(#REF!=1,"17-18/1",
IF(#REF!=2,"17-18/2",
IF(#REF!=3,"17-18/3",
IF(#REF!=4,"18-19/1",
IF(#REF!=5,"18-19/2",
IF(#REF!=6,"18-19/3","Hata7")))))),
IF(#REF!+BH474=2018,
IF(#REF!=1,"18-19/1",
IF(#REF!=2,"18-19/2",
IF(#REF!=3,"18-19/3",
IF(#REF!=4,"19-20/1",
IF(#REF!=5," 19-20/2",
IF(#REF!=6,"19-20/3","Hata8")))))),
IF(#REF!+BH474=2019,
IF(#REF!=1,"19-20/1",
IF(#REF!=2,"19-20/2",
IF(#REF!=3,"19-20/3",
IF(#REF!=4,"20-21/1",
IF(#REF!=5,"20-21/2",
IF(#REF!=6,"20-21/3","Hata9")))))),
IF(#REF!+BH474=2020,
IF(#REF!=1,"20-21/1",
IF(#REF!=2,"20-21/2",
IF(#REF!=3,"20-21/3",
IF(#REF!=4,"21-22/1",
IF(#REF!=5,"21-22/2",
IF(#REF!=6,"21-22/3","Hata10")))))),
IF(#REF!+BH474=2021,
IF(#REF!=1,"21-22/1",
IF(#REF!=2,"21-22/2",
IF(#REF!=3,"21-22/3",
IF(#REF!=4,"22-23/1",
IF(#REF!=5,"22-23/2",
IF(#REF!=6,"22-23/3","Hata11")))))),
IF(#REF!+BH474=2022,
IF(#REF!=1,"22-23/1",
IF(#REF!=2,"22-23/2",
IF(#REF!=3,"22-23/3",
IF(#REF!=4,"23-24/1",
IF(#REF!=5,"23-24/2",
IF(#REF!=6,"23-24/3","Hata12")))))),
IF(#REF!+BH474=2023,
IF(#REF!=1,"23-24/1",
IF(#REF!=2,"23-24/2",
IF(#REF!=3,"23-24/3",
IF(#REF!=4,"24-25/1",
IF(#REF!=5,"24-25/2",
IF(#REF!=6,"24-25/3","Hata13")))))),
))))))))))))))
)</f>
        <v>#REF!</v>
      </c>
      <c r="G474" s="4"/>
      <c r="H474" s="2" t="s">
        <v>163</v>
      </c>
      <c r="I474" s="2">
        <v>54681</v>
      </c>
      <c r="J474" s="2" t="s">
        <v>62</v>
      </c>
      <c r="Q474" s="5">
        <v>4</v>
      </c>
      <c r="R474" s="2">
        <f>VLOOKUP($Q474,[1]sistem!$I$3:$L$10,2,FALSE)</f>
        <v>0</v>
      </c>
      <c r="S474" s="2">
        <f>VLOOKUP($Q474,[1]sistem!$I$3:$L$10,3,FALSE)</f>
        <v>1</v>
      </c>
      <c r="T474" s="2">
        <f>VLOOKUP($Q474,[1]sistem!$I$3:$L$10,4,FALSE)</f>
        <v>1</v>
      </c>
      <c r="U474" s="2" t="e">
        <f>VLOOKUP($AZ474,[1]sistem!$I$13:$L$14,2,FALSE)*#REF!</f>
        <v>#REF!</v>
      </c>
      <c r="V474" s="2" t="e">
        <f>VLOOKUP($AZ474,[1]sistem!$I$13:$L$14,3,FALSE)*#REF!</f>
        <v>#REF!</v>
      </c>
      <c r="W474" s="2" t="e">
        <f>VLOOKUP($AZ474,[1]sistem!$I$13:$L$14,4,FALSE)*#REF!</f>
        <v>#REF!</v>
      </c>
      <c r="X474" s="2" t="e">
        <f t="shared" si="145"/>
        <v>#REF!</v>
      </c>
      <c r="Y474" s="2" t="e">
        <f t="shared" si="146"/>
        <v>#REF!</v>
      </c>
      <c r="Z474" s="2" t="e">
        <f t="shared" si="147"/>
        <v>#REF!</v>
      </c>
      <c r="AA474" s="2" t="e">
        <f t="shared" si="148"/>
        <v>#REF!</v>
      </c>
      <c r="AB474" s="2">
        <f>VLOOKUP(AZ474,[1]sistem!$I$18:$J$19,2,FALSE)</f>
        <v>14</v>
      </c>
      <c r="AC474" s="2">
        <v>0.25</v>
      </c>
      <c r="AD474" s="2">
        <f>VLOOKUP($Q474,[1]sistem!$I$3:$M$10,5,FALSE)</f>
        <v>1</v>
      </c>
      <c r="AE474" s="2">
        <v>1</v>
      </c>
      <c r="AG474" s="2">
        <f>AE474*AK474</f>
        <v>14</v>
      </c>
      <c r="AH474" s="2">
        <f>VLOOKUP($Q474,[1]sistem!$I$3:$N$10,6,FALSE)</f>
        <v>2</v>
      </c>
      <c r="AI474" s="2">
        <v>2</v>
      </c>
      <c r="AJ474" s="2">
        <f t="shared" si="149"/>
        <v>4</v>
      </c>
      <c r="AK474" s="2">
        <f>VLOOKUP($AZ474,[1]sistem!$I$18:$K$19,3,FALSE)</f>
        <v>14</v>
      </c>
      <c r="AL474" s="2" t="e">
        <f>AK474*#REF!</f>
        <v>#REF!</v>
      </c>
      <c r="AM474" s="2" t="e">
        <f t="shared" si="150"/>
        <v>#REF!</v>
      </c>
      <c r="AN474" s="2">
        <f t="shared" si="159"/>
        <v>25</v>
      </c>
      <c r="AO474" s="2" t="e">
        <f t="shared" si="151"/>
        <v>#REF!</v>
      </c>
      <c r="AP474" s="2" t="e">
        <f>ROUND(AO474-#REF!,0)</f>
        <v>#REF!</v>
      </c>
      <c r="AQ474" s="2">
        <f>IF(AZ474="s",IF(Q474=0,0,
IF(Q474=1,#REF!*4*4,
IF(Q474=2,0,
IF(Q474=3,#REF!*4*2,
IF(Q474=4,0,
IF(Q474=5,0,
IF(Q474=6,0,
IF(Q474=7,0)))))))),
IF(AZ474="t",
IF(Q474=0,0,
IF(Q474=1,#REF!*4*4*0.8,
IF(Q474=2,0,
IF(Q474=3,#REF!*4*2*0.8,
IF(Q474=4,0,
IF(Q474=5,0,
IF(Q474=6,0,
IF(Q474=7,0))))))))))</f>
        <v>0</v>
      </c>
      <c r="AR474" s="2" t="e">
        <f>IF(AZ474="s",
IF(Q474=0,0,
IF(Q474=1,0,
IF(Q474=2,#REF!*4*2,
IF(Q474=3,#REF!*4,
IF(Q474=4,#REF!*4,
IF(Q474=5,0,
IF(Q474=6,0,
IF(Q474=7,#REF!*4)))))))),
IF(AZ474="t",
IF(Q474=0,0,
IF(Q474=1,0,
IF(Q474=2,#REF!*4*2*0.8,
IF(Q474=3,#REF!*4*0.8,
IF(Q474=4,#REF!*4*0.8,
IF(Q474=5,0,
IF(Q474=6,0,
IF(Q474=7,#REF!*4))))))))))</f>
        <v>#REF!</v>
      </c>
      <c r="AS474" s="2" t="e">
        <f>IF(AZ474="s",
IF(Q474=0,0,
IF(Q474=1,#REF!*2,
IF(Q474=2,#REF!*2,
IF(Q474=3,#REF!*2,
IF(Q474=4,#REF!*2,
IF(Q474=5,#REF!*2,
IF(Q474=6,#REF!*2,
IF(Q474=7,#REF!*2)))))))),
IF(AZ474="t",
IF(Q474=0,#REF!*2*0.8,
IF(Q474=1,#REF!*2*0.8,
IF(Q474=2,#REF!*2*0.8,
IF(Q474=3,#REF!*2*0.8,
IF(Q474=4,#REF!*2*0.8,
IF(Q474=5,#REF!*2*0.8,
IF(Q474=6,#REF!*1*0.8,
IF(Q474=7,#REF!*2))))))))))</f>
        <v>#REF!</v>
      </c>
      <c r="AT474" s="2" t="e">
        <f t="shared" si="152"/>
        <v>#REF!</v>
      </c>
      <c r="AU474" s="2" t="e">
        <f>IF(AZ474="s",
IF(Q474=0,0,
IF(Q474=1,(14-2)*(#REF!+#REF!)/4*4,
IF(Q474=2,(14-2)*(#REF!+#REF!)/4*2,
IF(Q474=3,(14-2)*(#REF!+#REF!)/4*3,
IF(Q474=4,(14-2)*(#REF!+#REF!)/4,
IF(Q474=5,(14-2)*#REF!/4,
IF(Q474=6,0,
IF(Q474=7,(14)*#REF!)))))))),
IF(AZ474="t",
IF(Q474=0,0,
IF(Q474=1,(11-2)*(#REF!+#REF!)/4*4,
IF(Q474=2,(11-2)*(#REF!+#REF!)/4*2,
IF(Q474=3,(11-2)*(#REF!+#REF!)/4*3,
IF(Q474=4,(11-2)*(#REF!+#REF!)/4,
IF(Q474=5,(11-2)*#REF!/4,
IF(Q474=6,0,
IF(Q474=7,(11)*#REF!))))))))))</f>
        <v>#REF!</v>
      </c>
      <c r="AV474" s="2" t="e">
        <f t="shared" si="153"/>
        <v>#REF!</v>
      </c>
      <c r="AW474" s="2">
        <f t="shared" si="154"/>
        <v>8</v>
      </c>
      <c r="AX474" s="2">
        <f t="shared" si="155"/>
        <v>4</v>
      </c>
      <c r="AY474" s="2" t="e">
        <f t="shared" si="156"/>
        <v>#REF!</v>
      </c>
      <c r="AZ474" s="2" t="s">
        <v>63</v>
      </c>
      <c r="BA474" s="2" t="e">
        <f>IF(BG474="A",0,IF(AZ474="s",14*#REF!,IF(AZ474="T",11*#REF!,"HATA")))</f>
        <v>#REF!</v>
      </c>
      <c r="BB474" s="2" t="e">
        <f t="shared" si="157"/>
        <v>#REF!</v>
      </c>
      <c r="BC474" s="2" t="e">
        <f t="shared" si="158"/>
        <v>#REF!</v>
      </c>
      <c r="BD474" s="2" t="s">
        <v>83</v>
      </c>
      <c r="BE474" s="2" t="e">
        <f>#REF!-BC474</f>
        <v>#REF!</v>
      </c>
      <c r="BF474" s="2">
        <v>0</v>
      </c>
      <c r="BH474" s="2">
        <v>0</v>
      </c>
      <c r="BJ474" s="2">
        <v>4</v>
      </c>
      <c r="BL474" s="7" t="e">
        <f>#REF!*14</f>
        <v>#REF!</v>
      </c>
      <c r="BM474" s="9"/>
      <c r="BN474" s="8"/>
      <c r="BO474" s="13"/>
      <c r="BP474" s="13"/>
      <c r="BQ474" s="13"/>
      <c r="BR474" s="13"/>
      <c r="BS474" s="13"/>
      <c r="BT474" s="10"/>
      <c r="BU474" s="11"/>
      <c r="BV474" s="12"/>
      <c r="CC474" s="41"/>
      <c r="CD474" s="41"/>
      <c r="CE474" s="41"/>
      <c r="CF474" s="42"/>
      <c r="CG474" s="42"/>
      <c r="CH474" s="42"/>
      <c r="CI474" s="42"/>
      <c r="CJ474" s="42"/>
      <c r="CK474" s="42"/>
    </row>
    <row r="475" spans="1:89" hidden="1" x14ac:dyDescent="0.25">
      <c r="A475" s="2" t="s">
        <v>285</v>
      </c>
      <c r="B475" s="2" t="s">
        <v>286</v>
      </c>
      <c r="C475" s="2" t="s">
        <v>286</v>
      </c>
      <c r="D475" s="4" t="s">
        <v>60</v>
      </c>
      <c r="E475" s="4" t="s">
        <v>60</v>
      </c>
      <c r="F475" s="5" t="e">
        <f>IF(AZ475="S",
IF(#REF!+BH475=2012,
IF(#REF!=1,"12-13/1",
IF(#REF!=2,"12-13/2",
IF(#REF!=3,"13-14/1",
IF(#REF!=4,"13-14/2","Hata1")))),
IF(#REF!+BH475=2013,
IF(#REF!=1,"13-14/1",
IF(#REF!=2,"13-14/2",
IF(#REF!=3,"14-15/1",
IF(#REF!=4,"14-15/2","Hata2")))),
IF(#REF!+BH475=2014,
IF(#REF!=1,"14-15/1",
IF(#REF!=2,"14-15/2",
IF(#REF!=3,"15-16/1",
IF(#REF!=4,"15-16/2","Hata3")))),
IF(#REF!+BH475=2015,
IF(#REF!=1,"15-16/1",
IF(#REF!=2,"15-16/2",
IF(#REF!=3,"16-17/1",
IF(#REF!=4,"16-17/2","Hata4")))),
IF(#REF!+BH475=2016,
IF(#REF!=1,"16-17/1",
IF(#REF!=2,"16-17/2",
IF(#REF!=3,"17-18/1",
IF(#REF!=4,"17-18/2","Hata5")))),
IF(#REF!+BH475=2017,
IF(#REF!=1,"17-18/1",
IF(#REF!=2,"17-18/2",
IF(#REF!=3,"18-19/1",
IF(#REF!=4,"18-19/2","Hata6")))),
IF(#REF!+BH475=2018,
IF(#REF!=1,"18-19/1",
IF(#REF!=2,"18-19/2",
IF(#REF!=3,"19-20/1",
IF(#REF!=4,"19-20/2","Hata7")))),
IF(#REF!+BH475=2019,
IF(#REF!=1,"19-20/1",
IF(#REF!=2,"19-20/2",
IF(#REF!=3,"20-21/1",
IF(#REF!=4,"20-21/2","Hata8")))),
IF(#REF!+BH475=2020,
IF(#REF!=1,"20-21/1",
IF(#REF!=2,"20-21/2",
IF(#REF!=3,"21-22/1",
IF(#REF!=4,"21-22/2","Hata9")))),
IF(#REF!+BH475=2021,
IF(#REF!=1,"21-22/1",
IF(#REF!=2,"21-22/2",
IF(#REF!=3,"22-23/1",
IF(#REF!=4,"22-23/2","Hata10")))),
IF(#REF!+BH475=2022,
IF(#REF!=1,"22-23/1",
IF(#REF!=2,"22-23/2",
IF(#REF!=3,"23-24/1",
IF(#REF!=4,"23-24/2","Hata11")))),
IF(#REF!+BH475=2023,
IF(#REF!=1,"23-24/1",
IF(#REF!=2,"23-24/2",
IF(#REF!=3,"24-25/1",
IF(#REF!=4,"24-25/2","Hata12")))),
)))))))))))),
IF(AZ475="T",
IF(#REF!+BH475=2012,
IF(#REF!=1,"12-13/1",
IF(#REF!=2,"12-13/2",
IF(#REF!=3,"12-13/3",
IF(#REF!=4,"13-14/1",
IF(#REF!=5,"13-14/2",
IF(#REF!=6,"13-14/3","Hata1")))))),
IF(#REF!+BH475=2013,
IF(#REF!=1,"13-14/1",
IF(#REF!=2,"13-14/2",
IF(#REF!=3,"13-14/3",
IF(#REF!=4,"14-15/1",
IF(#REF!=5,"14-15/2",
IF(#REF!=6,"14-15/3","Hata2")))))),
IF(#REF!+BH475=2014,
IF(#REF!=1,"14-15/1",
IF(#REF!=2,"14-15/2",
IF(#REF!=3,"14-15/3",
IF(#REF!=4,"15-16/1",
IF(#REF!=5,"15-16/2",
IF(#REF!=6,"15-16/3","Hata3")))))),
IF(AND(#REF!+#REF!&gt;2014,#REF!+#REF!&lt;2015,BH475=1),
IF(#REF!=0.1,"14-15/0.1",
IF(#REF!=0.2,"14-15/0.2",
IF(#REF!=0.3,"14-15/0.3","Hata4"))),
IF(#REF!+BH475=2015,
IF(#REF!=1,"15-16/1",
IF(#REF!=2,"15-16/2",
IF(#REF!=3,"15-16/3",
IF(#REF!=4,"16-17/1",
IF(#REF!=5,"16-17/2",
IF(#REF!=6,"16-17/3","Hata5")))))),
IF(#REF!+BH475=2016,
IF(#REF!=1,"16-17/1",
IF(#REF!=2,"16-17/2",
IF(#REF!=3,"16-17/3",
IF(#REF!=4,"17-18/1",
IF(#REF!=5,"17-18/2",
IF(#REF!=6,"17-18/3","Hata6")))))),
IF(#REF!+BH475=2017,
IF(#REF!=1,"17-18/1",
IF(#REF!=2,"17-18/2",
IF(#REF!=3,"17-18/3",
IF(#REF!=4,"18-19/1",
IF(#REF!=5,"18-19/2",
IF(#REF!=6,"18-19/3","Hata7")))))),
IF(#REF!+BH475=2018,
IF(#REF!=1,"18-19/1",
IF(#REF!=2,"18-19/2",
IF(#REF!=3,"18-19/3",
IF(#REF!=4,"19-20/1",
IF(#REF!=5," 19-20/2",
IF(#REF!=6,"19-20/3","Hata8")))))),
IF(#REF!+BH475=2019,
IF(#REF!=1,"19-20/1",
IF(#REF!=2,"19-20/2",
IF(#REF!=3,"19-20/3",
IF(#REF!=4,"20-21/1",
IF(#REF!=5,"20-21/2",
IF(#REF!=6,"20-21/3","Hata9")))))),
IF(#REF!+BH475=2020,
IF(#REF!=1,"20-21/1",
IF(#REF!=2,"20-21/2",
IF(#REF!=3,"20-21/3",
IF(#REF!=4,"21-22/1",
IF(#REF!=5,"21-22/2",
IF(#REF!=6,"21-22/3","Hata10")))))),
IF(#REF!+BH475=2021,
IF(#REF!=1,"21-22/1",
IF(#REF!=2,"21-22/2",
IF(#REF!=3,"21-22/3",
IF(#REF!=4,"22-23/1",
IF(#REF!=5,"22-23/2",
IF(#REF!=6,"22-23/3","Hata11")))))),
IF(#REF!+BH475=2022,
IF(#REF!=1,"22-23/1",
IF(#REF!=2,"22-23/2",
IF(#REF!=3,"22-23/3",
IF(#REF!=4,"23-24/1",
IF(#REF!=5,"23-24/2",
IF(#REF!=6,"23-24/3","Hata12")))))),
IF(#REF!+BH475=2023,
IF(#REF!=1,"23-24/1",
IF(#REF!=2,"23-24/2",
IF(#REF!=3,"23-24/3",
IF(#REF!=4,"24-25/1",
IF(#REF!=5,"24-25/2",
IF(#REF!=6,"24-25/3","Hata13")))))),
))))))))))))))
)</f>
        <v>#REF!</v>
      </c>
      <c r="G475" s="4"/>
      <c r="H475" s="2" t="s">
        <v>163</v>
      </c>
      <c r="I475" s="2">
        <v>54681</v>
      </c>
      <c r="J475" s="2" t="s">
        <v>62</v>
      </c>
      <c r="O475" s="2" t="s">
        <v>287</v>
      </c>
      <c r="P475" s="2" t="s">
        <v>287</v>
      </c>
      <c r="Q475" s="5">
        <v>4</v>
      </c>
      <c r="R475" s="2">
        <f>VLOOKUP($Q475,[1]sistem!$I$3:$L$10,2,FALSE)</f>
        <v>0</v>
      </c>
      <c r="S475" s="2">
        <f>VLOOKUP($Q475,[1]sistem!$I$3:$L$10,3,FALSE)</f>
        <v>1</v>
      </c>
      <c r="T475" s="2">
        <f>VLOOKUP($Q475,[1]sistem!$I$3:$L$10,4,FALSE)</f>
        <v>1</v>
      </c>
      <c r="U475" s="2" t="e">
        <f>VLOOKUP($AZ475,[1]sistem!$I$13:$L$14,2,FALSE)*#REF!</f>
        <v>#REF!</v>
      </c>
      <c r="V475" s="2" t="e">
        <f>VLOOKUP($AZ475,[1]sistem!$I$13:$L$14,3,FALSE)*#REF!</f>
        <v>#REF!</v>
      </c>
      <c r="W475" s="2" t="e">
        <f>VLOOKUP($AZ475,[1]sistem!$I$13:$L$14,4,FALSE)*#REF!</f>
        <v>#REF!</v>
      </c>
      <c r="X475" s="2" t="e">
        <f t="shared" si="145"/>
        <v>#REF!</v>
      </c>
      <c r="Y475" s="2" t="e">
        <f t="shared" si="146"/>
        <v>#REF!</v>
      </c>
      <c r="Z475" s="2" t="e">
        <f t="shared" si="147"/>
        <v>#REF!</v>
      </c>
      <c r="AA475" s="2" t="e">
        <f t="shared" si="148"/>
        <v>#REF!</v>
      </c>
      <c r="AB475" s="2">
        <f>VLOOKUP(AZ475,[1]sistem!$I$18:$J$19,2,FALSE)</f>
        <v>14</v>
      </c>
      <c r="AC475" s="2">
        <v>0.25</v>
      </c>
      <c r="AD475" s="2">
        <f>VLOOKUP($Q475,[1]sistem!$I$3:$M$10,5,FALSE)</f>
        <v>1</v>
      </c>
      <c r="AG475" s="2" t="e">
        <f>(#REF!+#REF!)*AB475</f>
        <v>#REF!</v>
      </c>
      <c r="AH475" s="2">
        <f>VLOOKUP($Q475,[1]sistem!$I$3:$N$10,6,FALSE)</f>
        <v>2</v>
      </c>
      <c r="AI475" s="2">
        <v>2</v>
      </c>
      <c r="AJ475" s="2">
        <f t="shared" si="149"/>
        <v>4</v>
      </c>
      <c r="AK475" s="2">
        <f>VLOOKUP($AZ475,[1]sistem!$I$18:$K$19,3,FALSE)</f>
        <v>14</v>
      </c>
      <c r="AL475" s="2" t="e">
        <f>AK475*#REF!</f>
        <v>#REF!</v>
      </c>
      <c r="AM475" s="2" t="e">
        <f t="shared" si="150"/>
        <v>#REF!</v>
      </c>
      <c r="AN475" s="2">
        <f t="shared" si="159"/>
        <v>25</v>
      </c>
      <c r="AO475" s="2" t="e">
        <f t="shared" si="151"/>
        <v>#REF!</v>
      </c>
      <c r="AP475" s="2" t="e">
        <f>ROUND(AO475-#REF!,0)</f>
        <v>#REF!</v>
      </c>
      <c r="AQ475" s="2">
        <f>IF(AZ475="s",IF(Q475=0,0,
IF(Q475=1,#REF!*4*4,
IF(Q475=2,0,
IF(Q475=3,#REF!*4*2,
IF(Q475=4,0,
IF(Q475=5,0,
IF(Q475=6,0,
IF(Q475=7,0)))))))),
IF(AZ475="t",
IF(Q475=0,0,
IF(Q475=1,#REF!*4*4*0.8,
IF(Q475=2,0,
IF(Q475=3,#REF!*4*2*0.8,
IF(Q475=4,0,
IF(Q475=5,0,
IF(Q475=6,0,
IF(Q475=7,0))))))))))</f>
        <v>0</v>
      </c>
      <c r="AR475" s="2" t="e">
        <f>IF(AZ475="s",
IF(Q475=0,0,
IF(Q475=1,0,
IF(Q475=2,#REF!*4*2,
IF(Q475=3,#REF!*4,
IF(Q475=4,#REF!*4,
IF(Q475=5,0,
IF(Q475=6,0,
IF(Q475=7,#REF!*4)))))))),
IF(AZ475="t",
IF(Q475=0,0,
IF(Q475=1,0,
IF(Q475=2,#REF!*4*2*0.8,
IF(Q475=3,#REF!*4*0.8,
IF(Q475=4,#REF!*4*0.8,
IF(Q475=5,0,
IF(Q475=6,0,
IF(Q475=7,#REF!*4))))))))))</f>
        <v>#REF!</v>
      </c>
      <c r="AS475" s="2" t="e">
        <f>IF(AZ475="s",
IF(Q475=0,0,
IF(Q475=1,#REF!*2,
IF(Q475=2,#REF!*2,
IF(Q475=3,#REF!*2,
IF(Q475=4,#REF!*2,
IF(Q475=5,#REF!*2,
IF(Q475=6,#REF!*2,
IF(Q475=7,#REF!*2)))))))),
IF(AZ475="t",
IF(Q475=0,#REF!*2*0.8,
IF(Q475=1,#REF!*2*0.8,
IF(Q475=2,#REF!*2*0.8,
IF(Q475=3,#REF!*2*0.8,
IF(Q475=4,#REF!*2*0.8,
IF(Q475=5,#REF!*2*0.8,
IF(Q475=6,#REF!*1*0.8,
IF(Q475=7,#REF!*2))))))))))</f>
        <v>#REF!</v>
      </c>
      <c r="AT475" s="2" t="e">
        <f t="shared" si="152"/>
        <v>#REF!</v>
      </c>
      <c r="AU475" s="2" t="e">
        <f>IF(AZ475="s",
IF(Q475=0,0,
IF(Q475=1,(14-2)*(#REF!+#REF!)/4*4,
IF(Q475=2,(14-2)*(#REF!+#REF!)/4*2,
IF(Q475=3,(14-2)*(#REF!+#REF!)/4*3,
IF(Q475=4,(14-2)*(#REF!+#REF!)/4,
IF(Q475=5,(14-2)*#REF!/4,
IF(Q475=6,0,
IF(Q475=7,(14)*#REF!)))))))),
IF(AZ475="t",
IF(Q475=0,0,
IF(Q475=1,(11-2)*(#REF!+#REF!)/4*4,
IF(Q475=2,(11-2)*(#REF!+#REF!)/4*2,
IF(Q475=3,(11-2)*(#REF!+#REF!)/4*3,
IF(Q475=4,(11-2)*(#REF!+#REF!)/4,
IF(Q475=5,(11-2)*#REF!/4,
IF(Q475=6,0,
IF(Q475=7,(11)*#REF!))))))))))</f>
        <v>#REF!</v>
      </c>
      <c r="AV475" s="2" t="e">
        <f t="shared" si="153"/>
        <v>#REF!</v>
      </c>
      <c r="AW475" s="2">
        <f t="shared" si="154"/>
        <v>8</v>
      </c>
      <c r="AX475" s="2">
        <f t="shared" si="155"/>
        <v>4</v>
      </c>
      <c r="AY475" s="2" t="e">
        <f t="shared" si="156"/>
        <v>#REF!</v>
      </c>
      <c r="AZ475" s="2" t="s">
        <v>63</v>
      </c>
      <c r="BA475" s="2" t="e">
        <f>IF(BG475="A",0,IF(AZ475="s",14*#REF!,IF(AZ475="T",11*#REF!,"HATA")))</f>
        <v>#REF!</v>
      </c>
      <c r="BB475" s="2" t="e">
        <f t="shared" si="157"/>
        <v>#REF!</v>
      </c>
      <c r="BC475" s="2" t="e">
        <f t="shared" si="158"/>
        <v>#REF!</v>
      </c>
      <c r="BD475" s="2" t="s">
        <v>83</v>
      </c>
      <c r="BE475" s="2" t="e">
        <f>#REF!-BC475</f>
        <v>#REF!</v>
      </c>
      <c r="BF475" s="2">
        <v>0</v>
      </c>
      <c r="BH475" s="2">
        <v>0</v>
      </c>
      <c r="BJ475" s="2">
        <v>4</v>
      </c>
      <c r="BL475" s="7" t="e">
        <f>#REF!*14</f>
        <v>#REF!</v>
      </c>
      <c r="BM475" s="9"/>
      <c r="BN475" s="8"/>
      <c r="BO475" s="13"/>
      <c r="BP475" s="13"/>
      <c r="BQ475" s="13"/>
      <c r="BR475" s="13"/>
      <c r="BS475" s="13"/>
      <c r="BT475" s="10"/>
      <c r="BU475" s="11"/>
      <c r="BV475" s="12"/>
      <c r="CC475" s="41"/>
      <c r="CD475" s="41"/>
      <c r="CE475" s="41"/>
      <c r="CF475" s="42"/>
      <c r="CG475" s="42"/>
      <c r="CH475" s="42"/>
      <c r="CI475" s="42"/>
      <c r="CJ475" s="42"/>
      <c r="CK475" s="42"/>
    </row>
    <row r="476" spans="1:89" hidden="1" x14ac:dyDescent="0.25">
      <c r="A476" s="2" t="s">
        <v>276</v>
      </c>
      <c r="B476" s="2" t="s">
        <v>277</v>
      </c>
      <c r="C476" s="2" t="s">
        <v>277</v>
      </c>
      <c r="D476" s="4" t="s">
        <v>60</v>
      </c>
      <c r="E476" s="4" t="s">
        <v>60</v>
      </c>
      <c r="F476" s="5" t="e">
        <f>IF(AZ476="S",
IF(#REF!+BH476=2012,
IF(#REF!=1,"12-13/1",
IF(#REF!=2,"12-13/2",
IF(#REF!=3,"13-14/1",
IF(#REF!=4,"13-14/2","Hata1")))),
IF(#REF!+BH476=2013,
IF(#REF!=1,"13-14/1",
IF(#REF!=2,"13-14/2",
IF(#REF!=3,"14-15/1",
IF(#REF!=4,"14-15/2","Hata2")))),
IF(#REF!+BH476=2014,
IF(#REF!=1,"14-15/1",
IF(#REF!=2,"14-15/2",
IF(#REF!=3,"15-16/1",
IF(#REF!=4,"15-16/2","Hata3")))),
IF(#REF!+BH476=2015,
IF(#REF!=1,"15-16/1",
IF(#REF!=2,"15-16/2",
IF(#REF!=3,"16-17/1",
IF(#REF!=4,"16-17/2","Hata4")))),
IF(#REF!+BH476=2016,
IF(#REF!=1,"16-17/1",
IF(#REF!=2,"16-17/2",
IF(#REF!=3,"17-18/1",
IF(#REF!=4,"17-18/2","Hata5")))),
IF(#REF!+BH476=2017,
IF(#REF!=1,"17-18/1",
IF(#REF!=2,"17-18/2",
IF(#REF!=3,"18-19/1",
IF(#REF!=4,"18-19/2","Hata6")))),
IF(#REF!+BH476=2018,
IF(#REF!=1,"18-19/1",
IF(#REF!=2,"18-19/2",
IF(#REF!=3,"19-20/1",
IF(#REF!=4,"19-20/2","Hata7")))),
IF(#REF!+BH476=2019,
IF(#REF!=1,"19-20/1",
IF(#REF!=2,"19-20/2",
IF(#REF!=3,"20-21/1",
IF(#REF!=4,"20-21/2","Hata8")))),
IF(#REF!+BH476=2020,
IF(#REF!=1,"20-21/1",
IF(#REF!=2,"20-21/2",
IF(#REF!=3,"21-22/1",
IF(#REF!=4,"21-22/2","Hata9")))),
IF(#REF!+BH476=2021,
IF(#REF!=1,"21-22/1",
IF(#REF!=2,"21-22/2",
IF(#REF!=3,"22-23/1",
IF(#REF!=4,"22-23/2","Hata10")))),
IF(#REF!+BH476=2022,
IF(#REF!=1,"22-23/1",
IF(#REF!=2,"22-23/2",
IF(#REF!=3,"23-24/1",
IF(#REF!=4,"23-24/2","Hata11")))),
IF(#REF!+BH476=2023,
IF(#REF!=1,"23-24/1",
IF(#REF!=2,"23-24/2",
IF(#REF!=3,"24-25/1",
IF(#REF!=4,"24-25/2","Hata12")))),
)))))))))))),
IF(AZ476="T",
IF(#REF!+BH476=2012,
IF(#REF!=1,"12-13/1",
IF(#REF!=2,"12-13/2",
IF(#REF!=3,"12-13/3",
IF(#REF!=4,"13-14/1",
IF(#REF!=5,"13-14/2",
IF(#REF!=6,"13-14/3","Hata1")))))),
IF(#REF!+BH476=2013,
IF(#REF!=1,"13-14/1",
IF(#REF!=2,"13-14/2",
IF(#REF!=3,"13-14/3",
IF(#REF!=4,"14-15/1",
IF(#REF!=5,"14-15/2",
IF(#REF!=6,"14-15/3","Hata2")))))),
IF(#REF!+BH476=2014,
IF(#REF!=1,"14-15/1",
IF(#REF!=2,"14-15/2",
IF(#REF!=3,"14-15/3",
IF(#REF!=4,"15-16/1",
IF(#REF!=5,"15-16/2",
IF(#REF!=6,"15-16/3","Hata3")))))),
IF(AND(#REF!+#REF!&gt;2014,#REF!+#REF!&lt;2015,BH476=1),
IF(#REF!=0.1,"14-15/0.1",
IF(#REF!=0.2,"14-15/0.2",
IF(#REF!=0.3,"14-15/0.3","Hata4"))),
IF(#REF!+BH476=2015,
IF(#REF!=1,"15-16/1",
IF(#REF!=2,"15-16/2",
IF(#REF!=3,"15-16/3",
IF(#REF!=4,"16-17/1",
IF(#REF!=5,"16-17/2",
IF(#REF!=6,"16-17/3","Hata5")))))),
IF(#REF!+BH476=2016,
IF(#REF!=1,"16-17/1",
IF(#REF!=2,"16-17/2",
IF(#REF!=3,"16-17/3",
IF(#REF!=4,"17-18/1",
IF(#REF!=5,"17-18/2",
IF(#REF!=6,"17-18/3","Hata6")))))),
IF(#REF!+BH476=2017,
IF(#REF!=1,"17-18/1",
IF(#REF!=2,"17-18/2",
IF(#REF!=3,"17-18/3",
IF(#REF!=4,"18-19/1",
IF(#REF!=5,"18-19/2",
IF(#REF!=6,"18-19/3","Hata7")))))),
IF(#REF!+BH476=2018,
IF(#REF!=1,"18-19/1",
IF(#REF!=2,"18-19/2",
IF(#REF!=3,"18-19/3",
IF(#REF!=4,"19-20/1",
IF(#REF!=5," 19-20/2",
IF(#REF!=6,"19-20/3","Hata8")))))),
IF(#REF!+BH476=2019,
IF(#REF!=1,"19-20/1",
IF(#REF!=2,"19-20/2",
IF(#REF!=3,"19-20/3",
IF(#REF!=4,"20-21/1",
IF(#REF!=5,"20-21/2",
IF(#REF!=6,"20-21/3","Hata9")))))),
IF(#REF!+BH476=2020,
IF(#REF!=1,"20-21/1",
IF(#REF!=2,"20-21/2",
IF(#REF!=3,"20-21/3",
IF(#REF!=4,"21-22/1",
IF(#REF!=5,"21-22/2",
IF(#REF!=6,"21-22/3","Hata10")))))),
IF(#REF!+BH476=2021,
IF(#REF!=1,"21-22/1",
IF(#REF!=2,"21-22/2",
IF(#REF!=3,"21-22/3",
IF(#REF!=4,"22-23/1",
IF(#REF!=5,"22-23/2",
IF(#REF!=6,"22-23/3","Hata11")))))),
IF(#REF!+BH476=2022,
IF(#REF!=1,"22-23/1",
IF(#REF!=2,"22-23/2",
IF(#REF!=3,"22-23/3",
IF(#REF!=4,"23-24/1",
IF(#REF!=5,"23-24/2",
IF(#REF!=6,"23-24/3","Hata12")))))),
IF(#REF!+BH476=2023,
IF(#REF!=1,"23-24/1",
IF(#REF!=2,"23-24/2",
IF(#REF!=3,"23-24/3",
IF(#REF!=4,"24-25/1",
IF(#REF!=5,"24-25/2",
IF(#REF!=6,"24-25/3","Hata13")))))),
))))))))))))))
)</f>
        <v>#REF!</v>
      </c>
      <c r="G476" s="4"/>
      <c r="H476" s="2" t="s">
        <v>163</v>
      </c>
      <c r="I476" s="2">
        <v>54681</v>
      </c>
      <c r="J476" s="2" t="s">
        <v>62</v>
      </c>
      <c r="O476" s="2" t="s">
        <v>278</v>
      </c>
      <c r="P476" s="2" t="s">
        <v>279</v>
      </c>
      <c r="Q476" s="5">
        <v>4</v>
      </c>
      <c r="R476" s="2">
        <f>VLOOKUP($Q476,[1]sistem!$I$3:$L$10,2,FALSE)</f>
        <v>0</v>
      </c>
      <c r="S476" s="2">
        <f>VLOOKUP($Q476,[1]sistem!$I$3:$L$10,3,FALSE)</f>
        <v>1</v>
      </c>
      <c r="T476" s="2">
        <f>VLOOKUP($Q476,[1]sistem!$I$3:$L$10,4,FALSE)</f>
        <v>1</v>
      </c>
      <c r="U476" s="2" t="e">
        <f>VLOOKUP($AZ476,[1]sistem!$I$13:$L$14,2,FALSE)*#REF!</f>
        <v>#REF!</v>
      </c>
      <c r="V476" s="2" t="e">
        <f>VLOOKUP($AZ476,[1]sistem!$I$13:$L$14,3,FALSE)*#REF!</f>
        <v>#REF!</v>
      </c>
      <c r="W476" s="2" t="e">
        <f>VLOOKUP($AZ476,[1]sistem!$I$13:$L$14,4,FALSE)*#REF!</f>
        <v>#REF!</v>
      </c>
      <c r="X476" s="2" t="e">
        <f t="shared" si="145"/>
        <v>#REF!</v>
      </c>
      <c r="Y476" s="2" t="e">
        <f t="shared" si="146"/>
        <v>#REF!</v>
      </c>
      <c r="Z476" s="2" t="e">
        <f t="shared" si="147"/>
        <v>#REF!</v>
      </c>
      <c r="AA476" s="2" t="e">
        <f t="shared" si="148"/>
        <v>#REF!</v>
      </c>
      <c r="AB476" s="2">
        <f>VLOOKUP(AZ476,[1]sistem!$I$18:$J$19,2,FALSE)</f>
        <v>14</v>
      </c>
      <c r="AC476" s="2">
        <v>0.25</v>
      </c>
      <c r="AD476" s="2">
        <f>VLOOKUP($Q476,[1]sistem!$I$3:$M$10,5,FALSE)</f>
        <v>1</v>
      </c>
      <c r="AE476" s="2">
        <v>1</v>
      </c>
      <c r="AG476" s="2">
        <f>AE476*AK476</f>
        <v>14</v>
      </c>
      <c r="AH476" s="2">
        <f>VLOOKUP($Q476,[1]sistem!$I$3:$N$10,6,FALSE)</f>
        <v>2</v>
      </c>
      <c r="AI476" s="2">
        <v>2</v>
      </c>
      <c r="AJ476" s="2">
        <f t="shared" si="149"/>
        <v>4</v>
      </c>
      <c r="AK476" s="2">
        <f>VLOOKUP($AZ476,[1]sistem!$I$18:$K$19,3,FALSE)</f>
        <v>14</v>
      </c>
      <c r="AL476" s="2" t="e">
        <f>AK476*#REF!</f>
        <v>#REF!</v>
      </c>
      <c r="AM476" s="2" t="e">
        <f t="shared" si="150"/>
        <v>#REF!</v>
      </c>
      <c r="AN476" s="2">
        <f t="shared" si="159"/>
        <v>25</v>
      </c>
      <c r="AO476" s="2" t="e">
        <f t="shared" si="151"/>
        <v>#REF!</v>
      </c>
      <c r="AP476" s="2" t="e">
        <f>ROUND(AO476-#REF!,0)</f>
        <v>#REF!</v>
      </c>
      <c r="AQ476" s="2">
        <f>IF(AZ476="s",IF(Q476=0,0,
IF(Q476=1,#REF!*4*4,
IF(Q476=2,0,
IF(Q476=3,#REF!*4*2,
IF(Q476=4,0,
IF(Q476=5,0,
IF(Q476=6,0,
IF(Q476=7,0)))))))),
IF(AZ476="t",
IF(Q476=0,0,
IF(Q476=1,#REF!*4*4*0.8,
IF(Q476=2,0,
IF(Q476=3,#REF!*4*2*0.8,
IF(Q476=4,0,
IF(Q476=5,0,
IF(Q476=6,0,
IF(Q476=7,0))))))))))</f>
        <v>0</v>
      </c>
      <c r="AR476" s="2" t="e">
        <f>IF(AZ476="s",
IF(Q476=0,0,
IF(Q476=1,0,
IF(Q476=2,#REF!*4*2,
IF(Q476=3,#REF!*4,
IF(Q476=4,#REF!*4,
IF(Q476=5,0,
IF(Q476=6,0,
IF(Q476=7,#REF!*4)))))))),
IF(AZ476="t",
IF(Q476=0,0,
IF(Q476=1,0,
IF(Q476=2,#REF!*4*2*0.8,
IF(Q476=3,#REF!*4*0.8,
IF(Q476=4,#REF!*4*0.8,
IF(Q476=5,0,
IF(Q476=6,0,
IF(Q476=7,#REF!*4))))))))))</f>
        <v>#REF!</v>
      </c>
      <c r="AS476" s="2" t="e">
        <f>IF(AZ476="s",
IF(Q476=0,0,
IF(Q476=1,#REF!*2,
IF(Q476=2,#REF!*2,
IF(Q476=3,#REF!*2,
IF(Q476=4,#REF!*2,
IF(Q476=5,#REF!*2,
IF(Q476=6,#REF!*2,
IF(Q476=7,#REF!*2)))))))),
IF(AZ476="t",
IF(Q476=0,#REF!*2*0.8,
IF(Q476=1,#REF!*2*0.8,
IF(Q476=2,#REF!*2*0.8,
IF(Q476=3,#REF!*2*0.8,
IF(Q476=4,#REF!*2*0.8,
IF(Q476=5,#REF!*2*0.8,
IF(Q476=6,#REF!*1*0.8,
IF(Q476=7,#REF!*2))))))))))</f>
        <v>#REF!</v>
      </c>
      <c r="AT476" s="2" t="e">
        <f t="shared" si="152"/>
        <v>#REF!</v>
      </c>
      <c r="AU476" s="2" t="e">
        <f>IF(AZ476="s",
IF(Q476=0,0,
IF(Q476=1,(14-2)*(#REF!+#REF!)/4*4,
IF(Q476=2,(14-2)*(#REF!+#REF!)/4*2,
IF(Q476=3,(14-2)*(#REF!+#REF!)/4*3,
IF(Q476=4,(14-2)*(#REF!+#REF!)/4,
IF(Q476=5,(14-2)*#REF!/4,
IF(Q476=6,0,
IF(Q476=7,(14)*#REF!)))))))),
IF(AZ476="t",
IF(Q476=0,0,
IF(Q476=1,(11-2)*(#REF!+#REF!)/4*4,
IF(Q476=2,(11-2)*(#REF!+#REF!)/4*2,
IF(Q476=3,(11-2)*(#REF!+#REF!)/4*3,
IF(Q476=4,(11-2)*(#REF!+#REF!)/4,
IF(Q476=5,(11-2)*#REF!/4,
IF(Q476=6,0,
IF(Q476=7,(11)*#REF!))))))))))</f>
        <v>#REF!</v>
      </c>
      <c r="AV476" s="2" t="e">
        <f t="shared" si="153"/>
        <v>#REF!</v>
      </c>
      <c r="AW476" s="2">
        <f t="shared" si="154"/>
        <v>8</v>
      </c>
      <c r="AX476" s="2">
        <f t="shared" si="155"/>
        <v>4</v>
      </c>
      <c r="AY476" s="2" t="e">
        <f t="shared" si="156"/>
        <v>#REF!</v>
      </c>
      <c r="AZ476" s="2" t="s">
        <v>63</v>
      </c>
      <c r="BA476" s="2" t="e">
        <f>IF(BG476="A",0,IF(AZ476="s",14*#REF!,IF(AZ476="T",11*#REF!,"HATA")))</f>
        <v>#REF!</v>
      </c>
      <c r="BB476" s="2" t="e">
        <f t="shared" si="157"/>
        <v>#REF!</v>
      </c>
      <c r="BC476" s="2" t="e">
        <f t="shared" si="158"/>
        <v>#REF!</v>
      </c>
      <c r="BD476" s="2" t="s">
        <v>83</v>
      </c>
      <c r="BE476" s="2" t="e">
        <f>#REF!-BC476</f>
        <v>#REF!</v>
      </c>
      <c r="BF476" s="2">
        <v>0</v>
      </c>
      <c r="BH476" s="2">
        <v>0</v>
      </c>
      <c r="BJ476" s="2">
        <v>4</v>
      </c>
      <c r="BL476" s="7" t="e">
        <f>#REF!*14</f>
        <v>#REF!</v>
      </c>
      <c r="BM476" s="9"/>
      <c r="BN476" s="8"/>
      <c r="BO476" s="13"/>
      <c r="BP476" s="13"/>
      <c r="BQ476" s="13"/>
      <c r="BR476" s="13"/>
      <c r="BS476" s="13"/>
      <c r="BT476" s="10"/>
      <c r="BU476" s="11"/>
      <c r="BV476" s="12"/>
      <c r="CC476" s="41"/>
      <c r="CD476" s="41"/>
      <c r="CE476" s="41"/>
      <c r="CF476" s="42"/>
      <c r="CG476" s="42"/>
      <c r="CH476" s="42"/>
      <c r="CI476" s="42"/>
      <c r="CJ476" s="42"/>
      <c r="CK476" s="42"/>
    </row>
    <row r="477" spans="1:89" hidden="1" x14ac:dyDescent="0.25">
      <c r="A477" s="2" t="s">
        <v>268</v>
      </c>
      <c r="B477" s="2" t="s">
        <v>269</v>
      </c>
      <c r="C477" s="2" t="s">
        <v>269</v>
      </c>
      <c r="D477" s="4" t="s">
        <v>60</v>
      </c>
      <c r="E477" s="4" t="s">
        <v>60</v>
      </c>
      <c r="F477" s="5" t="e">
        <f>IF(AZ477="S",
IF(#REF!+BH477=2012,
IF(#REF!=1,"12-13/1",
IF(#REF!=2,"12-13/2",
IF(#REF!=3,"13-14/1",
IF(#REF!=4,"13-14/2","Hata1")))),
IF(#REF!+BH477=2013,
IF(#REF!=1,"13-14/1",
IF(#REF!=2,"13-14/2",
IF(#REF!=3,"14-15/1",
IF(#REF!=4,"14-15/2","Hata2")))),
IF(#REF!+BH477=2014,
IF(#REF!=1,"14-15/1",
IF(#REF!=2,"14-15/2",
IF(#REF!=3,"15-16/1",
IF(#REF!=4,"15-16/2","Hata3")))),
IF(#REF!+BH477=2015,
IF(#REF!=1,"15-16/1",
IF(#REF!=2,"15-16/2",
IF(#REF!=3,"16-17/1",
IF(#REF!=4,"16-17/2","Hata4")))),
IF(#REF!+BH477=2016,
IF(#REF!=1,"16-17/1",
IF(#REF!=2,"16-17/2",
IF(#REF!=3,"17-18/1",
IF(#REF!=4,"17-18/2","Hata5")))),
IF(#REF!+BH477=2017,
IF(#REF!=1,"17-18/1",
IF(#REF!=2,"17-18/2",
IF(#REF!=3,"18-19/1",
IF(#REF!=4,"18-19/2","Hata6")))),
IF(#REF!+BH477=2018,
IF(#REF!=1,"18-19/1",
IF(#REF!=2,"18-19/2",
IF(#REF!=3,"19-20/1",
IF(#REF!=4,"19-20/2","Hata7")))),
IF(#REF!+BH477=2019,
IF(#REF!=1,"19-20/1",
IF(#REF!=2,"19-20/2",
IF(#REF!=3,"20-21/1",
IF(#REF!=4,"20-21/2","Hata8")))),
IF(#REF!+BH477=2020,
IF(#REF!=1,"20-21/1",
IF(#REF!=2,"20-21/2",
IF(#REF!=3,"21-22/1",
IF(#REF!=4,"21-22/2","Hata9")))),
IF(#REF!+BH477=2021,
IF(#REF!=1,"21-22/1",
IF(#REF!=2,"21-22/2",
IF(#REF!=3,"22-23/1",
IF(#REF!=4,"22-23/2","Hata10")))),
IF(#REF!+BH477=2022,
IF(#REF!=1,"22-23/1",
IF(#REF!=2,"22-23/2",
IF(#REF!=3,"23-24/1",
IF(#REF!=4,"23-24/2","Hata11")))),
IF(#REF!+BH477=2023,
IF(#REF!=1,"23-24/1",
IF(#REF!=2,"23-24/2",
IF(#REF!=3,"24-25/1",
IF(#REF!=4,"24-25/2","Hata12")))),
)))))))))))),
IF(AZ477="T",
IF(#REF!+BH477=2012,
IF(#REF!=1,"12-13/1",
IF(#REF!=2,"12-13/2",
IF(#REF!=3,"12-13/3",
IF(#REF!=4,"13-14/1",
IF(#REF!=5,"13-14/2",
IF(#REF!=6,"13-14/3","Hata1")))))),
IF(#REF!+BH477=2013,
IF(#REF!=1,"13-14/1",
IF(#REF!=2,"13-14/2",
IF(#REF!=3,"13-14/3",
IF(#REF!=4,"14-15/1",
IF(#REF!=5,"14-15/2",
IF(#REF!=6,"14-15/3","Hata2")))))),
IF(#REF!+BH477=2014,
IF(#REF!=1,"14-15/1",
IF(#REF!=2,"14-15/2",
IF(#REF!=3,"14-15/3",
IF(#REF!=4,"15-16/1",
IF(#REF!=5,"15-16/2",
IF(#REF!=6,"15-16/3","Hata3")))))),
IF(AND(#REF!+#REF!&gt;2014,#REF!+#REF!&lt;2015,BH477=1),
IF(#REF!=0.1,"14-15/0.1",
IF(#REF!=0.2,"14-15/0.2",
IF(#REF!=0.3,"14-15/0.3","Hata4"))),
IF(#REF!+BH477=2015,
IF(#REF!=1,"15-16/1",
IF(#REF!=2,"15-16/2",
IF(#REF!=3,"15-16/3",
IF(#REF!=4,"16-17/1",
IF(#REF!=5,"16-17/2",
IF(#REF!=6,"16-17/3","Hata5")))))),
IF(#REF!+BH477=2016,
IF(#REF!=1,"16-17/1",
IF(#REF!=2,"16-17/2",
IF(#REF!=3,"16-17/3",
IF(#REF!=4,"17-18/1",
IF(#REF!=5,"17-18/2",
IF(#REF!=6,"17-18/3","Hata6")))))),
IF(#REF!+BH477=2017,
IF(#REF!=1,"17-18/1",
IF(#REF!=2,"17-18/2",
IF(#REF!=3,"17-18/3",
IF(#REF!=4,"18-19/1",
IF(#REF!=5,"18-19/2",
IF(#REF!=6,"18-19/3","Hata7")))))),
IF(#REF!+BH477=2018,
IF(#REF!=1,"18-19/1",
IF(#REF!=2,"18-19/2",
IF(#REF!=3,"18-19/3",
IF(#REF!=4,"19-20/1",
IF(#REF!=5," 19-20/2",
IF(#REF!=6,"19-20/3","Hata8")))))),
IF(#REF!+BH477=2019,
IF(#REF!=1,"19-20/1",
IF(#REF!=2,"19-20/2",
IF(#REF!=3,"19-20/3",
IF(#REF!=4,"20-21/1",
IF(#REF!=5,"20-21/2",
IF(#REF!=6,"20-21/3","Hata9")))))),
IF(#REF!+BH477=2020,
IF(#REF!=1,"20-21/1",
IF(#REF!=2,"20-21/2",
IF(#REF!=3,"20-21/3",
IF(#REF!=4,"21-22/1",
IF(#REF!=5,"21-22/2",
IF(#REF!=6,"21-22/3","Hata10")))))),
IF(#REF!+BH477=2021,
IF(#REF!=1,"21-22/1",
IF(#REF!=2,"21-22/2",
IF(#REF!=3,"21-22/3",
IF(#REF!=4,"22-23/1",
IF(#REF!=5,"22-23/2",
IF(#REF!=6,"22-23/3","Hata11")))))),
IF(#REF!+BH477=2022,
IF(#REF!=1,"22-23/1",
IF(#REF!=2,"22-23/2",
IF(#REF!=3,"22-23/3",
IF(#REF!=4,"23-24/1",
IF(#REF!=5,"23-24/2",
IF(#REF!=6,"23-24/3","Hata12")))))),
IF(#REF!+BH477=2023,
IF(#REF!=1,"23-24/1",
IF(#REF!=2,"23-24/2",
IF(#REF!=3,"23-24/3",
IF(#REF!=4,"24-25/1",
IF(#REF!=5,"24-25/2",
IF(#REF!=6,"24-25/3","Hata13")))))),
))))))))))))))
)</f>
        <v>#REF!</v>
      </c>
      <c r="G477" s="4"/>
      <c r="H477" s="2" t="s">
        <v>258</v>
      </c>
      <c r="I477" s="2">
        <v>206107</v>
      </c>
      <c r="J477" s="2" t="s">
        <v>259</v>
      </c>
      <c r="Q477" s="5">
        <v>4</v>
      </c>
      <c r="R477" s="2">
        <f>VLOOKUP($Q477,[1]sistem!$I$3:$L$10,2,FALSE)</f>
        <v>0</v>
      </c>
      <c r="S477" s="2">
        <f>VLOOKUP($Q477,[1]sistem!$I$3:$L$10,3,FALSE)</f>
        <v>1</v>
      </c>
      <c r="T477" s="2">
        <f>VLOOKUP($Q477,[1]sistem!$I$3:$L$10,4,FALSE)</f>
        <v>1</v>
      </c>
      <c r="U477" s="2" t="e">
        <f>VLOOKUP($AZ477,[1]sistem!$I$13:$L$14,2,FALSE)*#REF!</f>
        <v>#REF!</v>
      </c>
      <c r="V477" s="2" t="e">
        <f>VLOOKUP($AZ477,[1]sistem!$I$13:$L$14,3,FALSE)*#REF!</f>
        <v>#REF!</v>
      </c>
      <c r="W477" s="2" t="e">
        <f>VLOOKUP($AZ477,[1]sistem!$I$13:$L$14,4,FALSE)*#REF!</f>
        <v>#REF!</v>
      </c>
      <c r="X477" s="2" t="e">
        <f t="shared" si="145"/>
        <v>#REF!</v>
      </c>
      <c r="Y477" s="2" t="e">
        <f t="shared" si="146"/>
        <v>#REF!</v>
      </c>
      <c r="Z477" s="2" t="e">
        <f t="shared" si="147"/>
        <v>#REF!</v>
      </c>
      <c r="AA477" s="2" t="e">
        <f t="shared" si="148"/>
        <v>#REF!</v>
      </c>
      <c r="AB477" s="2">
        <f>VLOOKUP(AZ477,[1]sistem!$I$18:$J$19,2,FALSE)</f>
        <v>14</v>
      </c>
      <c r="AC477" s="2">
        <v>0.25</v>
      </c>
      <c r="AD477" s="2">
        <f>VLOOKUP($Q477,[1]sistem!$I$3:$M$10,5,FALSE)</f>
        <v>1</v>
      </c>
      <c r="AG477" s="2" t="e">
        <f>(#REF!+#REF!)*AB477</f>
        <v>#REF!</v>
      </c>
      <c r="AH477" s="2">
        <f>VLOOKUP($Q477,[1]sistem!$I$3:$N$10,6,FALSE)</f>
        <v>2</v>
      </c>
      <c r="AI477" s="2">
        <v>2</v>
      </c>
      <c r="AJ477" s="2">
        <f t="shared" si="149"/>
        <v>4</v>
      </c>
      <c r="AK477" s="2">
        <f>VLOOKUP($AZ477,[1]sistem!$I$18:$K$19,3,FALSE)</f>
        <v>14</v>
      </c>
      <c r="AL477" s="2" t="e">
        <f>AK477*#REF!</f>
        <v>#REF!</v>
      </c>
      <c r="AM477" s="2" t="e">
        <f t="shared" si="150"/>
        <v>#REF!</v>
      </c>
      <c r="AN477" s="2">
        <f t="shared" si="159"/>
        <v>25</v>
      </c>
      <c r="AO477" s="2" t="e">
        <f t="shared" si="151"/>
        <v>#REF!</v>
      </c>
      <c r="AP477" s="2" t="e">
        <f>ROUND(AO477-#REF!,0)</f>
        <v>#REF!</v>
      </c>
      <c r="AQ477" s="2">
        <f>IF(AZ477="s",IF(Q477=0,0,
IF(Q477=1,#REF!*4*4,
IF(Q477=2,0,
IF(Q477=3,#REF!*4*2,
IF(Q477=4,0,
IF(Q477=5,0,
IF(Q477=6,0,
IF(Q477=7,0)))))))),
IF(AZ477="t",
IF(Q477=0,0,
IF(Q477=1,#REF!*4*4*0.8,
IF(Q477=2,0,
IF(Q477=3,#REF!*4*2*0.8,
IF(Q477=4,0,
IF(Q477=5,0,
IF(Q477=6,0,
IF(Q477=7,0))))))))))</f>
        <v>0</v>
      </c>
      <c r="AR477" s="2" t="e">
        <f>IF(AZ477="s",
IF(Q477=0,0,
IF(Q477=1,0,
IF(Q477=2,#REF!*4*2,
IF(Q477=3,#REF!*4,
IF(Q477=4,#REF!*4,
IF(Q477=5,0,
IF(Q477=6,0,
IF(Q477=7,#REF!*4)))))))),
IF(AZ477="t",
IF(Q477=0,0,
IF(Q477=1,0,
IF(Q477=2,#REF!*4*2*0.8,
IF(Q477=3,#REF!*4*0.8,
IF(Q477=4,#REF!*4*0.8,
IF(Q477=5,0,
IF(Q477=6,0,
IF(Q477=7,#REF!*4))))))))))</f>
        <v>#REF!</v>
      </c>
      <c r="AS477" s="2" t="e">
        <f>IF(AZ477="s",
IF(Q477=0,0,
IF(Q477=1,#REF!*2,
IF(Q477=2,#REF!*2,
IF(Q477=3,#REF!*2,
IF(Q477=4,#REF!*2,
IF(Q477=5,#REF!*2,
IF(Q477=6,#REF!*2,
IF(Q477=7,#REF!*2)))))))),
IF(AZ477="t",
IF(Q477=0,#REF!*2*0.8,
IF(Q477=1,#REF!*2*0.8,
IF(Q477=2,#REF!*2*0.8,
IF(Q477=3,#REF!*2*0.8,
IF(Q477=4,#REF!*2*0.8,
IF(Q477=5,#REF!*2*0.8,
IF(Q477=6,#REF!*1*0.8,
IF(Q477=7,#REF!*2))))))))))</f>
        <v>#REF!</v>
      </c>
      <c r="AT477" s="2" t="e">
        <f t="shared" si="152"/>
        <v>#REF!</v>
      </c>
      <c r="AU477" s="2" t="e">
        <f>IF(AZ477="s",
IF(Q477=0,0,
IF(Q477=1,(14-2)*(#REF!+#REF!)/4*4,
IF(Q477=2,(14-2)*(#REF!+#REF!)/4*2,
IF(Q477=3,(14-2)*(#REF!+#REF!)/4*3,
IF(Q477=4,(14-2)*(#REF!+#REF!)/4,
IF(Q477=5,(14-2)*#REF!/4,
IF(Q477=6,0,
IF(Q477=7,(14)*#REF!)))))))),
IF(AZ477="t",
IF(Q477=0,0,
IF(Q477=1,(11-2)*(#REF!+#REF!)/4*4,
IF(Q477=2,(11-2)*(#REF!+#REF!)/4*2,
IF(Q477=3,(11-2)*(#REF!+#REF!)/4*3,
IF(Q477=4,(11-2)*(#REF!+#REF!)/4,
IF(Q477=5,(11-2)*#REF!/4,
IF(Q477=6,0,
IF(Q477=7,(11)*#REF!))))))))))</f>
        <v>#REF!</v>
      </c>
      <c r="AV477" s="2" t="e">
        <f t="shared" si="153"/>
        <v>#REF!</v>
      </c>
      <c r="AW477" s="2">
        <f t="shared" si="154"/>
        <v>8</v>
      </c>
      <c r="AX477" s="2">
        <f t="shared" si="155"/>
        <v>4</v>
      </c>
      <c r="AY477" s="2" t="e">
        <f t="shared" si="156"/>
        <v>#REF!</v>
      </c>
      <c r="AZ477" s="2" t="s">
        <v>63</v>
      </c>
      <c r="BA477" s="2" t="e">
        <f>IF(BG477="A",0,IF(AZ477="s",14*#REF!,IF(AZ477="T",11*#REF!,"HATA")))</f>
        <v>#REF!</v>
      </c>
      <c r="BB477" s="2" t="e">
        <f t="shared" si="157"/>
        <v>#REF!</v>
      </c>
      <c r="BC477" s="2" t="e">
        <f t="shared" si="158"/>
        <v>#REF!</v>
      </c>
      <c r="BD477" s="2" t="e">
        <f>IF(BC477-#REF!=0,"DOĞRU","YANLIŞ")</f>
        <v>#REF!</v>
      </c>
      <c r="BE477" s="2" t="e">
        <f>#REF!-BC477</f>
        <v>#REF!</v>
      </c>
      <c r="BF477" s="2">
        <v>0</v>
      </c>
      <c r="BH477" s="2">
        <v>0</v>
      </c>
      <c r="BJ477" s="2">
        <v>4</v>
      </c>
      <c r="BL477" s="7" t="e">
        <f>#REF!*14</f>
        <v>#REF!</v>
      </c>
      <c r="BM477" s="9"/>
      <c r="BN477" s="8"/>
      <c r="BO477" s="13"/>
      <c r="BP477" s="13"/>
      <c r="BQ477" s="13"/>
      <c r="BR477" s="13"/>
      <c r="BS477" s="13"/>
      <c r="BT477" s="10"/>
      <c r="BU477" s="11"/>
      <c r="BV477" s="12"/>
      <c r="CC477" s="41"/>
      <c r="CD477" s="41"/>
      <c r="CE477" s="41"/>
      <c r="CF477" s="42"/>
      <c r="CG477" s="42"/>
      <c r="CH477" s="42"/>
      <c r="CI477" s="42"/>
      <c r="CJ477" s="42"/>
      <c r="CK477" s="42"/>
    </row>
    <row r="478" spans="1:89" hidden="1" x14ac:dyDescent="0.25">
      <c r="A478" s="2" t="s">
        <v>245</v>
      </c>
      <c r="B478" s="2" t="s">
        <v>246</v>
      </c>
      <c r="C478" s="2" t="s">
        <v>246</v>
      </c>
      <c r="D478" s="4" t="s">
        <v>60</v>
      </c>
      <c r="E478" s="4" t="s">
        <v>60</v>
      </c>
      <c r="F478" s="5" t="e">
        <f>IF(AZ478="S",
IF(#REF!+BH478=2012,
IF(#REF!=1,"12-13/1",
IF(#REF!=2,"12-13/2",
IF(#REF!=3,"13-14/1",
IF(#REF!=4,"13-14/2","Hata1")))),
IF(#REF!+BH478=2013,
IF(#REF!=1,"13-14/1",
IF(#REF!=2,"13-14/2",
IF(#REF!=3,"14-15/1",
IF(#REF!=4,"14-15/2","Hata2")))),
IF(#REF!+BH478=2014,
IF(#REF!=1,"14-15/1",
IF(#REF!=2,"14-15/2",
IF(#REF!=3,"15-16/1",
IF(#REF!=4,"15-16/2","Hata3")))),
IF(#REF!+BH478=2015,
IF(#REF!=1,"15-16/1",
IF(#REF!=2,"15-16/2",
IF(#REF!=3,"16-17/1",
IF(#REF!=4,"16-17/2","Hata4")))),
IF(#REF!+BH478=2016,
IF(#REF!=1,"16-17/1",
IF(#REF!=2,"16-17/2",
IF(#REF!=3,"17-18/1",
IF(#REF!=4,"17-18/2","Hata5")))),
IF(#REF!+BH478=2017,
IF(#REF!=1,"17-18/1",
IF(#REF!=2,"17-18/2",
IF(#REF!=3,"18-19/1",
IF(#REF!=4,"18-19/2","Hata6")))),
IF(#REF!+BH478=2018,
IF(#REF!=1,"18-19/1",
IF(#REF!=2,"18-19/2",
IF(#REF!=3,"19-20/1",
IF(#REF!=4,"19-20/2","Hata7")))),
IF(#REF!+BH478=2019,
IF(#REF!=1,"19-20/1",
IF(#REF!=2,"19-20/2",
IF(#REF!=3,"20-21/1",
IF(#REF!=4,"20-21/2","Hata8")))),
IF(#REF!+BH478=2020,
IF(#REF!=1,"20-21/1",
IF(#REF!=2,"20-21/2",
IF(#REF!=3,"21-22/1",
IF(#REF!=4,"21-22/2","Hata9")))),
IF(#REF!+BH478=2021,
IF(#REF!=1,"21-22/1",
IF(#REF!=2,"21-22/2",
IF(#REF!=3,"22-23/1",
IF(#REF!=4,"22-23/2","Hata10")))),
IF(#REF!+BH478=2022,
IF(#REF!=1,"22-23/1",
IF(#REF!=2,"22-23/2",
IF(#REF!=3,"23-24/1",
IF(#REF!=4,"23-24/2","Hata11")))),
IF(#REF!+BH478=2023,
IF(#REF!=1,"23-24/1",
IF(#REF!=2,"23-24/2",
IF(#REF!=3,"24-25/1",
IF(#REF!=4,"24-25/2","Hata12")))),
)))))))))))),
IF(AZ478="T",
IF(#REF!+BH478=2012,
IF(#REF!=1,"12-13/1",
IF(#REF!=2,"12-13/2",
IF(#REF!=3,"12-13/3",
IF(#REF!=4,"13-14/1",
IF(#REF!=5,"13-14/2",
IF(#REF!=6,"13-14/3","Hata1")))))),
IF(#REF!+BH478=2013,
IF(#REF!=1,"13-14/1",
IF(#REF!=2,"13-14/2",
IF(#REF!=3,"13-14/3",
IF(#REF!=4,"14-15/1",
IF(#REF!=5,"14-15/2",
IF(#REF!=6,"14-15/3","Hata2")))))),
IF(#REF!+BH478=2014,
IF(#REF!=1,"14-15/1",
IF(#REF!=2,"14-15/2",
IF(#REF!=3,"14-15/3",
IF(#REF!=4,"15-16/1",
IF(#REF!=5,"15-16/2",
IF(#REF!=6,"15-16/3","Hata3")))))),
IF(AND(#REF!+#REF!&gt;2014,#REF!+#REF!&lt;2015,BH478=1),
IF(#REF!=0.1,"14-15/0.1",
IF(#REF!=0.2,"14-15/0.2",
IF(#REF!=0.3,"14-15/0.3","Hata4"))),
IF(#REF!+BH478=2015,
IF(#REF!=1,"15-16/1",
IF(#REF!=2,"15-16/2",
IF(#REF!=3,"15-16/3",
IF(#REF!=4,"16-17/1",
IF(#REF!=5,"16-17/2",
IF(#REF!=6,"16-17/3","Hata5")))))),
IF(#REF!+BH478=2016,
IF(#REF!=1,"16-17/1",
IF(#REF!=2,"16-17/2",
IF(#REF!=3,"16-17/3",
IF(#REF!=4,"17-18/1",
IF(#REF!=5,"17-18/2",
IF(#REF!=6,"17-18/3","Hata6")))))),
IF(#REF!+BH478=2017,
IF(#REF!=1,"17-18/1",
IF(#REF!=2,"17-18/2",
IF(#REF!=3,"17-18/3",
IF(#REF!=4,"18-19/1",
IF(#REF!=5,"18-19/2",
IF(#REF!=6,"18-19/3","Hata7")))))),
IF(#REF!+BH478=2018,
IF(#REF!=1,"18-19/1",
IF(#REF!=2,"18-19/2",
IF(#REF!=3,"18-19/3",
IF(#REF!=4,"19-20/1",
IF(#REF!=5," 19-20/2",
IF(#REF!=6,"19-20/3","Hata8")))))),
IF(#REF!+BH478=2019,
IF(#REF!=1,"19-20/1",
IF(#REF!=2,"19-20/2",
IF(#REF!=3,"19-20/3",
IF(#REF!=4,"20-21/1",
IF(#REF!=5,"20-21/2",
IF(#REF!=6,"20-21/3","Hata9")))))),
IF(#REF!+BH478=2020,
IF(#REF!=1,"20-21/1",
IF(#REF!=2,"20-21/2",
IF(#REF!=3,"20-21/3",
IF(#REF!=4,"21-22/1",
IF(#REF!=5,"21-22/2",
IF(#REF!=6,"21-22/3","Hata10")))))),
IF(#REF!+BH478=2021,
IF(#REF!=1,"21-22/1",
IF(#REF!=2,"21-22/2",
IF(#REF!=3,"21-22/3",
IF(#REF!=4,"22-23/1",
IF(#REF!=5,"22-23/2",
IF(#REF!=6,"22-23/3","Hata11")))))),
IF(#REF!+BH478=2022,
IF(#REF!=1,"22-23/1",
IF(#REF!=2,"22-23/2",
IF(#REF!=3,"22-23/3",
IF(#REF!=4,"23-24/1",
IF(#REF!=5,"23-24/2",
IF(#REF!=6,"23-24/3","Hata12")))))),
IF(#REF!+BH478=2023,
IF(#REF!=1,"23-24/1",
IF(#REF!=2,"23-24/2",
IF(#REF!=3,"23-24/3",
IF(#REF!=4,"24-25/1",
IF(#REF!=5,"24-25/2",
IF(#REF!=6,"24-25/3","Hata13")))))),
))))))))))))))
)</f>
        <v>#REF!</v>
      </c>
      <c r="G478" s="4"/>
      <c r="H478" s="2" t="s">
        <v>258</v>
      </c>
      <c r="I478" s="2">
        <v>206107</v>
      </c>
      <c r="J478" s="2" t="s">
        <v>259</v>
      </c>
      <c r="L478" s="2">
        <v>4358</v>
      </c>
      <c r="Q478" s="5">
        <v>0</v>
      </c>
      <c r="R478" s="2">
        <f>VLOOKUP($Q478,[1]sistem!$I$3:$L$10,2,FALSE)</f>
        <v>0</v>
      </c>
      <c r="S478" s="2">
        <f>VLOOKUP($Q478,[1]sistem!$I$3:$L$10,3,FALSE)</f>
        <v>0</v>
      </c>
      <c r="T478" s="2">
        <f>VLOOKUP($Q478,[1]sistem!$I$3:$L$10,4,FALSE)</f>
        <v>0</v>
      </c>
      <c r="U478" s="2" t="e">
        <f>VLOOKUP($AZ478,[1]sistem!$I$13:$L$14,2,FALSE)*#REF!</f>
        <v>#REF!</v>
      </c>
      <c r="V478" s="2" t="e">
        <f>VLOOKUP($AZ478,[1]sistem!$I$13:$L$14,3,FALSE)*#REF!</f>
        <v>#REF!</v>
      </c>
      <c r="W478" s="2" t="e">
        <f>VLOOKUP($AZ478,[1]sistem!$I$13:$L$14,4,FALSE)*#REF!</f>
        <v>#REF!</v>
      </c>
      <c r="X478" s="2" t="e">
        <f t="shared" si="145"/>
        <v>#REF!</v>
      </c>
      <c r="Y478" s="2" t="e">
        <f t="shared" si="146"/>
        <v>#REF!</v>
      </c>
      <c r="Z478" s="2" t="e">
        <f t="shared" si="147"/>
        <v>#REF!</v>
      </c>
      <c r="AA478" s="2" t="e">
        <f t="shared" si="148"/>
        <v>#REF!</v>
      </c>
      <c r="AB478" s="2">
        <f>VLOOKUP(AZ478,[1]sistem!$I$18:$J$19,2,FALSE)</f>
        <v>14</v>
      </c>
      <c r="AC478" s="2">
        <v>0.25</v>
      </c>
      <c r="AD478" s="2">
        <f>VLOOKUP($Q478,[1]sistem!$I$3:$M$10,5,FALSE)</f>
        <v>0</v>
      </c>
      <c r="AG478" s="2" t="e">
        <f>(#REF!+#REF!)*AB478</f>
        <v>#REF!</v>
      </c>
      <c r="AH478" s="2">
        <f>VLOOKUP($Q478,[1]sistem!$I$3:$N$10,6,FALSE)</f>
        <v>0</v>
      </c>
      <c r="AI478" s="2">
        <v>2</v>
      </c>
      <c r="AJ478" s="2">
        <f t="shared" si="149"/>
        <v>0</v>
      </c>
      <c r="AK478" s="2">
        <f>VLOOKUP($AZ478,[1]sistem!$I$18:$K$19,3,FALSE)</f>
        <v>14</v>
      </c>
      <c r="AL478" s="2" t="e">
        <f>AK478*#REF!</f>
        <v>#REF!</v>
      </c>
      <c r="AM478" s="2" t="e">
        <f t="shared" si="150"/>
        <v>#REF!</v>
      </c>
      <c r="AN478" s="2">
        <f t="shared" si="159"/>
        <v>25</v>
      </c>
      <c r="AO478" s="2" t="e">
        <f t="shared" si="151"/>
        <v>#REF!</v>
      </c>
      <c r="AP478" s="2" t="e">
        <f>ROUND(AO478-#REF!,0)</f>
        <v>#REF!</v>
      </c>
      <c r="AQ478" s="2">
        <f>IF(AZ478="s",IF(Q478=0,0,
IF(Q478=1,#REF!*4*4,
IF(Q478=2,0,
IF(Q478=3,#REF!*4*2,
IF(Q478=4,0,
IF(Q478=5,0,
IF(Q478=6,0,
IF(Q478=7,0)))))))),
IF(AZ478="t",
IF(Q478=0,0,
IF(Q478=1,#REF!*4*4*0.8,
IF(Q478=2,0,
IF(Q478=3,#REF!*4*2*0.8,
IF(Q478=4,0,
IF(Q478=5,0,
IF(Q478=6,0,
IF(Q478=7,0))))))))))</f>
        <v>0</v>
      </c>
      <c r="AR478" s="2">
        <f>IF(AZ478="s",
IF(Q478=0,0,
IF(Q478=1,0,
IF(Q478=2,#REF!*4*2,
IF(Q478=3,#REF!*4,
IF(Q478=4,#REF!*4,
IF(Q478=5,0,
IF(Q478=6,0,
IF(Q478=7,#REF!*4)))))))),
IF(AZ478="t",
IF(Q478=0,0,
IF(Q478=1,0,
IF(Q478=2,#REF!*4*2*0.8,
IF(Q478=3,#REF!*4*0.8,
IF(Q478=4,#REF!*4*0.8,
IF(Q478=5,0,
IF(Q478=6,0,
IF(Q478=7,#REF!*4))))))))))</f>
        <v>0</v>
      </c>
      <c r="AS478" s="2">
        <f>IF(AZ478="s",
IF(Q478=0,0,
IF(Q478=1,#REF!*2,
IF(Q478=2,#REF!*2,
IF(Q478=3,#REF!*2,
IF(Q478=4,#REF!*2,
IF(Q478=5,#REF!*2,
IF(Q478=6,#REF!*2,
IF(Q478=7,#REF!*2)))))))),
IF(AZ478="t",
IF(Q478=0,#REF!*2*0.8,
IF(Q478=1,#REF!*2*0.8,
IF(Q478=2,#REF!*2*0.8,
IF(Q478=3,#REF!*2*0.8,
IF(Q478=4,#REF!*2*0.8,
IF(Q478=5,#REF!*2*0.8,
IF(Q478=6,#REF!*1*0.8,
IF(Q478=7,#REF!*2))))))))))</f>
        <v>0</v>
      </c>
      <c r="AT478" s="2" t="e">
        <f t="shared" si="152"/>
        <v>#REF!</v>
      </c>
      <c r="AU478" s="2">
        <f>IF(AZ478="s",
IF(Q478=0,0,
IF(Q478=1,(14-2)*(#REF!+#REF!)/4*4,
IF(Q478=2,(14-2)*(#REF!+#REF!)/4*2,
IF(Q478=3,(14-2)*(#REF!+#REF!)/4*3,
IF(Q478=4,(14-2)*(#REF!+#REF!)/4,
IF(Q478=5,(14-2)*#REF!/4,
IF(Q478=6,0,
IF(Q478=7,(14)*#REF!)))))))),
IF(AZ478="t",
IF(Q478=0,0,
IF(Q478=1,(11-2)*(#REF!+#REF!)/4*4,
IF(Q478=2,(11-2)*(#REF!+#REF!)/4*2,
IF(Q478=3,(11-2)*(#REF!+#REF!)/4*3,
IF(Q478=4,(11-2)*(#REF!+#REF!)/4,
IF(Q478=5,(11-2)*#REF!/4,
IF(Q478=6,0,
IF(Q478=7,(11)*#REF!))))))))))</f>
        <v>0</v>
      </c>
      <c r="AV478" s="2" t="e">
        <f t="shared" si="153"/>
        <v>#REF!</v>
      </c>
      <c r="AW478" s="2">
        <f t="shared" si="154"/>
        <v>0</v>
      </c>
      <c r="AX478" s="2">
        <f t="shared" si="155"/>
        <v>0</v>
      </c>
      <c r="AY478" s="2">
        <f t="shared" si="156"/>
        <v>0</v>
      </c>
      <c r="AZ478" s="2" t="s">
        <v>63</v>
      </c>
      <c r="BA478" s="2">
        <f>IF(BG478="A",0,IF(AZ478="s",14*#REF!,IF(AZ478="T",11*#REF!,"HATA")))</f>
        <v>0</v>
      </c>
      <c r="BB478" s="2">
        <f t="shared" si="157"/>
        <v>0</v>
      </c>
      <c r="BC478" s="2">
        <f t="shared" si="158"/>
        <v>0</v>
      </c>
      <c r="BD478" s="2" t="e">
        <f>IF(BC478-#REF!=0,"DOĞRU","YANLIŞ")</f>
        <v>#REF!</v>
      </c>
      <c r="BE478" s="2" t="e">
        <f>#REF!-BC478</f>
        <v>#REF!</v>
      </c>
      <c r="BF478" s="2">
        <v>0</v>
      </c>
      <c r="BG478" s="2" t="s">
        <v>110</v>
      </c>
      <c r="BH478" s="2">
        <v>0</v>
      </c>
      <c r="BJ478" s="2">
        <v>0</v>
      </c>
      <c r="BL478" s="7" t="e">
        <f>#REF!*14</f>
        <v>#REF!</v>
      </c>
      <c r="BM478" s="9"/>
      <c r="BN478" s="8"/>
      <c r="BO478" s="13"/>
      <c r="BP478" s="13"/>
      <c r="BQ478" s="13"/>
      <c r="BR478" s="13"/>
      <c r="BS478" s="13"/>
      <c r="BT478" s="10"/>
      <c r="BU478" s="11"/>
      <c r="BV478" s="12"/>
      <c r="CC478" s="41"/>
      <c r="CD478" s="41"/>
      <c r="CE478" s="41"/>
      <c r="CF478" s="42"/>
      <c r="CG478" s="42"/>
      <c r="CH478" s="42"/>
      <c r="CI478" s="42"/>
      <c r="CJ478" s="42"/>
      <c r="CK478" s="42"/>
    </row>
    <row r="479" spans="1:89" hidden="1" x14ac:dyDescent="0.25">
      <c r="A479" s="2" t="s">
        <v>266</v>
      </c>
      <c r="B479" s="2" t="s">
        <v>267</v>
      </c>
      <c r="C479" s="2" t="s">
        <v>267</v>
      </c>
      <c r="D479" s="4" t="s">
        <v>60</v>
      </c>
      <c r="E479" s="4" t="s">
        <v>60</v>
      </c>
      <c r="F479" s="5" t="e">
        <f>IF(AZ479="S",
IF(#REF!+BH479=2012,
IF(#REF!=1,"12-13/1",
IF(#REF!=2,"12-13/2",
IF(#REF!=3,"13-14/1",
IF(#REF!=4,"13-14/2","Hata1")))),
IF(#REF!+BH479=2013,
IF(#REF!=1,"13-14/1",
IF(#REF!=2,"13-14/2",
IF(#REF!=3,"14-15/1",
IF(#REF!=4,"14-15/2","Hata2")))),
IF(#REF!+BH479=2014,
IF(#REF!=1,"14-15/1",
IF(#REF!=2,"14-15/2",
IF(#REF!=3,"15-16/1",
IF(#REF!=4,"15-16/2","Hata3")))),
IF(#REF!+BH479=2015,
IF(#REF!=1,"15-16/1",
IF(#REF!=2,"15-16/2",
IF(#REF!=3,"16-17/1",
IF(#REF!=4,"16-17/2","Hata4")))),
IF(#REF!+BH479=2016,
IF(#REF!=1,"16-17/1",
IF(#REF!=2,"16-17/2",
IF(#REF!=3,"17-18/1",
IF(#REF!=4,"17-18/2","Hata5")))),
IF(#REF!+BH479=2017,
IF(#REF!=1,"17-18/1",
IF(#REF!=2,"17-18/2",
IF(#REF!=3,"18-19/1",
IF(#REF!=4,"18-19/2","Hata6")))),
IF(#REF!+BH479=2018,
IF(#REF!=1,"18-19/1",
IF(#REF!=2,"18-19/2",
IF(#REF!=3,"19-20/1",
IF(#REF!=4,"19-20/2","Hata7")))),
IF(#REF!+BH479=2019,
IF(#REF!=1,"19-20/1",
IF(#REF!=2,"19-20/2",
IF(#REF!=3,"20-21/1",
IF(#REF!=4,"20-21/2","Hata8")))),
IF(#REF!+BH479=2020,
IF(#REF!=1,"20-21/1",
IF(#REF!=2,"20-21/2",
IF(#REF!=3,"21-22/1",
IF(#REF!=4,"21-22/2","Hata9")))),
IF(#REF!+BH479=2021,
IF(#REF!=1,"21-22/1",
IF(#REF!=2,"21-22/2",
IF(#REF!=3,"22-23/1",
IF(#REF!=4,"22-23/2","Hata10")))),
IF(#REF!+BH479=2022,
IF(#REF!=1,"22-23/1",
IF(#REF!=2,"22-23/2",
IF(#REF!=3,"23-24/1",
IF(#REF!=4,"23-24/2","Hata11")))),
IF(#REF!+BH479=2023,
IF(#REF!=1,"23-24/1",
IF(#REF!=2,"23-24/2",
IF(#REF!=3,"24-25/1",
IF(#REF!=4,"24-25/2","Hata12")))),
)))))))))))),
IF(AZ479="T",
IF(#REF!+BH479=2012,
IF(#REF!=1,"12-13/1",
IF(#REF!=2,"12-13/2",
IF(#REF!=3,"12-13/3",
IF(#REF!=4,"13-14/1",
IF(#REF!=5,"13-14/2",
IF(#REF!=6,"13-14/3","Hata1")))))),
IF(#REF!+BH479=2013,
IF(#REF!=1,"13-14/1",
IF(#REF!=2,"13-14/2",
IF(#REF!=3,"13-14/3",
IF(#REF!=4,"14-15/1",
IF(#REF!=5,"14-15/2",
IF(#REF!=6,"14-15/3","Hata2")))))),
IF(#REF!+BH479=2014,
IF(#REF!=1,"14-15/1",
IF(#REF!=2,"14-15/2",
IF(#REF!=3,"14-15/3",
IF(#REF!=4,"15-16/1",
IF(#REF!=5,"15-16/2",
IF(#REF!=6,"15-16/3","Hata3")))))),
IF(AND(#REF!+#REF!&gt;2014,#REF!+#REF!&lt;2015,BH479=1),
IF(#REF!=0.1,"14-15/0.1",
IF(#REF!=0.2,"14-15/0.2",
IF(#REF!=0.3,"14-15/0.3","Hata4"))),
IF(#REF!+BH479=2015,
IF(#REF!=1,"15-16/1",
IF(#REF!=2,"15-16/2",
IF(#REF!=3,"15-16/3",
IF(#REF!=4,"16-17/1",
IF(#REF!=5,"16-17/2",
IF(#REF!=6,"16-17/3","Hata5")))))),
IF(#REF!+BH479=2016,
IF(#REF!=1,"16-17/1",
IF(#REF!=2,"16-17/2",
IF(#REF!=3,"16-17/3",
IF(#REF!=4,"17-18/1",
IF(#REF!=5,"17-18/2",
IF(#REF!=6,"17-18/3","Hata6")))))),
IF(#REF!+BH479=2017,
IF(#REF!=1,"17-18/1",
IF(#REF!=2,"17-18/2",
IF(#REF!=3,"17-18/3",
IF(#REF!=4,"18-19/1",
IF(#REF!=5,"18-19/2",
IF(#REF!=6,"18-19/3","Hata7")))))),
IF(#REF!+BH479=2018,
IF(#REF!=1,"18-19/1",
IF(#REF!=2,"18-19/2",
IF(#REF!=3,"18-19/3",
IF(#REF!=4,"19-20/1",
IF(#REF!=5," 19-20/2",
IF(#REF!=6,"19-20/3","Hata8")))))),
IF(#REF!+BH479=2019,
IF(#REF!=1,"19-20/1",
IF(#REF!=2,"19-20/2",
IF(#REF!=3,"19-20/3",
IF(#REF!=4,"20-21/1",
IF(#REF!=5,"20-21/2",
IF(#REF!=6,"20-21/3","Hata9")))))),
IF(#REF!+BH479=2020,
IF(#REF!=1,"20-21/1",
IF(#REF!=2,"20-21/2",
IF(#REF!=3,"20-21/3",
IF(#REF!=4,"21-22/1",
IF(#REF!=5,"21-22/2",
IF(#REF!=6,"21-22/3","Hata10")))))),
IF(#REF!+BH479=2021,
IF(#REF!=1,"21-22/1",
IF(#REF!=2,"21-22/2",
IF(#REF!=3,"21-22/3",
IF(#REF!=4,"22-23/1",
IF(#REF!=5,"22-23/2",
IF(#REF!=6,"22-23/3","Hata11")))))),
IF(#REF!+BH479=2022,
IF(#REF!=1,"22-23/1",
IF(#REF!=2,"22-23/2",
IF(#REF!=3,"22-23/3",
IF(#REF!=4,"23-24/1",
IF(#REF!=5,"23-24/2",
IF(#REF!=6,"23-24/3","Hata12")))))),
IF(#REF!+BH479=2023,
IF(#REF!=1,"23-24/1",
IF(#REF!=2,"23-24/2",
IF(#REF!=3,"23-24/3",
IF(#REF!=4,"24-25/1",
IF(#REF!=5,"24-25/2",
IF(#REF!=6,"24-25/3","Hata13")))))),
))))))))))))))
)</f>
        <v>#REF!</v>
      </c>
      <c r="G479" s="4"/>
      <c r="H479" s="2" t="s">
        <v>258</v>
      </c>
      <c r="I479" s="2">
        <v>206107</v>
      </c>
      <c r="J479" s="2" t="s">
        <v>259</v>
      </c>
      <c r="Q479" s="5">
        <v>4</v>
      </c>
      <c r="R479" s="2">
        <f>VLOOKUP($Q479,[1]sistem!$I$3:$L$10,2,FALSE)</f>
        <v>0</v>
      </c>
      <c r="S479" s="2">
        <f>VLOOKUP($Q479,[1]sistem!$I$3:$L$10,3,FALSE)</f>
        <v>1</v>
      </c>
      <c r="T479" s="2">
        <f>VLOOKUP($Q479,[1]sistem!$I$3:$L$10,4,FALSE)</f>
        <v>1</v>
      </c>
      <c r="U479" s="2" t="e">
        <f>VLOOKUP($AZ479,[1]sistem!$I$13:$L$14,2,FALSE)*#REF!</f>
        <v>#REF!</v>
      </c>
      <c r="V479" s="2" t="e">
        <f>VLOOKUP($AZ479,[1]sistem!$I$13:$L$14,3,FALSE)*#REF!</f>
        <v>#REF!</v>
      </c>
      <c r="W479" s="2" t="e">
        <f>VLOOKUP($AZ479,[1]sistem!$I$13:$L$14,4,FALSE)*#REF!</f>
        <v>#REF!</v>
      </c>
      <c r="X479" s="2" t="e">
        <f t="shared" si="145"/>
        <v>#REF!</v>
      </c>
      <c r="Y479" s="2" t="e">
        <f t="shared" si="146"/>
        <v>#REF!</v>
      </c>
      <c r="Z479" s="2" t="e">
        <f t="shared" si="147"/>
        <v>#REF!</v>
      </c>
      <c r="AA479" s="2" t="e">
        <f t="shared" si="148"/>
        <v>#REF!</v>
      </c>
      <c r="AB479" s="2">
        <f>VLOOKUP(AZ479,[1]sistem!$I$18:$J$19,2,FALSE)</f>
        <v>14</v>
      </c>
      <c r="AC479" s="2">
        <v>0.25</v>
      </c>
      <c r="AD479" s="2">
        <f>VLOOKUP($Q479,[1]sistem!$I$3:$M$10,5,FALSE)</f>
        <v>1</v>
      </c>
      <c r="AG479" s="2" t="e">
        <f>(#REF!+#REF!)*AB479</f>
        <v>#REF!</v>
      </c>
      <c r="AH479" s="2">
        <f>VLOOKUP($Q479,[1]sistem!$I$3:$N$10,6,FALSE)</f>
        <v>2</v>
      </c>
      <c r="AI479" s="2">
        <v>2</v>
      </c>
      <c r="AJ479" s="2">
        <f t="shared" si="149"/>
        <v>4</v>
      </c>
      <c r="AK479" s="2">
        <f>VLOOKUP($AZ479,[1]sistem!$I$18:$K$19,3,FALSE)</f>
        <v>14</v>
      </c>
      <c r="AL479" s="2" t="e">
        <f>AK479*#REF!</f>
        <v>#REF!</v>
      </c>
      <c r="AM479" s="2" t="e">
        <f t="shared" si="150"/>
        <v>#REF!</v>
      </c>
      <c r="AN479" s="2">
        <f t="shared" si="159"/>
        <v>25</v>
      </c>
      <c r="AO479" s="2" t="e">
        <f t="shared" si="151"/>
        <v>#REF!</v>
      </c>
      <c r="AP479" s="2" t="e">
        <f>ROUND(AO479-#REF!,0)</f>
        <v>#REF!</v>
      </c>
      <c r="AQ479" s="2">
        <f>IF(AZ479="s",IF(Q479=0,0,
IF(Q479=1,#REF!*4*4,
IF(Q479=2,0,
IF(Q479=3,#REF!*4*2,
IF(Q479=4,0,
IF(Q479=5,0,
IF(Q479=6,0,
IF(Q479=7,0)))))))),
IF(AZ479="t",
IF(Q479=0,0,
IF(Q479=1,#REF!*4*4*0.8,
IF(Q479=2,0,
IF(Q479=3,#REF!*4*2*0.8,
IF(Q479=4,0,
IF(Q479=5,0,
IF(Q479=6,0,
IF(Q479=7,0))))))))))</f>
        <v>0</v>
      </c>
      <c r="AR479" s="2" t="e">
        <f>IF(AZ479="s",
IF(Q479=0,0,
IF(Q479=1,0,
IF(Q479=2,#REF!*4*2,
IF(Q479=3,#REF!*4,
IF(Q479=4,#REF!*4,
IF(Q479=5,0,
IF(Q479=6,0,
IF(Q479=7,#REF!*4)))))))),
IF(AZ479="t",
IF(Q479=0,0,
IF(Q479=1,0,
IF(Q479=2,#REF!*4*2*0.8,
IF(Q479=3,#REF!*4*0.8,
IF(Q479=4,#REF!*4*0.8,
IF(Q479=5,0,
IF(Q479=6,0,
IF(Q479=7,#REF!*4))))))))))</f>
        <v>#REF!</v>
      </c>
      <c r="AS479" s="2" t="e">
        <f>IF(AZ479="s",
IF(Q479=0,0,
IF(Q479=1,#REF!*2,
IF(Q479=2,#REF!*2,
IF(Q479=3,#REF!*2,
IF(Q479=4,#REF!*2,
IF(Q479=5,#REF!*2,
IF(Q479=6,#REF!*2,
IF(Q479=7,#REF!*2)))))))),
IF(AZ479="t",
IF(Q479=0,#REF!*2*0.8,
IF(Q479=1,#REF!*2*0.8,
IF(Q479=2,#REF!*2*0.8,
IF(Q479=3,#REF!*2*0.8,
IF(Q479=4,#REF!*2*0.8,
IF(Q479=5,#REF!*2*0.8,
IF(Q479=6,#REF!*1*0.8,
IF(Q479=7,#REF!*2))))))))))</f>
        <v>#REF!</v>
      </c>
      <c r="AT479" s="2" t="e">
        <f t="shared" si="152"/>
        <v>#REF!</v>
      </c>
      <c r="AU479" s="2" t="e">
        <f>IF(AZ479="s",
IF(Q479=0,0,
IF(Q479=1,(14-2)*(#REF!+#REF!)/4*4,
IF(Q479=2,(14-2)*(#REF!+#REF!)/4*2,
IF(Q479=3,(14-2)*(#REF!+#REF!)/4*3,
IF(Q479=4,(14-2)*(#REF!+#REF!)/4,
IF(Q479=5,(14-2)*#REF!/4,
IF(Q479=6,0,
IF(Q479=7,(14)*#REF!)))))))),
IF(AZ479="t",
IF(Q479=0,0,
IF(Q479=1,(11-2)*(#REF!+#REF!)/4*4,
IF(Q479=2,(11-2)*(#REF!+#REF!)/4*2,
IF(Q479=3,(11-2)*(#REF!+#REF!)/4*3,
IF(Q479=4,(11-2)*(#REF!+#REF!)/4,
IF(Q479=5,(11-2)*#REF!/4,
IF(Q479=6,0,
IF(Q479=7,(11)*#REF!))))))))))</f>
        <v>#REF!</v>
      </c>
      <c r="AV479" s="2" t="e">
        <f t="shared" si="153"/>
        <v>#REF!</v>
      </c>
      <c r="AW479" s="2">
        <f t="shared" si="154"/>
        <v>8</v>
      </c>
      <c r="AX479" s="2">
        <f t="shared" si="155"/>
        <v>4</v>
      </c>
      <c r="AY479" s="2" t="e">
        <f t="shared" si="156"/>
        <v>#REF!</v>
      </c>
      <c r="AZ479" s="2" t="s">
        <v>63</v>
      </c>
      <c r="BA479" s="2" t="e">
        <f>IF(BG479="A",0,IF(AZ479="s",14*#REF!,IF(AZ479="T",11*#REF!,"HATA")))</f>
        <v>#REF!</v>
      </c>
      <c r="BB479" s="2" t="e">
        <f t="shared" si="157"/>
        <v>#REF!</v>
      </c>
      <c r="BC479" s="2" t="e">
        <f t="shared" si="158"/>
        <v>#REF!</v>
      </c>
      <c r="BD479" s="2" t="e">
        <f>IF(BC479-#REF!=0,"DOĞRU","YANLIŞ")</f>
        <v>#REF!</v>
      </c>
      <c r="BE479" s="2" t="e">
        <f>#REF!-BC479</f>
        <v>#REF!</v>
      </c>
      <c r="BF479" s="2">
        <v>0</v>
      </c>
      <c r="BH479" s="2">
        <v>0</v>
      </c>
      <c r="BJ479" s="2">
        <v>4</v>
      </c>
      <c r="BL479" s="7" t="e">
        <f>#REF!*14</f>
        <v>#REF!</v>
      </c>
      <c r="BM479" s="9"/>
      <c r="BN479" s="8"/>
      <c r="BO479" s="13"/>
      <c r="BP479" s="13"/>
      <c r="BQ479" s="13"/>
      <c r="BR479" s="13"/>
      <c r="BS479" s="13"/>
      <c r="BT479" s="10"/>
      <c r="BU479" s="11"/>
      <c r="BV479" s="12"/>
      <c r="CC479" s="41"/>
      <c r="CD479" s="41"/>
      <c r="CE479" s="41"/>
      <c r="CF479" s="42"/>
      <c r="CG479" s="42"/>
      <c r="CH479" s="42"/>
      <c r="CI479" s="42"/>
      <c r="CJ479" s="42"/>
      <c r="CK479" s="42"/>
    </row>
    <row r="480" spans="1:89" hidden="1" x14ac:dyDescent="0.25">
      <c r="A480" s="2" t="s">
        <v>256</v>
      </c>
      <c r="B480" s="2" t="s">
        <v>257</v>
      </c>
      <c r="C480" s="2" t="s">
        <v>257</v>
      </c>
      <c r="D480" s="4" t="s">
        <v>60</v>
      </c>
      <c r="E480" s="4" t="s">
        <v>60</v>
      </c>
      <c r="F480" s="5" t="e">
        <f>IF(AZ480="S",
IF(#REF!+BH480=2012,
IF(#REF!=1,"12-13/1",
IF(#REF!=2,"12-13/2",
IF(#REF!=3,"13-14/1",
IF(#REF!=4,"13-14/2","Hata1")))),
IF(#REF!+BH480=2013,
IF(#REF!=1,"13-14/1",
IF(#REF!=2,"13-14/2",
IF(#REF!=3,"14-15/1",
IF(#REF!=4,"14-15/2","Hata2")))),
IF(#REF!+BH480=2014,
IF(#REF!=1,"14-15/1",
IF(#REF!=2,"14-15/2",
IF(#REF!=3,"15-16/1",
IF(#REF!=4,"15-16/2","Hata3")))),
IF(#REF!+BH480=2015,
IF(#REF!=1,"15-16/1",
IF(#REF!=2,"15-16/2",
IF(#REF!=3,"16-17/1",
IF(#REF!=4,"16-17/2","Hata4")))),
IF(#REF!+BH480=2016,
IF(#REF!=1,"16-17/1",
IF(#REF!=2,"16-17/2",
IF(#REF!=3,"17-18/1",
IF(#REF!=4,"17-18/2","Hata5")))),
IF(#REF!+BH480=2017,
IF(#REF!=1,"17-18/1",
IF(#REF!=2,"17-18/2",
IF(#REF!=3,"18-19/1",
IF(#REF!=4,"18-19/2","Hata6")))),
IF(#REF!+BH480=2018,
IF(#REF!=1,"18-19/1",
IF(#REF!=2,"18-19/2",
IF(#REF!=3,"19-20/1",
IF(#REF!=4,"19-20/2","Hata7")))),
IF(#REF!+BH480=2019,
IF(#REF!=1,"19-20/1",
IF(#REF!=2,"19-20/2",
IF(#REF!=3,"20-21/1",
IF(#REF!=4,"20-21/2","Hata8")))),
IF(#REF!+BH480=2020,
IF(#REF!=1,"20-21/1",
IF(#REF!=2,"20-21/2",
IF(#REF!=3,"21-22/1",
IF(#REF!=4,"21-22/2","Hata9")))),
IF(#REF!+BH480=2021,
IF(#REF!=1,"21-22/1",
IF(#REF!=2,"21-22/2",
IF(#REF!=3,"22-23/1",
IF(#REF!=4,"22-23/2","Hata10")))),
IF(#REF!+BH480=2022,
IF(#REF!=1,"22-23/1",
IF(#REF!=2,"22-23/2",
IF(#REF!=3,"23-24/1",
IF(#REF!=4,"23-24/2","Hata11")))),
IF(#REF!+BH480=2023,
IF(#REF!=1,"23-24/1",
IF(#REF!=2,"23-24/2",
IF(#REF!=3,"24-25/1",
IF(#REF!=4,"24-25/2","Hata12")))),
)))))))))))),
IF(AZ480="T",
IF(#REF!+BH480=2012,
IF(#REF!=1,"12-13/1",
IF(#REF!=2,"12-13/2",
IF(#REF!=3,"12-13/3",
IF(#REF!=4,"13-14/1",
IF(#REF!=5,"13-14/2",
IF(#REF!=6,"13-14/3","Hata1")))))),
IF(#REF!+BH480=2013,
IF(#REF!=1,"13-14/1",
IF(#REF!=2,"13-14/2",
IF(#REF!=3,"13-14/3",
IF(#REF!=4,"14-15/1",
IF(#REF!=5,"14-15/2",
IF(#REF!=6,"14-15/3","Hata2")))))),
IF(#REF!+BH480=2014,
IF(#REF!=1,"14-15/1",
IF(#REF!=2,"14-15/2",
IF(#REF!=3,"14-15/3",
IF(#REF!=4,"15-16/1",
IF(#REF!=5,"15-16/2",
IF(#REF!=6,"15-16/3","Hata3")))))),
IF(AND(#REF!+#REF!&gt;2014,#REF!+#REF!&lt;2015,BH480=1),
IF(#REF!=0.1,"14-15/0.1",
IF(#REF!=0.2,"14-15/0.2",
IF(#REF!=0.3,"14-15/0.3","Hata4"))),
IF(#REF!+BH480=2015,
IF(#REF!=1,"15-16/1",
IF(#REF!=2,"15-16/2",
IF(#REF!=3,"15-16/3",
IF(#REF!=4,"16-17/1",
IF(#REF!=5,"16-17/2",
IF(#REF!=6,"16-17/3","Hata5")))))),
IF(#REF!+BH480=2016,
IF(#REF!=1,"16-17/1",
IF(#REF!=2,"16-17/2",
IF(#REF!=3,"16-17/3",
IF(#REF!=4,"17-18/1",
IF(#REF!=5,"17-18/2",
IF(#REF!=6,"17-18/3","Hata6")))))),
IF(#REF!+BH480=2017,
IF(#REF!=1,"17-18/1",
IF(#REF!=2,"17-18/2",
IF(#REF!=3,"17-18/3",
IF(#REF!=4,"18-19/1",
IF(#REF!=5,"18-19/2",
IF(#REF!=6,"18-19/3","Hata7")))))),
IF(#REF!+BH480=2018,
IF(#REF!=1,"18-19/1",
IF(#REF!=2,"18-19/2",
IF(#REF!=3,"18-19/3",
IF(#REF!=4,"19-20/1",
IF(#REF!=5," 19-20/2",
IF(#REF!=6,"19-20/3","Hata8")))))),
IF(#REF!+BH480=2019,
IF(#REF!=1,"19-20/1",
IF(#REF!=2,"19-20/2",
IF(#REF!=3,"19-20/3",
IF(#REF!=4,"20-21/1",
IF(#REF!=5,"20-21/2",
IF(#REF!=6,"20-21/3","Hata9")))))),
IF(#REF!+BH480=2020,
IF(#REF!=1,"20-21/1",
IF(#REF!=2,"20-21/2",
IF(#REF!=3,"20-21/3",
IF(#REF!=4,"21-22/1",
IF(#REF!=5,"21-22/2",
IF(#REF!=6,"21-22/3","Hata10")))))),
IF(#REF!+BH480=2021,
IF(#REF!=1,"21-22/1",
IF(#REF!=2,"21-22/2",
IF(#REF!=3,"21-22/3",
IF(#REF!=4,"22-23/1",
IF(#REF!=5,"22-23/2",
IF(#REF!=6,"22-23/3","Hata11")))))),
IF(#REF!+BH480=2022,
IF(#REF!=1,"22-23/1",
IF(#REF!=2,"22-23/2",
IF(#REF!=3,"22-23/3",
IF(#REF!=4,"23-24/1",
IF(#REF!=5,"23-24/2",
IF(#REF!=6,"23-24/3","Hata12")))))),
IF(#REF!+BH480=2023,
IF(#REF!=1,"23-24/1",
IF(#REF!=2,"23-24/2",
IF(#REF!=3,"23-24/3",
IF(#REF!=4,"24-25/1",
IF(#REF!=5,"24-25/2",
IF(#REF!=6,"24-25/3","Hata13")))))),
))))))))))))))
)</f>
        <v>#REF!</v>
      </c>
      <c r="G480" s="4"/>
      <c r="H480" s="2" t="s">
        <v>258</v>
      </c>
      <c r="I480" s="2">
        <v>206107</v>
      </c>
      <c r="J480" s="2" t="s">
        <v>259</v>
      </c>
      <c r="O480" s="2" t="s">
        <v>469</v>
      </c>
      <c r="P480" s="2" t="s">
        <v>469</v>
      </c>
      <c r="Q480" s="5">
        <v>0</v>
      </c>
      <c r="R480" s="2">
        <f>VLOOKUP($Q480,[1]sistem!$I$3:$L$10,2,FALSE)</f>
        <v>0</v>
      </c>
      <c r="S480" s="2">
        <f>VLOOKUP($Q480,[1]sistem!$I$3:$L$10,3,FALSE)</f>
        <v>0</v>
      </c>
      <c r="T480" s="2">
        <f>VLOOKUP($Q480,[1]sistem!$I$3:$L$10,4,FALSE)</f>
        <v>0</v>
      </c>
      <c r="U480" s="2" t="e">
        <f>VLOOKUP($AZ480,[1]sistem!$I$13:$L$14,2,FALSE)*#REF!</f>
        <v>#REF!</v>
      </c>
      <c r="V480" s="2" t="e">
        <f>VLOOKUP($AZ480,[1]sistem!$I$13:$L$14,3,FALSE)*#REF!</f>
        <v>#REF!</v>
      </c>
      <c r="W480" s="2" t="e">
        <f>VLOOKUP($AZ480,[1]sistem!$I$13:$L$14,4,FALSE)*#REF!</f>
        <v>#REF!</v>
      </c>
      <c r="X480" s="2" t="e">
        <f t="shared" si="145"/>
        <v>#REF!</v>
      </c>
      <c r="Y480" s="2" t="e">
        <f t="shared" si="146"/>
        <v>#REF!</v>
      </c>
      <c r="Z480" s="2" t="e">
        <f t="shared" si="147"/>
        <v>#REF!</v>
      </c>
      <c r="AA480" s="2" t="e">
        <f t="shared" si="148"/>
        <v>#REF!</v>
      </c>
      <c r="AB480" s="2">
        <f>VLOOKUP(AZ480,[1]sistem!$I$18:$J$19,2,FALSE)</f>
        <v>14</v>
      </c>
      <c r="AC480" s="2">
        <v>0.25</v>
      </c>
      <c r="AD480" s="2">
        <f>VLOOKUP($Q480,[1]sistem!$I$3:$M$10,5,FALSE)</f>
        <v>0</v>
      </c>
      <c r="AG480" s="2" t="e">
        <f>(#REF!+#REF!)*AB480</f>
        <v>#REF!</v>
      </c>
      <c r="AH480" s="2">
        <f>VLOOKUP($Q480,[1]sistem!$I$3:$N$10,6,FALSE)</f>
        <v>0</v>
      </c>
      <c r="AI480" s="2">
        <v>2</v>
      </c>
      <c r="AJ480" s="2">
        <f t="shared" si="149"/>
        <v>0</v>
      </c>
      <c r="AK480" s="2">
        <f>VLOOKUP($AZ480,[1]sistem!$I$18:$K$19,3,FALSE)</f>
        <v>14</v>
      </c>
      <c r="AL480" s="2" t="e">
        <f>AK480*#REF!</f>
        <v>#REF!</v>
      </c>
      <c r="AM480" s="2" t="e">
        <f t="shared" si="150"/>
        <v>#REF!</v>
      </c>
      <c r="AN480" s="2">
        <f t="shared" si="159"/>
        <v>25</v>
      </c>
      <c r="AO480" s="2" t="e">
        <f t="shared" si="151"/>
        <v>#REF!</v>
      </c>
      <c r="AP480" s="2" t="e">
        <f>ROUND(AO480-#REF!,0)</f>
        <v>#REF!</v>
      </c>
      <c r="AQ480" s="2">
        <f>IF(AZ480="s",IF(Q480=0,0,
IF(Q480=1,#REF!*4*4,
IF(Q480=2,0,
IF(Q480=3,#REF!*4*2,
IF(Q480=4,0,
IF(Q480=5,0,
IF(Q480=6,0,
IF(Q480=7,0)))))))),
IF(AZ480="t",
IF(Q480=0,0,
IF(Q480=1,#REF!*4*4*0.8,
IF(Q480=2,0,
IF(Q480=3,#REF!*4*2*0.8,
IF(Q480=4,0,
IF(Q480=5,0,
IF(Q480=6,0,
IF(Q480=7,0))))))))))</f>
        <v>0</v>
      </c>
      <c r="AR480" s="2">
        <f>IF(AZ480="s",
IF(Q480=0,0,
IF(Q480=1,0,
IF(Q480=2,#REF!*4*2,
IF(Q480=3,#REF!*4,
IF(Q480=4,#REF!*4,
IF(Q480=5,0,
IF(Q480=6,0,
IF(Q480=7,#REF!*4)))))))),
IF(AZ480="t",
IF(Q480=0,0,
IF(Q480=1,0,
IF(Q480=2,#REF!*4*2*0.8,
IF(Q480=3,#REF!*4*0.8,
IF(Q480=4,#REF!*4*0.8,
IF(Q480=5,0,
IF(Q480=6,0,
IF(Q480=7,#REF!*4))))))))))</f>
        <v>0</v>
      </c>
      <c r="AS480" s="2">
        <f>IF(AZ480="s",
IF(Q480=0,0,
IF(Q480=1,#REF!*2,
IF(Q480=2,#REF!*2,
IF(Q480=3,#REF!*2,
IF(Q480=4,#REF!*2,
IF(Q480=5,#REF!*2,
IF(Q480=6,#REF!*2,
IF(Q480=7,#REF!*2)))))))),
IF(AZ480="t",
IF(Q480=0,#REF!*2*0.8,
IF(Q480=1,#REF!*2*0.8,
IF(Q480=2,#REF!*2*0.8,
IF(Q480=3,#REF!*2*0.8,
IF(Q480=4,#REF!*2*0.8,
IF(Q480=5,#REF!*2*0.8,
IF(Q480=6,#REF!*1*0.8,
IF(Q480=7,#REF!*2))))))))))</f>
        <v>0</v>
      </c>
      <c r="AT480" s="2" t="e">
        <f t="shared" si="152"/>
        <v>#REF!</v>
      </c>
      <c r="AU480" s="2">
        <f>IF(AZ480="s",
IF(Q480=0,0,
IF(Q480=1,(14-2)*(#REF!+#REF!)/4*4,
IF(Q480=2,(14-2)*(#REF!+#REF!)/4*2,
IF(Q480=3,(14-2)*(#REF!+#REF!)/4*3,
IF(Q480=4,(14-2)*(#REF!+#REF!)/4,
IF(Q480=5,(14-2)*#REF!/4,
IF(Q480=6,0,
IF(Q480=7,(14)*#REF!)))))))),
IF(AZ480="t",
IF(Q480=0,0,
IF(Q480=1,(11-2)*(#REF!+#REF!)/4*4,
IF(Q480=2,(11-2)*(#REF!+#REF!)/4*2,
IF(Q480=3,(11-2)*(#REF!+#REF!)/4*3,
IF(Q480=4,(11-2)*(#REF!+#REF!)/4,
IF(Q480=5,(11-2)*#REF!/4,
IF(Q480=6,0,
IF(Q480=7,(11)*#REF!))))))))))</f>
        <v>0</v>
      </c>
      <c r="AV480" s="2" t="e">
        <f t="shared" si="153"/>
        <v>#REF!</v>
      </c>
      <c r="AW480" s="2">
        <f t="shared" si="154"/>
        <v>0</v>
      </c>
      <c r="AX480" s="2">
        <f t="shared" si="155"/>
        <v>0</v>
      </c>
      <c r="AY480" s="2">
        <f t="shared" si="156"/>
        <v>0</v>
      </c>
      <c r="AZ480" s="2" t="s">
        <v>63</v>
      </c>
      <c r="BA480" s="2" t="e">
        <f>IF(BG480="A",0,IF(AZ480="s",14*#REF!,IF(AZ480="T",11*#REF!,"HATA")))</f>
        <v>#REF!</v>
      </c>
      <c r="BB480" s="2" t="e">
        <f t="shared" si="157"/>
        <v>#REF!</v>
      </c>
      <c r="BC480" s="2" t="e">
        <f t="shared" si="158"/>
        <v>#REF!</v>
      </c>
      <c r="BD480" s="2" t="e">
        <f>IF(BC480-#REF!=0,"DOĞRU","YANLIŞ")</f>
        <v>#REF!</v>
      </c>
      <c r="BE480" s="2" t="e">
        <f>#REF!-BC480</f>
        <v>#REF!</v>
      </c>
      <c r="BF480" s="2">
        <v>0</v>
      </c>
      <c r="BH480" s="2">
        <v>0</v>
      </c>
      <c r="BJ480" s="2">
        <v>0</v>
      </c>
      <c r="BL480" s="7" t="e">
        <f>#REF!*14</f>
        <v>#REF!</v>
      </c>
      <c r="BM480" s="9"/>
      <c r="BN480" s="8"/>
      <c r="BO480" s="13"/>
      <c r="BP480" s="13"/>
      <c r="BQ480" s="13"/>
      <c r="BR480" s="13"/>
      <c r="BS480" s="13"/>
      <c r="BT480" s="10"/>
      <c r="BU480" s="11"/>
      <c r="BV480" s="12"/>
      <c r="CC480" s="41"/>
      <c r="CD480" s="41"/>
      <c r="CE480" s="41"/>
      <c r="CF480" s="42"/>
      <c r="CG480" s="42"/>
      <c r="CH480" s="42"/>
      <c r="CI480" s="42"/>
      <c r="CJ480" s="42"/>
      <c r="CK480" s="42"/>
    </row>
    <row r="481" spans="1:89" hidden="1" x14ac:dyDescent="0.25">
      <c r="A481" s="54" t="s">
        <v>262</v>
      </c>
      <c r="B481" s="54" t="s">
        <v>263</v>
      </c>
      <c r="C481" s="2" t="s">
        <v>263</v>
      </c>
      <c r="D481" s="4" t="s">
        <v>171</v>
      </c>
      <c r="E481" s="4" t="s">
        <v>171</v>
      </c>
      <c r="F481" s="5" t="e">
        <f>IF(AZ481="S",
IF(#REF!+BH481=2012,
IF(#REF!=1,"12-13/1",
IF(#REF!=2,"12-13/2",
IF(#REF!=3,"13-14/1",
IF(#REF!=4,"13-14/2","Hata1")))),
IF(#REF!+BH481=2013,
IF(#REF!=1,"13-14/1",
IF(#REF!=2,"13-14/2",
IF(#REF!=3,"14-15/1",
IF(#REF!=4,"14-15/2","Hata2")))),
IF(#REF!+BH481=2014,
IF(#REF!=1,"14-15/1",
IF(#REF!=2,"14-15/2",
IF(#REF!=3,"15-16/1",
IF(#REF!=4,"15-16/2","Hata3")))),
IF(#REF!+BH481=2015,
IF(#REF!=1,"15-16/1",
IF(#REF!=2,"15-16/2",
IF(#REF!=3,"16-17/1",
IF(#REF!=4,"16-17/2","Hata4")))),
IF(#REF!+BH481=2016,
IF(#REF!=1,"16-17/1",
IF(#REF!=2,"16-17/2",
IF(#REF!=3,"17-18/1",
IF(#REF!=4,"17-18/2","Hata5")))),
IF(#REF!+BH481=2017,
IF(#REF!=1,"17-18/1",
IF(#REF!=2,"17-18/2",
IF(#REF!=3,"18-19/1",
IF(#REF!=4,"18-19/2","Hata6")))),
IF(#REF!+BH481=2018,
IF(#REF!=1,"18-19/1",
IF(#REF!=2,"18-19/2",
IF(#REF!=3,"19-20/1",
IF(#REF!=4,"19-20/2","Hata7")))),
IF(#REF!+BH481=2019,
IF(#REF!=1,"19-20/1",
IF(#REF!=2,"19-20/2",
IF(#REF!=3,"20-21/1",
IF(#REF!=4,"20-21/2","Hata8")))),
IF(#REF!+BH481=2020,
IF(#REF!=1,"20-21/1",
IF(#REF!=2,"20-21/2",
IF(#REF!=3,"21-22/1",
IF(#REF!=4,"21-22/2","Hata9")))),
IF(#REF!+BH481=2021,
IF(#REF!=1,"21-22/1",
IF(#REF!=2,"21-22/2",
IF(#REF!=3,"22-23/1",
IF(#REF!=4,"22-23/2","Hata10")))),
IF(#REF!+BH481=2022,
IF(#REF!=1,"22-23/1",
IF(#REF!=2,"22-23/2",
IF(#REF!=3,"23-24/1",
IF(#REF!=4,"23-24/2","Hata11")))),
IF(#REF!+BH481=2023,
IF(#REF!=1,"23-24/1",
IF(#REF!=2,"23-24/2",
IF(#REF!=3,"24-25/1",
IF(#REF!=4,"24-25/2","Hata12")))),
)))))))))))),
IF(AZ481="T",
IF(#REF!+BH481=2012,
IF(#REF!=1,"12-13/1",
IF(#REF!=2,"12-13/2",
IF(#REF!=3,"12-13/3",
IF(#REF!=4,"13-14/1",
IF(#REF!=5,"13-14/2",
IF(#REF!=6,"13-14/3","Hata1")))))),
IF(#REF!+BH481=2013,
IF(#REF!=1,"13-14/1",
IF(#REF!=2,"13-14/2",
IF(#REF!=3,"13-14/3",
IF(#REF!=4,"14-15/1",
IF(#REF!=5,"14-15/2",
IF(#REF!=6,"14-15/3","Hata2")))))),
IF(#REF!+BH481=2014,
IF(#REF!=1,"14-15/1",
IF(#REF!=2,"14-15/2",
IF(#REF!=3,"14-15/3",
IF(#REF!=4,"15-16/1",
IF(#REF!=5,"15-16/2",
IF(#REF!=6,"15-16/3","Hata3")))))),
IF(AND(#REF!+#REF!&gt;2014,#REF!+#REF!&lt;2015,BH481=1),
IF(#REF!=0.1,"14-15/0.1",
IF(#REF!=0.2,"14-15/0.2",
IF(#REF!=0.3,"14-15/0.3","Hata4"))),
IF(#REF!+BH481=2015,
IF(#REF!=1,"15-16/1",
IF(#REF!=2,"15-16/2",
IF(#REF!=3,"15-16/3",
IF(#REF!=4,"16-17/1",
IF(#REF!=5,"16-17/2",
IF(#REF!=6,"16-17/3","Hata5")))))),
IF(#REF!+BH481=2016,
IF(#REF!=1,"16-17/1",
IF(#REF!=2,"16-17/2",
IF(#REF!=3,"16-17/3",
IF(#REF!=4,"17-18/1",
IF(#REF!=5,"17-18/2",
IF(#REF!=6,"17-18/3","Hata6")))))),
IF(#REF!+BH481=2017,
IF(#REF!=1,"17-18/1",
IF(#REF!=2,"17-18/2",
IF(#REF!=3,"17-18/3",
IF(#REF!=4,"18-19/1",
IF(#REF!=5,"18-19/2",
IF(#REF!=6,"18-19/3","Hata7")))))),
IF(#REF!+BH481=2018,
IF(#REF!=1,"18-19/1",
IF(#REF!=2,"18-19/2",
IF(#REF!=3,"18-19/3",
IF(#REF!=4,"19-20/1",
IF(#REF!=5," 19-20/2",
IF(#REF!=6,"19-20/3","Hata8")))))),
IF(#REF!+BH481=2019,
IF(#REF!=1,"19-20/1",
IF(#REF!=2,"19-20/2",
IF(#REF!=3,"19-20/3",
IF(#REF!=4,"20-21/1",
IF(#REF!=5,"20-21/2",
IF(#REF!=6,"20-21/3","Hata9")))))),
IF(#REF!+BH481=2020,
IF(#REF!=1,"20-21/1",
IF(#REF!=2,"20-21/2",
IF(#REF!=3,"20-21/3",
IF(#REF!=4,"21-22/1",
IF(#REF!=5,"21-22/2",
IF(#REF!=6,"21-22/3","Hata10")))))),
IF(#REF!+BH481=2021,
IF(#REF!=1,"21-22/1",
IF(#REF!=2,"21-22/2",
IF(#REF!=3,"21-22/3",
IF(#REF!=4,"22-23/1",
IF(#REF!=5,"22-23/2",
IF(#REF!=6,"22-23/3","Hata11")))))),
IF(#REF!+BH481=2022,
IF(#REF!=1,"22-23/1",
IF(#REF!=2,"22-23/2",
IF(#REF!=3,"22-23/3",
IF(#REF!=4,"23-24/1",
IF(#REF!=5,"23-24/2",
IF(#REF!=6,"23-24/3","Hata12")))))),
IF(#REF!+BH481=2023,
IF(#REF!=1,"23-24/1",
IF(#REF!=2,"23-24/2",
IF(#REF!=3,"23-24/3",
IF(#REF!=4,"24-25/1",
IF(#REF!=5,"24-25/2",
IF(#REF!=6,"24-25/3","Hata13")))))),
))))))))))))))
)</f>
        <v>#REF!</v>
      </c>
      <c r="G481" s="4"/>
      <c r="H481" s="54" t="s">
        <v>258</v>
      </c>
      <c r="I481" s="2">
        <v>206107</v>
      </c>
      <c r="J481" s="2" t="s">
        <v>259</v>
      </c>
      <c r="Q481" s="55">
        <v>4</v>
      </c>
      <c r="R481" s="2">
        <f>VLOOKUP($Q481,[1]sistem!$I$3:$L$10,2,FALSE)</f>
        <v>0</v>
      </c>
      <c r="S481" s="2">
        <f>VLOOKUP($Q481,[1]sistem!$I$3:$L$10,3,FALSE)</f>
        <v>1</v>
      </c>
      <c r="T481" s="2">
        <f>VLOOKUP($Q481,[1]sistem!$I$3:$L$10,4,FALSE)</f>
        <v>1</v>
      </c>
      <c r="U481" s="2" t="e">
        <f>VLOOKUP($AZ481,[1]sistem!$I$13:$L$14,2,FALSE)*#REF!</f>
        <v>#REF!</v>
      </c>
      <c r="V481" s="2" t="e">
        <f>VLOOKUP($AZ481,[1]sistem!$I$13:$L$14,3,FALSE)*#REF!</f>
        <v>#REF!</v>
      </c>
      <c r="W481" s="2" t="e">
        <f>VLOOKUP($AZ481,[1]sistem!$I$13:$L$14,4,FALSE)*#REF!</f>
        <v>#REF!</v>
      </c>
      <c r="X481" s="2" t="e">
        <f t="shared" si="145"/>
        <v>#REF!</v>
      </c>
      <c r="Y481" s="2" t="e">
        <f t="shared" si="146"/>
        <v>#REF!</v>
      </c>
      <c r="Z481" s="2" t="e">
        <f t="shared" si="147"/>
        <v>#REF!</v>
      </c>
      <c r="AA481" s="2" t="e">
        <f t="shared" si="148"/>
        <v>#REF!</v>
      </c>
      <c r="AB481" s="2">
        <f>VLOOKUP(AZ481,[1]sistem!$I$18:$J$19,2,FALSE)</f>
        <v>14</v>
      </c>
      <c r="AC481" s="2">
        <v>0.25</v>
      </c>
      <c r="AD481" s="2">
        <f>VLOOKUP($Q481,[1]sistem!$I$3:$M$10,5,FALSE)</f>
        <v>1</v>
      </c>
      <c r="AE481" s="2">
        <v>4</v>
      </c>
      <c r="AG481" s="2">
        <f>AE481*AK481</f>
        <v>56</v>
      </c>
      <c r="AH481" s="2">
        <f>VLOOKUP($Q481,[1]sistem!$I$3:$N$10,6,FALSE)</f>
        <v>2</v>
      </c>
      <c r="AI481" s="2">
        <v>2</v>
      </c>
      <c r="AJ481" s="2">
        <f t="shared" si="149"/>
        <v>4</v>
      </c>
      <c r="AK481" s="2">
        <f>VLOOKUP($AZ481,[1]sistem!$I$18:$K$19,3,FALSE)</f>
        <v>14</v>
      </c>
      <c r="AL481" s="2" t="e">
        <f>AK481*#REF!</f>
        <v>#REF!</v>
      </c>
      <c r="AM481" s="2" t="e">
        <f t="shared" si="150"/>
        <v>#REF!</v>
      </c>
      <c r="AN481" s="2">
        <f t="shared" si="159"/>
        <v>25</v>
      </c>
      <c r="AO481" s="2" t="e">
        <f t="shared" si="151"/>
        <v>#REF!</v>
      </c>
      <c r="AP481" s="2" t="e">
        <f>ROUND(AO481-#REF!,0)</f>
        <v>#REF!</v>
      </c>
      <c r="AQ481" s="2">
        <f>IF(AZ481="s",IF(Q481=0,0,
IF(Q481=1,#REF!*4*4,
IF(Q481=2,0,
IF(Q481=3,#REF!*4*2,
IF(Q481=4,0,
IF(Q481=5,0,
IF(Q481=6,0,
IF(Q481=7,0)))))))),
IF(AZ481="t",
IF(Q481=0,0,
IF(Q481=1,#REF!*4*4*0.8,
IF(Q481=2,0,
IF(Q481=3,#REF!*4*2*0.8,
IF(Q481=4,0,
IF(Q481=5,0,
IF(Q481=6,0,
IF(Q481=7,0))))))))))</f>
        <v>0</v>
      </c>
      <c r="AR481" s="2" t="e">
        <f>IF(AZ481="s",
IF(Q481=0,0,
IF(Q481=1,0,
IF(Q481=2,#REF!*4*2,
IF(Q481=3,#REF!*4,
IF(Q481=4,#REF!*4,
IF(Q481=5,0,
IF(Q481=6,0,
IF(Q481=7,#REF!*4)))))))),
IF(AZ481="t",
IF(Q481=0,0,
IF(Q481=1,0,
IF(Q481=2,#REF!*4*2*0.8,
IF(Q481=3,#REF!*4*0.8,
IF(Q481=4,#REF!*4*0.8,
IF(Q481=5,0,
IF(Q481=6,0,
IF(Q481=7,#REF!*4))))))))))</f>
        <v>#REF!</v>
      </c>
      <c r="AS481" s="2" t="e">
        <f>IF(AZ481="s",
IF(Q481=0,0,
IF(Q481=1,#REF!*2,
IF(Q481=2,#REF!*2,
IF(Q481=3,#REF!*2,
IF(Q481=4,#REF!*2,
IF(Q481=5,#REF!*2,
IF(Q481=6,#REF!*2,
IF(Q481=7,#REF!*2)))))))),
IF(AZ481="t",
IF(Q481=0,#REF!*2*0.8,
IF(Q481=1,#REF!*2*0.8,
IF(Q481=2,#REF!*2*0.8,
IF(Q481=3,#REF!*2*0.8,
IF(Q481=4,#REF!*2*0.8,
IF(Q481=5,#REF!*2*0.8,
IF(Q481=6,#REF!*1*0.8,
IF(Q481=7,#REF!*2))))))))))</f>
        <v>#REF!</v>
      </c>
      <c r="AT481" s="2" t="e">
        <f t="shared" si="152"/>
        <v>#REF!</v>
      </c>
      <c r="AU481" s="2" t="e">
        <f>IF(AZ481="s",
IF(Q481=0,0,
IF(Q481=1,(14-2)*(#REF!+#REF!)/4*4,
IF(Q481=2,(14-2)*(#REF!+#REF!)/4*2,
IF(Q481=3,(14-2)*(#REF!+#REF!)/4*3,
IF(Q481=4,(14-2)*(#REF!+#REF!)/4,
IF(Q481=5,(14-2)*#REF!/4,
IF(Q481=6,0,
IF(Q481=7,(14)*#REF!)))))))),
IF(AZ481="t",
IF(Q481=0,0,
IF(Q481=1,(11-2)*(#REF!+#REF!)/4*4,
IF(Q481=2,(11-2)*(#REF!+#REF!)/4*2,
IF(Q481=3,(11-2)*(#REF!+#REF!)/4*3,
IF(Q481=4,(11-2)*(#REF!+#REF!)/4,
IF(Q481=5,(11-2)*#REF!/4,
IF(Q481=6,0,
IF(Q481=7,(11)*#REF!))))))))))</f>
        <v>#REF!</v>
      </c>
      <c r="AV481" s="2" t="e">
        <f t="shared" si="153"/>
        <v>#REF!</v>
      </c>
      <c r="AW481" s="2">
        <f t="shared" si="154"/>
        <v>8</v>
      </c>
      <c r="AX481" s="2">
        <f t="shared" si="155"/>
        <v>4</v>
      </c>
      <c r="AY481" s="2" t="e">
        <f t="shared" si="156"/>
        <v>#REF!</v>
      </c>
      <c r="AZ481" s="2" t="s">
        <v>63</v>
      </c>
      <c r="BA481" s="2" t="e">
        <f>IF(BG481="A",0,IF(AZ481="s",14*#REF!,IF(AZ481="T",11*#REF!,"HATA")))</f>
        <v>#REF!</v>
      </c>
      <c r="BB481" s="2" t="e">
        <f t="shared" si="157"/>
        <v>#REF!</v>
      </c>
      <c r="BC481" s="2" t="e">
        <f t="shared" si="158"/>
        <v>#REF!</v>
      </c>
      <c r="BD481" s="2" t="e">
        <f>IF(BC481-#REF!=0,"DOĞRU","YANLIŞ")</f>
        <v>#REF!</v>
      </c>
      <c r="BE481" s="2" t="e">
        <f>#REF!-BC481</f>
        <v>#REF!</v>
      </c>
      <c r="BF481" s="2">
        <v>0</v>
      </c>
      <c r="BH481" s="2">
        <v>0</v>
      </c>
      <c r="BJ481" s="2">
        <v>4</v>
      </c>
      <c r="BL481" s="7" t="e">
        <f>#REF!*14</f>
        <v>#REF!</v>
      </c>
      <c r="BM481" s="9"/>
      <c r="BN481" s="8"/>
      <c r="BO481" s="13"/>
      <c r="BP481" s="13"/>
      <c r="BQ481" s="13"/>
      <c r="BR481" s="13"/>
      <c r="BS481" s="13"/>
      <c r="BT481" s="10"/>
      <c r="BU481" s="11"/>
      <c r="BV481" s="12"/>
      <c r="CC481" s="51"/>
      <c r="CD481" s="51"/>
      <c r="CE481" s="51"/>
      <c r="CF481" s="52"/>
      <c r="CG481" s="52"/>
      <c r="CH481" s="52"/>
      <c r="CI481" s="52"/>
      <c r="CJ481" s="42"/>
      <c r="CK481" s="42"/>
    </row>
    <row r="482" spans="1:89" hidden="1" x14ac:dyDescent="0.25">
      <c r="A482" s="2" t="s">
        <v>419</v>
      </c>
      <c r="B482" s="2" t="s">
        <v>420</v>
      </c>
      <c r="C482" s="2" t="s">
        <v>420</v>
      </c>
      <c r="D482" s="4" t="s">
        <v>171</v>
      </c>
      <c r="E482" s="4" t="s">
        <v>171</v>
      </c>
      <c r="F482" s="5" t="e">
        <f>IF(AZ482="S",
IF(#REF!+BH482=2012,
IF(#REF!=1,"12-13/1",
IF(#REF!=2,"12-13/2",
IF(#REF!=3,"13-14/1",
IF(#REF!=4,"13-14/2","Hata1")))),
IF(#REF!+BH482=2013,
IF(#REF!=1,"13-14/1",
IF(#REF!=2,"13-14/2",
IF(#REF!=3,"14-15/1",
IF(#REF!=4,"14-15/2","Hata2")))),
IF(#REF!+BH482=2014,
IF(#REF!=1,"14-15/1",
IF(#REF!=2,"14-15/2",
IF(#REF!=3,"15-16/1",
IF(#REF!=4,"15-16/2","Hata3")))),
IF(#REF!+BH482=2015,
IF(#REF!=1,"15-16/1",
IF(#REF!=2,"15-16/2",
IF(#REF!=3,"16-17/1",
IF(#REF!=4,"16-17/2","Hata4")))),
IF(#REF!+BH482=2016,
IF(#REF!=1,"16-17/1",
IF(#REF!=2,"16-17/2",
IF(#REF!=3,"17-18/1",
IF(#REF!=4,"17-18/2","Hata5")))),
IF(#REF!+BH482=2017,
IF(#REF!=1,"17-18/1",
IF(#REF!=2,"17-18/2",
IF(#REF!=3,"18-19/1",
IF(#REF!=4,"18-19/2","Hata6")))),
IF(#REF!+BH482=2018,
IF(#REF!=1,"18-19/1",
IF(#REF!=2,"18-19/2",
IF(#REF!=3,"19-20/1",
IF(#REF!=4,"19-20/2","Hata7")))),
IF(#REF!+BH482=2019,
IF(#REF!=1,"19-20/1",
IF(#REF!=2,"19-20/2",
IF(#REF!=3,"20-21/1",
IF(#REF!=4,"20-21/2","Hata8")))),
IF(#REF!+BH482=2020,
IF(#REF!=1,"20-21/1",
IF(#REF!=2,"20-21/2",
IF(#REF!=3,"21-22/1",
IF(#REF!=4,"21-22/2","Hata9")))),
IF(#REF!+BH482=2021,
IF(#REF!=1,"21-22/1",
IF(#REF!=2,"21-22/2",
IF(#REF!=3,"22-23/1",
IF(#REF!=4,"22-23/2","Hata10")))),
IF(#REF!+BH482=2022,
IF(#REF!=1,"22-23/1",
IF(#REF!=2,"22-23/2",
IF(#REF!=3,"23-24/1",
IF(#REF!=4,"23-24/2","Hata11")))),
IF(#REF!+BH482=2023,
IF(#REF!=1,"23-24/1",
IF(#REF!=2,"23-24/2",
IF(#REF!=3,"24-25/1",
IF(#REF!=4,"24-25/2","Hata12")))),
)))))))))))),
IF(AZ482="T",
IF(#REF!+BH482=2012,
IF(#REF!=1,"12-13/1",
IF(#REF!=2,"12-13/2",
IF(#REF!=3,"12-13/3",
IF(#REF!=4,"13-14/1",
IF(#REF!=5,"13-14/2",
IF(#REF!=6,"13-14/3","Hata1")))))),
IF(#REF!+BH482=2013,
IF(#REF!=1,"13-14/1",
IF(#REF!=2,"13-14/2",
IF(#REF!=3,"13-14/3",
IF(#REF!=4,"14-15/1",
IF(#REF!=5,"14-15/2",
IF(#REF!=6,"14-15/3","Hata2")))))),
IF(#REF!+BH482=2014,
IF(#REF!=1,"14-15/1",
IF(#REF!=2,"14-15/2",
IF(#REF!=3,"14-15/3",
IF(#REF!=4,"15-16/1",
IF(#REF!=5,"15-16/2",
IF(#REF!=6,"15-16/3","Hata3")))))),
IF(AND(#REF!+#REF!&gt;2014,#REF!+#REF!&lt;2015,BH482=1),
IF(#REF!=0.1,"14-15/0.1",
IF(#REF!=0.2,"14-15/0.2",
IF(#REF!=0.3,"14-15/0.3","Hata4"))),
IF(#REF!+BH482=2015,
IF(#REF!=1,"15-16/1",
IF(#REF!=2,"15-16/2",
IF(#REF!=3,"15-16/3",
IF(#REF!=4,"16-17/1",
IF(#REF!=5,"16-17/2",
IF(#REF!=6,"16-17/3","Hata5")))))),
IF(#REF!+BH482=2016,
IF(#REF!=1,"16-17/1",
IF(#REF!=2,"16-17/2",
IF(#REF!=3,"16-17/3",
IF(#REF!=4,"17-18/1",
IF(#REF!=5,"17-18/2",
IF(#REF!=6,"17-18/3","Hata6")))))),
IF(#REF!+BH482=2017,
IF(#REF!=1,"17-18/1",
IF(#REF!=2,"17-18/2",
IF(#REF!=3,"17-18/3",
IF(#REF!=4,"18-19/1",
IF(#REF!=5,"18-19/2",
IF(#REF!=6,"18-19/3","Hata7")))))),
IF(#REF!+BH482=2018,
IF(#REF!=1,"18-19/1",
IF(#REF!=2,"18-19/2",
IF(#REF!=3,"18-19/3",
IF(#REF!=4,"19-20/1",
IF(#REF!=5," 19-20/2",
IF(#REF!=6,"19-20/3","Hata8")))))),
IF(#REF!+BH482=2019,
IF(#REF!=1,"19-20/1",
IF(#REF!=2,"19-20/2",
IF(#REF!=3,"19-20/3",
IF(#REF!=4,"20-21/1",
IF(#REF!=5,"20-21/2",
IF(#REF!=6,"20-21/3","Hata9")))))),
IF(#REF!+BH482=2020,
IF(#REF!=1,"20-21/1",
IF(#REF!=2,"20-21/2",
IF(#REF!=3,"20-21/3",
IF(#REF!=4,"21-22/1",
IF(#REF!=5,"21-22/2",
IF(#REF!=6,"21-22/3","Hata10")))))),
IF(#REF!+BH482=2021,
IF(#REF!=1,"21-22/1",
IF(#REF!=2,"21-22/2",
IF(#REF!=3,"21-22/3",
IF(#REF!=4,"22-23/1",
IF(#REF!=5,"22-23/2",
IF(#REF!=6,"22-23/3","Hata11")))))),
IF(#REF!+BH482=2022,
IF(#REF!=1,"22-23/1",
IF(#REF!=2,"22-23/2",
IF(#REF!=3,"22-23/3",
IF(#REF!=4,"23-24/1",
IF(#REF!=5,"23-24/2",
IF(#REF!=6,"23-24/3","Hata12")))))),
IF(#REF!+BH482=2023,
IF(#REF!=1,"23-24/1",
IF(#REF!=2,"23-24/2",
IF(#REF!=3,"23-24/3",
IF(#REF!=4,"24-25/1",
IF(#REF!=5,"24-25/2",
IF(#REF!=6,"24-25/3","Hata13")))))),
))))))))))))))
)</f>
        <v>#REF!</v>
      </c>
      <c r="G482" s="4"/>
      <c r="H482" s="2" t="s">
        <v>258</v>
      </c>
      <c r="I482" s="2">
        <v>206107</v>
      </c>
      <c r="J482" s="2" t="s">
        <v>259</v>
      </c>
      <c r="Q482" s="5">
        <v>4</v>
      </c>
      <c r="R482" s="2">
        <f>VLOOKUP($Q482,[1]sistem!$I$3:$L$10,2,FALSE)</f>
        <v>0</v>
      </c>
      <c r="S482" s="2">
        <f>VLOOKUP($Q482,[1]sistem!$I$3:$L$10,3,FALSE)</f>
        <v>1</v>
      </c>
      <c r="T482" s="2">
        <f>VLOOKUP($Q482,[1]sistem!$I$3:$L$10,4,FALSE)</f>
        <v>1</v>
      </c>
      <c r="U482" s="2" t="e">
        <f>VLOOKUP($AZ482,[1]sistem!$I$13:$L$14,2,FALSE)*#REF!</f>
        <v>#REF!</v>
      </c>
      <c r="V482" s="2" t="e">
        <f>VLOOKUP($AZ482,[1]sistem!$I$13:$L$14,3,FALSE)*#REF!</f>
        <v>#REF!</v>
      </c>
      <c r="W482" s="2" t="e">
        <f>VLOOKUP($AZ482,[1]sistem!$I$13:$L$14,4,FALSE)*#REF!</f>
        <v>#REF!</v>
      </c>
      <c r="X482" s="2" t="e">
        <f t="shared" si="145"/>
        <v>#REF!</v>
      </c>
      <c r="Y482" s="2" t="e">
        <f t="shared" si="146"/>
        <v>#REF!</v>
      </c>
      <c r="Z482" s="2" t="e">
        <f t="shared" si="147"/>
        <v>#REF!</v>
      </c>
      <c r="AA482" s="2" t="e">
        <f t="shared" si="148"/>
        <v>#REF!</v>
      </c>
      <c r="AB482" s="2">
        <f>VLOOKUP(AZ482,[1]sistem!$I$18:$J$19,2,FALSE)</f>
        <v>14</v>
      </c>
      <c r="AC482" s="2">
        <v>0.25</v>
      </c>
      <c r="AD482" s="2">
        <f>VLOOKUP($Q482,[1]sistem!$I$3:$M$10,5,FALSE)</f>
        <v>1</v>
      </c>
      <c r="AE482" s="2">
        <v>4</v>
      </c>
      <c r="AG482" s="2">
        <f>AE482*AK482</f>
        <v>56</v>
      </c>
      <c r="AH482" s="2">
        <f>VLOOKUP($Q482,[1]sistem!$I$3:$N$10,6,FALSE)</f>
        <v>2</v>
      </c>
      <c r="AI482" s="2">
        <v>2</v>
      </c>
      <c r="AJ482" s="2">
        <f t="shared" si="149"/>
        <v>4</v>
      </c>
      <c r="AK482" s="2">
        <f>VLOOKUP($AZ482,[1]sistem!$I$18:$K$19,3,FALSE)</f>
        <v>14</v>
      </c>
      <c r="AL482" s="2" t="e">
        <f>AK482*#REF!</f>
        <v>#REF!</v>
      </c>
      <c r="AM482" s="2" t="e">
        <f t="shared" si="150"/>
        <v>#REF!</v>
      </c>
      <c r="AN482" s="2">
        <f t="shared" si="159"/>
        <v>25</v>
      </c>
      <c r="AO482" s="2" t="e">
        <f t="shared" si="151"/>
        <v>#REF!</v>
      </c>
      <c r="AP482" s="2" t="e">
        <f>ROUND(AO482-#REF!,0)</f>
        <v>#REF!</v>
      </c>
      <c r="AQ482" s="2">
        <f>IF(AZ482="s",IF(Q482=0,0,
IF(Q482=1,#REF!*4*4,
IF(Q482=2,0,
IF(Q482=3,#REF!*4*2,
IF(Q482=4,0,
IF(Q482=5,0,
IF(Q482=6,0,
IF(Q482=7,0)))))))),
IF(AZ482="t",
IF(Q482=0,0,
IF(Q482=1,#REF!*4*4*0.8,
IF(Q482=2,0,
IF(Q482=3,#REF!*4*2*0.8,
IF(Q482=4,0,
IF(Q482=5,0,
IF(Q482=6,0,
IF(Q482=7,0))))))))))</f>
        <v>0</v>
      </c>
      <c r="AR482" s="2" t="e">
        <f>IF(AZ482="s",
IF(Q482=0,0,
IF(Q482=1,0,
IF(Q482=2,#REF!*4*2,
IF(Q482=3,#REF!*4,
IF(Q482=4,#REF!*4,
IF(Q482=5,0,
IF(Q482=6,0,
IF(Q482=7,#REF!*4)))))))),
IF(AZ482="t",
IF(Q482=0,0,
IF(Q482=1,0,
IF(Q482=2,#REF!*4*2*0.8,
IF(Q482=3,#REF!*4*0.8,
IF(Q482=4,#REF!*4*0.8,
IF(Q482=5,0,
IF(Q482=6,0,
IF(Q482=7,#REF!*4))))))))))</f>
        <v>#REF!</v>
      </c>
      <c r="AS482" s="2" t="e">
        <f>IF(AZ482="s",
IF(Q482=0,0,
IF(Q482=1,#REF!*2,
IF(Q482=2,#REF!*2,
IF(Q482=3,#REF!*2,
IF(Q482=4,#REF!*2,
IF(Q482=5,#REF!*2,
IF(Q482=6,#REF!*2,
IF(Q482=7,#REF!*2)))))))),
IF(AZ482="t",
IF(Q482=0,#REF!*2*0.8,
IF(Q482=1,#REF!*2*0.8,
IF(Q482=2,#REF!*2*0.8,
IF(Q482=3,#REF!*2*0.8,
IF(Q482=4,#REF!*2*0.8,
IF(Q482=5,#REF!*2*0.8,
IF(Q482=6,#REF!*1*0.8,
IF(Q482=7,#REF!*2))))))))))</f>
        <v>#REF!</v>
      </c>
      <c r="AT482" s="2" t="e">
        <f t="shared" si="152"/>
        <v>#REF!</v>
      </c>
      <c r="AU482" s="2" t="e">
        <f>IF(AZ482="s",
IF(Q482=0,0,
IF(Q482=1,(14-2)*(#REF!+#REF!)/4*4,
IF(Q482=2,(14-2)*(#REF!+#REF!)/4*2,
IF(Q482=3,(14-2)*(#REF!+#REF!)/4*3,
IF(Q482=4,(14-2)*(#REF!+#REF!)/4,
IF(Q482=5,(14-2)*#REF!/4,
IF(Q482=6,0,
IF(Q482=7,(14)*#REF!)))))))),
IF(AZ482="t",
IF(Q482=0,0,
IF(Q482=1,(11-2)*(#REF!+#REF!)/4*4,
IF(Q482=2,(11-2)*(#REF!+#REF!)/4*2,
IF(Q482=3,(11-2)*(#REF!+#REF!)/4*3,
IF(Q482=4,(11-2)*(#REF!+#REF!)/4,
IF(Q482=5,(11-2)*#REF!/4,
IF(Q482=6,0,
IF(Q482=7,(11)*#REF!))))))))))</f>
        <v>#REF!</v>
      </c>
      <c r="AV482" s="2" t="e">
        <f t="shared" si="153"/>
        <v>#REF!</v>
      </c>
      <c r="AW482" s="2">
        <f t="shared" si="154"/>
        <v>8</v>
      </c>
      <c r="AX482" s="2">
        <f t="shared" si="155"/>
        <v>4</v>
      </c>
      <c r="AY482" s="2" t="e">
        <f t="shared" si="156"/>
        <v>#REF!</v>
      </c>
      <c r="AZ482" s="2" t="s">
        <v>63</v>
      </c>
      <c r="BA482" s="2" t="e">
        <f>IF(BG482="A",0,IF(AZ482="s",14*#REF!,IF(AZ482="T",11*#REF!,"HATA")))</f>
        <v>#REF!</v>
      </c>
      <c r="BB482" s="2" t="e">
        <f t="shared" si="157"/>
        <v>#REF!</v>
      </c>
      <c r="BC482" s="2" t="e">
        <f t="shared" si="158"/>
        <v>#REF!</v>
      </c>
      <c r="BD482" s="2" t="e">
        <f>IF(BC482-#REF!=0,"DOĞRU","YANLIŞ")</f>
        <v>#REF!</v>
      </c>
      <c r="BE482" s="2" t="e">
        <f>#REF!-BC482</f>
        <v>#REF!</v>
      </c>
      <c r="BF482" s="2">
        <v>0</v>
      </c>
      <c r="BH482" s="2">
        <v>0</v>
      </c>
      <c r="BJ482" s="2">
        <v>4</v>
      </c>
      <c r="BL482" s="7" t="e">
        <f>#REF!*14</f>
        <v>#REF!</v>
      </c>
      <c r="BM482" s="9"/>
      <c r="BN482" s="8"/>
      <c r="BO482" s="13"/>
      <c r="BP482" s="13"/>
      <c r="BQ482" s="13"/>
      <c r="BR482" s="13"/>
      <c r="BS482" s="13"/>
      <c r="BT482" s="10"/>
      <c r="BU482" s="11"/>
      <c r="BV482" s="12"/>
      <c r="CC482" s="41"/>
      <c r="CD482" s="41"/>
      <c r="CE482" s="41"/>
      <c r="CF482" s="42"/>
      <c r="CG482" s="42"/>
      <c r="CH482" s="42"/>
      <c r="CI482" s="42"/>
      <c r="CJ482" s="42"/>
      <c r="CK482" s="42"/>
    </row>
    <row r="483" spans="1:89" hidden="1" x14ac:dyDescent="0.25">
      <c r="A483" s="2" t="s">
        <v>264</v>
      </c>
      <c r="B483" s="2" t="s">
        <v>265</v>
      </c>
      <c r="C483" s="2" t="s">
        <v>265</v>
      </c>
      <c r="D483" s="4" t="s">
        <v>60</v>
      </c>
      <c r="E483" s="4" t="s">
        <v>60</v>
      </c>
      <c r="F483" s="5" t="e">
        <f>IF(AZ483="S",
IF(#REF!+BH483=2012,
IF(#REF!=1,"12-13/1",
IF(#REF!=2,"12-13/2",
IF(#REF!=3,"13-14/1",
IF(#REF!=4,"13-14/2","Hata1")))),
IF(#REF!+BH483=2013,
IF(#REF!=1,"13-14/1",
IF(#REF!=2,"13-14/2",
IF(#REF!=3,"14-15/1",
IF(#REF!=4,"14-15/2","Hata2")))),
IF(#REF!+BH483=2014,
IF(#REF!=1,"14-15/1",
IF(#REF!=2,"14-15/2",
IF(#REF!=3,"15-16/1",
IF(#REF!=4,"15-16/2","Hata3")))),
IF(#REF!+BH483=2015,
IF(#REF!=1,"15-16/1",
IF(#REF!=2,"15-16/2",
IF(#REF!=3,"16-17/1",
IF(#REF!=4,"16-17/2","Hata4")))),
IF(#REF!+BH483=2016,
IF(#REF!=1,"16-17/1",
IF(#REF!=2,"16-17/2",
IF(#REF!=3,"17-18/1",
IF(#REF!=4,"17-18/2","Hata5")))),
IF(#REF!+BH483=2017,
IF(#REF!=1,"17-18/1",
IF(#REF!=2,"17-18/2",
IF(#REF!=3,"18-19/1",
IF(#REF!=4,"18-19/2","Hata6")))),
IF(#REF!+BH483=2018,
IF(#REF!=1,"18-19/1",
IF(#REF!=2,"18-19/2",
IF(#REF!=3,"19-20/1",
IF(#REF!=4,"19-20/2","Hata7")))),
IF(#REF!+BH483=2019,
IF(#REF!=1,"19-20/1",
IF(#REF!=2,"19-20/2",
IF(#REF!=3,"20-21/1",
IF(#REF!=4,"20-21/2","Hata8")))),
IF(#REF!+BH483=2020,
IF(#REF!=1,"20-21/1",
IF(#REF!=2,"20-21/2",
IF(#REF!=3,"21-22/1",
IF(#REF!=4,"21-22/2","Hata9")))),
IF(#REF!+BH483=2021,
IF(#REF!=1,"21-22/1",
IF(#REF!=2,"21-22/2",
IF(#REF!=3,"22-23/1",
IF(#REF!=4,"22-23/2","Hata10")))),
IF(#REF!+BH483=2022,
IF(#REF!=1,"22-23/1",
IF(#REF!=2,"22-23/2",
IF(#REF!=3,"23-24/1",
IF(#REF!=4,"23-24/2","Hata11")))),
IF(#REF!+BH483=2023,
IF(#REF!=1,"23-24/1",
IF(#REF!=2,"23-24/2",
IF(#REF!=3,"24-25/1",
IF(#REF!=4,"24-25/2","Hata12")))),
)))))))))))),
IF(AZ483="T",
IF(#REF!+BH483=2012,
IF(#REF!=1,"12-13/1",
IF(#REF!=2,"12-13/2",
IF(#REF!=3,"12-13/3",
IF(#REF!=4,"13-14/1",
IF(#REF!=5,"13-14/2",
IF(#REF!=6,"13-14/3","Hata1")))))),
IF(#REF!+BH483=2013,
IF(#REF!=1,"13-14/1",
IF(#REF!=2,"13-14/2",
IF(#REF!=3,"13-14/3",
IF(#REF!=4,"14-15/1",
IF(#REF!=5,"14-15/2",
IF(#REF!=6,"14-15/3","Hata2")))))),
IF(#REF!+BH483=2014,
IF(#REF!=1,"14-15/1",
IF(#REF!=2,"14-15/2",
IF(#REF!=3,"14-15/3",
IF(#REF!=4,"15-16/1",
IF(#REF!=5,"15-16/2",
IF(#REF!=6,"15-16/3","Hata3")))))),
IF(AND(#REF!+#REF!&gt;2014,#REF!+#REF!&lt;2015,BH483=1),
IF(#REF!=0.1,"14-15/0.1",
IF(#REF!=0.2,"14-15/0.2",
IF(#REF!=0.3,"14-15/0.3","Hata4"))),
IF(#REF!+BH483=2015,
IF(#REF!=1,"15-16/1",
IF(#REF!=2,"15-16/2",
IF(#REF!=3,"15-16/3",
IF(#REF!=4,"16-17/1",
IF(#REF!=5,"16-17/2",
IF(#REF!=6,"16-17/3","Hata5")))))),
IF(#REF!+BH483=2016,
IF(#REF!=1,"16-17/1",
IF(#REF!=2,"16-17/2",
IF(#REF!=3,"16-17/3",
IF(#REF!=4,"17-18/1",
IF(#REF!=5,"17-18/2",
IF(#REF!=6,"17-18/3","Hata6")))))),
IF(#REF!+BH483=2017,
IF(#REF!=1,"17-18/1",
IF(#REF!=2,"17-18/2",
IF(#REF!=3,"17-18/3",
IF(#REF!=4,"18-19/1",
IF(#REF!=5,"18-19/2",
IF(#REF!=6,"18-19/3","Hata7")))))),
IF(#REF!+BH483=2018,
IF(#REF!=1,"18-19/1",
IF(#REF!=2,"18-19/2",
IF(#REF!=3,"18-19/3",
IF(#REF!=4,"19-20/1",
IF(#REF!=5," 19-20/2",
IF(#REF!=6,"19-20/3","Hata8")))))),
IF(#REF!+BH483=2019,
IF(#REF!=1,"19-20/1",
IF(#REF!=2,"19-20/2",
IF(#REF!=3,"19-20/3",
IF(#REF!=4,"20-21/1",
IF(#REF!=5,"20-21/2",
IF(#REF!=6,"20-21/3","Hata9")))))),
IF(#REF!+BH483=2020,
IF(#REF!=1,"20-21/1",
IF(#REF!=2,"20-21/2",
IF(#REF!=3,"20-21/3",
IF(#REF!=4,"21-22/1",
IF(#REF!=5,"21-22/2",
IF(#REF!=6,"21-22/3","Hata10")))))),
IF(#REF!+BH483=2021,
IF(#REF!=1,"21-22/1",
IF(#REF!=2,"21-22/2",
IF(#REF!=3,"21-22/3",
IF(#REF!=4,"22-23/1",
IF(#REF!=5,"22-23/2",
IF(#REF!=6,"22-23/3","Hata11")))))),
IF(#REF!+BH483=2022,
IF(#REF!=1,"22-23/1",
IF(#REF!=2,"22-23/2",
IF(#REF!=3,"22-23/3",
IF(#REF!=4,"23-24/1",
IF(#REF!=5,"23-24/2",
IF(#REF!=6,"23-24/3","Hata12")))))),
IF(#REF!+BH483=2023,
IF(#REF!=1,"23-24/1",
IF(#REF!=2,"23-24/2",
IF(#REF!=3,"23-24/3",
IF(#REF!=4,"24-25/1",
IF(#REF!=5,"24-25/2",
IF(#REF!=6,"24-25/3","Hata13")))))),
))))))))))))))
)</f>
        <v>#REF!</v>
      </c>
      <c r="G483" s="4"/>
      <c r="H483" s="2" t="s">
        <v>258</v>
      </c>
      <c r="I483" s="2">
        <v>206107</v>
      </c>
      <c r="J483" s="2" t="s">
        <v>259</v>
      </c>
      <c r="Q483" s="5">
        <v>4</v>
      </c>
      <c r="R483" s="2">
        <f>VLOOKUP($Q483,[1]sistem!$I$3:$L$10,2,FALSE)</f>
        <v>0</v>
      </c>
      <c r="S483" s="2">
        <f>VLOOKUP($Q483,[1]sistem!$I$3:$L$10,3,FALSE)</f>
        <v>1</v>
      </c>
      <c r="T483" s="2">
        <f>VLOOKUP($Q483,[1]sistem!$I$3:$L$10,4,FALSE)</f>
        <v>1</v>
      </c>
      <c r="U483" s="2" t="e">
        <f>VLOOKUP($AZ483,[1]sistem!$I$13:$L$14,2,FALSE)*#REF!</f>
        <v>#REF!</v>
      </c>
      <c r="V483" s="2" t="e">
        <f>VLOOKUP($AZ483,[1]sistem!$I$13:$L$14,3,FALSE)*#REF!</f>
        <v>#REF!</v>
      </c>
      <c r="W483" s="2" t="e">
        <f>VLOOKUP($AZ483,[1]sistem!$I$13:$L$14,4,FALSE)*#REF!</f>
        <v>#REF!</v>
      </c>
      <c r="X483" s="2" t="e">
        <f t="shared" si="145"/>
        <v>#REF!</v>
      </c>
      <c r="Y483" s="2" t="e">
        <f t="shared" si="146"/>
        <v>#REF!</v>
      </c>
      <c r="Z483" s="2" t="e">
        <f t="shared" si="147"/>
        <v>#REF!</v>
      </c>
      <c r="AA483" s="2" t="e">
        <f t="shared" si="148"/>
        <v>#REF!</v>
      </c>
      <c r="AB483" s="2">
        <f>VLOOKUP(AZ483,[1]sistem!$I$18:$J$19,2,FALSE)</f>
        <v>14</v>
      </c>
      <c r="AC483" s="2">
        <v>0.25</v>
      </c>
      <c r="AD483" s="2">
        <f>VLOOKUP($Q483,[1]sistem!$I$3:$M$10,5,FALSE)</f>
        <v>1</v>
      </c>
      <c r="AG483" s="2" t="e">
        <f>(#REF!+#REF!)*AB483</f>
        <v>#REF!</v>
      </c>
      <c r="AH483" s="2">
        <f>VLOOKUP($Q483,[1]sistem!$I$3:$N$10,6,FALSE)</f>
        <v>2</v>
      </c>
      <c r="AI483" s="2">
        <v>2</v>
      </c>
      <c r="AJ483" s="2">
        <f t="shared" si="149"/>
        <v>4</v>
      </c>
      <c r="AK483" s="2">
        <f>VLOOKUP($AZ483,[1]sistem!$I$18:$K$19,3,FALSE)</f>
        <v>14</v>
      </c>
      <c r="AL483" s="2" t="e">
        <f>AK483*#REF!</f>
        <v>#REF!</v>
      </c>
      <c r="AM483" s="2" t="e">
        <f t="shared" si="150"/>
        <v>#REF!</v>
      </c>
      <c r="AN483" s="2">
        <f t="shared" si="159"/>
        <v>25</v>
      </c>
      <c r="AO483" s="2" t="e">
        <f t="shared" si="151"/>
        <v>#REF!</v>
      </c>
      <c r="AP483" s="2" t="e">
        <f>ROUND(AO483-#REF!,0)</f>
        <v>#REF!</v>
      </c>
      <c r="AQ483" s="2">
        <f>IF(AZ483="s",IF(Q483=0,0,
IF(Q483=1,#REF!*4*4,
IF(Q483=2,0,
IF(Q483=3,#REF!*4*2,
IF(Q483=4,0,
IF(Q483=5,0,
IF(Q483=6,0,
IF(Q483=7,0)))))))),
IF(AZ483="t",
IF(Q483=0,0,
IF(Q483=1,#REF!*4*4*0.8,
IF(Q483=2,0,
IF(Q483=3,#REF!*4*2*0.8,
IF(Q483=4,0,
IF(Q483=5,0,
IF(Q483=6,0,
IF(Q483=7,0))))))))))</f>
        <v>0</v>
      </c>
      <c r="AR483" s="2" t="e">
        <f>IF(AZ483="s",
IF(Q483=0,0,
IF(Q483=1,0,
IF(Q483=2,#REF!*4*2,
IF(Q483=3,#REF!*4,
IF(Q483=4,#REF!*4,
IF(Q483=5,0,
IF(Q483=6,0,
IF(Q483=7,#REF!*4)))))))),
IF(AZ483="t",
IF(Q483=0,0,
IF(Q483=1,0,
IF(Q483=2,#REF!*4*2*0.8,
IF(Q483=3,#REF!*4*0.8,
IF(Q483=4,#REF!*4*0.8,
IF(Q483=5,0,
IF(Q483=6,0,
IF(Q483=7,#REF!*4))))))))))</f>
        <v>#REF!</v>
      </c>
      <c r="AS483" s="2" t="e">
        <f>IF(AZ483="s",
IF(Q483=0,0,
IF(Q483=1,#REF!*2,
IF(Q483=2,#REF!*2,
IF(Q483=3,#REF!*2,
IF(Q483=4,#REF!*2,
IF(Q483=5,#REF!*2,
IF(Q483=6,#REF!*2,
IF(Q483=7,#REF!*2)))))))),
IF(AZ483="t",
IF(Q483=0,#REF!*2*0.8,
IF(Q483=1,#REF!*2*0.8,
IF(Q483=2,#REF!*2*0.8,
IF(Q483=3,#REF!*2*0.8,
IF(Q483=4,#REF!*2*0.8,
IF(Q483=5,#REF!*2*0.8,
IF(Q483=6,#REF!*1*0.8,
IF(Q483=7,#REF!*2))))))))))</f>
        <v>#REF!</v>
      </c>
      <c r="AT483" s="2" t="e">
        <f t="shared" si="152"/>
        <v>#REF!</v>
      </c>
      <c r="AU483" s="2" t="e">
        <f>IF(AZ483="s",
IF(Q483=0,0,
IF(Q483=1,(14-2)*(#REF!+#REF!)/4*4,
IF(Q483=2,(14-2)*(#REF!+#REF!)/4*2,
IF(Q483=3,(14-2)*(#REF!+#REF!)/4*3,
IF(Q483=4,(14-2)*(#REF!+#REF!)/4,
IF(Q483=5,(14-2)*#REF!/4,
IF(Q483=6,0,
IF(Q483=7,(14)*#REF!)))))))),
IF(AZ483="t",
IF(Q483=0,0,
IF(Q483=1,(11-2)*(#REF!+#REF!)/4*4,
IF(Q483=2,(11-2)*(#REF!+#REF!)/4*2,
IF(Q483=3,(11-2)*(#REF!+#REF!)/4*3,
IF(Q483=4,(11-2)*(#REF!+#REF!)/4,
IF(Q483=5,(11-2)*#REF!/4,
IF(Q483=6,0,
IF(Q483=7,(11)*#REF!))))))))))</f>
        <v>#REF!</v>
      </c>
      <c r="AV483" s="2" t="e">
        <f t="shared" si="153"/>
        <v>#REF!</v>
      </c>
      <c r="AW483" s="2">
        <f t="shared" si="154"/>
        <v>8</v>
      </c>
      <c r="AX483" s="2">
        <f t="shared" si="155"/>
        <v>4</v>
      </c>
      <c r="AY483" s="2" t="e">
        <f t="shared" si="156"/>
        <v>#REF!</v>
      </c>
      <c r="AZ483" s="2" t="s">
        <v>63</v>
      </c>
      <c r="BA483" s="2" t="e">
        <f>IF(BG483="A",0,IF(AZ483="s",14*#REF!,IF(AZ483="T",11*#REF!,"HATA")))</f>
        <v>#REF!</v>
      </c>
      <c r="BB483" s="2" t="e">
        <f t="shared" si="157"/>
        <v>#REF!</v>
      </c>
      <c r="BC483" s="2" t="e">
        <f t="shared" si="158"/>
        <v>#REF!</v>
      </c>
      <c r="BD483" s="2" t="e">
        <f>IF(BC483-#REF!=0,"DOĞRU","YANLIŞ")</f>
        <v>#REF!</v>
      </c>
      <c r="BE483" s="2" t="e">
        <f>#REF!-BC483</f>
        <v>#REF!</v>
      </c>
      <c r="BF483" s="2">
        <v>0</v>
      </c>
      <c r="BH483" s="2">
        <v>0</v>
      </c>
      <c r="BJ483" s="2">
        <v>4</v>
      </c>
      <c r="BL483" s="7" t="e">
        <f>#REF!*14</f>
        <v>#REF!</v>
      </c>
      <c r="BM483" s="9"/>
      <c r="BN483" s="8"/>
      <c r="BO483" s="13"/>
      <c r="BP483" s="13"/>
      <c r="BQ483" s="13"/>
      <c r="BR483" s="13"/>
      <c r="BS483" s="13"/>
      <c r="BT483" s="10"/>
      <c r="BU483" s="11"/>
      <c r="BV483" s="12"/>
      <c r="CC483" s="41"/>
      <c r="CD483" s="41"/>
      <c r="CE483" s="41"/>
      <c r="CF483" s="42"/>
      <c r="CG483" s="42"/>
      <c r="CH483" s="42"/>
      <c r="CI483" s="42"/>
      <c r="CJ483" s="42"/>
      <c r="CK483" s="42"/>
    </row>
    <row r="484" spans="1:89" hidden="1" x14ac:dyDescent="0.25">
      <c r="A484" s="2" t="s">
        <v>718</v>
      </c>
      <c r="B484" s="46" t="s">
        <v>719</v>
      </c>
      <c r="C484" s="32" t="s">
        <v>719</v>
      </c>
      <c r="D484" s="4" t="s">
        <v>60</v>
      </c>
      <c r="E484" s="4" t="s">
        <v>60</v>
      </c>
      <c r="F484" s="5" t="e">
        <f>IF(AZ484="S",
IF(#REF!+BH484=2012,
IF(#REF!=1,"12-13/1",
IF(#REF!=2,"12-13/2",
IF(#REF!=3,"13-14/1",
IF(#REF!=4,"13-14/2","Hata1")))),
IF(#REF!+BH484=2013,
IF(#REF!=1,"13-14/1",
IF(#REF!=2,"13-14/2",
IF(#REF!=3,"14-15/1",
IF(#REF!=4,"14-15/2","Hata2")))),
IF(#REF!+BH484=2014,
IF(#REF!=1,"14-15/1",
IF(#REF!=2,"14-15/2",
IF(#REF!=3,"15-16/1",
IF(#REF!=4,"15-16/2","Hata3")))),
IF(#REF!+BH484=2015,
IF(#REF!=1,"15-16/1",
IF(#REF!=2,"15-16/2",
IF(#REF!=3,"16-17/1",
IF(#REF!=4,"16-17/2","Hata4")))),
IF(#REF!+BH484=2016,
IF(#REF!=1,"16-17/1",
IF(#REF!=2,"16-17/2",
IF(#REF!=3,"17-18/1",
IF(#REF!=4,"17-18/2","Hata5")))),
IF(#REF!+BH484=2017,
IF(#REF!=1,"17-18/1",
IF(#REF!=2,"17-18/2",
IF(#REF!=3,"18-19/1",
IF(#REF!=4,"18-19/2","Hata6")))),
IF(#REF!+BH484=2018,
IF(#REF!=1,"18-19/1",
IF(#REF!=2,"18-19/2",
IF(#REF!=3,"19-20/1",
IF(#REF!=4,"19-20/2","Hata7")))),
IF(#REF!+BH484=2019,
IF(#REF!=1,"19-20/1",
IF(#REF!=2,"19-20/2",
IF(#REF!=3,"20-21/1",
IF(#REF!=4,"20-21/2","Hata8")))),
IF(#REF!+BH484=2020,
IF(#REF!=1,"20-21/1",
IF(#REF!=2,"20-21/2",
IF(#REF!=3,"21-22/1",
IF(#REF!=4,"21-22/2","Hata9")))),
IF(#REF!+BH484=2021,
IF(#REF!=1,"21-22/1",
IF(#REF!=2,"21-22/2",
IF(#REF!=3,"22-23/1",
IF(#REF!=4,"22-23/2","Hata10")))),
IF(#REF!+BH484=2022,
IF(#REF!=1,"22-23/1",
IF(#REF!=2,"22-23/2",
IF(#REF!=3,"23-24/1",
IF(#REF!=4,"23-24/2","Hata11")))),
IF(#REF!+BH484=2023,
IF(#REF!=1,"23-24/1",
IF(#REF!=2,"23-24/2",
IF(#REF!=3,"24-25/1",
IF(#REF!=4,"24-25/2","Hata12")))),
)))))))))))),
IF(AZ484="T",
IF(#REF!+BH484=2012,
IF(#REF!=1,"12-13/1",
IF(#REF!=2,"12-13/2",
IF(#REF!=3,"12-13/3",
IF(#REF!=4,"13-14/1",
IF(#REF!=5,"13-14/2",
IF(#REF!=6,"13-14/3","Hata1")))))),
IF(#REF!+BH484=2013,
IF(#REF!=1,"13-14/1",
IF(#REF!=2,"13-14/2",
IF(#REF!=3,"13-14/3",
IF(#REF!=4,"14-15/1",
IF(#REF!=5,"14-15/2",
IF(#REF!=6,"14-15/3","Hata2")))))),
IF(#REF!+BH484=2014,
IF(#REF!=1,"14-15/1",
IF(#REF!=2,"14-15/2",
IF(#REF!=3,"14-15/3",
IF(#REF!=4,"15-16/1",
IF(#REF!=5,"15-16/2",
IF(#REF!=6,"15-16/3","Hata3")))))),
IF(AND(#REF!+#REF!&gt;2014,#REF!+#REF!&lt;2015,BH484=1),
IF(#REF!=0.1,"14-15/0.1",
IF(#REF!=0.2,"14-15/0.2",
IF(#REF!=0.3,"14-15/0.3","Hata4"))),
IF(#REF!+BH484=2015,
IF(#REF!=1,"15-16/1",
IF(#REF!=2,"15-16/2",
IF(#REF!=3,"15-16/3",
IF(#REF!=4,"16-17/1",
IF(#REF!=5,"16-17/2",
IF(#REF!=6,"16-17/3","Hata5")))))),
IF(#REF!+BH484=2016,
IF(#REF!=1,"16-17/1",
IF(#REF!=2,"16-17/2",
IF(#REF!=3,"16-17/3",
IF(#REF!=4,"17-18/1",
IF(#REF!=5,"17-18/2",
IF(#REF!=6,"17-18/3","Hata6")))))),
IF(#REF!+BH484=2017,
IF(#REF!=1,"17-18/1",
IF(#REF!=2,"17-18/2",
IF(#REF!=3,"17-18/3",
IF(#REF!=4,"18-19/1",
IF(#REF!=5,"18-19/2",
IF(#REF!=6,"18-19/3","Hata7")))))),
IF(#REF!+BH484=2018,
IF(#REF!=1,"18-19/1",
IF(#REF!=2,"18-19/2",
IF(#REF!=3,"18-19/3",
IF(#REF!=4,"19-20/1",
IF(#REF!=5," 19-20/2",
IF(#REF!=6,"19-20/3","Hata8")))))),
IF(#REF!+BH484=2019,
IF(#REF!=1,"19-20/1",
IF(#REF!=2,"19-20/2",
IF(#REF!=3,"19-20/3",
IF(#REF!=4,"20-21/1",
IF(#REF!=5,"20-21/2",
IF(#REF!=6,"20-21/3","Hata9")))))),
IF(#REF!+BH484=2020,
IF(#REF!=1,"20-21/1",
IF(#REF!=2,"20-21/2",
IF(#REF!=3,"20-21/3",
IF(#REF!=4,"21-22/1",
IF(#REF!=5,"21-22/2",
IF(#REF!=6,"21-22/3","Hata10")))))),
IF(#REF!+BH484=2021,
IF(#REF!=1,"21-22/1",
IF(#REF!=2,"21-22/2",
IF(#REF!=3,"21-22/3",
IF(#REF!=4,"22-23/1",
IF(#REF!=5,"22-23/2",
IF(#REF!=6,"22-23/3","Hata11")))))),
IF(#REF!+BH484=2022,
IF(#REF!=1,"22-23/1",
IF(#REF!=2,"22-23/2",
IF(#REF!=3,"22-23/3",
IF(#REF!=4,"23-24/1",
IF(#REF!=5,"23-24/2",
IF(#REF!=6,"23-24/3","Hata12")))))),
IF(#REF!+BH484=2023,
IF(#REF!=1,"23-24/1",
IF(#REF!=2,"23-24/2",
IF(#REF!=3,"23-24/3",
IF(#REF!=4,"24-25/1",
IF(#REF!=5,"24-25/2",
IF(#REF!=6,"24-25/3","Hata13")))))),
))))))))))))))
)</f>
        <v>#REF!</v>
      </c>
      <c r="G484" s="2"/>
      <c r="H484" s="2" t="s">
        <v>164</v>
      </c>
      <c r="I484" s="2">
        <v>4234884</v>
      </c>
      <c r="J484" s="2" t="s">
        <v>165</v>
      </c>
      <c r="M484" s="4">
        <v>3649</v>
      </c>
      <c r="O484" s="44"/>
      <c r="Q484" s="33">
        <v>6</v>
      </c>
      <c r="R484" s="2">
        <f>VLOOKUP($Q484,[4]sistem!$I$3:$L$10,2,FALSE)</f>
        <v>0</v>
      </c>
      <c r="S484" s="2">
        <f>VLOOKUP($Q484,[4]sistem!$I$3:$L$10,3,FALSE)</f>
        <v>0</v>
      </c>
      <c r="T484" s="2">
        <f>VLOOKUP($Q484,[4]sistem!$I$3:$L$10,4,FALSE)</f>
        <v>1</v>
      </c>
      <c r="U484" s="2" t="e">
        <f>VLOOKUP($AZ484,[4]sistem!$I$13:$L$14,2,FALSE)*#REF!</f>
        <v>#REF!</v>
      </c>
      <c r="V484" s="2" t="e">
        <f>VLOOKUP($AZ484,[4]sistem!$I$13:$L$14,3,FALSE)*#REF!</f>
        <v>#REF!</v>
      </c>
      <c r="W484" s="2" t="e">
        <f>VLOOKUP($AZ484,[4]sistem!$I$13:$L$14,4,FALSE)*#REF!</f>
        <v>#REF!</v>
      </c>
      <c r="X484" s="2" t="e">
        <f t="shared" si="145"/>
        <v>#REF!</v>
      </c>
      <c r="Y484" s="2" t="e">
        <f t="shared" si="146"/>
        <v>#REF!</v>
      </c>
      <c r="Z484" s="2" t="e">
        <f t="shared" si="147"/>
        <v>#REF!</v>
      </c>
      <c r="AA484" s="2" t="e">
        <f t="shared" si="148"/>
        <v>#REF!</v>
      </c>
      <c r="AB484" s="2">
        <f>VLOOKUP(AZ484,[4]sistem!$I$18:$J$19,2,FALSE)</f>
        <v>14</v>
      </c>
      <c r="AC484" s="2">
        <v>0.25</v>
      </c>
      <c r="AD484" s="2">
        <f>VLOOKUP($Q484,[4]sistem!$I$3:$M$10,5,FALSE)</f>
        <v>0</v>
      </c>
      <c r="AG484" s="2" t="e">
        <f>(#REF!+#REF!)*AB484</f>
        <v>#REF!</v>
      </c>
      <c r="AH484" s="2">
        <f>VLOOKUP($Q484,[4]sistem!$I$3:$N$10,6,FALSE)</f>
        <v>1</v>
      </c>
      <c r="AI484" s="2">
        <v>2</v>
      </c>
      <c r="AJ484" s="2">
        <f t="shared" si="149"/>
        <v>2</v>
      </c>
      <c r="AK484" s="2">
        <f>VLOOKUP($AZ484,[4]sistem!$I$18:$K$19,3,FALSE)</f>
        <v>14</v>
      </c>
      <c r="AL484" s="2" t="e">
        <f>AK484*#REF!</f>
        <v>#REF!</v>
      </c>
      <c r="AM484" s="2" t="e">
        <f t="shared" si="150"/>
        <v>#REF!</v>
      </c>
      <c r="AN484" s="2">
        <f t="shared" si="159"/>
        <v>25</v>
      </c>
      <c r="AO484" s="2" t="e">
        <f t="shared" si="151"/>
        <v>#REF!</v>
      </c>
      <c r="AP484" s="4" t="e">
        <f>ROUND(AO484-#REF!,0)</f>
        <v>#REF!</v>
      </c>
      <c r="AQ484" s="2">
        <f>IF(AZ484="s",IF(Q484=0,0,
IF(Q484=1,#REF!*4*4,
IF(Q484=2,0,
IF(Q484=3,#REF!*4*2,
IF(Q484=4,0,
IF(Q484=5,0,
IF(Q484=6,0,
IF(Q484=7,0)))))))),
IF(AZ484="t",
IF(Q484=0,0,
IF(Q484=1,#REF!*4*4*0.8,
IF(Q484=2,0,
IF(Q484=3,#REF!*4*2*0.8,
IF(Q484=4,0,
IF(Q484=5,0,
IF(Q484=6,0,
IF(Q484=7,0))))))))))</f>
        <v>0</v>
      </c>
      <c r="AR484" s="2">
        <f>IF(AZ484="s",
IF(Q484=0,0,
IF(Q484=1,0,
IF(Q484=2,#REF!*4*2,
IF(Q484=3,#REF!*4,
IF(Q484=4,#REF!*4,
IF(Q484=5,0,
IF(Q484=6,0,
IF(Q484=7,#REF!*4)))))))),
IF(AZ484="t",
IF(Q484=0,0,
IF(Q484=1,0,
IF(Q484=2,#REF!*4*2*0.8,
IF(Q484=3,#REF!*4*0.8,
IF(Q484=4,#REF!*4*0.8,
IF(Q484=5,0,
IF(Q484=6,0,
IF(Q484=7,#REF!*4))))))))))</f>
        <v>0</v>
      </c>
      <c r="AS484" s="2" t="e">
        <f>IF(AZ484="s",
IF(Q484=0,0,
IF(Q484=1,#REF!*2,
IF(Q484=2,#REF!*2,
IF(Q484=3,#REF!*2,
IF(Q484=4,#REF!*2,
IF(Q484=5,#REF!*2,
IF(Q484=6,#REF!*2,
IF(Q484=7,#REF!*2)))))))),
IF(AZ484="t",
IF(Q484=0,#REF!*2*0.8,
IF(Q484=1,#REF!*2*0.8,
IF(Q484=2,#REF!*2*0.8,
IF(Q484=3,#REF!*2*0.8,
IF(Q484=4,#REF!*2*0.8,
IF(Q484=5,#REF!*2*0.8,
IF(Q484=6,#REF!*1*0.8,
IF(Q484=7,#REF!*2))))))))))</f>
        <v>#REF!</v>
      </c>
      <c r="AT484" s="2" t="e">
        <f t="shared" si="152"/>
        <v>#REF!</v>
      </c>
      <c r="AU484" s="2">
        <f>IF(AZ484="s",
IF(Q484=0,0,
IF(Q484=1,(14-2)*(#REF!+#REF!)/4*4,
IF(Q484=2,(14-2)*(#REF!+#REF!)/4*2,
IF(Q484=3,(14-2)*(#REF!+#REF!)/4*3,
IF(Q484=4,(14-2)*(#REF!+#REF!)/4,
IF(Q484=5,(14-2)*#REF!/4,
IF(Q484=6,0,
IF(Q484=7,(14)*#REF!)))))))),
IF(AZ484="t",
IF(Q484=0,0,
IF(Q484=1,(11-2)*(#REF!+#REF!)/4*4,
IF(Q484=2,(11-2)*(#REF!+#REF!)/4*2,
IF(Q484=3,(11-2)*(#REF!+#REF!)/4*3,
IF(Q484=4,(11-2)*(#REF!+#REF!)/4,
IF(Q484=5,(11-2)*#REF!/4,
IF(Q484=6,0,
IF(Q484=7,(11)*#REF!))))))))))</f>
        <v>0</v>
      </c>
      <c r="AV484" s="2" t="e">
        <f t="shared" si="153"/>
        <v>#REF!</v>
      </c>
      <c r="AW484" s="2">
        <f t="shared" si="154"/>
        <v>2</v>
      </c>
      <c r="AX484" s="2">
        <f t="shared" si="155"/>
        <v>0</v>
      </c>
      <c r="AY484" s="2" t="e">
        <f t="shared" si="156"/>
        <v>#REF!</v>
      </c>
      <c r="AZ484" s="2" t="s">
        <v>63</v>
      </c>
      <c r="BA484" s="2" t="e">
        <f>IF(BG484="A",0,IF(AZ484="s",14*#REF!,IF(AZ484="T",11*#REF!,"HATA")))</f>
        <v>#REF!</v>
      </c>
      <c r="BB484" s="2" t="e">
        <f t="shared" si="157"/>
        <v>#REF!</v>
      </c>
      <c r="BC484" s="2" t="e">
        <f t="shared" si="158"/>
        <v>#REF!</v>
      </c>
      <c r="BD484" s="2" t="e">
        <f>IF(BC484-#REF!=0,"DOĞRU","YANLIŞ")</f>
        <v>#REF!</v>
      </c>
      <c r="BE484" s="2" t="e">
        <f>#REF!-BC484</f>
        <v>#REF!</v>
      </c>
      <c r="BF484" s="2">
        <v>0</v>
      </c>
      <c r="BH484" s="2">
        <v>0</v>
      </c>
      <c r="BJ484" s="2">
        <v>6</v>
      </c>
      <c r="BL484" s="34" t="e">
        <f>#REF!*14</f>
        <v>#REF!</v>
      </c>
      <c r="BM484" s="35">
        <v>0</v>
      </c>
      <c r="BN484" s="36">
        <f>BO484+BP484+BQ484+BR484+BS484</f>
        <v>0</v>
      </c>
      <c r="BO484" s="37"/>
      <c r="BP484" s="38"/>
      <c r="BQ484" s="38"/>
      <c r="BR484" s="38"/>
      <c r="BS484" s="38"/>
      <c r="BT484" s="39"/>
      <c r="BU484" s="40"/>
      <c r="BV484" s="15" t="s">
        <v>720</v>
      </c>
      <c r="BW484" s="41"/>
      <c r="BX484" s="41"/>
      <c r="BY484" s="41"/>
      <c r="BZ484" s="41"/>
      <c r="CA484" s="41"/>
      <c r="CC484" s="41"/>
      <c r="CD484" s="41"/>
      <c r="CE484" s="41"/>
      <c r="CF484" s="42"/>
      <c r="CG484" s="42"/>
      <c r="CH484" s="42"/>
      <c r="CI484" s="42"/>
      <c r="CJ484" s="42"/>
      <c r="CK484" s="42"/>
    </row>
    <row r="485" spans="1:89" hidden="1" x14ac:dyDescent="0.25">
      <c r="A485" s="2" t="s">
        <v>544</v>
      </c>
      <c r="B485" s="2" t="s">
        <v>545</v>
      </c>
      <c r="C485" s="2" t="s">
        <v>545</v>
      </c>
      <c r="D485" s="4" t="s">
        <v>171</v>
      </c>
      <c r="E485" s="4" t="s">
        <v>171</v>
      </c>
      <c r="F485" s="5" t="e">
        <f>IF(AZ485="S",
IF(#REF!+BH485=2012,
IF(#REF!=1,"12-13/1",
IF(#REF!=2,"12-13/2",
IF(#REF!=3,"13-14/1",
IF(#REF!=4,"13-14/2","Hata1")))),
IF(#REF!+BH485=2013,
IF(#REF!=1,"13-14/1",
IF(#REF!=2,"13-14/2",
IF(#REF!=3,"14-15/1",
IF(#REF!=4,"14-15/2","Hata2")))),
IF(#REF!+BH485=2014,
IF(#REF!=1,"14-15/1",
IF(#REF!=2,"14-15/2",
IF(#REF!=3,"15-16/1",
IF(#REF!=4,"15-16/2","Hata3")))),
IF(#REF!+BH485=2015,
IF(#REF!=1,"15-16/1",
IF(#REF!=2,"15-16/2",
IF(#REF!=3,"16-17/1",
IF(#REF!=4,"16-17/2","Hata4")))),
IF(#REF!+BH485=2016,
IF(#REF!=1,"16-17/1",
IF(#REF!=2,"16-17/2",
IF(#REF!=3,"17-18/1",
IF(#REF!=4,"17-18/2","Hata5")))),
IF(#REF!+BH485=2017,
IF(#REF!=1,"17-18/1",
IF(#REF!=2,"17-18/2",
IF(#REF!=3,"18-19/1",
IF(#REF!=4,"18-19/2","Hata6")))),
IF(#REF!+BH485=2018,
IF(#REF!=1,"18-19/1",
IF(#REF!=2,"18-19/2",
IF(#REF!=3,"19-20/1",
IF(#REF!=4,"19-20/2","Hata7")))),
IF(#REF!+BH485=2019,
IF(#REF!=1,"19-20/1",
IF(#REF!=2,"19-20/2",
IF(#REF!=3,"20-21/1",
IF(#REF!=4,"20-21/2","Hata8")))),
IF(#REF!+BH485=2020,
IF(#REF!=1,"20-21/1",
IF(#REF!=2,"20-21/2",
IF(#REF!=3,"21-22/1",
IF(#REF!=4,"21-22/2","Hata9")))),
IF(#REF!+BH485=2021,
IF(#REF!=1,"21-22/1",
IF(#REF!=2,"21-22/2",
IF(#REF!=3,"22-23/1",
IF(#REF!=4,"22-23/2","Hata10")))),
IF(#REF!+BH485=2022,
IF(#REF!=1,"22-23/1",
IF(#REF!=2,"22-23/2",
IF(#REF!=3,"23-24/1",
IF(#REF!=4,"23-24/2","Hata11")))),
IF(#REF!+BH485=2023,
IF(#REF!=1,"23-24/1",
IF(#REF!=2,"23-24/2",
IF(#REF!=3,"24-25/1",
IF(#REF!=4,"24-25/2","Hata12")))),
)))))))))))),
IF(AZ485="T",
IF(#REF!+BH485=2012,
IF(#REF!=1,"12-13/1",
IF(#REF!=2,"12-13/2",
IF(#REF!=3,"12-13/3",
IF(#REF!=4,"13-14/1",
IF(#REF!=5,"13-14/2",
IF(#REF!=6,"13-14/3","Hata1")))))),
IF(#REF!+BH485=2013,
IF(#REF!=1,"13-14/1",
IF(#REF!=2,"13-14/2",
IF(#REF!=3,"13-14/3",
IF(#REF!=4,"14-15/1",
IF(#REF!=5,"14-15/2",
IF(#REF!=6,"14-15/3","Hata2")))))),
IF(#REF!+BH485=2014,
IF(#REF!=1,"14-15/1",
IF(#REF!=2,"14-15/2",
IF(#REF!=3,"14-15/3",
IF(#REF!=4,"15-16/1",
IF(#REF!=5,"15-16/2",
IF(#REF!=6,"15-16/3","Hata3")))))),
IF(AND(#REF!+#REF!&gt;2014,#REF!+#REF!&lt;2015,BH485=1),
IF(#REF!=0.1,"14-15/0.1",
IF(#REF!=0.2,"14-15/0.2",
IF(#REF!=0.3,"14-15/0.3","Hata4"))),
IF(#REF!+BH485=2015,
IF(#REF!=1,"15-16/1",
IF(#REF!=2,"15-16/2",
IF(#REF!=3,"15-16/3",
IF(#REF!=4,"16-17/1",
IF(#REF!=5,"16-17/2",
IF(#REF!=6,"16-17/3","Hata5")))))),
IF(#REF!+BH485=2016,
IF(#REF!=1,"16-17/1",
IF(#REF!=2,"16-17/2",
IF(#REF!=3,"16-17/3",
IF(#REF!=4,"17-18/1",
IF(#REF!=5,"17-18/2",
IF(#REF!=6,"17-18/3","Hata6")))))),
IF(#REF!+BH485=2017,
IF(#REF!=1,"17-18/1",
IF(#REF!=2,"17-18/2",
IF(#REF!=3,"17-18/3",
IF(#REF!=4,"18-19/1",
IF(#REF!=5,"18-19/2",
IF(#REF!=6,"18-19/3","Hata7")))))),
IF(#REF!+BH485=2018,
IF(#REF!=1,"18-19/1",
IF(#REF!=2,"18-19/2",
IF(#REF!=3,"18-19/3",
IF(#REF!=4,"19-20/1",
IF(#REF!=5," 19-20/2",
IF(#REF!=6,"19-20/3","Hata8")))))),
IF(#REF!+BH485=2019,
IF(#REF!=1,"19-20/1",
IF(#REF!=2,"19-20/2",
IF(#REF!=3,"19-20/3",
IF(#REF!=4,"20-21/1",
IF(#REF!=5,"20-21/2",
IF(#REF!=6,"20-21/3","Hata9")))))),
IF(#REF!+BH485=2020,
IF(#REF!=1,"20-21/1",
IF(#REF!=2,"20-21/2",
IF(#REF!=3,"20-21/3",
IF(#REF!=4,"21-22/1",
IF(#REF!=5,"21-22/2",
IF(#REF!=6,"21-22/3","Hata10")))))),
IF(#REF!+BH485=2021,
IF(#REF!=1,"21-22/1",
IF(#REF!=2,"21-22/2",
IF(#REF!=3,"21-22/3",
IF(#REF!=4,"22-23/1",
IF(#REF!=5,"22-23/2",
IF(#REF!=6,"22-23/3","Hata11")))))),
IF(#REF!+BH485=2022,
IF(#REF!=1,"22-23/1",
IF(#REF!=2,"22-23/2",
IF(#REF!=3,"22-23/3",
IF(#REF!=4,"23-24/1",
IF(#REF!=5,"23-24/2",
IF(#REF!=6,"23-24/3","Hata12")))))),
IF(#REF!+BH485=2023,
IF(#REF!=1,"23-24/1",
IF(#REF!=2,"23-24/2",
IF(#REF!=3,"23-24/3",
IF(#REF!=4,"24-25/1",
IF(#REF!=5,"24-25/2",
IF(#REF!=6,"24-25/3","Hata13")))))),
))))))))))))))
)</f>
        <v>#REF!</v>
      </c>
      <c r="G485" s="4">
        <v>0</v>
      </c>
      <c r="H485" s="2" t="s">
        <v>258</v>
      </c>
      <c r="I485" s="2">
        <v>206107</v>
      </c>
      <c r="J485" s="2" t="s">
        <v>259</v>
      </c>
      <c r="Q485" s="5">
        <v>4</v>
      </c>
      <c r="R485" s="2">
        <f>VLOOKUP($Q485,[1]sistem!$I$3:$L$10,2,FALSE)</f>
        <v>0</v>
      </c>
      <c r="S485" s="2">
        <f>VLOOKUP($Q485,[1]sistem!$I$3:$L$10,3,FALSE)</f>
        <v>1</v>
      </c>
      <c r="T485" s="2">
        <f>VLOOKUP($Q485,[1]sistem!$I$3:$L$10,4,FALSE)</f>
        <v>1</v>
      </c>
      <c r="U485" s="2" t="e">
        <f>VLOOKUP($AZ485,[1]sistem!$I$13:$L$14,2,FALSE)*#REF!</f>
        <v>#REF!</v>
      </c>
      <c r="V485" s="2" t="e">
        <f>VLOOKUP($AZ485,[1]sistem!$I$13:$L$14,3,FALSE)*#REF!</f>
        <v>#REF!</v>
      </c>
      <c r="W485" s="2" t="e">
        <f>VLOOKUP($AZ485,[1]sistem!$I$13:$L$14,4,FALSE)*#REF!</f>
        <v>#REF!</v>
      </c>
      <c r="X485" s="2" t="e">
        <f t="shared" si="145"/>
        <v>#REF!</v>
      </c>
      <c r="Y485" s="2" t="e">
        <f t="shared" si="146"/>
        <v>#REF!</v>
      </c>
      <c r="Z485" s="2" t="e">
        <f t="shared" si="147"/>
        <v>#REF!</v>
      </c>
      <c r="AA485" s="2" t="e">
        <f t="shared" si="148"/>
        <v>#REF!</v>
      </c>
      <c r="AB485" s="2">
        <f>VLOOKUP(AZ485,[1]sistem!$I$18:$J$19,2,FALSE)</f>
        <v>14</v>
      </c>
      <c r="AC485" s="2">
        <v>0.25</v>
      </c>
      <c r="AD485" s="2">
        <f>VLOOKUP($Q485,[1]sistem!$I$3:$M$10,5,FALSE)</f>
        <v>1</v>
      </c>
      <c r="AG485" s="2" t="e">
        <f>(#REF!+#REF!)*AB485</f>
        <v>#REF!</v>
      </c>
      <c r="AH485" s="2">
        <f>VLOOKUP($Q485,[1]sistem!$I$3:$N$10,6,FALSE)</f>
        <v>2</v>
      </c>
      <c r="AI485" s="2">
        <v>2</v>
      </c>
      <c r="AJ485" s="2">
        <f t="shared" si="149"/>
        <v>4</v>
      </c>
      <c r="AK485" s="2">
        <f>VLOOKUP($AZ485,[1]sistem!$I$18:$K$19,3,FALSE)</f>
        <v>14</v>
      </c>
      <c r="AL485" s="2" t="e">
        <f>AK485*#REF!</f>
        <v>#REF!</v>
      </c>
      <c r="AM485" s="2" t="e">
        <f t="shared" si="150"/>
        <v>#REF!</v>
      </c>
      <c r="AN485" s="2">
        <f t="shared" si="159"/>
        <v>25</v>
      </c>
      <c r="AO485" s="2" t="e">
        <f t="shared" si="151"/>
        <v>#REF!</v>
      </c>
      <c r="AP485" s="2" t="e">
        <f>ROUND(AO485-#REF!,0)</f>
        <v>#REF!</v>
      </c>
      <c r="AQ485" s="2">
        <f>IF(AZ485="s",IF(Q485=0,0,
IF(Q485=1,#REF!*4*4,
IF(Q485=2,0,
IF(Q485=3,#REF!*4*2,
IF(Q485=4,0,
IF(Q485=5,0,
IF(Q485=6,0,
IF(Q485=7,0)))))))),
IF(AZ485="t",
IF(Q485=0,0,
IF(Q485=1,#REF!*4*4*0.8,
IF(Q485=2,0,
IF(Q485=3,#REF!*4*2*0.8,
IF(Q485=4,0,
IF(Q485=5,0,
IF(Q485=6,0,
IF(Q485=7,0))))))))))</f>
        <v>0</v>
      </c>
      <c r="AR485" s="2" t="e">
        <f>IF(AZ485="s",
IF(Q485=0,0,
IF(Q485=1,0,
IF(Q485=2,#REF!*4*2,
IF(Q485=3,#REF!*4,
IF(Q485=4,#REF!*4,
IF(Q485=5,0,
IF(Q485=6,0,
IF(Q485=7,#REF!*4)))))))),
IF(AZ485="t",
IF(Q485=0,0,
IF(Q485=1,0,
IF(Q485=2,#REF!*4*2*0.8,
IF(Q485=3,#REF!*4*0.8,
IF(Q485=4,#REF!*4*0.8,
IF(Q485=5,0,
IF(Q485=6,0,
IF(Q485=7,#REF!*4))))))))))</f>
        <v>#REF!</v>
      </c>
      <c r="AS485" s="2" t="e">
        <f>IF(AZ485="s",
IF(Q485=0,0,
IF(Q485=1,#REF!*2,
IF(Q485=2,#REF!*2,
IF(Q485=3,#REF!*2,
IF(Q485=4,#REF!*2,
IF(Q485=5,#REF!*2,
IF(Q485=6,#REF!*2,
IF(Q485=7,#REF!*2)))))))),
IF(AZ485="t",
IF(Q485=0,#REF!*2*0.8,
IF(Q485=1,#REF!*2*0.8,
IF(Q485=2,#REF!*2*0.8,
IF(Q485=3,#REF!*2*0.8,
IF(Q485=4,#REF!*2*0.8,
IF(Q485=5,#REF!*2*0.8,
IF(Q485=6,#REF!*1*0.8,
IF(Q485=7,#REF!*2))))))))))</f>
        <v>#REF!</v>
      </c>
      <c r="AT485" s="2" t="e">
        <f t="shared" si="152"/>
        <v>#REF!</v>
      </c>
      <c r="AU485" s="2" t="e">
        <f>IF(AZ485="s",
IF(Q485=0,0,
IF(Q485=1,(14-2)*(#REF!+#REF!)/4*4,
IF(Q485=2,(14-2)*(#REF!+#REF!)/4*2,
IF(Q485=3,(14-2)*(#REF!+#REF!)/4*3,
IF(Q485=4,(14-2)*(#REF!+#REF!)/4,
IF(Q485=5,(14-2)*#REF!/4,
IF(Q485=6,0,
IF(Q485=7,(14)*#REF!)))))))),
IF(AZ485="t",
IF(Q485=0,0,
IF(Q485=1,(11-2)*(#REF!+#REF!)/4*4,
IF(Q485=2,(11-2)*(#REF!+#REF!)/4*2,
IF(Q485=3,(11-2)*(#REF!+#REF!)/4*3,
IF(Q485=4,(11-2)*(#REF!+#REF!)/4,
IF(Q485=5,(11-2)*#REF!/4,
IF(Q485=6,0,
IF(Q485=7,(11)*#REF!))))))))))</f>
        <v>#REF!</v>
      </c>
      <c r="AV485" s="2" t="e">
        <f t="shared" si="153"/>
        <v>#REF!</v>
      </c>
      <c r="AW485" s="2">
        <f t="shared" si="154"/>
        <v>8</v>
      </c>
      <c r="AX485" s="2">
        <f t="shared" si="155"/>
        <v>4</v>
      </c>
      <c r="AY485" s="2" t="e">
        <f t="shared" si="156"/>
        <v>#REF!</v>
      </c>
      <c r="AZ485" s="2" t="s">
        <v>63</v>
      </c>
      <c r="BA485" s="2" t="e">
        <f>IF(BG485="A",0,IF(AZ485="s",14*#REF!,IF(AZ485="T",11*#REF!,"HATA")))</f>
        <v>#REF!</v>
      </c>
      <c r="BB485" s="2" t="e">
        <f t="shared" si="157"/>
        <v>#REF!</v>
      </c>
      <c r="BC485" s="2" t="e">
        <f t="shared" si="158"/>
        <v>#REF!</v>
      </c>
      <c r="BD485" s="2" t="e">
        <f>IF(BC485-#REF!=0,"DOĞRU","YANLIŞ")</f>
        <v>#REF!</v>
      </c>
      <c r="BE485" s="2" t="e">
        <f>#REF!-BC485</f>
        <v>#REF!</v>
      </c>
      <c r="BF485" s="2">
        <v>0</v>
      </c>
      <c r="BH485" s="2">
        <v>0</v>
      </c>
      <c r="BJ485" s="2">
        <v>4</v>
      </c>
      <c r="BL485" s="7" t="e">
        <f>#REF!*14</f>
        <v>#REF!</v>
      </c>
      <c r="BM485" s="9"/>
      <c r="BN485" s="8"/>
      <c r="BO485" s="13"/>
      <c r="BP485" s="13"/>
      <c r="BQ485" s="13"/>
      <c r="BR485" s="13"/>
      <c r="BS485" s="13"/>
      <c r="BT485" s="10"/>
      <c r="BU485" s="11"/>
      <c r="BV485" s="12"/>
      <c r="CC485" s="41"/>
      <c r="CD485" s="41"/>
      <c r="CE485" s="41"/>
      <c r="CF485" s="42"/>
      <c r="CG485" s="42"/>
      <c r="CH485" s="42"/>
      <c r="CI485" s="42"/>
      <c r="CJ485" s="42"/>
      <c r="CK485" s="42"/>
    </row>
    <row r="486" spans="1:89" hidden="1" x14ac:dyDescent="0.25">
      <c r="A486" s="2" t="s">
        <v>270</v>
      </c>
      <c r="B486" s="2" t="s">
        <v>271</v>
      </c>
      <c r="C486" s="2" t="s">
        <v>271</v>
      </c>
      <c r="D486" s="4" t="s">
        <v>60</v>
      </c>
      <c r="E486" s="4" t="s">
        <v>60</v>
      </c>
      <c r="F486" s="5" t="e">
        <f>IF(AZ486="S",
IF(#REF!+BH486=2012,
IF(#REF!=1,"12-13/1",
IF(#REF!=2,"12-13/2",
IF(#REF!=3,"13-14/1",
IF(#REF!=4,"13-14/2","Hata1")))),
IF(#REF!+BH486=2013,
IF(#REF!=1,"13-14/1",
IF(#REF!=2,"13-14/2",
IF(#REF!=3,"14-15/1",
IF(#REF!=4,"14-15/2","Hata2")))),
IF(#REF!+BH486=2014,
IF(#REF!=1,"14-15/1",
IF(#REF!=2,"14-15/2",
IF(#REF!=3,"15-16/1",
IF(#REF!=4,"15-16/2","Hata3")))),
IF(#REF!+BH486=2015,
IF(#REF!=1,"15-16/1",
IF(#REF!=2,"15-16/2",
IF(#REF!=3,"16-17/1",
IF(#REF!=4,"16-17/2","Hata4")))),
IF(#REF!+BH486=2016,
IF(#REF!=1,"16-17/1",
IF(#REF!=2,"16-17/2",
IF(#REF!=3,"17-18/1",
IF(#REF!=4,"17-18/2","Hata5")))),
IF(#REF!+BH486=2017,
IF(#REF!=1,"17-18/1",
IF(#REF!=2,"17-18/2",
IF(#REF!=3,"18-19/1",
IF(#REF!=4,"18-19/2","Hata6")))),
IF(#REF!+BH486=2018,
IF(#REF!=1,"18-19/1",
IF(#REF!=2,"18-19/2",
IF(#REF!=3,"19-20/1",
IF(#REF!=4,"19-20/2","Hata7")))),
IF(#REF!+BH486=2019,
IF(#REF!=1,"19-20/1",
IF(#REF!=2,"19-20/2",
IF(#REF!=3,"20-21/1",
IF(#REF!=4,"20-21/2","Hata8")))),
IF(#REF!+BH486=2020,
IF(#REF!=1,"20-21/1",
IF(#REF!=2,"20-21/2",
IF(#REF!=3,"21-22/1",
IF(#REF!=4,"21-22/2","Hata9")))),
IF(#REF!+BH486=2021,
IF(#REF!=1,"21-22/1",
IF(#REF!=2,"21-22/2",
IF(#REF!=3,"22-23/1",
IF(#REF!=4,"22-23/2","Hata10")))),
IF(#REF!+BH486=2022,
IF(#REF!=1,"22-23/1",
IF(#REF!=2,"22-23/2",
IF(#REF!=3,"23-24/1",
IF(#REF!=4,"23-24/2","Hata11")))),
IF(#REF!+BH486=2023,
IF(#REF!=1,"23-24/1",
IF(#REF!=2,"23-24/2",
IF(#REF!=3,"24-25/1",
IF(#REF!=4,"24-25/2","Hata12")))),
)))))))))))),
IF(AZ486="T",
IF(#REF!+BH486=2012,
IF(#REF!=1,"12-13/1",
IF(#REF!=2,"12-13/2",
IF(#REF!=3,"12-13/3",
IF(#REF!=4,"13-14/1",
IF(#REF!=5,"13-14/2",
IF(#REF!=6,"13-14/3","Hata1")))))),
IF(#REF!+BH486=2013,
IF(#REF!=1,"13-14/1",
IF(#REF!=2,"13-14/2",
IF(#REF!=3,"13-14/3",
IF(#REF!=4,"14-15/1",
IF(#REF!=5,"14-15/2",
IF(#REF!=6,"14-15/3","Hata2")))))),
IF(#REF!+BH486=2014,
IF(#REF!=1,"14-15/1",
IF(#REF!=2,"14-15/2",
IF(#REF!=3,"14-15/3",
IF(#REF!=4,"15-16/1",
IF(#REF!=5,"15-16/2",
IF(#REF!=6,"15-16/3","Hata3")))))),
IF(AND(#REF!+#REF!&gt;2014,#REF!+#REF!&lt;2015,BH486=1),
IF(#REF!=0.1,"14-15/0.1",
IF(#REF!=0.2,"14-15/0.2",
IF(#REF!=0.3,"14-15/0.3","Hata4"))),
IF(#REF!+BH486=2015,
IF(#REF!=1,"15-16/1",
IF(#REF!=2,"15-16/2",
IF(#REF!=3,"15-16/3",
IF(#REF!=4,"16-17/1",
IF(#REF!=5,"16-17/2",
IF(#REF!=6,"16-17/3","Hata5")))))),
IF(#REF!+BH486=2016,
IF(#REF!=1,"16-17/1",
IF(#REF!=2,"16-17/2",
IF(#REF!=3,"16-17/3",
IF(#REF!=4,"17-18/1",
IF(#REF!=5,"17-18/2",
IF(#REF!=6,"17-18/3","Hata6")))))),
IF(#REF!+BH486=2017,
IF(#REF!=1,"17-18/1",
IF(#REF!=2,"17-18/2",
IF(#REF!=3,"17-18/3",
IF(#REF!=4,"18-19/1",
IF(#REF!=5,"18-19/2",
IF(#REF!=6,"18-19/3","Hata7")))))),
IF(#REF!+BH486=2018,
IF(#REF!=1,"18-19/1",
IF(#REF!=2,"18-19/2",
IF(#REF!=3,"18-19/3",
IF(#REF!=4,"19-20/1",
IF(#REF!=5," 19-20/2",
IF(#REF!=6,"19-20/3","Hata8")))))),
IF(#REF!+BH486=2019,
IF(#REF!=1,"19-20/1",
IF(#REF!=2,"19-20/2",
IF(#REF!=3,"19-20/3",
IF(#REF!=4,"20-21/1",
IF(#REF!=5,"20-21/2",
IF(#REF!=6,"20-21/3","Hata9")))))),
IF(#REF!+BH486=2020,
IF(#REF!=1,"20-21/1",
IF(#REF!=2,"20-21/2",
IF(#REF!=3,"20-21/3",
IF(#REF!=4,"21-22/1",
IF(#REF!=5,"21-22/2",
IF(#REF!=6,"21-22/3","Hata10")))))),
IF(#REF!+BH486=2021,
IF(#REF!=1,"21-22/1",
IF(#REF!=2,"21-22/2",
IF(#REF!=3,"21-22/3",
IF(#REF!=4,"22-23/1",
IF(#REF!=5,"22-23/2",
IF(#REF!=6,"22-23/3","Hata11")))))),
IF(#REF!+BH486=2022,
IF(#REF!=1,"22-23/1",
IF(#REF!=2,"22-23/2",
IF(#REF!=3,"22-23/3",
IF(#REF!=4,"23-24/1",
IF(#REF!=5,"23-24/2",
IF(#REF!=6,"23-24/3","Hata12")))))),
IF(#REF!+BH486=2023,
IF(#REF!=1,"23-24/1",
IF(#REF!=2,"23-24/2",
IF(#REF!=3,"23-24/3",
IF(#REF!=4,"24-25/1",
IF(#REF!=5,"24-25/2",
IF(#REF!=6,"24-25/3","Hata13")))))),
))))))))))))))
)</f>
        <v>#REF!</v>
      </c>
      <c r="G486" s="4"/>
      <c r="H486" s="2" t="s">
        <v>258</v>
      </c>
      <c r="I486" s="2">
        <v>206107</v>
      </c>
      <c r="J486" s="2" t="s">
        <v>259</v>
      </c>
      <c r="Q486" s="5">
        <v>4</v>
      </c>
      <c r="R486" s="2">
        <f>VLOOKUP($Q486,[1]sistem!$I$3:$L$10,2,FALSE)</f>
        <v>0</v>
      </c>
      <c r="S486" s="2">
        <f>VLOOKUP($Q486,[1]sistem!$I$3:$L$10,3,FALSE)</f>
        <v>1</v>
      </c>
      <c r="T486" s="2">
        <f>VLOOKUP($Q486,[1]sistem!$I$3:$L$10,4,FALSE)</f>
        <v>1</v>
      </c>
      <c r="U486" s="2" t="e">
        <f>VLOOKUP($AZ486,[1]sistem!$I$13:$L$14,2,FALSE)*#REF!</f>
        <v>#REF!</v>
      </c>
      <c r="V486" s="2" t="e">
        <f>VLOOKUP($AZ486,[1]sistem!$I$13:$L$14,3,FALSE)*#REF!</f>
        <v>#REF!</v>
      </c>
      <c r="W486" s="2" t="e">
        <f>VLOOKUP($AZ486,[1]sistem!$I$13:$L$14,4,FALSE)*#REF!</f>
        <v>#REF!</v>
      </c>
      <c r="X486" s="2" t="e">
        <f t="shared" si="145"/>
        <v>#REF!</v>
      </c>
      <c r="Y486" s="2" t="e">
        <f t="shared" si="146"/>
        <v>#REF!</v>
      </c>
      <c r="Z486" s="2" t="e">
        <f t="shared" si="147"/>
        <v>#REF!</v>
      </c>
      <c r="AA486" s="2" t="e">
        <f t="shared" si="148"/>
        <v>#REF!</v>
      </c>
      <c r="AB486" s="2">
        <f>VLOOKUP(AZ486,[1]sistem!$I$18:$J$19,2,FALSE)</f>
        <v>14</v>
      </c>
      <c r="AC486" s="2">
        <v>0.25</v>
      </c>
      <c r="AD486" s="2">
        <f>VLOOKUP($Q486,[1]sistem!$I$3:$M$10,5,FALSE)</f>
        <v>1</v>
      </c>
      <c r="AG486" s="2" t="e">
        <f>(#REF!+#REF!)*AB486</f>
        <v>#REF!</v>
      </c>
      <c r="AH486" s="2">
        <f>VLOOKUP($Q486,[1]sistem!$I$3:$N$10,6,FALSE)</f>
        <v>2</v>
      </c>
      <c r="AI486" s="2">
        <v>2</v>
      </c>
      <c r="AJ486" s="2">
        <f t="shared" si="149"/>
        <v>4</v>
      </c>
      <c r="AK486" s="2">
        <f>VLOOKUP($AZ486,[1]sistem!$I$18:$K$19,3,FALSE)</f>
        <v>14</v>
      </c>
      <c r="AL486" s="2" t="e">
        <f>AK486*#REF!</f>
        <v>#REF!</v>
      </c>
      <c r="AM486" s="2" t="e">
        <f t="shared" si="150"/>
        <v>#REF!</v>
      </c>
      <c r="AN486" s="2">
        <f t="shared" si="159"/>
        <v>25</v>
      </c>
      <c r="AO486" s="2" t="e">
        <f t="shared" si="151"/>
        <v>#REF!</v>
      </c>
      <c r="AP486" s="2" t="e">
        <f>ROUND(AO486-#REF!,0)</f>
        <v>#REF!</v>
      </c>
      <c r="AQ486" s="2">
        <f>IF(AZ486="s",IF(Q486=0,0,
IF(Q486=1,#REF!*4*4,
IF(Q486=2,0,
IF(Q486=3,#REF!*4*2,
IF(Q486=4,0,
IF(Q486=5,0,
IF(Q486=6,0,
IF(Q486=7,0)))))))),
IF(AZ486="t",
IF(Q486=0,0,
IF(Q486=1,#REF!*4*4*0.8,
IF(Q486=2,0,
IF(Q486=3,#REF!*4*2*0.8,
IF(Q486=4,0,
IF(Q486=5,0,
IF(Q486=6,0,
IF(Q486=7,0))))))))))</f>
        <v>0</v>
      </c>
      <c r="AR486" s="2" t="e">
        <f>IF(AZ486="s",
IF(Q486=0,0,
IF(Q486=1,0,
IF(Q486=2,#REF!*4*2,
IF(Q486=3,#REF!*4,
IF(Q486=4,#REF!*4,
IF(Q486=5,0,
IF(Q486=6,0,
IF(Q486=7,#REF!*4)))))))),
IF(AZ486="t",
IF(Q486=0,0,
IF(Q486=1,0,
IF(Q486=2,#REF!*4*2*0.8,
IF(Q486=3,#REF!*4*0.8,
IF(Q486=4,#REF!*4*0.8,
IF(Q486=5,0,
IF(Q486=6,0,
IF(Q486=7,#REF!*4))))))))))</f>
        <v>#REF!</v>
      </c>
      <c r="AS486" s="2" t="e">
        <f>IF(AZ486="s",
IF(Q486=0,0,
IF(Q486=1,#REF!*2,
IF(Q486=2,#REF!*2,
IF(Q486=3,#REF!*2,
IF(Q486=4,#REF!*2,
IF(Q486=5,#REF!*2,
IF(Q486=6,#REF!*2,
IF(Q486=7,#REF!*2)))))))),
IF(AZ486="t",
IF(Q486=0,#REF!*2*0.8,
IF(Q486=1,#REF!*2*0.8,
IF(Q486=2,#REF!*2*0.8,
IF(Q486=3,#REF!*2*0.8,
IF(Q486=4,#REF!*2*0.8,
IF(Q486=5,#REF!*2*0.8,
IF(Q486=6,#REF!*1*0.8,
IF(Q486=7,#REF!*2))))))))))</f>
        <v>#REF!</v>
      </c>
      <c r="AT486" s="2" t="e">
        <f t="shared" si="152"/>
        <v>#REF!</v>
      </c>
      <c r="AU486" s="2" t="e">
        <f>IF(AZ486="s",
IF(Q486=0,0,
IF(Q486=1,(14-2)*(#REF!+#REF!)/4*4,
IF(Q486=2,(14-2)*(#REF!+#REF!)/4*2,
IF(Q486=3,(14-2)*(#REF!+#REF!)/4*3,
IF(Q486=4,(14-2)*(#REF!+#REF!)/4,
IF(Q486=5,(14-2)*#REF!/4,
IF(Q486=6,0,
IF(Q486=7,(14)*#REF!)))))))),
IF(AZ486="t",
IF(Q486=0,0,
IF(Q486=1,(11-2)*(#REF!+#REF!)/4*4,
IF(Q486=2,(11-2)*(#REF!+#REF!)/4*2,
IF(Q486=3,(11-2)*(#REF!+#REF!)/4*3,
IF(Q486=4,(11-2)*(#REF!+#REF!)/4,
IF(Q486=5,(11-2)*#REF!/4,
IF(Q486=6,0,
IF(Q486=7,(11)*#REF!))))))))))</f>
        <v>#REF!</v>
      </c>
      <c r="AV486" s="2" t="e">
        <f t="shared" si="153"/>
        <v>#REF!</v>
      </c>
      <c r="AW486" s="2">
        <f t="shared" si="154"/>
        <v>8</v>
      </c>
      <c r="AX486" s="2">
        <f t="shared" si="155"/>
        <v>4</v>
      </c>
      <c r="AY486" s="2" t="e">
        <f t="shared" si="156"/>
        <v>#REF!</v>
      </c>
      <c r="AZ486" s="2" t="s">
        <v>63</v>
      </c>
      <c r="BA486" s="2" t="e">
        <f>IF(BG486="A",0,IF(AZ486="s",14*#REF!,IF(AZ486="T",11*#REF!,"HATA")))</f>
        <v>#REF!</v>
      </c>
      <c r="BB486" s="2" t="e">
        <f t="shared" si="157"/>
        <v>#REF!</v>
      </c>
      <c r="BC486" s="2" t="e">
        <f t="shared" si="158"/>
        <v>#REF!</v>
      </c>
      <c r="BD486" s="2" t="e">
        <f>IF(BC486-#REF!=0,"DOĞRU","YANLIŞ")</f>
        <v>#REF!</v>
      </c>
      <c r="BE486" s="2" t="e">
        <f>#REF!-BC486</f>
        <v>#REF!</v>
      </c>
      <c r="BF486" s="2">
        <v>0</v>
      </c>
      <c r="BH486" s="2">
        <v>0</v>
      </c>
      <c r="BJ486" s="2">
        <v>4</v>
      </c>
      <c r="BL486" s="7" t="e">
        <f>#REF!*14</f>
        <v>#REF!</v>
      </c>
      <c r="BM486" s="9"/>
      <c r="BN486" s="8"/>
      <c r="BO486" s="13"/>
      <c r="BP486" s="13"/>
      <c r="BQ486" s="13"/>
      <c r="BR486" s="13"/>
      <c r="BS486" s="13"/>
      <c r="BT486" s="10"/>
      <c r="BU486" s="11"/>
      <c r="BV486" s="12"/>
      <c r="CC486" s="41"/>
      <c r="CD486" s="41"/>
      <c r="CE486" s="41"/>
      <c r="CF486" s="42"/>
      <c r="CG486" s="42"/>
      <c r="CH486" s="42"/>
      <c r="CI486" s="42"/>
      <c r="CJ486" s="42"/>
      <c r="CK486" s="42"/>
    </row>
    <row r="487" spans="1:89" hidden="1" x14ac:dyDescent="0.25">
      <c r="A487" s="2" t="s">
        <v>250</v>
      </c>
      <c r="B487" s="2" t="s">
        <v>251</v>
      </c>
      <c r="C487" s="2" t="s">
        <v>251</v>
      </c>
      <c r="D487" s="4" t="s">
        <v>60</v>
      </c>
      <c r="E487" s="4" t="s">
        <v>60</v>
      </c>
      <c r="F487" s="5" t="e">
        <f>IF(AZ487="S",
IF(#REF!+BH487=2012,
IF(#REF!=1,"12-13/1",
IF(#REF!=2,"12-13/2",
IF(#REF!=3,"13-14/1",
IF(#REF!=4,"13-14/2","Hata1")))),
IF(#REF!+BH487=2013,
IF(#REF!=1,"13-14/1",
IF(#REF!=2,"13-14/2",
IF(#REF!=3,"14-15/1",
IF(#REF!=4,"14-15/2","Hata2")))),
IF(#REF!+BH487=2014,
IF(#REF!=1,"14-15/1",
IF(#REF!=2,"14-15/2",
IF(#REF!=3,"15-16/1",
IF(#REF!=4,"15-16/2","Hata3")))),
IF(#REF!+BH487=2015,
IF(#REF!=1,"15-16/1",
IF(#REF!=2,"15-16/2",
IF(#REF!=3,"16-17/1",
IF(#REF!=4,"16-17/2","Hata4")))),
IF(#REF!+BH487=2016,
IF(#REF!=1,"16-17/1",
IF(#REF!=2,"16-17/2",
IF(#REF!=3,"17-18/1",
IF(#REF!=4,"17-18/2","Hata5")))),
IF(#REF!+BH487=2017,
IF(#REF!=1,"17-18/1",
IF(#REF!=2,"17-18/2",
IF(#REF!=3,"18-19/1",
IF(#REF!=4,"18-19/2","Hata6")))),
IF(#REF!+BH487=2018,
IF(#REF!=1,"18-19/1",
IF(#REF!=2,"18-19/2",
IF(#REF!=3,"19-20/1",
IF(#REF!=4,"19-20/2","Hata7")))),
IF(#REF!+BH487=2019,
IF(#REF!=1,"19-20/1",
IF(#REF!=2,"19-20/2",
IF(#REF!=3,"20-21/1",
IF(#REF!=4,"20-21/2","Hata8")))),
IF(#REF!+BH487=2020,
IF(#REF!=1,"20-21/1",
IF(#REF!=2,"20-21/2",
IF(#REF!=3,"21-22/1",
IF(#REF!=4,"21-22/2","Hata9")))),
IF(#REF!+BH487=2021,
IF(#REF!=1,"21-22/1",
IF(#REF!=2,"21-22/2",
IF(#REF!=3,"22-23/1",
IF(#REF!=4,"22-23/2","Hata10")))),
IF(#REF!+BH487=2022,
IF(#REF!=1,"22-23/1",
IF(#REF!=2,"22-23/2",
IF(#REF!=3,"23-24/1",
IF(#REF!=4,"23-24/2","Hata11")))),
IF(#REF!+BH487=2023,
IF(#REF!=1,"23-24/1",
IF(#REF!=2,"23-24/2",
IF(#REF!=3,"24-25/1",
IF(#REF!=4,"24-25/2","Hata12")))),
)))))))))))),
IF(AZ487="T",
IF(#REF!+BH487=2012,
IF(#REF!=1,"12-13/1",
IF(#REF!=2,"12-13/2",
IF(#REF!=3,"12-13/3",
IF(#REF!=4,"13-14/1",
IF(#REF!=5,"13-14/2",
IF(#REF!=6,"13-14/3","Hata1")))))),
IF(#REF!+BH487=2013,
IF(#REF!=1,"13-14/1",
IF(#REF!=2,"13-14/2",
IF(#REF!=3,"13-14/3",
IF(#REF!=4,"14-15/1",
IF(#REF!=5,"14-15/2",
IF(#REF!=6,"14-15/3","Hata2")))))),
IF(#REF!+BH487=2014,
IF(#REF!=1,"14-15/1",
IF(#REF!=2,"14-15/2",
IF(#REF!=3,"14-15/3",
IF(#REF!=4,"15-16/1",
IF(#REF!=5,"15-16/2",
IF(#REF!=6,"15-16/3","Hata3")))))),
IF(AND(#REF!+#REF!&gt;2014,#REF!+#REF!&lt;2015,BH487=1),
IF(#REF!=0.1,"14-15/0.1",
IF(#REF!=0.2,"14-15/0.2",
IF(#REF!=0.3,"14-15/0.3","Hata4"))),
IF(#REF!+BH487=2015,
IF(#REF!=1,"15-16/1",
IF(#REF!=2,"15-16/2",
IF(#REF!=3,"15-16/3",
IF(#REF!=4,"16-17/1",
IF(#REF!=5,"16-17/2",
IF(#REF!=6,"16-17/3","Hata5")))))),
IF(#REF!+BH487=2016,
IF(#REF!=1,"16-17/1",
IF(#REF!=2,"16-17/2",
IF(#REF!=3,"16-17/3",
IF(#REF!=4,"17-18/1",
IF(#REF!=5,"17-18/2",
IF(#REF!=6,"17-18/3","Hata6")))))),
IF(#REF!+BH487=2017,
IF(#REF!=1,"17-18/1",
IF(#REF!=2,"17-18/2",
IF(#REF!=3,"17-18/3",
IF(#REF!=4,"18-19/1",
IF(#REF!=5,"18-19/2",
IF(#REF!=6,"18-19/3","Hata7")))))),
IF(#REF!+BH487=2018,
IF(#REF!=1,"18-19/1",
IF(#REF!=2,"18-19/2",
IF(#REF!=3,"18-19/3",
IF(#REF!=4,"19-20/1",
IF(#REF!=5," 19-20/2",
IF(#REF!=6,"19-20/3","Hata8")))))),
IF(#REF!+BH487=2019,
IF(#REF!=1,"19-20/1",
IF(#REF!=2,"19-20/2",
IF(#REF!=3,"19-20/3",
IF(#REF!=4,"20-21/1",
IF(#REF!=5,"20-21/2",
IF(#REF!=6,"20-21/3","Hata9")))))),
IF(#REF!+BH487=2020,
IF(#REF!=1,"20-21/1",
IF(#REF!=2,"20-21/2",
IF(#REF!=3,"20-21/3",
IF(#REF!=4,"21-22/1",
IF(#REF!=5,"21-22/2",
IF(#REF!=6,"21-22/3","Hata10")))))),
IF(#REF!+BH487=2021,
IF(#REF!=1,"21-22/1",
IF(#REF!=2,"21-22/2",
IF(#REF!=3,"21-22/3",
IF(#REF!=4,"22-23/1",
IF(#REF!=5,"22-23/2",
IF(#REF!=6,"22-23/3","Hata11")))))),
IF(#REF!+BH487=2022,
IF(#REF!=1,"22-23/1",
IF(#REF!=2,"22-23/2",
IF(#REF!=3,"22-23/3",
IF(#REF!=4,"23-24/1",
IF(#REF!=5,"23-24/2",
IF(#REF!=6,"23-24/3","Hata12")))))),
IF(#REF!+BH487=2023,
IF(#REF!=1,"23-24/1",
IF(#REF!=2,"23-24/2",
IF(#REF!=3,"23-24/3",
IF(#REF!=4,"24-25/1",
IF(#REF!=5,"24-25/2",
IF(#REF!=6,"24-25/3","Hata13")))))),
))))))))))))))
)</f>
        <v>#REF!</v>
      </c>
      <c r="G487" s="4"/>
      <c r="H487" s="2" t="s">
        <v>258</v>
      </c>
      <c r="I487" s="2">
        <v>206107</v>
      </c>
      <c r="J487" s="2" t="s">
        <v>259</v>
      </c>
      <c r="O487" s="2" t="s">
        <v>253</v>
      </c>
      <c r="P487" s="2" t="s">
        <v>253</v>
      </c>
      <c r="Q487" s="5">
        <v>0</v>
      </c>
      <c r="R487" s="2">
        <f>VLOOKUP($Q487,[1]sistem!$I$3:$L$10,2,FALSE)</f>
        <v>0</v>
      </c>
      <c r="S487" s="2">
        <f>VLOOKUP($Q487,[1]sistem!$I$3:$L$10,3,FALSE)</f>
        <v>0</v>
      </c>
      <c r="T487" s="2">
        <f>VLOOKUP($Q487,[1]sistem!$I$3:$L$10,4,FALSE)</f>
        <v>0</v>
      </c>
      <c r="U487" s="2" t="e">
        <f>VLOOKUP($AZ487,[1]sistem!$I$13:$L$14,2,FALSE)*#REF!</f>
        <v>#REF!</v>
      </c>
      <c r="V487" s="2" t="e">
        <f>VLOOKUP($AZ487,[1]sistem!$I$13:$L$14,3,FALSE)*#REF!</f>
        <v>#REF!</v>
      </c>
      <c r="W487" s="2" t="e">
        <f>VLOOKUP($AZ487,[1]sistem!$I$13:$L$14,4,FALSE)*#REF!</f>
        <v>#REF!</v>
      </c>
      <c r="X487" s="2" t="e">
        <f t="shared" si="145"/>
        <v>#REF!</v>
      </c>
      <c r="Y487" s="2" t="e">
        <f t="shared" si="146"/>
        <v>#REF!</v>
      </c>
      <c r="Z487" s="2" t="e">
        <f t="shared" si="147"/>
        <v>#REF!</v>
      </c>
      <c r="AA487" s="2" t="e">
        <f t="shared" si="148"/>
        <v>#REF!</v>
      </c>
      <c r="AB487" s="2">
        <f>VLOOKUP(AZ487,[1]sistem!$I$18:$J$19,2,FALSE)</f>
        <v>14</v>
      </c>
      <c r="AC487" s="2">
        <v>0.25</v>
      </c>
      <c r="AD487" s="2">
        <f>VLOOKUP($Q487,[1]sistem!$I$3:$M$10,5,FALSE)</f>
        <v>0</v>
      </c>
      <c r="AG487" s="2" t="e">
        <f>(#REF!+#REF!)*AB487</f>
        <v>#REF!</v>
      </c>
      <c r="AH487" s="2">
        <f>VLOOKUP($Q487,[1]sistem!$I$3:$N$10,6,FALSE)</f>
        <v>0</v>
      </c>
      <c r="AI487" s="2">
        <v>2</v>
      </c>
      <c r="AJ487" s="2">
        <f t="shared" si="149"/>
        <v>0</v>
      </c>
      <c r="AK487" s="2">
        <f>VLOOKUP($AZ487,[1]sistem!$I$18:$K$19,3,FALSE)</f>
        <v>14</v>
      </c>
      <c r="AL487" s="2" t="e">
        <f>AK487*#REF!</f>
        <v>#REF!</v>
      </c>
      <c r="AM487" s="2" t="e">
        <f t="shared" si="150"/>
        <v>#REF!</v>
      </c>
      <c r="AN487" s="2">
        <f t="shared" si="159"/>
        <v>25</v>
      </c>
      <c r="AO487" s="2" t="e">
        <f t="shared" si="151"/>
        <v>#REF!</v>
      </c>
      <c r="AP487" s="2" t="e">
        <f>ROUND(AO487-#REF!,0)</f>
        <v>#REF!</v>
      </c>
      <c r="AQ487" s="2">
        <f>IF(AZ487="s",IF(Q487=0,0,
IF(Q487=1,#REF!*4*4,
IF(Q487=2,0,
IF(Q487=3,#REF!*4*2,
IF(Q487=4,0,
IF(Q487=5,0,
IF(Q487=6,0,
IF(Q487=7,0)))))))),
IF(AZ487="t",
IF(Q487=0,0,
IF(Q487=1,#REF!*4*4*0.8,
IF(Q487=2,0,
IF(Q487=3,#REF!*4*2*0.8,
IF(Q487=4,0,
IF(Q487=5,0,
IF(Q487=6,0,
IF(Q487=7,0))))))))))</f>
        <v>0</v>
      </c>
      <c r="AR487" s="2">
        <f>IF(AZ487="s",
IF(Q487=0,0,
IF(Q487=1,0,
IF(Q487=2,#REF!*4*2,
IF(Q487=3,#REF!*4,
IF(Q487=4,#REF!*4,
IF(Q487=5,0,
IF(Q487=6,0,
IF(Q487=7,#REF!*4)))))))),
IF(AZ487="t",
IF(Q487=0,0,
IF(Q487=1,0,
IF(Q487=2,#REF!*4*2*0.8,
IF(Q487=3,#REF!*4*0.8,
IF(Q487=4,#REF!*4*0.8,
IF(Q487=5,0,
IF(Q487=6,0,
IF(Q487=7,#REF!*4))))))))))</f>
        <v>0</v>
      </c>
      <c r="AS487" s="2">
        <f>IF(AZ487="s",
IF(Q487=0,0,
IF(Q487=1,#REF!*2,
IF(Q487=2,#REF!*2,
IF(Q487=3,#REF!*2,
IF(Q487=4,#REF!*2,
IF(Q487=5,#REF!*2,
IF(Q487=6,#REF!*2,
IF(Q487=7,#REF!*2)))))))),
IF(AZ487="t",
IF(Q487=0,#REF!*2*0.8,
IF(Q487=1,#REF!*2*0.8,
IF(Q487=2,#REF!*2*0.8,
IF(Q487=3,#REF!*2*0.8,
IF(Q487=4,#REF!*2*0.8,
IF(Q487=5,#REF!*2*0.8,
IF(Q487=6,#REF!*1*0.8,
IF(Q487=7,#REF!*2))))))))))</f>
        <v>0</v>
      </c>
      <c r="AT487" s="2" t="e">
        <f t="shared" si="152"/>
        <v>#REF!</v>
      </c>
      <c r="AU487" s="2">
        <f>IF(AZ487="s",
IF(Q487=0,0,
IF(Q487=1,(14-2)*(#REF!+#REF!)/4*4,
IF(Q487=2,(14-2)*(#REF!+#REF!)/4*2,
IF(Q487=3,(14-2)*(#REF!+#REF!)/4*3,
IF(Q487=4,(14-2)*(#REF!+#REF!)/4,
IF(Q487=5,(14-2)*#REF!/4,
IF(Q487=6,0,
IF(Q487=7,(14)*#REF!)))))))),
IF(AZ487="t",
IF(Q487=0,0,
IF(Q487=1,(11-2)*(#REF!+#REF!)/4*4,
IF(Q487=2,(11-2)*(#REF!+#REF!)/4*2,
IF(Q487=3,(11-2)*(#REF!+#REF!)/4*3,
IF(Q487=4,(11-2)*(#REF!+#REF!)/4,
IF(Q487=5,(11-2)*#REF!/4,
IF(Q487=6,0,
IF(Q487=7,(11)*#REF!))))))))))</f>
        <v>0</v>
      </c>
      <c r="AV487" s="2" t="e">
        <f t="shared" si="153"/>
        <v>#REF!</v>
      </c>
      <c r="AW487" s="2">
        <f t="shared" si="154"/>
        <v>0</v>
      </c>
      <c r="AX487" s="2">
        <f t="shared" si="155"/>
        <v>0</v>
      </c>
      <c r="AY487" s="2">
        <f t="shared" si="156"/>
        <v>0</v>
      </c>
      <c r="AZ487" s="2" t="s">
        <v>63</v>
      </c>
      <c r="BA487" s="2" t="e">
        <f>IF(BG487="A",0,IF(AZ487="s",14*#REF!,IF(AZ487="T",11*#REF!,"HATA")))</f>
        <v>#REF!</v>
      </c>
      <c r="BB487" s="2" t="e">
        <f t="shared" si="157"/>
        <v>#REF!</v>
      </c>
      <c r="BC487" s="2" t="e">
        <f t="shared" si="158"/>
        <v>#REF!</v>
      </c>
      <c r="BD487" s="2" t="e">
        <f>IF(BC487-#REF!=0,"DOĞRU","YANLIŞ")</f>
        <v>#REF!</v>
      </c>
      <c r="BE487" s="2" t="e">
        <f>#REF!-BC487</f>
        <v>#REF!</v>
      </c>
      <c r="BF487" s="2">
        <v>0</v>
      </c>
      <c r="BH487" s="2">
        <v>0</v>
      </c>
      <c r="BJ487" s="2">
        <v>0</v>
      </c>
      <c r="BL487" s="7" t="e">
        <f>#REF!*14</f>
        <v>#REF!</v>
      </c>
      <c r="BM487" s="9"/>
      <c r="BN487" s="8"/>
      <c r="BO487" s="13"/>
      <c r="BP487" s="13"/>
      <c r="BQ487" s="13"/>
      <c r="BR487" s="13"/>
      <c r="BS487" s="13"/>
      <c r="BT487" s="10"/>
      <c r="BU487" s="11"/>
      <c r="BV487" s="12"/>
      <c r="CC487" s="41"/>
      <c r="CD487" s="41"/>
      <c r="CE487" s="41"/>
      <c r="CF487" s="42"/>
      <c r="CG487" s="42"/>
      <c r="CH487" s="42"/>
      <c r="CI487" s="42"/>
      <c r="CJ487" s="42"/>
      <c r="CK487" s="42"/>
    </row>
    <row r="488" spans="1:89" hidden="1" x14ac:dyDescent="0.25">
      <c r="A488" s="2" t="s">
        <v>104</v>
      </c>
      <c r="B488" s="2" t="s">
        <v>105</v>
      </c>
      <c r="C488" s="2" t="s">
        <v>105</v>
      </c>
      <c r="D488" s="4" t="s">
        <v>60</v>
      </c>
      <c r="E488" s="4" t="s">
        <v>60</v>
      </c>
      <c r="F488" s="5" t="e">
        <f>IF(AZ488="S",
IF(#REF!+BH488=2012,
IF(#REF!=1,"12-13/1",
IF(#REF!=2,"12-13/2",
IF(#REF!=3,"13-14/1",
IF(#REF!=4,"13-14/2","Hata1")))),
IF(#REF!+BH488=2013,
IF(#REF!=1,"13-14/1",
IF(#REF!=2,"13-14/2",
IF(#REF!=3,"14-15/1",
IF(#REF!=4,"14-15/2","Hata2")))),
IF(#REF!+BH488=2014,
IF(#REF!=1,"14-15/1",
IF(#REF!=2,"14-15/2",
IF(#REF!=3,"15-16/1",
IF(#REF!=4,"15-16/2","Hata3")))),
IF(#REF!+BH488=2015,
IF(#REF!=1,"15-16/1",
IF(#REF!=2,"15-16/2",
IF(#REF!=3,"16-17/1",
IF(#REF!=4,"16-17/2","Hata4")))),
IF(#REF!+BH488=2016,
IF(#REF!=1,"16-17/1",
IF(#REF!=2,"16-17/2",
IF(#REF!=3,"17-18/1",
IF(#REF!=4,"17-18/2","Hata5")))),
IF(#REF!+BH488=2017,
IF(#REF!=1,"17-18/1",
IF(#REF!=2,"17-18/2",
IF(#REF!=3,"18-19/1",
IF(#REF!=4,"18-19/2","Hata6")))),
IF(#REF!+BH488=2018,
IF(#REF!=1,"18-19/1",
IF(#REF!=2,"18-19/2",
IF(#REF!=3,"19-20/1",
IF(#REF!=4,"19-20/2","Hata7")))),
IF(#REF!+BH488=2019,
IF(#REF!=1,"19-20/1",
IF(#REF!=2,"19-20/2",
IF(#REF!=3,"20-21/1",
IF(#REF!=4,"20-21/2","Hata8")))),
IF(#REF!+BH488=2020,
IF(#REF!=1,"20-21/1",
IF(#REF!=2,"20-21/2",
IF(#REF!=3,"21-22/1",
IF(#REF!=4,"21-22/2","Hata9")))),
IF(#REF!+BH488=2021,
IF(#REF!=1,"21-22/1",
IF(#REF!=2,"21-22/2",
IF(#REF!=3,"22-23/1",
IF(#REF!=4,"22-23/2","Hata10")))),
IF(#REF!+BH488=2022,
IF(#REF!=1,"22-23/1",
IF(#REF!=2,"22-23/2",
IF(#REF!=3,"23-24/1",
IF(#REF!=4,"23-24/2","Hata11")))),
IF(#REF!+BH488=2023,
IF(#REF!=1,"23-24/1",
IF(#REF!=2,"23-24/2",
IF(#REF!=3,"24-25/1",
IF(#REF!=4,"24-25/2","Hata12")))),
)))))))))))),
IF(AZ488="T",
IF(#REF!+BH488=2012,
IF(#REF!=1,"12-13/1",
IF(#REF!=2,"12-13/2",
IF(#REF!=3,"12-13/3",
IF(#REF!=4,"13-14/1",
IF(#REF!=5,"13-14/2",
IF(#REF!=6,"13-14/3","Hata1")))))),
IF(#REF!+BH488=2013,
IF(#REF!=1,"13-14/1",
IF(#REF!=2,"13-14/2",
IF(#REF!=3,"13-14/3",
IF(#REF!=4,"14-15/1",
IF(#REF!=5,"14-15/2",
IF(#REF!=6,"14-15/3","Hata2")))))),
IF(#REF!+BH488=2014,
IF(#REF!=1,"14-15/1",
IF(#REF!=2,"14-15/2",
IF(#REF!=3,"14-15/3",
IF(#REF!=4,"15-16/1",
IF(#REF!=5,"15-16/2",
IF(#REF!=6,"15-16/3","Hata3")))))),
IF(AND(#REF!+#REF!&gt;2014,#REF!+#REF!&lt;2015,BH488=1),
IF(#REF!=0.1,"14-15/0.1",
IF(#REF!=0.2,"14-15/0.2",
IF(#REF!=0.3,"14-15/0.3","Hata4"))),
IF(#REF!+BH488=2015,
IF(#REF!=1,"15-16/1",
IF(#REF!=2,"15-16/2",
IF(#REF!=3,"15-16/3",
IF(#REF!=4,"16-17/1",
IF(#REF!=5,"16-17/2",
IF(#REF!=6,"16-17/3","Hata5")))))),
IF(#REF!+BH488=2016,
IF(#REF!=1,"16-17/1",
IF(#REF!=2,"16-17/2",
IF(#REF!=3,"16-17/3",
IF(#REF!=4,"17-18/1",
IF(#REF!=5,"17-18/2",
IF(#REF!=6,"17-18/3","Hata6")))))),
IF(#REF!+BH488=2017,
IF(#REF!=1,"17-18/1",
IF(#REF!=2,"17-18/2",
IF(#REF!=3,"17-18/3",
IF(#REF!=4,"18-19/1",
IF(#REF!=5,"18-19/2",
IF(#REF!=6,"18-19/3","Hata7")))))),
IF(#REF!+BH488=2018,
IF(#REF!=1,"18-19/1",
IF(#REF!=2,"18-19/2",
IF(#REF!=3,"18-19/3",
IF(#REF!=4,"19-20/1",
IF(#REF!=5," 19-20/2",
IF(#REF!=6,"19-20/3","Hata8")))))),
IF(#REF!+BH488=2019,
IF(#REF!=1,"19-20/1",
IF(#REF!=2,"19-20/2",
IF(#REF!=3,"19-20/3",
IF(#REF!=4,"20-21/1",
IF(#REF!=5,"20-21/2",
IF(#REF!=6,"20-21/3","Hata9")))))),
IF(#REF!+BH488=2020,
IF(#REF!=1,"20-21/1",
IF(#REF!=2,"20-21/2",
IF(#REF!=3,"20-21/3",
IF(#REF!=4,"21-22/1",
IF(#REF!=5,"21-22/2",
IF(#REF!=6,"21-22/3","Hata10")))))),
IF(#REF!+BH488=2021,
IF(#REF!=1,"21-22/1",
IF(#REF!=2,"21-22/2",
IF(#REF!=3,"21-22/3",
IF(#REF!=4,"22-23/1",
IF(#REF!=5,"22-23/2",
IF(#REF!=6,"22-23/3","Hata11")))))),
IF(#REF!+BH488=2022,
IF(#REF!=1,"22-23/1",
IF(#REF!=2,"22-23/2",
IF(#REF!=3,"22-23/3",
IF(#REF!=4,"23-24/1",
IF(#REF!=5,"23-24/2",
IF(#REF!=6,"23-24/3","Hata12")))))),
IF(#REF!+BH488=2023,
IF(#REF!=1,"23-24/1",
IF(#REF!=2,"23-24/2",
IF(#REF!=3,"23-24/3",
IF(#REF!=4,"24-25/1",
IF(#REF!=5,"24-25/2",
IF(#REF!=6,"24-25/3","Hata13")))))),
))))))))))))))
)</f>
        <v>#REF!</v>
      </c>
      <c r="G488" s="4"/>
      <c r="H488" s="2" t="s">
        <v>164</v>
      </c>
      <c r="I488" s="2">
        <v>4234884</v>
      </c>
      <c r="J488" s="2" t="s">
        <v>165</v>
      </c>
      <c r="O488" s="2" t="s">
        <v>108</v>
      </c>
      <c r="P488" s="2" t="s">
        <v>109</v>
      </c>
      <c r="Q488" s="5">
        <v>7</v>
      </c>
      <c r="R488" s="2">
        <f>VLOOKUP($Q488,[1]sistem!$I$3:$L$10,2,FALSE)</f>
        <v>0</v>
      </c>
      <c r="S488" s="2">
        <f>VLOOKUP($Q488,[1]sistem!$I$3:$L$10,3,FALSE)</f>
        <v>1</v>
      </c>
      <c r="T488" s="2">
        <f>VLOOKUP($Q488,[1]sistem!$I$3:$L$10,4,FALSE)</f>
        <v>1</v>
      </c>
      <c r="U488" s="2" t="e">
        <f>VLOOKUP($AZ488,[1]sistem!$I$13:$L$14,2,FALSE)*#REF!</f>
        <v>#REF!</v>
      </c>
      <c r="V488" s="2" t="e">
        <f>VLOOKUP($AZ488,[1]sistem!$I$13:$L$14,3,FALSE)*#REF!</f>
        <v>#REF!</v>
      </c>
      <c r="W488" s="2" t="e">
        <f>VLOOKUP($AZ488,[1]sistem!$I$13:$L$14,4,FALSE)*#REF!</f>
        <v>#REF!</v>
      </c>
      <c r="X488" s="2" t="e">
        <f t="shared" si="145"/>
        <v>#REF!</v>
      </c>
      <c r="Y488" s="2" t="e">
        <f t="shared" si="146"/>
        <v>#REF!</v>
      </c>
      <c r="Z488" s="2" t="e">
        <f t="shared" si="147"/>
        <v>#REF!</v>
      </c>
      <c r="AA488" s="2" t="e">
        <f t="shared" si="148"/>
        <v>#REF!</v>
      </c>
      <c r="AB488" s="2">
        <f>VLOOKUP(AZ488,[1]sistem!$I$18:$J$19,2,FALSE)</f>
        <v>14</v>
      </c>
      <c r="AC488" s="2">
        <v>0.25</v>
      </c>
      <c r="AD488" s="2">
        <f>VLOOKUP($Q488,[1]sistem!$I$3:$M$10,5,FALSE)</f>
        <v>1</v>
      </c>
      <c r="AG488" s="2" t="e">
        <f>(#REF!+#REF!)*AB488</f>
        <v>#REF!</v>
      </c>
      <c r="AH488" s="2">
        <f>VLOOKUP($Q488,[1]sistem!$I$3:$N$10,6,FALSE)</f>
        <v>2</v>
      </c>
      <c r="AI488" s="2">
        <v>2</v>
      </c>
      <c r="AJ488" s="2">
        <f t="shared" si="149"/>
        <v>4</v>
      </c>
      <c r="AK488" s="2">
        <f>VLOOKUP($AZ488,[1]sistem!$I$18:$K$19,3,FALSE)</f>
        <v>14</v>
      </c>
      <c r="AL488" s="2" t="e">
        <f>AK488*#REF!</f>
        <v>#REF!</v>
      </c>
      <c r="AM488" s="2" t="e">
        <f t="shared" si="150"/>
        <v>#REF!</v>
      </c>
      <c r="AN488" s="2">
        <f t="shared" si="159"/>
        <v>25</v>
      </c>
      <c r="AO488" s="2" t="e">
        <f t="shared" si="151"/>
        <v>#REF!</v>
      </c>
      <c r="AP488" s="2" t="e">
        <f>ROUND(AO488-#REF!,0)</f>
        <v>#REF!</v>
      </c>
      <c r="AQ488" s="2">
        <f>IF(AZ488="s",IF(Q488=0,0,
IF(Q488=1,#REF!*4*4,
IF(Q488=2,0,
IF(Q488=3,#REF!*4*2,
IF(Q488=4,0,
IF(Q488=5,0,
IF(Q488=6,0,
IF(Q488=7,0)))))))),
IF(AZ488="t",
IF(Q488=0,0,
IF(Q488=1,#REF!*4*4*0.8,
IF(Q488=2,0,
IF(Q488=3,#REF!*4*2*0.8,
IF(Q488=4,0,
IF(Q488=5,0,
IF(Q488=6,0,
IF(Q488=7,0))))))))))</f>
        <v>0</v>
      </c>
      <c r="AR488" s="2" t="e">
        <f>IF(AZ488="s",
IF(Q488=0,0,
IF(Q488=1,0,
IF(Q488=2,#REF!*4*2,
IF(Q488=3,#REF!*4,
IF(Q488=4,#REF!*4,
IF(Q488=5,0,
IF(Q488=6,0,
IF(Q488=7,#REF!*4)))))))),
IF(AZ488="t",
IF(Q488=0,0,
IF(Q488=1,0,
IF(Q488=2,#REF!*4*2*0.8,
IF(Q488=3,#REF!*4*0.8,
IF(Q488=4,#REF!*4*0.8,
IF(Q488=5,0,
IF(Q488=6,0,
IF(Q488=7,#REF!*4))))))))))</f>
        <v>#REF!</v>
      </c>
      <c r="AS488" s="2" t="e">
        <f>IF(AZ488="s",
IF(Q488=0,0,
IF(Q488=1,#REF!*2,
IF(Q488=2,#REF!*2,
IF(Q488=3,#REF!*2,
IF(Q488=4,#REF!*2,
IF(Q488=5,#REF!*2,
IF(Q488=6,#REF!*2,
IF(Q488=7,#REF!*2)))))))),
IF(AZ488="t",
IF(Q488=0,#REF!*2*0.8,
IF(Q488=1,#REF!*2*0.8,
IF(Q488=2,#REF!*2*0.8,
IF(Q488=3,#REF!*2*0.8,
IF(Q488=4,#REF!*2*0.8,
IF(Q488=5,#REF!*2*0.8,
IF(Q488=6,#REF!*1*0.8,
IF(Q488=7,#REF!*2))))))))))</f>
        <v>#REF!</v>
      </c>
      <c r="AT488" s="2" t="e">
        <f t="shared" si="152"/>
        <v>#REF!</v>
      </c>
      <c r="AU488" s="2" t="e">
        <f>IF(AZ488="s",
IF(Q488=0,0,
IF(Q488=1,(14-2)*(#REF!+#REF!)/4*4,
IF(Q488=2,(14-2)*(#REF!+#REF!)/4*2,
IF(Q488=3,(14-2)*(#REF!+#REF!)/4*3,
IF(Q488=4,(14-2)*(#REF!+#REF!)/4,
IF(Q488=5,(14-2)*#REF!/4,
IF(Q488=6,0,
IF(Q488=7,(14)*#REF!)))))))),
IF(AZ488="t",
IF(Q488=0,0,
IF(Q488=1,(11-2)*(#REF!+#REF!)/4*4,
IF(Q488=2,(11-2)*(#REF!+#REF!)/4*2,
IF(Q488=3,(11-2)*(#REF!+#REF!)/4*3,
IF(Q488=4,(11-2)*(#REF!+#REF!)/4,
IF(Q488=5,(11-2)*#REF!/4,
IF(Q488=6,0,
IF(Q488=7,(11)*#REF!))))))))))</f>
        <v>#REF!</v>
      </c>
      <c r="AV488" s="2" t="e">
        <f t="shared" si="153"/>
        <v>#REF!</v>
      </c>
      <c r="AW488" s="2">
        <f t="shared" si="154"/>
        <v>8</v>
      </c>
      <c r="AX488" s="2">
        <f t="shared" si="155"/>
        <v>4</v>
      </c>
      <c r="AY488" s="2" t="e">
        <f t="shared" si="156"/>
        <v>#REF!</v>
      </c>
      <c r="AZ488" s="2" t="s">
        <v>63</v>
      </c>
      <c r="BA488" s="2">
        <f>IF(BG488="A",0,IF(AZ488="s",14*#REF!,IF(AZ488="T",11*#REF!,"HATA")))</f>
        <v>0</v>
      </c>
      <c r="BB488" s="2" t="e">
        <f t="shared" si="157"/>
        <v>#REF!</v>
      </c>
      <c r="BC488" s="2" t="e">
        <f t="shared" si="158"/>
        <v>#REF!</v>
      </c>
      <c r="BD488" s="2" t="e">
        <f>IF(BC488-#REF!=0,"DOĞRU","YANLIŞ")</f>
        <v>#REF!</v>
      </c>
      <c r="BE488" s="2" t="e">
        <f>#REF!-BC488</f>
        <v>#REF!</v>
      </c>
      <c r="BF488" s="2">
        <v>0</v>
      </c>
      <c r="BG488" s="2" t="s">
        <v>110</v>
      </c>
      <c r="BH488" s="2">
        <v>0</v>
      </c>
      <c r="BJ488" s="2">
        <v>7</v>
      </c>
      <c r="BL488" s="7" t="e">
        <f>#REF!*14</f>
        <v>#REF!</v>
      </c>
      <c r="BM488" s="9"/>
      <c r="BN488" s="8"/>
      <c r="BO488" s="13"/>
      <c r="BP488" s="13"/>
      <c r="BQ488" s="13"/>
      <c r="BR488" s="13"/>
      <c r="BS488" s="13"/>
      <c r="BT488" s="10"/>
      <c r="BU488" s="11"/>
      <c r="BV488" s="12"/>
      <c r="CC488" s="41"/>
      <c r="CD488" s="41"/>
      <c r="CE488" s="41"/>
      <c r="CF488" s="42"/>
      <c r="CG488" s="42"/>
      <c r="CH488" s="42"/>
      <c r="CI488" s="42"/>
      <c r="CJ488" s="42"/>
      <c r="CK488" s="42"/>
    </row>
    <row r="489" spans="1:89" hidden="1" x14ac:dyDescent="0.25">
      <c r="A489" s="54" t="s">
        <v>245</v>
      </c>
      <c r="B489" s="54" t="s">
        <v>246</v>
      </c>
      <c r="C489" s="2" t="s">
        <v>246</v>
      </c>
      <c r="D489" s="4" t="s">
        <v>60</v>
      </c>
      <c r="E489" s="4" t="s">
        <v>60</v>
      </c>
      <c r="F489" s="5" t="e">
        <f>IF(AZ489="S",
IF(#REF!+BH489=2012,
IF(#REF!=1,"12-13/1",
IF(#REF!=2,"12-13/2",
IF(#REF!=3,"13-14/1",
IF(#REF!=4,"13-14/2","Hata1")))),
IF(#REF!+BH489=2013,
IF(#REF!=1,"13-14/1",
IF(#REF!=2,"13-14/2",
IF(#REF!=3,"14-15/1",
IF(#REF!=4,"14-15/2","Hata2")))),
IF(#REF!+BH489=2014,
IF(#REF!=1,"14-15/1",
IF(#REF!=2,"14-15/2",
IF(#REF!=3,"15-16/1",
IF(#REF!=4,"15-16/2","Hata3")))),
IF(#REF!+BH489=2015,
IF(#REF!=1,"15-16/1",
IF(#REF!=2,"15-16/2",
IF(#REF!=3,"16-17/1",
IF(#REF!=4,"16-17/2","Hata4")))),
IF(#REF!+BH489=2016,
IF(#REF!=1,"16-17/1",
IF(#REF!=2,"16-17/2",
IF(#REF!=3,"17-18/1",
IF(#REF!=4,"17-18/2","Hata5")))),
IF(#REF!+BH489=2017,
IF(#REF!=1,"17-18/1",
IF(#REF!=2,"17-18/2",
IF(#REF!=3,"18-19/1",
IF(#REF!=4,"18-19/2","Hata6")))),
IF(#REF!+BH489=2018,
IF(#REF!=1,"18-19/1",
IF(#REF!=2,"18-19/2",
IF(#REF!=3,"19-20/1",
IF(#REF!=4,"19-20/2","Hata7")))),
IF(#REF!+BH489=2019,
IF(#REF!=1,"19-20/1",
IF(#REF!=2,"19-20/2",
IF(#REF!=3,"20-21/1",
IF(#REF!=4,"20-21/2","Hata8")))),
IF(#REF!+BH489=2020,
IF(#REF!=1,"20-21/1",
IF(#REF!=2,"20-21/2",
IF(#REF!=3,"21-22/1",
IF(#REF!=4,"21-22/2","Hata9")))),
IF(#REF!+BH489=2021,
IF(#REF!=1,"21-22/1",
IF(#REF!=2,"21-22/2",
IF(#REF!=3,"22-23/1",
IF(#REF!=4,"22-23/2","Hata10")))),
IF(#REF!+BH489=2022,
IF(#REF!=1,"22-23/1",
IF(#REF!=2,"22-23/2",
IF(#REF!=3,"23-24/1",
IF(#REF!=4,"23-24/2","Hata11")))),
IF(#REF!+BH489=2023,
IF(#REF!=1,"23-24/1",
IF(#REF!=2,"23-24/2",
IF(#REF!=3,"24-25/1",
IF(#REF!=4,"24-25/2","Hata12")))),
)))))))))))),
IF(AZ489="T",
IF(#REF!+BH489=2012,
IF(#REF!=1,"12-13/1",
IF(#REF!=2,"12-13/2",
IF(#REF!=3,"12-13/3",
IF(#REF!=4,"13-14/1",
IF(#REF!=5,"13-14/2",
IF(#REF!=6,"13-14/3","Hata1")))))),
IF(#REF!+BH489=2013,
IF(#REF!=1,"13-14/1",
IF(#REF!=2,"13-14/2",
IF(#REF!=3,"13-14/3",
IF(#REF!=4,"14-15/1",
IF(#REF!=5,"14-15/2",
IF(#REF!=6,"14-15/3","Hata2")))))),
IF(#REF!+BH489=2014,
IF(#REF!=1,"14-15/1",
IF(#REF!=2,"14-15/2",
IF(#REF!=3,"14-15/3",
IF(#REF!=4,"15-16/1",
IF(#REF!=5,"15-16/2",
IF(#REF!=6,"15-16/3","Hata3")))))),
IF(AND(#REF!+#REF!&gt;2014,#REF!+#REF!&lt;2015,BH489=1),
IF(#REF!=0.1,"14-15/0.1",
IF(#REF!=0.2,"14-15/0.2",
IF(#REF!=0.3,"14-15/0.3","Hata4"))),
IF(#REF!+BH489=2015,
IF(#REF!=1,"15-16/1",
IF(#REF!=2,"15-16/2",
IF(#REF!=3,"15-16/3",
IF(#REF!=4,"16-17/1",
IF(#REF!=5,"16-17/2",
IF(#REF!=6,"16-17/3","Hata5")))))),
IF(#REF!+BH489=2016,
IF(#REF!=1,"16-17/1",
IF(#REF!=2,"16-17/2",
IF(#REF!=3,"16-17/3",
IF(#REF!=4,"17-18/1",
IF(#REF!=5,"17-18/2",
IF(#REF!=6,"17-18/3","Hata6")))))),
IF(#REF!+BH489=2017,
IF(#REF!=1,"17-18/1",
IF(#REF!=2,"17-18/2",
IF(#REF!=3,"17-18/3",
IF(#REF!=4,"18-19/1",
IF(#REF!=5,"18-19/2",
IF(#REF!=6,"18-19/3","Hata7")))))),
IF(#REF!+BH489=2018,
IF(#REF!=1,"18-19/1",
IF(#REF!=2,"18-19/2",
IF(#REF!=3,"18-19/3",
IF(#REF!=4,"19-20/1",
IF(#REF!=5," 19-20/2",
IF(#REF!=6,"19-20/3","Hata8")))))),
IF(#REF!+BH489=2019,
IF(#REF!=1,"19-20/1",
IF(#REF!=2,"19-20/2",
IF(#REF!=3,"19-20/3",
IF(#REF!=4,"20-21/1",
IF(#REF!=5,"20-21/2",
IF(#REF!=6,"20-21/3","Hata9")))))),
IF(#REF!+BH489=2020,
IF(#REF!=1,"20-21/1",
IF(#REF!=2,"20-21/2",
IF(#REF!=3,"20-21/3",
IF(#REF!=4,"21-22/1",
IF(#REF!=5,"21-22/2",
IF(#REF!=6,"21-22/3","Hata10")))))),
IF(#REF!+BH489=2021,
IF(#REF!=1,"21-22/1",
IF(#REF!=2,"21-22/2",
IF(#REF!=3,"21-22/3",
IF(#REF!=4,"22-23/1",
IF(#REF!=5,"22-23/2",
IF(#REF!=6,"22-23/3","Hata11")))))),
IF(#REF!+BH489=2022,
IF(#REF!=1,"22-23/1",
IF(#REF!=2,"22-23/2",
IF(#REF!=3,"22-23/3",
IF(#REF!=4,"23-24/1",
IF(#REF!=5,"23-24/2",
IF(#REF!=6,"23-24/3","Hata12")))))),
IF(#REF!+BH489=2023,
IF(#REF!=1,"23-24/1",
IF(#REF!=2,"23-24/2",
IF(#REF!=3,"23-24/3",
IF(#REF!=4,"24-25/1",
IF(#REF!=5,"24-25/2",
IF(#REF!=6,"24-25/3","Hata13")))))),
))))))))))))))
)</f>
        <v>#REF!</v>
      </c>
      <c r="G489" s="4"/>
      <c r="H489" s="54" t="s">
        <v>164</v>
      </c>
      <c r="I489" s="2">
        <v>4234884</v>
      </c>
      <c r="J489" s="2" t="s">
        <v>80</v>
      </c>
      <c r="L489" s="2">
        <v>4358</v>
      </c>
      <c r="Q489" s="55">
        <v>0</v>
      </c>
      <c r="R489" s="2">
        <f>VLOOKUP($Q489,[1]sistem!$I$3:$L$10,2,FALSE)</f>
        <v>0</v>
      </c>
      <c r="S489" s="2">
        <f>VLOOKUP($Q489,[1]sistem!$I$3:$L$10,3,FALSE)</f>
        <v>0</v>
      </c>
      <c r="T489" s="2">
        <f>VLOOKUP($Q489,[1]sistem!$I$3:$L$10,4,FALSE)</f>
        <v>0</v>
      </c>
      <c r="U489" s="2" t="e">
        <f>VLOOKUP($AZ489,[1]sistem!$I$13:$L$14,2,FALSE)*#REF!</f>
        <v>#REF!</v>
      </c>
      <c r="V489" s="2" t="e">
        <f>VLOOKUP($AZ489,[1]sistem!$I$13:$L$14,3,FALSE)*#REF!</f>
        <v>#REF!</v>
      </c>
      <c r="W489" s="2" t="e">
        <f>VLOOKUP($AZ489,[1]sistem!$I$13:$L$14,4,FALSE)*#REF!</f>
        <v>#REF!</v>
      </c>
      <c r="X489" s="2" t="e">
        <f t="shared" si="145"/>
        <v>#REF!</v>
      </c>
      <c r="Y489" s="2" t="e">
        <f t="shared" si="146"/>
        <v>#REF!</v>
      </c>
      <c r="Z489" s="2" t="e">
        <f t="shared" si="147"/>
        <v>#REF!</v>
      </c>
      <c r="AA489" s="2" t="e">
        <f t="shared" si="148"/>
        <v>#REF!</v>
      </c>
      <c r="AB489" s="2">
        <f>VLOOKUP(AZ489,[1]sistem!$I$18:$J$19,2,FALSE)</f>
        <v>11</v>
      </c>
      <c r="AC489" s="2">
        <v>0.25</v>
      </c>
      <c r="AD489" s="2">
        <f>VLOOKUP($Q489,[1]sistem!$I$3:$M$10,5,FALSE)</f>
        <v>0</v>
      </c>
      <c r="AG489" s="2" t="e">
        <f>(#REF!+#REF!)*AB489</f>
        <v>#REF!</v>
      </c>
      <c r="AH489" s="2">
        <f>VLOOKUP($Q489,[1]sistem!$I$3:$N$10,6,FALSE)</f>
        <v>0</v>
      </c>
      <c r="AI489" s="2">
        <v>2</v>
      </c>
      <c r="AJ489" s="2">
        <f t="shared" si="149"/>
        <v>0</v>
      </c>
      <c r="AK489" s="2">
        <f>VLOOKUP($AZ489,[1]sistem!$I$18:$K$19,3,FALSE)</f>
        <v>11</v>
      </c>
      <c r="AL489" s="2" t="e">
        <f>AK489*#REF!</f>
        <v>#REF!</v>
      </c>
      <c r="AM489" s="2" t="e">
        <f t="shared" si="150"/>
        <v>#REF!</v>
      </c>
      <c r="AN489" s="2">
        <f t="shared" si="159"/>
        <v>25</v>
      </c>
      <c r="AO489" s="2" t="e">
        <f t="shared" si="151"/>
        <v>#REF!</v>
      </c>
      <c r="AP489" s="2" t="e">
        <f>ROUND(AO489-#REF!,0)</f>
        <v>#REF!</v>
      </c>
      <c r="AQ489" s="2">
        <f>IF(AZ489="s",IF(Q489=0,0,
IF(Q489=1,#REF!*4*4,
IF(Q489=2,0,
IF(Q489=3,#REF!*4*2,
IF(Q489=4,0,
IF(Q489=5,0,
IF(Q489=6,0,
IF(Q489=7,0)))))))),
IF(AZ489="t",
IF(Q489=0,0,
IF(Q489=1,#REF!*4*4*0.8,
IF(Q489=2,0,
IF(Q489=3,#REF!*4*2*0.8,
IF(Q489=4,0,
IF(Q489=5,0,
IF(Q489=6,0,
IF(Q489=7,0))))))))))</f>
        <v>0</v>
      </c>
      <c r="AR489" s="2">
        <f>IF(AZ489="s",
IF(Q489=0,0,
IF(Q489=1,0,
IF(Q489=2,#REF!*4*2,
IF(Q489=3,#REF!*4,
IF(Q489=4,#REF!*4,
IF(Q489=5,0,
IF(Q489=6,0,
IF(Q489=7,#REF!*4)))))))),
IF(AZ489="t",
IF(Q489=0,0,
IF(Q489=1,0,
IF(Q489=2,#REF!*4*2*0.8,
IF(Q489=3,#REF!*4*0.8,
IF(Q489=4,#REF!*4*0.8,
IF(Q489=5,0,
IF(Q489=6,0,
IF(Q489=7,#REF!*4))))))))))</f>
        <v>0</v>
      </c>
      <c r="AS489" s="2" t="e">
        <f>IF(AZ489="s",
IF(Q489=0,0,
IF(Q489=1,#REF!*2,
IF(Q489=2,#REF!*2,
IF(Q489=3,#REF!*2,
IF(Q489=4,#REF!*2,
IF(Q489=5,#REF!*2,
IF(Q489=6,#REF!*2,
IF(Q489=7,#REF!*2)))))))),
IF(AZ489="t",
IF(Q489=0,#REF!*2*0.8,
IF(Q489=1,#REF!*2*0.8,
IF(Q489=2,#REF!*2*0.8,
IF(Q489=3,#REF!*2*0.8,
IF(Q489=4,#REF!*2*0.8,
IF(Q489=5,#REF!*2*0.8,
IF(Q489=6,#REF!*1*0.8,
IF(Q489=7,#REF!*2))))))))))</f>
        <v>#REF!</v>
      </c>
      <c r="AT489" s="2" t="e">
        <f t="shared" si="152"/>
        <v>#REF!</v>
      </c>
      <c r="AU489" s="2">
        <f>IF(AZ489="s",
IF(Q489=0,0,
IF(Q489=1,(14-2)*(#REF!+#REF!)/4*4,
IF(Q489=2,(14-2)*(#REF!+#REF!)/4*2,
IF(Q489=3,(14-2)*(#REF!+#REF!)/4*3,
IF(Q489=4,(14-2)*(#REF!+#REF!)/4,
IF(Q489=5,(14-2)*#REF!/4,
IF(Q489=6,0,
IF(Q489=7,(14)*#REF!)))))))),
IF(AZ489="t",
IF(Q489=0,0,
IF(Q489=1,(11-2)*(#REF!+#REF!)/4*4,
IF(Q489=2,(11-2)*(#REF!+#REF!)/4*2,
IF(Q489=3,(11-2)*(#REF!+#REF!)/4*3,
IF(Q489=4,(11-2)*(#REF!+#REF!)/4,
IF(Q489=5,(11-2)*#REF!/4,
IF(Q489=6,0,
IF(Q489=7,(11)*#REF!))))))))))</f>
        <v>0</v>
      </c>
      <c r="AV489" s="2" t="e">
        <f t="shared" si="153"/>
        <v>#REF!</v>
      </c>
      <c r="AW489" s="2">
        <f t="shared" si="154"/>
        <v>0</v>
      </c>
      <c r="AX489" s="2">
        <f t="shared" si="155"/>
        <v>0</v>
      </c>
      <c r="AY489" s="2" t="e">
        <f t="shared" si="156"/>
        <v>#REF!</v>
      </c>
      <c r="AZ489" s="2" t="s">
        <v>81</v>
      </c>
      <c r="BA489" s="2" t="e">
        <f>IF(BG489="A",0,IF(AZ489="s",14*#REF!,IF(AZ489="T",11*#REF!,"HATA")))</f>
        <v>#REF!</v>
      </c>
      <c r="BB489" s="2" t="e">
        <f t="shared" si="157"/>
        <v>#REF!</v>
      </c>
      <c r="BC489" s="2" t="e">
        <f t="shared" si="158"/>
        <v>#REF!</v>
      </c>
      <c r="BD489" s="2" t="e">
        <f>IF(BC489-#REF!=0,"DOĞRU","YANLIŞ")</f>
        <v>#REF!</v>
      </c>
      <c r="BE489" s="2" t="e">
        <f>#REF!-BC489</f>
        <v>#REF!</v>
      </c>
      <c r="BF489" s="2">
        <v>0</v>
      </c>
      <c r="BH489" s="2">
        <v>0</v>
      </c>
      <c r="BJ489" s="2">
        <v>0</v>
      </c>
      <c r="BL489" s="7" t="e">
        <f>#REF!*14</f>
        <v>#REF!</v>
      </c>
      <c r="BM489" s="9"/>
      <c r="BN489" s="8"/>
      <c r="BO489" s="13"/>
      <c r="BP489" s="13"/>
      <c r="BQ489" s="13"/>
      <c r="BR489" s="13"/>
      <c r="BS489" s="13"/>
      <c r="BT489" s="10"/>
      <c r="BU489" s="11"/>
      <c r="BV489" s="12"/>
      <c r="CC489" s="51"/>
      <c r="CD489" s="51"/>
      <c r="CE489" s="51"/>
      <c r="CF489" s="52"/>
      <c r="CG489" s="52"/>
      <c r="CH489" s="52"/>
      <c r="CI489" s="52"/>
      <c r="CJ489" s="42"/>
      <c r="CK489" s="42"/>
    </row>
    <row r="490" spans="1:89" hidden="1" x14ac:dyDescent="0.25">
      <c r="A490" s="2" t="s">
        <v>243</v>
      </c>
      <c r="B490" s="2" t="s">
        <v>244</v>
      </c>
      <c r="C490" s="2" t="s">
        <v>244</v>
      </c>
      <c r="D490" s="4" t="s">
        <v>60</v>
      </c>
      <c r="E490" s="4" t="s">
        <v>60</v>
      </c>
      <c r="F490" s="5" t="e">
        <f>IF(AZ490="S",
IF(#REF!+BH490=2012,
IF(#REF!=1,"12-13/1",
IF(#REF!=2,"12-13/2",
IF(#REF!=3,"13-14/1",
IF(#REF!=4,"13-14/2","Hata1")))),
IF(#REF!+BH490=2013,
IF(#REF!=1,"13-14/1",
IF(#REF!=2,"13-14/2",
IF(#REF!=3,"14-15/1",
IF(#REF!=4,"14-15/2","Hata2")))),
IF(#REF!+BH490=2014,
IF(#REF!=1,"14-15/1",
IF(#REF!=2,"14-15/2",
IF(#REF!=3,"15-16/1",
IF(#REF!=4,"15-16/2","Hata3")))),
IF(#REF!+BH490=2015,
IF(#REF!=1,"15-16/1",
IF(#REF!=2,"15-16/2",
IF(#REF!=3,"16-17/1",
IF(#REF!=4,"16-17/2","Hata4")))),
IF(#REF!+BH490=2016,
IF(#REF!=1,"16-17/1",
IF(#REF!=2,"16-17/2",
IF(#REF!=3,"17-18/1",
IF(#REF!=4,"17-18/2","Hata5")))),
IF(#REF!+BH490=2017,
IF(#REF!=1,"17-18/1",
IF(#REF!=2,"17-18/2",
IF(#REF!=3,"18-19/1",
IF(#REF!=4,"18-19/2","Hata6")))),
IF(#REF!+BH490=2018,
IF(#REF!=1,"18-19/1",
IF(#REF!=2,"18-19/2",
IF(#REF!=3,"19-20/1",
IF(#REF!=4,"19-20/2","Hata7")))),
IF(#REF!+BH490=2019,
IF(#REF!=1,"19-20/1",
IF(#REF!=2,"19-20/2",
IF(#REF!=3,"20-21/1",
IF(#REF!=4,"20-21/2","Hata8")))),
IF(#REF!+BH490=2020,
IF(#REF!=1,"20-21/1",
IF(#REF!=2,"20-21/2",
IF(#REF!=3,"21-22/1",
IF(#REF!=4,"21-22/2","Hata9")))),
IF(#REF!+BH490=2021,
IF(#REF!=1,"21-22/1",
IF(#REF!=2,"21-22/2",
IF(#REF!=3,"22-23/1",
IF(#REF!=4,"22-23/2","Hata10")))),
IF(#REF!+BH490=2022,
IF(#REF!=1,"22-23/1",
IF(#REF!=2,"22-23/2",
IF(#REF!=3,"23-24/1",
IF(#REF!=4,"23-24/2","Hata11")))),
IF(#REF!+BH490=2023,
IF(#REF!=1,"23-24/1",
IF(#REF!=2,"23-24/2",
IF(#REF!=3,"24-25/1",
IF(#REF!=4,"24-25/2","Hata12")))),
)))))))))))),
IF(AZ490="T",
IF(#REF!+BH490=2012,
IF(#REF!=1,"12-13/1",
IF(#REF!=2,"12-13/2",
IF(#REF!=3,"12-13/3",
IF(#REF!=4,"13-14/1",
IF(#REF!=5,"13-14/2",
IF(#REF!=6,"13-14/3","Hata1")))))),
IF(#REF!+BH490=2013,
IF(#REF!=1,"13-14/1",
IF(#REF!=2,"13-14/2",
IF(#REF!=3,"13-14/3",
IF(#REF!=4,"14-15/1",
IF(#REF!=5,"14-15/2",
IF(#REF!=6,"14-15/3","Hata2")))))),
IF(#REF!+BH490=2014,
IF(#REF!=1,"14-15/1",
IF(#REF!=2,"14-15/2",
IF(#REF!=3,"14-15/3",
IF(#REF!=4,"15-16/1",
IF(#REF!=5,"15-16/2",
IF(#REF!=6,"15-16/3","Hata3")))))),
IF(AND(#REF!+#REF!&gt;2014,#REF!+#REF!&lt;2015,BH490=1),
IF(#REF!=0.1,"14-15/0.1",
IF(#REF!=0.2,"14-15/0.2",
IF(#REF!=0.3,"14-15/0.3","Hata4"))),
IF(#REF!+BH490=2015,
IF(#REF!=1,"15-16/1",
IF(#REF!=2,"15-16/2",
IF(#REF!=3,"15-16/3",
IF(#REF!=4,"16-17/1",
IF(#REF!=5,"16-17/2",
IF(#REF!=6,"16-17/3","Hata5")))))),
IF(#REF!+BH490=2016,
IF(#REF!=1,"16-17/1",
IF(#REF!=2,"16-17/2",
IF(#REF!=3,"16-17/3",
IF(#REF!=4,"17-18/1",
IF(#REF!=5,"17-18/2",
IF(#REF!=6,"17-18/3","Hata6")))))),
IF(#REF!+BH490=2017,
IF(#REF!=1,"17-18/1",
IF(#REF!=2,"17-18/2",
IF(#REF!=3,"17-18/3",
IF(#REF!=4,"18-19/1",
IF(#REF!=5,"18-19/2",
IF(#REF!=6,"18-19/3","Hata7")))))),
IF(#REF!+BH490=2018,
IF(#REF!=1,"18-19/1",
IF(#REF!=2,"18-19/2",
IF(#REF!=3,"18-19/3",
IF(#REF!=4,"19-20/1",
IF(#REF!=5," 19-20/2",
IF(#REF!=6,"19-20/3","Hata8")))))),
IF(#REF!+BH490=2019,
IF(#REF!=1,"19-20/1",
IF(#REF!=2,"19-20/2",
IF(#REF!=3,"19-20/3",
IF(#REF!=4,"20-21/1",
IF(#REF!=5,"20-21/2",
IF(#REF!=6,"20-21/3","Hata9")))))),
IF(#REF!+BH490=2020,
IF(#REF!=1,"20-21/1",
IF(#REF!=2,"20-21/2",
IF(#REF!=3,"20-21/3",
IF(#REF!=4,"21-22/1",
IF(#REF!=5,"21-22/2",
IF(#REF!=6,"21-22/3","Hata10")))))),
IF(#REF!+BH490=2021,
IF(#REF!=1,"21-22/1",
IF(#REF!=2,"21-22/2",
IF(#REF!=3,"21-22/3",
IF(#REF!=4,"22-23/1",
IF(#REF!=5,"22-23/2",
IF(#REF!=6,"22-23/3","Hata11")))))),
IF(#REF!+BH490=2022,
IF(#REF!=1,"22-23/1",
IF(#REF!=2,"22-23/2",
IF(#REF!=3,"22-23/3",
IF(#REF!=4,"23-24/1",
IF(#REF!=5,"23-24/2",
IF(#REF!=6,"23-24/3","Hata12")))))),
IF(#REF!+BH490=2023,
IF(#REF!=1,"23-24/1",
IF(#REF!=2,"23-24/2",
IF(#REF!=3,"23-24/3",
IF(#REF!=4,"24-25/1",
IF(#REF!=5,"24-25/2",
IF(#REF!=6,"24-25/3","Hata13")))))),
))))))))))))))
)</f>
        <v>#REF!</v>
      </c>
      <c r="G490" s="4"/>
      <c r="H490" s="2" t="s">
        <v>164</v>
      </c>
      <c r="I490" s="2">
        <v>4234884</v>
      </c>
      <c r="J490" s="2" t="s">
        <v>165</v>
      </c>
      <c r="Q490" s="5">
        <v>2</v>
      </c>
      <c r="R490" s="2">
        <f>VLOOKUP($Q490,[1]sistem!$I$3:$L$10,2,FALSE)</f>
        <v>0</v>
      </c>
      <c r="S490" s="2">
        <f>VLOOKUP($Q490,[1]sistem!$I$3:$L$10,3,FALSE)</f>
        <v>2</v>
      </c>
      <c r="T490" s="2">
        <f>VLOOKUP($Q490,[1]sistem!$I$3:$L$10,4,FALSE)</f>
        <v>1</v>
      </c>
      <c r="U490" s="2" t="e">
        <f>VLOOKUP($AZ490,[1]sistem!$I$13:$L$14,2,FALSE)*#REF!</f>
        <v>#REF!</v>
      </c>
      <c r="V490" s="2" t="e">
        <f>VLOOKUP($AZ490,[1]sistem!$I$13:$L$14,3,FALSE)*#REF!</f>
        <v>#REF!</v>
      </c>
      <c r="W490" s="2" t="e">
        <f>VLOOKUP($AZ490,[1]sistem!$I$13:$L$14,4,FALSE)*#REF!</f>
        <v>#REF!</v>
      </c>
      <c r="X490" s="2" t="e">
        <f t="shared" si="145"/>
        <v>#REF!</v>
      </c>
      <c r="Y490" s="2" t="e">
        <f t="shared" si="146"/>
        <v>#REF!</v>
      </c>
      <c r="Z490" s="2" t="e">
        <f t="shared" si="147"/>
        <v>#REF!</v>
      </c>
      <c r="AA490" s="2" t="e">
        <f t="shared" si="148"/>
        <v>#REF!</v>
      </c>
      <c r="AB490" s="2">
        <f>VLOOKUP(AZ490,[1]sistem!$I$18:$J$19,2,FALSE)</f>
        <v>14</v>
      </c>
      <c r="AC490" s="2">
        <v>0.25</v>
      </c>
      <c r="AD490" s="2">
        <f>VLOOKUP($Q490,[1]sistem!$I$3:$M$10,5,FALSE)</f>
        <v>2</v>
      </c>
      <c r="AG490" s="2" t="e">
        <f>(#REF!+#REF!)*AB490</f>
        <v>#REF!</v>
      </c>
      <c r="AH490" s="2">
        <f>VLOOKUP($Q490,[1]sistem!$I$3:$N$10,6,FALSE)</f>
        <v>3</v>
      </c>
      <c r="AI490" s="2">
        <v>2</v>
      </c>
      <c r="AJ490" s="2">
        <f t="shared" si="149"/>
        <v>6</v>
      </c>
      <c r="AK490" s="2">
        <f>VLOOKUP($AZ490,[1]sistem!$I$18:$K$19,3,FALSE)</f>
        <v>14</v>
      </c>
      <c r="AL490" s="2" t="e">
        <f>AK490*#REF!</f>
        <v>#REF!</v>
      </c>
      <c r="AM490" s="2" t="e">
        <f t="shared" si="150"/>
        <v>#REF!</v>
      </c>
      <c r="AN490" s="2">
        <f t="shared" si="159"/>
        <v>25</v>
      </c>
      <c r="AO490" s="2" t="e">
        <f t="shared" si="151"/>
        <v>#REF!</v>
      </c>
      <c r="AP490" s="2" t="e">
        <f>ROUND(AO490-#REF!,0)</f>
        <v>#REF!</v>
      </c>
      <c r="AQ490" s="2">
        <f>IF(AZ490="s",IF(Q490=0,0,
IF(Q490=1,#REF!*4*4,
IF(Q490=2,0,
IF(Q490=3,#REF!*4*2,
IF(Q490=4,0,
IF(Q490=5,0,
IF(Q490=6,0,
IF(Q490=7,0)))))))),
IF(AZ490="t",
IF(Q490=0,0,
IF(Q490=1,#REF!*4*4*0.8,
IF(Q490=2,0,
IF(Q490=3,#REF!*4*2*0.8,
IF(Q490=4,0,
IF(Q490=5,0,
IF(Q490=6,0,
IF(Q490=7,0))))))))))</f>
        <v>0</v>
      </c>
      <c r="AR490" s="2" t="e">
        <f>IF(AZ490="s",
IF(Q490=0,0,
IF(Q490=1,0,
IF(Q490=2,#REF!*4*2,
IF(Q490=3,#REF!*4,
IF(Q490=4,#REF!*4,
IF(Q490=5,0,
IF(Q490=6,0,
IF(Q490=7,#REF!*4)))))))),
IF(AZ490="t",
IF(Q490=0,0,
IF(Q490=1,0,
IF(Q490=2,#REF!*4*2*0.8,
IF(Q490=3,#REF!*4*0.8,
IF(Q490=4,#REF!*4*0.8,
IF(Q490=5,0,
IF(Q490=6,0,
IF(Q490=7,#REF!*4))))))))))</f>
        <v>#REF!</v>
      </c>
      <c r="AS490" s="2" t="e">
        <f>IF(AZ490="s",
IF(Q490=0,0,
IF(Q490=1,#REF!*2,
IF(Q490=2,#REF!*2,
IF(Q490=3,#REF!*2,
IF(Q490=4,#REF!*2,
IF(Q490=5,#REF!*2,
IF(Q490=6,#REF!*2,
IF(Q490=7,#REF!*2)))))))),
IF(AZ490="t",
IF(Q490=0,#REF!*2*0.8,
IF(Q490=1,#REF!*2*0.8,
IF(Q490=2,#REF!*2*0.8,
IF(Q490=3,#REF!*2*0.8,
IF(Q490=4,#REF!*2*0.8,
IF(Q490=5,#REF!*2*0.8,
IF(Q490=6,#REF!*1*0.8,
IF(Q490=7,#REF!*2))))))))))</f>
        <v>#REF!</v>
      </c>
      <c r="AT490" s="2" t="e">
        <f t="shared" si="152"/>
        <v>#REF!</v>
      </c>
      <c r="AU490" s="2" t="e">
        <f>IF(AZ490="s",
IF(Q490=0,0,
IF(Q490=1,(14-2)*(#REF!+#REF!)/4*4,
IF(Q490=2,(14-2)*(#REF!+#REF!)/4*2,
IF(Q490=3,(14-2)*(#REF!+#REF!)/4*3,
IF(Q490=4,(14-2)*(#REF!+#REF!)/4,
IF(Q490=5,(14-2)*#REF!/4,
IF(Q490=6,0,
IF(Q490=7,(14)*#REF!)))))))),
IF(AZ490="t",
IF(Q490=0,0,
IF(Q490=1,(11-2)*(#REF!+#REF!)/4*4,
IF(Q490=2,(11-2)*(#REF!+#REF!)/4*2,
IF(Q490=3,(11-2)*(#REF!+#REF!)/4*3,
IF(Q490=4,(11-2)*(#REF!+#REF!)/4,
IF(Q490=5,(11-2)*#REF!/4,
IF(Q490=6,0,
IF(Q490=7,(11)*#REF!))))))))))</f>
        <v>#REF!</v>
      </c>
      <c r="AV490" s="2" t="e">
        <f t="shared" si="153"/>
        <v>#REF!</v>
      </c>
      <c r="AW490" s="2">
        <f t="shared" si="154"/>
        <v>12</v>
      </c>
      <c r="AX490" s="2">
        <f t="shared" si="155"/>
        <v>6</v>
      </c>
      <c r="AY490" s="2" t="e">
        <f t="shared" si="156"/>
        <v>#REF!</v>
      </c>
      <c r="AZ490" s="2" t="s">
        <v>63</v>
      </c>
      <c r="BA490" s="2" t="e">
        <f>IF(BG490="A",0,IF(AZ490="s",14*#REF!,IF(AZ490="T",11*#REF!,"HATA")))</f>
        <v>#REF!</v>
      </c>
      <c r="BB490" s="2" t="e">
        <f t="shared" si="157"/>
        <v>#REF!</v>
      </c>
      <c r="BC490" s="2" t="e">
        <f t="shared" si="158"/>
        <v>#REF!</v>
      </c>
      <c r="BD490" s="2" t="e">
        <f>IF(BC490-#REF!=0,"DOĞRU","YANLIŞ")</f>
        <v>#REF!</v>
      </c>
      <c r="BE490" s="2" t="e">
        <f>#REF!-BC490</f>
        <v>#REF!</v>
      </c>
      <c r="BF490" s="2">
        <v>0</v>
      </c>
      <c r="BH490" s="2">
        <v>0</v>
      </c>
      <c r="BJ490" s="2">
        <v>2</v>
      </c>
      <c r="BL490" s="7" t="e">
        <f>#REF!*14</f>
        <v>#REF!</v>
      </c>
      <c r="BM490" s="9"/>
      <c r="BN490" s="8"/>
      <c r="BO490" s="13"/>
      <c r="BP490" s="13"/>
      <c r="BQ490" s="13"/>
      <c r="BR490" s="13"/>
      <c r="BS490" s="13"/>
      <c r="BT490" s="10"/>
      <c r="BU490" s="11"/>
      <c r="BV490" s="12"/>
      <c r="CC490" s="41"/>
      <c r="CD490" s="41"/>
      <c r="CE490" s="41"/>
      <c r="CF490" s="42"/>
      <c r="CG490" s="42"/>
      <c r="CH490" s="42"/>
      <c r="CI490" s="42"/>
      <c r="CJ490" s="42"/>
      <c r="CK490" s="42"/>
    </row>
    <row r="491" spans="1:89" hidden="1" x14ac:dyDescent="0.25">
      <c r="A491" s="2" t="s">
        <v>239</v>
      </c>
      <c r="B491" s="2" t="s">
        <v>240</v>
      </c>
      <c r="C491" s="2" t="s">
        <v>240</v>
      </c>
      <c r="D491" s="4" t="s">
        <v>60</v>
      </c>
      <c r="E491" s="4" t="s">
        <v>60</v>
      </c>
      <c r="F491" s="5" t="e">
        <f>IF(AZ491="S",
IF(#REF!+BH491=2012,
IF(#REF!=1,"12-13/1",
IF(#REF!=2,"12-13/2",
IF(#REF!=3,"13-14/1",
IF(#REF!=4,"13-14/2","Hata1")))),
IF(#REF!+BH491=2013,
IF(#REF!=1,"13-14/1",
IF(#REF!=2,"13-14/2",
IF(#REF!=3,"14-15/1",
IF(#REF!=4,"14-15/2","Hata2")))),
IF(#REF!+BH491=2014,
IF(#REF!=1,"14-15/1",
IF(#REF!=2,"14-15/2",
IF(#REF!=3,"15-16/1",
IF(#REF!=4,"15-16/2","Hata3")))),
IF(#REF!+BH491=2015,
IF(#REF!=1,"15-16/1",
IF(#REF!=2,"15-16/2",
IF(#REF!=3,"16-17/1",
IF(#REF!=4,"16-17/2","Hata4")))),
IF(#REF!+BH491=2016,
IF(#REF!=1,"16-17/1",
IF(#REF!=2,"16-17/2",
IF(#REF!=3,"17-18/1",
IF(#REF!=4,"17-18/2","Hata5")))),
IF(#REF!+BH491=2017,
IF(#REF!=1,"17-18/1",
IF(#REF!=2,"17-18/2",
IF(#REF!=3,"18-19/1",
IF(#REF!=4,"18-19/2","Hata6")))),
IF(#REF!+BH491=2018,
IF(#REF!=1,"18-19/1",
IF(#REF!=2,"18-19/2",
IF(#REF!=3,"19-20/1",
IF(#REF!=4,"19-20/2","Hata7")))),
IF(#REF!+BH491=2019,
IF(#REF!=1,"19-20/1",
IF(#REF!=2,"19-20/2",
IF(#REF!=3,"20-21/1",
IF(#REF!=4,"20-21/2","Hata8")))),
IF(#REF!+BH491=2020,
IF(#REF!=1,"20-21/1",
IF(#REF!=2,"20-21/2",
IF(#REF!=3,"21-22/1",
IF(#REF!=4,"21-22/2","Hata9")))),
IF(#REF!+BH491=2021,
IF(#REF!=1,"21-22/1",
IF(#REF!=2,"21-22/2",
IF(#REF!=3,"22-23/1",
IF(#REF!=4,"22-23/2","Hata10")))),
IF(#REF!+BH491=2022,
IF(#REF!=1,"22-23/1",
IF(#REF!=2,"22-23/2",
IF(#REF!=3,"23-24/1",
IF(#REF!=4,"23-24/2","Hata11")))),
IF(#REF!+BH491=2023,
IF(#REF!=1,"23-24/1",
IF(#REF!=2,"23-24/2",
IF(#REF!=3,"24-25/1",
IF(#REF!=4,"24-25/2","Hata12")))),
)))))))))))),
IF(AZ491="T",
IF(#REF!+BH491=2012,
IF(#REF!=1,"12-13/1",
IF(#REF!=2,"12-13/2",
IF(#REF!=3,"12-13/3",
IF(#REF!=4,"13-14/1",
IF(#REF!=5,"13-14/2",
IF(#REF!=6,"13-14/3","Hata1")))))),
IF(#REF!+BH491=2013,
IF(#REF!=1,"13-14/1",
IF(#REF!=2,"13-14/2",
IF(#REF!=3,"13-14/3",
IF(#REF!=4,"14-15/1",
IF(#REF!=5,"14-15/2",
IF(#REF!=6,"14-15/3","Hata2")))))),
IF(#REF!+BH491=2014,
IF(#REF!=1,"14-15/1",
IF(#REF!=2,"14-15/2",
IF(#REF!=3,"14-15/3",
IF(#REF!=4,"15-16/1",
IF(#REF!=5,"15-16/2",
IF(#REF!=6,"15-16/3","Hata3")))))),
IF(AND(#REF!+#REF!&gt;2014,#REF!+#REF!&lt;2015,BH491=1),
IF(#REF!=0.1,"14-15/0.1",
IF(#REF!=0.2,"14-15/0.2",
IF(#REF!=0.3,"14-15/0.3","Hata4"))),
IF(#REF!+BH491=2015,
IF(#REF!=1,"15-16/1",
IF(#REF!=2,"15-16/2",
IF(#REF!=3,"15-16/3",
IF(#REF!=4,"16-17/1",
IF(#REF!=5,"16-17/2",
IF(#REF!=6,"16-17/3","Hata5")))))),
IF(#REF!+BH491=2016,
IF(#REF!=1,"16-17/1",
IF(#REF!=2,"16-17/2",
IF(#REF!=3,"16-17/3",
IF(#REF!=4,"17-18/1",
IF(#REF!=5,"17-18/2",
IF(#REF!=6,"17-18/3","Hata6")))))),
IF(#REF!+BH491=2017,
IF(#REF!=1,"17-18/1",
IF(#REF!=2,"17-18/2",
IF(#REF!=3,"17-18/3",
IF(#REF!=4,"18-19/1",
IF(#REF!=5,"18-19/2",
IF(#REF!=6,"18-19/3","Hata7")))))),
IF(#REF!+BH491=2018,
IF(#REF!=1,"18-19/1",
IF(#REF!=2,"18-19/2",
IF(#REF!=3,"18-19/3",
IF(#REF!=4,"19-20/1",
IF(#REF!=5," 19-20/2",
IF(#REF!=6,"19-20/3","Hata8")))))),
IF(#REF!+BH491=2019,
IF(#REF!=1,"19-20/1",
IF(#REF!=2,"19-20/2",
IF(#REF!=3,"19-20/3",
IF(#REF!=4,"20-21/1",
IF(#REF!=5,"20-21/2",
IF(#REF!=6,"20-21/3","Hata9")))))),
IF(#REF!+BH491=2020,
IF(#REF!=1,"20-21/1",
IF(#REF!=2,"20-21/2",
IF(#REF!=3,"20-21/3",
IF(#REF!=4,"21-22/1",
IF(#REF!=5,"21-22/2",
IF(#REF!=6,"21-22/3","Hata10")))))),
IF(#REF!+BH491=2021,
IF(#REF!=1,"21-22/1",
IF(#REF!=2,"21-22/2",
IF(#REF!=3,"21-22/3",
IF(#REF!=4,"22-23/1",
IF(#REF!=5,"22-23/2",
IF(#REF!=6,"22-23/3","Hata11")))))),
IF(#REF!+BH491=2022,
IF(#REF!=1,"22-23/1",
IF(#REF!=2,"22-23/2",
IF(#REF!=3,"22-23/3",
IF(#REF!=4,"23-24/1",
IF(#REF!=5,"23-24/2",
IF(#REF!=6,"23-24/3","Hata12")))))),
IF(#REF!+BH491=2023,
IF(#REF!=1,"23-24/1",
IF(#REF!=2,"23-24/2",
IF(#REF!=3,"23-24/3",
IF(#REF!=4,"24-25/1",
IF(#REF!=5,"24-25/2",
IF(#REF!=6,"24-25/3","Hata13")))))),
))))))))))))))
)</f>
        <v>#REF!</v>
      </c>
      <c r="G491" s="4"/>
      <c r="H491" s="2" t="s">
        <v>164</v>
      </c>
      <c r="I491" s="2">
        <v>4234884</v>
      </c>
      <c r="J491" s="2" t="s">
        <v>165</v>
      </c>
      <c r="Q491" s="5">
        <v>2</v>
      </c>
      <c r="R491" s="2">
        <f>VLOOKUP($Q491,[1]sistem!$I$3:$L$10,2,FALSE)</f>
        <v>0</v>
      </c>
      <c r="S491" s="2">
        <f>VLOOKUP($Q491,[1]sistem!$I$3:$L$10,3,FALSE)</f>
        <v>2</v>
      </c>
      <c r="T491" s="2">
        <f>VLOOKUP($Q491,[1]sistem!$I$3:$L$10,4,FALSE)</f>
        <v>1</v>
      </c>
      <c r="U491" s="2" t="e">
        <f>VLOOKUP($AZ491,[1]sistem!$I$13:$L$14,2,FALSE)*#REF!</f>
        <v>#REF!</v>
      </c>
      <c r="V491" s="2" t="e">
        <f>VLOOKUP($AZ491,[1]sistem!$I$13:$L$14,3,FALSE)*#REF!</f>
        <v>#REF!</v>
      </c>
      <c r="W491" s="2" t="e">
        <f>VLOOKUP($AZ491,[1]sistem!$I$13:$L$14,4,FALSE)*#REF!</f>
        <v>#REF!</v>
      </c>
      <c r="X491" s="2" t="e">
        <f t="shared" si="145"/>
        <v>#REF!</v>
      </c>
      <c r="Y491" s="2" t="e">
        <f t="shared" si="146"/>
        <v>#REF!</v>
      </c>
      <c r="Z491" s="2" t="e">
        <f t="shared" si="147"/>
        <v>#REF!</v>
      </c>
      <c r="AA491" s="2" t="e">
        <f t="shared" si="148"/>
        <v>#REF!</v>
      </c>
      <c r="AB491" s="2">
        <f>VLOOKUP(AZ491,[1]sistem!$I$18:$J$19,2,FALSE)</f>
        <v>14</v>
      </c>
      <c r="AC491" s="2">
        <v>0.25</v>
      </c>
      <c r="AD491" s="2">
        <f>VLOOKUP($Q491,[1]sistem!$I$3:$M$10,5,FALSE)</f>
        <v>2</v>
      </c>
      <c r="AE491" s="2">
        <v>5</v>
      </c>
      <c r="AG491" s="2">
        <f>AE491*AK491</f>
        <v>70</v>
      </c>
      <c r="AH491" s="2">
        <f>VLOOKUP($Q491,[1]sistem!$I$3:$N$10,6,FALSE)</f>
        <v>3</v>
      </c>
      <c r="AI491" s="2">
        <v>2</v>
      </c>
      <c r="AJ491" s="2">
        <f t="shared" si="149"/>
        <v>6</v>
      </c>
      <c r="AK491" s="2">
        <f>VLOOKUP($AZ491,[1]sistem!$I$18:$K$19,3,FALSE)</f>
        <v>14</v>
      </c>
      <c r="AL491" s="2" t="e">
        <f>AK491*#REF!</f>
        <v>#REF!</v>
      </c>
      <c r="AM491" s="2" t="e">
        <f t="shared" si="150"/>
        <v>#REF!</v>
      </c>
      <c r="AN491" s="2">
        <f t="shared" si="159"/>
        <v>25</v>
      </c>
      <c r="AO491" s="2" t="e">
        <f t="shared" si="151"/>
        <v>#REF!</v>
      </c>
      <c r="AP491" s="2" t="e">
        <f>ROUND(AO491-#REF!,0)</f>
        <v>#REF!</v>
      </c>
      <c r="AQ491" s="2">
        <f>IF(AZ491="s",IF(Q491=0,0,
IF(Q491=1,#REF!*4*4,
IF(Q491=2,0,
IF(Q491=3,#REF!*4*2,
IF(Q491=4,0,
IF(Q491=5,0,
IF(Q491=6,0,
IF(Q491=7,0)))))))),
IF(AZ491="t",
IF(Q491=0,0,
IF(Q491=1,#REF!*4*4*0.8,
IF(Q491=2,0,
IF(Q491=3,#REF!*4*2*0.8,
IF(Q491=4,0,
IF(Q491=5,0,
IF(Q491=6,0,
IF(Q491=7,0))))))))))</f>
        <v>0</v>
      </c>
      <c r="AR491" s="2" t="e">
        <f>IF(AZ491="s",
IF(Q491=0,0,
IF(Q491=1,0,
IF(Q491=2,#REF!*4*2,
IF(Q491=3,#REF!*4,
IF(Q491=4,#REF!*4,
IF(Q491=5,0,
IF(Q491=6,0,
IF(Q491=7,#REF!*4)))))))),
IF(AZ491="t",
IF(Q491=0,0,
IF(Q491=1,0,
IF(Q491=2,#REF!*4*2*0.8,
IF(Q491=3,#REF!*4*0.8,
IF(Q491=4,#REF!*4*0.8,
IF(Q491=5,0,
IF(Q491=6,0,
IF(Q491=7,#REF!*4))))))))))</f>
        <v>#REF!</v>
      </c>
      <c r="AS491" s="2" t="e">
        <f>IF(AZ491="s",
IF(Q491=0,0,
IF(Q491=1,#REF!*2,
IF(Q491=2,#REF!*2,
IF(Q491=3,#REF!*2,
IF(Q491=4,#REF!*2,
IF(Q491=5,#REF!*2,
IF(Q491=6,#REF!*2,
IF(Q491=7,#REF!*2)))))))),
IF(AZ491="t",
IF(Q491=0,#REF!*2*0.8,
IF(Q491=1,#REF!*2*0.8,
IF(Q491=2,#REF!*2*0.8,
IF(Q491=3,#REF!*2*0.8,
IF(Q491=4,#REF!*2*0.8,
IF(Q491=5,#REF!*2*0.8,
IF(Q491=6,#REF!*1*0.8,
IF(Q491=7,#REF!*2))))))))))</f>
        <v>#REF!</v>
      </c>
      <c r="AT491" s="2" t="e">
        <f t="shared" si="152"/>
        <v>#REF!</v>
      </c>
      <c r="AU491" s="2" t="e">
        <f>IF(AZ491="s",
IF(Q491=0,0,
IF(Q491=1,(14-2)*(#REF!+#REF!)/4*4,
IF(Q491=2,(14-2)*(#REF!+#REF!)/4*2,
IF(Q491=3,(14-2)*(#REF!+#REF!)/4*3,
IF(Q491=4,(14-2)*(#REF!+#REF!)/4,
IF(Q491=5,(14-2)*#REF!/4,
IF(Q491=6,0,
IF(Q491=7,(14)*#REF!)))))))),
IF(AZ491="t",
IF(Q491=0,0,
IF(Q491=1,(11-2)*(#REF!+#REF!)/4*4,
IF(Q491=2,(11-2)*(#REF!+#REF!)/4*2,
IF(Q491=3,(11-2)*(#REF!+#REF!)/4*3,
IF(Q491=4,(11-2)*(#REF!+#REF!)/4,
IF(Q491=5,(11-2)*#REF!/4,
IF(Q491=6,0,
IF(Q491=7,(11)*#REF!))))))))))</f>
        <v>#REF!</v>
      </c>
      <c r="AV491" s="2" t="e">
        <f t="shared" si="153"/>
        <v>#REF!</v>
      </c>
      <c r="AW491" s="2">
        <f t="shared" si="154"/>
        <v>12</v>
      </c>
      <c r="AX491" s="2">
        <f t="shared" si="155"/>
        <v>6</v>
      </c>
      <c r="AY491" s="2" t="e">
        <f t="shared" si="156"/>
        <v>#REF!</v>
      </c>
      <c r="AZ491" s="2" t="s">
        <v>63</v>
      </c>
      <c r="BA491" s="2" t="e">
        <f>IF(BG491="A",0,IF(AZ491="s",14*#REF!,IF(AZ491="T",11*#REF!,"HATA")))</f>
        <v>#REF!</v>
      </c>
      <c r="BB491" s="2" t="e">
        <f t="shared" si="157"/>
        <v>#REF!</v>
      </c>
      <c r="BC491" s="2" t="e">
        <f t="shared" si="158"/>
        <v>#REF!</v>
      </c>
      <c r="BD491" s="2" t="e">
        <f>IF(BC491-#REF!=0,"DOĞRU","YANLIŞ")</f>
        <v>#REF!</v>
      </c>
      <c r="BE491" s="2" t="e">
        <f>#REF!-BC491</f>
        <v>#REF!</v>
      </c>
      <c r="BF491" s="2">
        <v>0</v>
      </c>
      <c r="BH491" s="2">
        <v>0</v>
      </c>
      <c r="BJ491" s="2">
        <v>2</v>
      </c>
      <c r="BL491" s="7" t="e">
        <f>#REF!*14</f>
        <v>#REF!</v>
      </c>
      <c r="BM491" s="9"/>
      <c r="BN491" s="8"/>
      <c r="BO491" s="13"/>
      <c r="BP491" s="13"/>
      <c r="BQ491" s="13"/>
      <c r="BR491" s="13"/>
      <c r="BS491" s="13"/>
      <c r="BT491" s="10"/>
      <c r="BU491" s="11"/>
      <c r="BV491" s="12"/>
      <c r="CC491" s="41"/>
      <c r="CD491" s="41"/>
      <c r="CE491" s="41"/>
      <c r="CF491" s="42"/>
      <c r="CG491" s="42"/>
      <c r="CH491" s="42"/>
      <c r="CI491" s="42"/>
      <c r="CJ491" s="42"/>
      <c r="CK491" s="42"/>
    </row>
    <row r="492" spans="1:89" hidden="1" x14ac:dyDescent="0.25">
      <c r="A492" s="2" t="s">
        <v>241</v>
      </c>
      <c r="B492" s="2" t="s">
        <v>242</v>
      </c>
      <c r="C492" s="2" t="s">
        <v>242</v>
      </c>
      <c r="D492" s="4" t="s">
        <v>60</v>
      </c>
      <c r="E492" s="4" t="s">
        <v>60</v>
      </c>
      <c r="F492" s="5" t="e">
        <f>IF(AZ492="S",
IF(#REF!+BH492=2012,
IF(#REF!=1,"12-13/1",
IF(#REF!=2,"12-13/2",
IF(#REF!=3,"13-14/1",
IF(#REF!=4,"13-14/2","Hata1")))),
IF(#REF!+BH492=2013,
IF(#REF!=1,"13-14/1",
IF(#REF!=2,"13-14/2",
IF(#REF!=3,"14-15/1",
IF(#REF!=4,"14-15/2","Hata2")))),
IF(#REF!+BH492=2014,
IF(#REF!=1,"14-15/1",
IF(#REF!=2,"14-15/2",
IF(#REF!=3,"15-16/1",
IF(#REF!=4,"15-16/2","Hata3")))),
IF(#REF!+BH492=2015,
IF(#REF!=1,"15-16/1",
IF(#REF!=2,"15-16/2",
IF(#REF!=3,"16-17/1",
IF(#REF!=4,"16-17/2","Hata4")))),
IF(#REF!+BH492=2016,
IF(#REF!=1,"16-17/1",
IF(#REF!=2,"16-17/2",
IF(#REF!=3,"17-18/1",
IF(#REF!=4,"17-18/2","Hata5")))),
IF(#REF!+BH492=2017,
IF(#REF!=1,"17-18/1",
IF(#REF!=2,"17-18/2",
IF(#REF!=3,"18-19/1",
IF(#REF!=4,"18-19/2","Hata6")))),
IF(#REF!+BH492=2018,
IF(#REF!=1,"18-19/1",
IF(#REF!=2,"18-19/2",
IF(#REF!=3,"19-20/1",
IF(#REF!=4,"19-20/2","Hata7")))),
IF(#REF!+BH492=2019,
IF(#REF!=1,"19-20/1",
IF(#REF!=2,"19-20/2",
IF(#REF!=3,"20-21/1",
IF(#REF!=4,"20-21/2","Hata8")))),
IF(#REF!+BH492=2020,
IF(#REF!=1,"20-21/1",
IF(#REF!=2,"20-21/2",
IF(#REF!=3,"21-22/1",
IF(#REF!=4,"21-22/2","Hata9")))),
IF(#REF!+BH492=2021,
IF(#REF!=1,"21-22/1",
IF(#REF!=2,"21-22/2",
IF(#REF!=3,"22-23/1",
IF(#REF!=4,"22-23/2","Hata10")))),
IF(#REF!+BH492=2022,
IF(#REF!=1,"22-23/1",
IF(#REF!=2,"22-23/2",
IF(#REF!=3,"23-24/1",
IF(#REF!=4,"23-24/2","Hata11")))),
IF(#REF!+BH492=2023,
IF(#REF!=1,"23-24/1",
IF(#REF!=2,"23-24/2",
IF(#REF!=3,"24-25/1",
IF(#REF!=4,"24-25/2","Hata12")))),
)))))))))))),
IF(AZ492="T",
IF(#REF!+BH492=2012,
IF(#REF!=1,"12-13/1",
IF(#REF!=2,"12-13/2",
IF(#REF!=3,"12-13/3",
IF(#REF!=4,"13-14/1",
IF(#REF!=5,"13-14/2",
IF(#REF!=6,"13-14/3","Hata1")))))),
IF(#REF!+BH492=2013,
IF(#REF!=1,"13-14/1",
IF(#REF!=2,"13-14/2",
IF(#REF!=3,"13-14/3",
IF(#REF!=4,"14-15/1",
IF(#REF!=5,"14-15/2",
IF(#REF!=6,"14-15/3","Hata2")))))),
IF(#REF!+BH492=2014,
IF(#REF!=1,"14-15/1",
IF(#REF!=2,"14-15/2",
IF(#REF!=3,"14-15/3",
IF(#REF!=4,"15-16/1",
IF(#REF!=5,"15-16/2",
IF(#REF!=6,"15-16/3","Hata3")))))),
IF(AND(#REF!+#REF!&gt;2014,#REF!+#REF!&lt;2015,BH492=1),
IF(#REF!=0.1,"14-15/0.1",
IF(#REF!=0.2,"14-15/0.2",
IF(#REF!=0.3,"14-15/0.3","Hata4"))),
IF(#REF!+BH492=2015,
IF(#REF!=1,"15-16/1",
IF(#REF!=2,"15-16/2",
IF(#REF!=3,"15-16/3",
IF(#REF!=4,"16-17/1",
IF(#REF!=5,"16-17/2",
IF(#REF!=6,"16-17/3","Hata5")))))),
IF(#REF!+BH492=2016,
IF(#REF!=1,"16-17/1",
IF(#REF!=2,"16-17/2",
IF(#REF!=3,"16-17/3",
IF(#REF!=4,"17-18/1",
IF(#REF!=5,"17-18/2",
IF(#REF!=6,"17-18/3","Hata6")))))),
IF(#REF!+BH492=2017,
IF(#REF!=1,"17-18/1",
IF(#REF!=2,"17-18/2",
IF(#REF!=3,"17-18/3",
IF(#REF!=4,"18-19/1",
IF(#REF!=5,"18-19/2",
IF(#REF!=6,"18-19/3","Hata7")))))),
IF(#REF!+BH492=2018,
IF(#REF!=1,"18-19/1",
IF(#REF!=2,"18-19/2",
IF(#REF!=3,"18-19/3",
IF(#REF!=4,"19-20/1",
IF(#REF!=5," 19-20/2",
IF(#REF!=6,"19-20/3","Hata8")))))),
IF(#REF!+BH492=2019,
IF(#REF!=1,"19-20/1",
IF(#REF!=2,"19-20/2",
IF(#REF!=3,"19-20/3",
IF(#REF!=4,"20-21/1",
IF(#REF!=5,"20-21/2",
IF(#REF!=6,"20-21/3","Hata9")))))),
IF(#REF!+BH492=2020,
IF(#REF!=1,"20-21/1",
IF(#REF!=2,"20-21/2",
IF(#REF!=3,"20-21/3",
IF(#REF!=4,"21-22/1",
IF(#REF!=5,"21-22/2",
IF(#REF!=6,"21-22/3","Hata10")))))),
IF(#REF!+BH492=2021,
IF(#REF!=1,"21-22/1",
IF(#REF!=2,"21-22/2",
IF(#REF!=3,"21-22/3",
IF(#REF!=4,"22-23/1",
IF(#REF!=5,"22-23/2",
IF(#REF!=6,"22-23/3","Hata11")))))),
IF(#REF!+BH492=2022,
IF(#REF!=1,"22-23/1",
IF(#REF!=2,"22-23/2",
IF(#REF!=3,"22-23/3",
IF(#REF!=4,"23-24/1",
IF(#REF!=5,"23-24/2",
IF(#REF!=6,"23-24/3","Hata12")))))),
IF(#REF!+BH492=2023,
IF(#REF!=1,"23-24/1",
IF(#REF!=2,"23-24/2",
IF(#REF!=3,"23-24/3",
IF(#REF!=4,"24-25/1",
IF(#REF!=5,"24-25/2",
IF(#REF!=6,"24-25/3","Hata13")))))),
))))))))))))))
)</f>
        <v>#REF!</v>
      </c>
      <c r="G492" s="4"/>
      <c r="H492" s="2" t="s">
        <v>164</v>
      </c>
      <c r="I492" s="2">
        <v>4234884</v>
      </c>
      <c r="J492" s="2" t="s">
        <v>165</v>
      </c>
      <c r="Q492" s="5">
        <v>2</v>
      </c>
      <c r="R492" s="2">
        <f>VLOOKUP($Q492,[1]sistem!$I$3:$L$10,2,FALSE)</f>
        <v>0</v>
      </c>
      <c r="S492" s="2">
        <f>VLOOKUP($Q492,[1]sistem!$I$3:$L$10,3,FALSE)</f>
        <v>2</v>
      </c>
      <c r="T492" s="2">
        <f>VLOOKUP($Q492,[1]sistem!$I$3:$L$10,4,FALSE)</f>
        <v>1</v>
      </c>
      <c r="U492" s="2" t="e">
        <f>VLOOKUP($AZ492,[1]sistem!$I$13:$L$14,2,FALSE)*#REF!</f>
        <v>#REF!</v>
      </c>
      <c r="V492" s="2" t="e">
        <f>VLOOKUP($AZ492,[1]sistem!$I$13:$L$14,3,FALSE)*#REF!</f>
        <v>#REF!</v>
      </c>
      <c r="W492" s="2" t="e">
        <f>VLOOKUP($AZ492,[1]sistem!$I$13:$L$14,4,FALSE)*#REF!</f>
        <v>#REF!</v>
      </c>
      <c r="X492" s="2" t="e">
        <f t="shared" si="145"/>
        <v>#REF!</v>
      </c>
      <c r="Y492" s="2" t="e">
        <f t="shared" si="146"/>
        <v>#REF!</v>
      </c>
      <c r="Z492" s="2" t="e">
        <f t="shared" si="147"/>
        <v>#REF!</v>
      </c>
      <c r="AA492" s="2" t="e">
        <f t="shared" si="148"/>
        <v>#REF!</v>
      </c>
      <c r="AB492" s="2">
        <f>VLOOKUP(AZ492,[1]sistem!$I$18:$J$19,2,FALSE)</f>
        <v>14</v>
      </c>
      <c r="AC492" s="2">
        <v>0.25</v>
      </c>
      <c r="AD492" s="2">
        <f>VLOOKUP($Q492,[1]sistem!$I$3:$M$10,5,FALSE)</f>
        <v>2</v>
      </c>
      <c r="AE492" s="2">
        <v>5</v>
      </c>
      <c r="AG492" s="2">
        <f>AE492*AK492</f>
        <v>70</v>
      </c>
      <c r="AH492" s="2">
        <f>VLOOKUP($Q492,[1]sistem!$I$3:$N$10,6,FALSE)</f>
        <v>3</v>
      </c>
      <c r="AI492" s="2">
        <v>2</v>
      </c>
      <c r="AJ492" s="2">
        <f t="shared" si="149"/>
        <v>6</v>
      </c>
      <c r="AK492" s="2">
        <f>VLOOKUP($AZ492,[1]sistem!$I$18:$K$19,3,FALSE)</f>
        <v>14</v>
      </c>
      <c r="AL492" s="2" t="e">
        <f>AK492*#REF!</f>
        <v>#REF!</v>
      </c>
      <c r="AM492" s="2" t="e">
        <f t="shared" si="150"/>
        <v>#REF!</v>
      </c>
      <c r="AN492" s="2">
        <f t="shared" si="159"/>
        <v>25</v>
      </c>
      <c r="AO492" s="2" t="e">
        <f t="shared" si="151"/>
        <v>#REF!</v>
      </c>
      <c r="AP492" s="2" t="e">
        <f>ROUND(AO492-#REF!,0)</f>
        <v>#REF!</v>
      </c>
      <c r="AQ492" s="2">
        <f>IF(AZ492="s",IF(Q492=0,0,
IF(Q492=1,#REF!*4*4,
IF(Q492=2,0,
IF(Q492=3,#REF!*4*2,
IF(Q492=4,0,
IF(Q492=5,0,
IF(Q492=6,0,
IF(Q492=7,0)))))))),
IF(AZ492="t",
IF(Q492=0,0,
IF(Q492=1,#REF!*4*4*0.8,
IF(Q492=2,0,
IF(Q492=3,#REF!*4*2*0.8,
IF(Q492=4,0,
IF(Q492=5,0,
IF(Q492=6,0,
IF(Q492=7,0))))))))))</f>
        <v>0</v>
      </c>
      <c r="AR492" s="2" t="e">
        <f>IF(AZ492="s",
IF(Q492=0,0,
IF(Q492=1,0,
IF(Q492=2,#REF!*4*2,
IF(Q492=3,#REF!*4,
IF(Q492=4,#REF!*4,
IF(Q492=5,0,
IF(Q492=6,0,
IF(Q492=7,#REF!*4)))))))),
IF(AZ492="t",
IF(Q492=0,0,
IF(Q492=1,0,
IF(Q492=2,#REF!*4*2*0.8,
IF(Q492=3,#REF!*4*0.8,
IF(Q492=4,#REF!*4*0.8,
IF(Q492=5,0,
IF(Q492=6,0,
IF(Q492=7,#REF!*4))))))))))</f>
        <v>#REF!</v>
      </c>
      <c r="AS492" s="2" t="e">
        <f>IF(AZ492="s",
IF(Q492=0,0,
IF(Q492=1,#REF!*2,
IF(Q492=2,#REF!*2,
IF(Q492=3,#REF!*2,
IF(Q492=4,#REF!*2,
IF(Q492=5,#REF!*2,
IF(Q492=6,#REF!*2,
IF(Q492=7,#REF!*2)))))))),
IF(AZ492="t",
IF(Q492=0,#REF!*2*0.8,
IF(Q492=1,#REF!*2*0.8,
IF(Q492=2,#REF!*2*0.8,
IF(Q492=3,#REF!*2*0.8,
IF(Q492=4,#REF!*2*0.8,
IF(Q492=5,#REF!*2*0.8,
IF(Q492=6,#REF!*1*0.8,
IF(Q492=7,#REF!*2))))))))))</f>
        <v>#REF!</v>
      </c>
      <c r="AT492" s="2" t="e">
        <f t="shared" si="152"/>
        <v>#REF!</v>
      </c>
      <c r="AU492" s="2" t="e">
        <f>IF(AZ492="s",
IF(Q492=0,0,
IF(Q492=1,(14-2)*(#REF!+#REF!)/4*4,
IF(Q492=2,(14-2)*(#REF!+#REF!)/4*2,
IF(Q492=3,(14-2)*(#REF!+#REF!)/4*3,
IF(Q492=4,(14-2)*(#REF!+#REF!)/4,
IF(Q492=5,(14-2)*#REF!/4,
IF(Q492=6,0,
IF(Q492=7,(14)*#REF!)))))))),
IF(AZ492="t",
IF(Q492=0,0,
IF(Q492=1,(11-2)*(#REF!+#REF!)/4*4,
IF(Q492=2,(11-2)*(#REF!+#REF!)/4*2,
IF(Q492=3,(11-2)*(#REF!+#REF!)/4*3,
IF(Q492=4,(11-2)*(#REF!+#REF!)/4,
IF(Q492=5,(11-2)*#REF!/4,
IF(Q492=6,0,
IF(Q492=7,(11)*#REF!))))))))))</f>
        <v>#REF!</v>
      </c>
      <c r="AV492" s="2" t="e">
        <f t="shared" si="153"/>
        <v>#REF!</v>
      </c>
      <c r="AW492" s="2">
        <f t="shared" si="154"/>
        <v>12</v>
      </c>
      <c r="AX492" s="2">
        <f t="shared" si="155"/>
        <v>6</v>
      </c>
      <c r="AY492" s="2" t="e">
        <f t="shared" si="156"/>
        <v>#REF!</v>
      </c>
      <c r="AZ492" s="2" t="s">
        <v>63</v>
      </c>
      <c r="BA492" s="2" t="e">
        <f>IF(BG492="A",0,IF(AZ492="s",14*#REF!,IF(AZ492="T",11*#REF!,"HATA")))</f>
        <v>#REF!</v>
      </c>
      <c r="BB492" s="2" t="e">
        <f t="shared" si="157"/>
        <v>#REF!</v>
      </c>
      <c r="BC492" s="2" t="e">
        <f t="shared" si="158"/>
        <v>#REF!</v>
      </c>
      <c r="BD492" s="2" t="e">
        <f>IF(BC492-#REF!=0,"DOĞRU","YANLIŞ")</f>
        <v>#REF!</v>
      </c>
      <c r="BE492" s="2" t="e">
        <f>#REF!-BC492</f>
        <v>#REF!</v>
      </c>
      <c r="BF492" s="2">
        <v>0</v>
      </c>
      <c r="BH492" s="2">
        <v>0</v>
      </c>
      <c r="BJ492" s="2">
        <v>2</v>
      </c>
      <c r="BL492" s="7" t="e">
        <f>#REF!*14</f>
        <v>#REF!</v>
      </c>
      <c r="BM492" s="9"/>
      <c r="BN492" s="8"/>
      <c r="BO492" s="13"/>
      <c r="BP492" s="13"/>
      <c r="BQ492" s="13"/>
      <c r="BR492" s="13"/>
      <c r="BS492" s="13"/>
      <c r="BT492" s="10"/>
      <c r="BU492" s="11"/>
      <c r="BV492" s="12"/>
      <c r="CC492" s="41"/>
      <c r="CD492" s="41"/>
      <c r="CE492" s="41"/>
      <c r="CF492" s="42"/>
      <c r="CG492" s="42"/>
      <c r="CH492" s="42"/>
      <c r="CI492" s="42"/>
      <c r="CJ492" s="42"/>
      <c r="CK492" s="42"/>
    </row>
    <row r="493" spans="1:89" hidden="1" x14ac:dyDescent="0.25">
      <c r="A493" s="2" t="s">
        <v>139</v>
      </c>
      <c r="B493" s="2" t="s">
        <v>132</v>
      </c>
      <c r="C493" s="2" t="s">
        <v>132</v>
      </c>
      <c r="D493" s="4" t="s">
        <v>60</v>
      </c>
      <c r="E493" s="4" t="s">
        <v>60</v>
      </c>
      <c r="F493" s="5" t="e">
        <f>IF(AZ493="S",
IF(#REF!+BH493=2012,
IF(#REF!=1,"12-13/1",
IF(#REF!=2,"12-13/2",
IF(#REF!=3,"13-14/1",
IF(#REF!=4,"13-14/2","Hata1")))),
IF(#REF!+BH493=2013,
IF(#REF!=1,"13-14/1",
IF(#REF!=2,"13-14/2",
IF(#REF!=3,"14-15/1",
IF(#REF!=4,"14-15/2","Hata2")))),
IF(#REF!+BH493=2014,
IF(#REF!=1,"14-15/1",
IF(#REF!=2,"14-15/2",
IF(#REF!=3,"15-16/1",
IF(#REF!=4,"15-16/2","Hata3")))),
IF(#REF!+BH493=2015,
IF(#REF!=1,"15-16/1",
IF(#REF!=2,"15-16/2",
IF(#REF!=3,"16-17/1",
IF(#REF!=4,"16-17/2","Hata4")))),
IF(#REF!+BH493=2016,
IF(#REF!=1,"16-17/1",
IF(#REF!=2,"16-17/2",
IF(#REF!=3,"17-18/1",
IF(#REF!=4,"17-18/2","Hata5")))),
IF(#REF!+BH493=2017,
IF(#REF!=1,"17-18/1",
IF(#REF!=2,"17-18/2",
IF(#REF!=3,"18-19/1",
IF(#REF!=4,"18-19/2","Hata6")))),
IF(#REF!+BH493=2018,
IF(#REF!=1,"18-19/1",
IF(#REF!=2,"18-19/2",
IF(#REF!=3,"19-20/1",
IF(#REF!=4,"19-20/2","Hata7")))),
IF(#REF!+BH493=2019,
IF(#REF!=1,"19-20/1",
IF(#REF!=2,"19-20/2",
IF(#REF!=3,"20-21/1",
IF(#REF!=4,"20-21/2","Hata8")))),
IF(#REF!+BH493=2020,
IF(#REF!=1,"20-21/1",
IF(#REF!=2,"20-21/2",
IF(#REF!=3,"21-22/1",
IF(#REF!=4,"21-22/2","Hata9")))),
IF(#REF!+BH493=2021,
IF(#REF!=1,"21-22/1",
IF(#REF!=2,"21-22/2",
IF(#REF!=3,"22-23/1",
IF(#REF!=4,"22-23/2","Hata10")))),
IF(#REF!+BH493=2022,
IF(#REF!=1,"22-23/1",
IF(#REF!=2,"22-23/2",
IF(#REF!=3,"23-24/1",
IF(#REF!=4,"23-24/2","Hata11")))),
IF(#REF!+BH493=2023,
IF(#REF!=1,"23-24/1",
IF(#REF!=2,"23-24/2",
IF(#REF!=3,"24-25/1",
IF(#REF!=4,"24-25/2","Hata12")))),
)))))))))))),
IF(AZ493="T",
IF(#REF!+BH493=2012,
IF(#REF!=1,"12-13/1",
IF(#REF!=2,"12-13/2",
IF(#REF!=3,"12-13/3",
IF(#REF!=4,"13-14/1",
IF(#REF!=5,"13-14/2",
IF(#REF!=6,"13-14/3","Hata1")))))),
IF(#REF!+BH493=2013,
IF(#REF!=1,"13-14/1",
IF(#REF!=2,"13-14/2",
IF(#REF!=3,"13-14/3",
IF(#REF!=4,"14-15/1",
IF(#REF!=5,"14-15/2",
IF(#REF!=6,"14-15/3","Hata2")))))),
IF(#REF!+BH493=2014,
IF(#REF!=1,"14-15/1",
IF(#REF!=2,"14-15/2",
IF(#REF!=3,"14-15/3",
IF(#REF!=4,"15-16/1",
IF(#REF!=5,"15-16/2",
IF(#REF!=6,"15-16/3","Hata3")))))),
IF(AND(#REF!+#REF!&gt;2014,#REF!+#REF!&lt;2015,BH493=1),
IF(#REF!=0.1,"14-15/0.1",
IF(#REF!=0.2,"14-15/0.2",
IF(#REF!=0.3,"14-15/0.3","Hata4"))),
IF(#REF!+BH493=2015,
IF(#REF!=1,"15-16/1",
IF(#REF!=2,"15-16/2",
IF(#REF!=3,"15-16/3",
IF(#REF!=4,"16-17/1",
IF(#REF!=5,"16-17/2",
IF(#REF!=6,"16-17/3","Hata5")))))),
IF(#REF!+BH493=2016,
IF(#REF!=1,"16-17/1",
IF(#REF!=2,"16-17/2",
IF(#REF!=3,"16-17/3",
IF(#REF!=4,"17-18/1",
IF(#REF!=5,"17-18/2",
IF(#REF!=6,"17-18/3","Hata6")))))),
IF(#REF!+BH493=2017,
IF(#REF!=1,"17-18/1",
IF(#REF!=2,"17-18/2",
IF(#REF!=3,"17-18/3",
IF(#REF!=4,"18-19/1",
IF(#REF!=5,"18-19/2",
IF(#REF!=6,"18-19/3","Hata7")))))),
IF(#REF!+BH493=2018,
IF(#REF!=1,"18-19/1",
IF(#REF!=2,"18-19/2",
IF(#REF!=3,"18-19/3",
IF(#REF!=4,"19-20/1",
IF(#REF!=5," 19-20/2",
IF(#REF!=6,"19-20/3","Hata8")))))),
IF(#REF!+BH493=2019,
IF(#REF!=1,"19-20/1",
IF(#REF!=2,"19-20/2",
IF(#REF!=3,"19-20/3",
IF(#REF!=4,"20-21/1",
IF(#REF!=5,"20-21/2",
IF(#REF!=6,"20-21/3","Hata9")))))),
IF(#REF!+BH493=2020,
IF(#REF!=1,"20-21/1",
IF(#REF!=2,"20-21/2",
IF(#REF!=3,"20-21/3",
IF(#REF!=4,"21-22/1",
IF(#REF!=5,"21-22/2",
IF(#REF!=6,"21-22/3","Hata10")))))),
IF(#REF!+BH493=2021,
IF(#REF!=1,"21-22/1",
IF(#REF!=2,"21-22/2",
IF(#REF!=3,"21-22/3",
IF(#REF!=4,"22-23/1",
IF(#REF!=5,"22-23/2",
IF(#REF!=6,"22-23/3","Hata11")))))),
IF(#REF!+BH493=2022,
IF(#REF!=1,"22-23/1",
IF(#REF!=2,"22-23/2",
IF(#REF!=3,"22-23/3",
IF(#REF!=4,"23-24/1",
IF(#REF!=5,"23-24/2",
IF(#REF!=6,"23-24/3","Hata12")))))),
IF(#REF!+BH493=2023,
IF(#REF!=1,"23-24/1",
IF(#REF!=2,"23-24/2",
IF(#REF!=3,"23-24/3",
IF(#REF!=4,"24-25/1",
IF(#REF!=5,"24-25/2",
IF(#REF!=6,"24-25/3","Hata13")))))),
))))))))))))))
)</f>
        <v>#REF!</v>
      </c>
      <c r="G493" s="4"/>
      <c r="H493" s="2" t="s">
        <v>164</v>
      </c>
      <c r="I493" s="2">
        <v>4234884</v>
      </c>
      <c r="J493" s="2" t="s">
        <v>165</v>
      </c>
      <c r="O493" s="2" t="s">
        <v>135</v>
      </c>
      <c r="P493" s="2" t="s">
        <v>135</v>
      </c>
      <c r="Q493" s="5">
        <v>7</v>
      </c>
      <c r="R493" s="2">
        <f>VLOOKUP($Q493,[1]sistem!$I$3:$L$10,2,FALSE)</f>
        <v>0</v>
      </c>
      <c r="S493" s="2">
        <f>VLOOKUP($Q493,[1]sistem!$I$3:$L$10,3,FALSE)</f>
        <v>1</v>
      </c>
      <c r="T493" s="2">
        <f>VLOOKUP($Q493,[1]sistem!$I$3:$L$10,4,FALSE)</f>
        <v>1</v>
      </c>
      <c r="U493" s="2" t="e">
        <f>VLOOKUP($AZ493,[1]sistem!$I$13:$L$14,2,FALSE)*#REF!</f>
        <v>#REF!</v>
      </c>
      <c r="V493" s="2" t="e">
        <f>VLOOKUP($AZ493,[1]sistem!$I$13:$L$14,3,FALSE)*#REF!</f>
        <v>#REF!</v>
      </c>
      <c r="W493" s="2" t="e">
        <f>VLOOKUP($AZ493,[1]sistem!$I$13:$L$14,4,FALSE)*#REF!</f>
        <v>#REF!</v>
      </c>
      <c r="X493" s="2" t="e">
        <f t="shared" si="145"/>
        <v>#REF!</v>
      </c>
      <c r="Y493" s="2" t="e">
        <f t="shared" si="146"/>
        <v>#REF!</v>
      </c>
      <c r="Z493" s="2" t="e">
        <f t="shared" si="147"/>
        <v>#REF!</v>
      </c>
      <c r="AA493" s="2" t="e">
        <f t="shared" si="148"/>
        <v>#REF!</v>
      </c>
      <c r="AB493" s="2">
        <f>VLOOKUP(AZ493,[1]sistem!$I$18:$J$19,2,FALSE)</f>
        <v>14</v>
      </c>
      <c r="AC493" s="2">
        <v>0.25</v>
      </c>
      <c r="AD493" s="2">
        <f>VLOOKUP($Q493,[1]sistem!$I$3:$M$10,5,FALSE)</f>
        <v>1</v>
      </c>
      <c r="AG493" s="2" t="e">
        <f>(#REF!+#REF!)*AB493</f>
        <v>#REF!</v>
      </c>
      <c r="AH493" s="2">
        <f>VLOOKUP($Q493,[1]sistem!$I$3:$N$10,6,FALSE)</f>
        <v>2</v>
      </c>
      <c r="AI493" s="2">
        <v>2</v>
      </c>
      <c r="AJ493" s="2">
        <f t="shared" si="149"/>
        <v>4</v>
      </c>
      <c r="AK493" s="2">
        <f>VLOOKUP($AZ493,[1]sistem!$I$18:$K$19,3,FALSE)</f>
        <v>14</v>
      </c>
      <c r="AL493" s="2" t="e">
        <f>AK493*#REF!</f>
        <v>#REF!</v>
      </c>
      <c r="AM493" s="2" t="e">
        <f t="shared" si="150"/>
        <v>#REF!</v>
      </c>
      <c r="AN493" s="2">
        <f t="shared" si="159"/>
        <v>25</v>
      </c>
      <c r="AO493" s="2" t="e">
        <f t="shared" si="151"/>
        <v>#REF!</v>
      </c>
      <c r="AP493" s="2" t="e">
        <f>ROUND(AO493-#REF!,0)</f>
        <v>#REF!</v>
      </c>
      <c r="AQ493" s="2">
        <f>IF(AZ493="s",IF(Q493=0,0,
IF(Q493=1,#REF!*4*4,
IF(Q493=2,0,
IF(Q493=3,#REF!*4*2,
IF(Q493=4,0,
IF(Q493=5,0,
IF(Q493=6,0,
IF(Q493=7,0)))))))),
IF(AZ493="t",
IF(Q493=0,0,
IF(Q493=1,#REF!*4*4*0.8,
IF(Q493=2,0,
IF(Q493=3,#REF!*4*2*0.8,
IF(Q493=4,0,
IF(Q493=5,0,
IF(Q493=6,0,
IF(Q493=7,0))))))))))</f>
        <v>0</v>
      </c>
      <c r="AR493" s="2" t="e">
        <f>IF(AZ493="s",
IF(Q493=0,0,
IF(Q493=1,0,
IF(Q493=2,#REF!*4*2,
IF(Q493=3,#REF!*4,
IF(Q493=4,#REF!*4,
IF(Q493=5,0,
IF(Q493=6,0,
IF(Q493=7,#REF!*4)))))))),
IF(AZ493="t",
IF(Q493=0,0,
IF(Q493=1,0,
IF(Q493=2,#REF!*4*2*0.8,
IF(Q493=3,#REF!*4*0.8,
IF(Q493=4,#REF!*4*0.8,
IF(Q493=5,0,
IF(Q493=6,0,
IF(Q493=7,#REF!*4))))))))))</f>
        <v>#REF!</v>
      </c>
      <c r="AS493" s="2" t="e">
        <f>IF(AZ493="s",
IF(Q493=0,0,
IF(Q493=1,#REF!*2,
IF(Q493=2,#REF!*2,
IF(Q493=3,#REF!*2,
IF(Q493=4,#REF!*2,
IF(Q493=5,#REF!*2,
IF(Q493=6,#REF!*2,
IF(Q493=7,#REF!*2)))))))),
IF(AZ493="t",
IF(Q493=0,#REF!*2*0.8,
IF(Q493=1,#REF!*2*0.8,
IF(Q493=2,#REF!*2*0.8,
IF(Q493=3,#REF!*2*0.8,
IF(Q493=4,#REF!*2*0.8,
IF(Q493=5,#REF!*2*0.8,
IF(Q493=6,#REF!*1*0.8,
IF(Q493=7,#REF!*2))))))))))</f>
        <v>#REF!</v>
      </c>
      <c r="AT493" s="2" t="e">
        <f t="shared" si="152"/>
        <v>#REF!</v>
      </c>
      <c r="AU493" s="2" t="e">
        <f>IF(AZ493="s",
IF(Q493=0,0,
IF(Q493=1,(14-2)*(#REF!+#REF!)/4*4,
IF(Q493=2,(14-2)*(#REF!+#REF!)/4*2,
IF(Q493=3,(14-2)*(#REF!+#REF!)/4*3,
IF(Q493=4,(14-2)*(#REF!+#REF!)/4,
IF(Q493=5,(14-2)*#REF!/4,
IF(Q493=6,0,
IF(Q493=7,(14)*#REF!)))))))),
IF(AZ493="t",
IF(Q493=0,0,
IF(Q493=1,(11-2)*(#REF!+#REF!)/4*4,
IF(Q493=2,(11-2)*(#REF!+#REF!)/4*2,
IF(Q493=3,(11-2)*(#REF!+#REF!)/4*3,
IF(Q493=4,(11-2)*(#REF!+#REF!)/4,
IF(Q493=5,(11-2)*#REF!/4,
IF(Q493=6,0,
IF(Q493=7,(11)*#REF!))))))))))</f>
        <v>#REF!</v>
      </c>
      <c r="AV493" s="2" t="e">
        <f t="shared" si="153"/>
        <v>#REF!</v>
      </c>
      <c r="AW493" s="2">
        <f t="shared" si="154"/>
        <v>8</v>
      </c>
      <c r="AX493" s="2">
        <f t="shared" si="155"/>
        <v>4</v>
      </c>
      <c r="AY493" s="2" t="e">
        <f t="shared" si="156"/>
        <v>#REF!</v>
      </c>
      <c r="AZ493" s="2" t="s">
        <v>63</v>
      </c>
      <c r="BA493" s="2">
        <f>IF(BG493="A",0,IF(AZ493="s",14*#REF!,IF(AZ493="T",11*#REF!,"HATA")))</f>
        <v>0</v>
      </c>
      <c r="BB493" s="2" t="e">
        <f t="shared" si="157"/>
        <v>#REF!</v>
      </c>
      <c r="BC493" s="2" t="e">
        <f t="shared" si="158"/>
        <v>#REF!</v>
      </c>
      <c r="BD493" s="2" t="e">
        <f>IF(BC493-#REF!=0,"DOĞRU","YANLIŞ")</f>
        <v>#REF!</v>
      </c>
      <c r="BE493" s="2" t="e">
        <f>#REF!-BC493</f>
        <v>#REF!</v>
      </c>
      <c r="BF493" s="2">
        <v>0</v>
      </c>
      <c r="BG493" s="2" t="s">
        <v>110</v>
      </c>
      <c r="BH493" s="2">
        <v>0</v>
      </c>
      <c r="BJ493" s="2">
        <v>7</v>
      </c>
      <c r="BL493" s="7" t="e">
        <f>#REF!*14</f>
        <v>#REF!</v>
      </c>
      <c r="BM493" s="9"/>
      <c r="BN493" s="8"/>
      <c r="BO493" s="13"/>
      <c r="BP493" s="13"/>
      <c r="BQ493" s="13"/>
      <c r="BR493" s="13"/>
      <c r="BS493" s="13"/>
      <c r="BT493" s="10"/>
      <c r="BU493" s="11"/>
      <c r="BV493" s="12"/>
      <c r="CC493" s="41"/>
      <c r="CD493" s="41"/>
      <c r="CE493" s="41"/>
      <c r="CF493" s="42"/>
      <c r="CG493" s="42"/>
      <c r="CH493" s="42"/>
      <c r="CI493" s="42"/>
      <c r="CJ493" s="42"/>
      <c r="CK493" s="42"/>
    </row>
    <row r="494" spans="1:89" hidden="1" x14ac:dyDescent="0.25">
      <c r="A494" s="2" t="s">
        <v>237</v>
      </c>
      <c r="B494" s="2" t="s">
        <v>238</v>
      </c>
      <c r="C494" s="2" t="s">
        <v>238</v>
      </c>
      <c r="D494" s="4" t="s">
        <v>60</v>
      </c>
      <c r="E494" s="4" t="s">
        <v>60</v>
      </c>
      <c r="F494" s="5" t="e">
        <f>IF(AZ494="S",
IF(#REF!+BH494=2012,
IF(#REF!=1,"12-13/1",
IF(#REF!=2,"12-13/2",
IF(#REF!=3,"13-14/1",
IF(#REF!=4,"13-14/2","Hata1")))),
IF(#REF!+BH494=2013,
IF(#REF!=1,"13-14/1",
IF(#REF!=2,"13-14/2",
IF(#REF!=3,"14-15/1",
IF(#REF!=4,"14-15/2","Hata2")))),
IF(#REF!+BH494=2014,
IF(#REF!=1,"14-15/1",
IF(#REF!=2,"14-15/2",
IF(#REF!=3,"15-16/1",
IF(#REF!=4,"15-16/2","Hata3")))),
IF(#REF!+BH494=2015,
IF(#REF!=1,"15-16/1",
IF(#REF!=2,"15-16/2",
IF(#REF!=3,"16-17/1",
IF(#REF!=4,"16-17/2","Hata4")))),
IF(#REF!+BH494=2016,
IF(#REF!=1,"16-17/1",
IF(#REF!=2,"16-17/2",
IF(#REF!=3,"17-18/1",
IF(#REF!=4,"17-18/2","Hata5")))),
IF(#REF!+BH494=2017,
IF(#REF!=1,"17-18/1",
IF(#REF!=2,"17-18/2",
IF(#REF!=3,"18-19/1",
IF(#REF!=4,"18-19/2","Hata6")))),
IF(#REF!+BH494=2018,
IF(#REF!=1,"18-19/1",
IF(#REF!=2,"18-19/2",
IF(#REF!=3,"19-20/1",
IF(#REF!=4,"19-20/2","Hata7")))),
IF(#REF!+BH494=2019,
IF(#REF!=1,"19-20/1",
IF(#REF!=2,"19-20/2",
IF(#REF!=3,"20-21/1",
IF(#REF!=4,"20-21/2","Hata8")))),
IF(#REF!+BH494=2020,
IF(#REF!=1,"20-21/1",
IF(#REF!=2,"20-21/2",
IF(#REF!=3,"21-22/1",
IF(#REF!=4,"21-22/2","Hata9")))),
IF(#REF!+BH494=2021,
IF(#REF!=1,"21-22/1",
IF(#REF!=2,"21-22/2",
IF(#REF!=3,"22-23/1",
IF(#REF!=4,"22-23/2","Hata10")))),
IF(#REF!+BH494=2022,
IF(#REF!=1,"22-23/1",
IF(#REF!=2,"22-23/2",
IF(#REF!=3,"23-24/1",
IF(#REF!=4,"23-24/2","Hata11")))),
IF(#REF!+BH494=2023,
IF(#REF!=1,"23-24/1",
IF(#REF!=2,"23-24/2",
IF(#REF!=3,"24-25/1",
IF(#REF!=4,"24-25/2","Hata12")))),
)))))))))))),
IF(AZ494="T",
IF(#REF!+BH494=2012,
IF(#REF!=1,"12-13/1",
IF(#REF!=2,"12-13/2",
IF(#REF!=3,"12-13/3",
IF(#REF!=4,"13-14/1",
IF(#REF!=5,"13-14/2",
IF(#REF!=6,"13-14/3","Hata1")))))),
IF(#REF!+BH494=2013,
IF(#REF!=1,"13-14/1",
IF(#REF!=2,"13-14/2",
IF(#REF!=3,"13-14/3",
IF(#REF!=4,"14-15/1",
IF(#REF!=5,"14-15/2",
IF(#REF!=6,"14-15/3","Hata2")))))),
IF(#REF!+BH494=2014,
IF(#REF!=1,"14-15/1",
IF(#REF!=2,"14-15/2",
IF(#REF!=3,"14-15/3",
IF(#REF!=4,"15-16/1",
IF(#REF!=5,"15-16/2",
IF(#REF!=6,"15-16/3","Hata3")))))),
IF(AND(#REF!+#REF!&gt;2014,#REF!+#REF!&lt;2015,BH494=1),
IF(#REF!=0.1,"14-15/0.1",
IF(#REF!=0.2,"14-15/0.2",
IF(#REF!=0.3,"14-15/0.3","Hata4"))),
IF(#REF!+BH494=2015,
IF(#REF!=1,"15-16/1",
IF(#REF!=2,"15-16/2",
IF(#REF!=3,"15-16/3",
IF(#REF!=4,"16-17/1",
IF(#REF!=5,"16-17/2",
IF(#REF!=6,"16-17/3","Hata5")))))),
IF(#REF!+BH494=2016,
IF(#REF!=1,"16-17/1",
IF(#REF!=2,"16-17/2",
IF(#REF!=3,"16-17/3",
IF(#REF!=4,"17-18/1",
IF(#REF!=5,"17-18/2",
IF(#REF!=6,"17-18/3","Hata6")))))),
IF(#REF!+BH494=2017,
IF(#REF!=1,"17-18/1",
IF(#REF!=2,"17-18/2",
IF(#REF!=3,"17-18/3",
IF(#REF!=4,"18-19/1",
IF(#REF!=5,"18-19/2",
IF(#REF!=6,"18-19/3","Hata7")))))),
IF(#REF!+BH494=2018,
IF(#REF!=1,"18-19/1",
IF(#REF!=2,"18-19/2",
IF(#REF!=3,"18-19/3",
IF(#REF!=4,"19-20/1",
IF(#REF!=5," 19-20/2",
IF(#REF!=6,"19-20/3","Hata8")))))),
IF(#REF!+BH494=2019,
IF(#REF!=1,"19-20/1",
IF(#REF!=2,"19-20/2",
IF(#REF!=3,"19-20/3",
IF(#REF!=4,"20-21/1",
IF(#REF!=5,"20-21/2",
IF(#REF!=6,"20-21/3","Hata9")))))),
IF(#REF!+BH494=2020,
IF(#REF!=1,"20-21/1",
IF(#REF!=2,"20-21/2",
IF(#REF!=3,"20-21/3",
IF(#REF!=4,"21-22/1",
IF(#REF!=5,"21-22/2",
IF(#REF!=6,"21-22/3","Hata10")))))),
IF(#REF!+BH494=2021,
IF(#REF!=1,"21-22/1",
IF(#REF!=2,"21-22/2",
IF(#REF!=3,"21-22/3",
IF(#REF!=4,"22-23/1",
IF(#REF!=5,"22-23/2",
IF(#REF!=6,"22-23/3","Hata11")))))),
IF(#REF!+BH494=2022,
IF(#REF!=1,"22-23/1",
IF(#REF!=2,"22-23/2",
IF(#REF!=3,"22-23/3",
IF(#REF!=4,"23-24/1",
IF(#REF!=5,"23-24/2",
IF(#REF!=6,"23-24/3","Hata12")))))),
IF(#REF!+BH494=2023,
IF(#REF!=1,"23-24/1",
IF(#REF!=2,"23-24/2",
IF(#REF!=3,"23-24/3",
IF(#REF!=4,"24-25/1",
IF(#REF!=5,"24-25/2",
IF(#REF!=6,"24-25/3","Hata13")))))),
))))))))))))))
)</f>
        <v>#REF!</v>
      </c>
      <c r="G494" s="4"/>
      <c r="H494" s="2" t="s">
        <v>164</v>
      </c>
      <c r="I494" s="2">
        <v>4234884</v>
      </c>
      <c r="J494" s="2" t="s">
        <v>165</v>
      </c>
      <c r="Q494" s="5">
        <v>4</v>
      </c>
      <c r="R494" s="2">
        <f>VLOOKUP($Q494,[1]sistem!$I$3:$L$10,2,FALSE)</f>
        <v>0</v>
      </c>
      <c r="S494" s="2">
        <f>VLOOKUP($Q494,[1]sistem!$I$3:$L$10,3,FALSE)</f>
        <v>1</v>
      </c>
      <c r="T494" s="2">
        <f>VLOOKUP($Q494,[1]sistem!$I$3:$L$10,4,FALSE)</f>
        <v>1</v>
      </c>
      <c r="U494" s="2" t="e">
        <f>VLOOKUP($AZ494,[1]sistem!$I$13:$L$14,2,FALSE)*#REF!</f>
        <v>#REF!</v>
      </c>
      <c r="V494" s="2" t="e">
        <f>VLOOKUP($AZ494,[1]sistem!$I$13:$L$14,3,FALSE)*#REF!</f>
        <v>#REF!</v>
      </c>
      <c r="W494" s="2" t="e">
        <f>VLOOKUP($AZ494,[1]sistem!$I$13:$L$14,4,FALSE)*#REF!</f>
        <v>#REF!</v>
      </c>
      <c r="X494" s="2" t="e">
        <f t="shared" si="145"/>
        <v>#REF!</v>
      </c>
      <c r="Y494" s="2" t="e">
        <f t="shared" si="146"/>
        <v>#REF!</v>
      </c>
      <c r="Z494" s="2" t="e">
        <f t="shared" si="147"/>
        <v>#REF!</v>
      </c>
      <c r="AA494" s="2" t="e">
        <f t="shared" si="148"/>
        <v>#REF!</v>
      </c>
      <c r="AB494" s="2">
        <f>VLOOKUP(AZ494,[1]sistem!$I$18:$J$19,2,FALSE)</f>
        <v>14</v>
      </c>
      <c r="AC494" s="2">
        <v>0.25</v>
      </c>
      <c r="AD494" s="2">
        <f>VLOOKUP($Q494,[1]sistem!$I$3:$M$10,5,FALSE)</f>
        <v>1</v>
      </c>
      <c r="AE494" s="2">
        <v>4</v>
      </c>
      <c r="AG494" s="2">
        <f>AE494*AK494</f>
        <v>56</v>
      </c>
      <c r="AH494" s="2">
        <f>VLOOKUP($Q494,[1]sistem!$I$3:$N$10,6,FALSE)</f>
        <v>2</v>
      </c>
      <c r="AI494" s="2">
        <v>2</v>
      </c>
      <c r="AJ494" s="2">
        <f t="shared" si="149"/>
        <v>4</v>
      </c>
      <c r="AK494" s="2">
        <f>VLOOKUP($AZ494,[1]sistem!$I$18:$K$19,3,FALSE)</f>
        <v>14</v>
      </c>
      <c r="AL494" s="2" t="e">
        <f>AK494*#REF!</f>
        <v>#REF!</v>
      </c>
      <c r="AM494" s="2" t="e">
        <f t="shared" si="150"/>
        <v>#REF!</v>
      </c>
      <c r="AN494" s="2">
        <f t="shared" si="159"/>
        <v>25</v>
      </c>
      <c r="AO494" s="2" t="e">
        <f t="shared" si="151"/>
        <v>#REF!</v>
      </c>
      <c r="AP494" s="2" t="e">
        <f>ROUND(AO494-#REF!,0)</f>
        <v>#REF!</v>
      </c>
      <c r="AQ494" s="2">
        <f>IF(AZ494="s",IF(Q494=0,0,
IF(Q494=1,#REF!*4*4,
IF(Q494=2,0,
IF(Q494=3,#REF!*4*2,
IF(Q494=4,0,
IF(Q494=5,0,
IF(Q494=6,0,
IF(Q494=7,0)))))))),
IF(AZ494="t",
IF(Q494=0,0,
IF(Q494=1,#REF!*4*4*0.8,
IF(Q494=2,0,
IF(Q494=3,#REF!*4*2*0.8,
IF(Q494=4,0,
IF(Q494=5,0,
IF(Q494=6,0,
IF(Q494=7,0))))))))))</f>
        <v>0</v>
      </c>
      <c r="AR494" s="2" t="e">
        <f>IF(AZ494="s",
IF(Q494=0,0,
IF(Q494=1,0,
IF(Q494=2,#REF!*4*2,
IF(Q494=3,#REF!*4,
IF(Q494=4,#REF!*4,
IF(Q494=5,0,
IF(Q494=6,0,
IF(Q494=7,#REF!*4)))))))),
IF(AZ494="t",
IF(Q494=0,0,
IF(Q494=1,0,
IF(Q494=2,#REF!*4*2*0.8,
IF(Q494=3,#REF!*4*0.8,
IF(Q494=4,#REF!*4*0.8,
IF(Q494=5,0,
IF(Q494=6,0,
IF(Q494=7,#REF!*4))))))))))</f>
        <v>#REF!</v>
      </c>
      <c r="AS494" s="2" t="e">
        <f>IF(AZ494="s",
IF(Q494=0,0,
IF(Q494=1,#REF!*2,
IF(Q494=2,#REF!*2,
IF(Q494=3,#REF!*2,
IF(Q494=4,#REF!*2,
IF(Q494=5,#REF!*2,
IF(Q494=6,#REF!*2,
IF(Q494=7,#REF!*2)))))))),
IF(AZ494="t",
IF(Q494=0,#REF!*2*0.8,
IF(Q494=1,#REF!*2*0.8,
IF(Q494=2,#REF!*2*0.8,
IF(Q494=3,#REF!*2*0.8,
IF(Q494=4,#REF!*2*0.8,
IF(Q494=5,#REF!*2*0.8,
IF(Q494=6,#REF!*1*0.8,
IF(Q494=7,#REF!*2))))))))))</f>
        <v>#REF!</v>
      </c>
      <c r="AT494" s="2" t="e">
        <f t="shared" si="152"/>
        <v>#REF!</v>
      </c>
      <c r="AU494" s="2" t="e">
        <f>IF(AZ494="s",
IF(Q494=0,0,
IF(Q494=1,(14-2)*(#REF!+#REF!)/4*4,
IF(Q494=2,(14-2)*(#REF!+#REF!)/4*2,
IF(Q494=3,(14-2)*(#REF!+#REF!)/4*3,
IF(Q494=4,(14-2)*(#REF!+#REF!)/4,
IF(Q494=5,(14-2)*#REF!/4,
IF(Q494=6,0,
IF(Q494=7,(14)*#REF!)))))))),
IF(AZ494="t",
IF(Q494=0,0,
IF(Q494=1,(11-2)*(#REF!+#REF!)/4*4,
IF(Q494=2,(11-2)*(#REF!+#REF!)/4*2,
IF(Q494=3,(11-2)*(#REF!+#REF!)/4*3,
IF(Q494=4,(11-2)*(#REF!+#REF!)/4,
IF(Q494=5,(11-2)*#REF!/4,
IF(Q494=6,0,
IF(Q494=7,(11)*#REF!))))))))))</f>
        <v>#REF!</v>
      </c>
      <c r="AV494" s="2" t="e">
        <f t="shared" si="153"/>
        <v>#REF!</v>
      </c>
      <c r="AW494" s="2">
        <f t="shared" si="154"/>
        <v>8</v>
      </c>
      <c r="AX494" s="2">
        <f t="shared" si="155"/>
        <v>4</v>
      </c>
      <c r="AY494" s="2" t="e">
        <f t="shared" si="156"/>
        <v>#REF!</v>
      </c>
      <c r="AZ494" s="2" t="s">
        <v>63</v>
      </c>
      <c r="BA494" s="2" t="e">
        <f>IF(BG494="A",0,IF(AZ494="s",14*#REF!,IF(AZ494="T",11*#REF!,"HATA")))</f>
        <v>#REF!</v>
      </c>
      <c r="BB494" s="2" t="e">
        <f t="shared" si="157"/>
        <v>#REF!</v>
      </c>
      <c r="BC494" s="2" t="e">
        <f t="shared" si="158"/>
        <v>#REF!</v>
      </c>
      <c r="BD494" s="2" t="e">
        <f>IF(BC494-#REF!=0,"DOĞRU","YANLIŞ")</f>
        <v>#REF!</v>
      </c>
      <c r="BE494" s="2" t="e">
        <f>#REF!-BC494</f>
        <v>#REF!</v>
      </c>
      <c r="BF494" s="2">
        <v>0</v>
      </c>
      <c r="BH494" s="2">
        <v>0</v>
      </c>
      <c r="BJ494" s="2">
        <v>4</v>
      </c>
      <c r="BL494" s="7" t="e">
        <f>#REF!*14</f>
        <v>#REF!</v>
      </c>
      <c r="BM494" s="9"/>
      <c r="BN494" s="8"/>
      <c r="BO494" s="13"/>
      <c r="BP494" s="13"/>
      <c r="BQ494" s="13"/>
      <c r="BR494" s="13"/>
      <c r="BS494" s="13"/>
      <c r="BT494" s="10"/>
      <c r="BU494" s="11"/>
      <c r="BV494" s="12"/>
      <c r="CC494" s="41"/>
      <c r="CD494" s="41"/>
      <c r="CE494" s="41"/>
      <c r="CF494" s="42"/>
      <c r="CG494" s="42"/>
      <c r="CH494" s="42"/>
      <c r="CI494" s="42"/>
      <c r="CJ494" s="42"/>
      <c r="CK494" s="42"/>
    </row>
    <row r="495" spans="1:89" hidden="1" x14ac:dyDescent="0.25">
      <c r="A495" s="2" t="s">
        <v>245</v>
      </c>
      <c r="B495" s="2" t="s">
        <v>246</v>
      </c>
      <c r="C495" s="2" t="s">
        <v>246</v>
      </c>
      <c r="D495" s="4" t="s">
        <v>60</v>
      </c>
      <c r="E495" s="4" t="s">
        <v>60</v>
      </c>
      <c r="F495" s="5" t="e">
        <f>IF(AZ495="S",
IF(#REF!+BH495=2012,
IF(#REF!=1,"12-13/1",
IF(#REF!=2,"12-13/2",
IF(#REF!=3,"13-14/1",
IF(#REF!=4,"13-14/2","Hata1")))),
IF(#REF!+BH495=2013,
IF(#REF!=1,"13-14/1",
IF(#REF!=2,"13-14/2",
IF(#REF!=3,"14-15/1",
IF(#REF!=4,"14-15/2","Hata2")))),
IF(#REF!+BH495=2014,
IF(#REF!=1,"14-15/1",
IF(#REF!=2,"14-15/2",
IF(#REF!=3,"15-16/1",
IF(#REF!=4,"15-16/2","Hata3")))),
IF(#REF!+BH495=2015,
IF(#REF!=1,"15-16/1",
IF(#REF!=2,"15-16/2",
IF(#REF!=3,"16-17/1",
IF(#REF!=4,"16-17/2","Hata4")))),
IF(#REF!+BH495=2016,
IF(#REF!=1,"16-17/1",
IF(#REF!=2,"16-17/2",
IF(#REF!=3,"17-18/1",
IF(#REF!=4,"17-18/2","Hata5")))),
IF(#REF!+BH495=2017,
IF(#REF!=1,"17-18/1",
IF(#REF!=2,"17-18/2",
IF(#REF!=3,"18-19/1",
IF(#REF!=4,"18-19/2","Hata6")))),
IF(#REF!+BH495=2018,
IF(#REF!=1,"18-19/1",
IF(#REF!=2,"18-19/2",
IF(#REF!=3,"19-20/1",
IF(#REF!=4,"19-20/2","Hata7")))),
IF(#REF!+BH495=2019,
IF(#REF!=1,"19-20/1",
IF(#REF!=2,"19-20/2",
IF(#REF!=3,"20-21/1",
IF(#REF!=4,"20-21/2","Hata8")))),
IF(#REF!+BH495=2020,
IF(#REF!=1,"20-21/1",
IF(#REF!=2,"20-21/2",
IF(#REF!=3,"21-22/1",
IF(#REF!=4,"21-22/2","Hata9")))),
IF(#REF!+BH495=2021,
IF(#REF!=1,"21-22/1",
IF(#REF!=2,"21-22/2",
IF(#REF!=3,"22-23/1",
IF(#REF!=4,"22-23/2","Hata10")))),
IF(#REF!+BH495=2022,
IF(#REF!=1,"22-23/1",
IF(#REF!=2,"22-23/2",
IF(#REF!=3,"23-24/1",
IF(#REF!=4,"23-24/2","Hata11")))),
IF(#REF!+BH495=2023,
IF(#REF!=1,"23-24/1",
IF(#REF!=2,"23-24/2",
IF(#REF!=3,"24-25/1",
IF(#REF!=4,"24-25/2","Hata12")))),
)))))))))))),
IF(AZ495="T",
IF(#REF!+BH495=2012,
IF(#REF!=1,"12-13/1",
IF(#REF!=2,"12-13/2",
IF(#REF!=3,"12-13/3",
IF(#REF!=4,"13-14/1",
IF(#REF!=5,"13-14/2",
IF(#REF!=6,"13-14/3","Hata1")))))),
IF(#REF!+BH495=2013,
IF(#REF!=1,"13-14/1",
IF(#REF!=2,"13-14/2",
IF(#REF!=3,"13-14/3",
IF(#REF!=4,"14-15/1",
IF(#REF!=5,"14-15/2",
IF(#REF!=6,"14-15/3","Hata2")))))),
IF(#REF!+BH495=2014,
IF(#REF!=1,"14-15/1",
IF(#REF!=2,"14-15/2",
IF(#REF!=3,"14-15/3",
IF(#REF!=4,"15-16/1",
IF(#REF!=5,"15-16/2",
IF(#REF!=6,"15-16/3","Hata3")))))),
IF(AND(#REF!+#REF!&gt;2014,#REF!+#REF!&lt;2015,BH495=1),
IF(#REF!=0.1,"14-15/0.1",
IF(#REF!=0.2,"14-15/0.2",
IF(#REF!=0.3,"14-15/0.3","Hata4"))),
IF(#REF!+BH495=2015,
IF(#REF!=1,"15-16/1",
IF(#REF!=2,"15-16/2",
IF(#REF!=3,"15-16/3",
IF(#REF!=4,"16-17/1",
IF(#REF!=5,"16-17/2",
IF(#REF!=6,"16-17/3","Hata5")))))),
IF(#REF!+BH495=2016,
IF(#REF!=1,"16-17/1",
IF(#REF!=2,"16-17/2",
IF(#REF!=3,"16-17/3",
IF(#REF!=4,"17-18/1",
IF(#REF!=5,"17-18/2",
IF(#REF!=6,"17-18/3","Hata6")))))),
IF(#REF!+BH495=2017,
IF(#REF!=1,"17-18/1",
IF(#REF!=2,"17-18/2",
IF(#REF!=3,"17-18/3",
IF(#REF!=4,"18-19/1",
IF(#REF!=5,"18-19/2",
IF(#REF!=6,"18-19/3","Hata7")))))),
IF(#REF!+BH495=2018,
IF(#REF!=1,"18-19/1",
IF(#REF!=2,"18-19/2",
IF(#REF!=3,"18-19/3",
IF(#REF!=4,"19-20/1",
IF(#REF!=5," 19-20/2",
IF(#REF!=6,"19-20/3","Hata8")))))),
IF(#REF!+BH495=2019,
IF(#REF!=1,"19-20/1",
IF(#REF!=2,"19-20/2",
IF(#REF!=3,"19-20/3",
IF(#REF!=4,"20-21/1",
IF(#REF!=5,"20-21/2",
IF(#REF!=6,"20-21/3","Hata9")))))),
IF(#REF!+BH495=2020,
IF(#REF!=1,"20-21/1",
IF(#REF!=2,"20-21/2",
IF(#REF!=3,"20-21/3",
IF(#REF!=4,"21-22/1",
IF(#REF!=5,"21-22/2",
IF(#REF!=6,"21-22/3","Hata10")))))),
IF(#REF!+BH495=2021,
IF(#REF!=1,"21-22/1",
IF(#REF!=2,"21-22/2",
IF(#REF!=3,"21-22/3",
IF(#REF!=4,"22-23/1",
IF(#REF!=5,"22-23/2",
IF(#REF!=6,"22-23/3","Hata11")))))),
IF(#REF!+BH495=2022,
IF(#REF!=1,"22-23/1",
IF(#REF!=2,"22-23/2",
IF(#REF!=3,"22-23/3",
IF(#REF!=4,"23-24/1",
IF(#REF!=5,"23-24/2",
IF(#REF!=6,"23-24/3","Hata12")))))),
IF(#REF!+BH495=2023,
IF(#REF!=1,"23-24/1",
IF(#REF!=2,"23-24/2",
IF(#REF!=3,"23-24/3",
IF(#REF!=4,"24-25/1",
IF(#REF!=5,"24-25/2",
IF(#REF!=6,"24-25/3","Hata13")))))),
))))))))))))))
)</f>
        <v>#REF!</v>
      </c>
      <c r="G495" s="4"/>
      <c r="H495" s="2" t="s">
        <v>164</v>
      </c>
      <c r="I495" s="2">
        <v>4234884</v>
      </c>
      <c r="J495" s="2" t="s">
        <v>80</v>
      </c>
      <c r="L495" s="2">
        <v>4358</v>
      </c>
      <c r="Q495" s="5">
        <v>0</v>
      </c>
      <c r="R495" s="2">
        <f>VLOOKUP($Q495,[1]sistem!$I$3:$L$10,2,FALSE)</f>
        <v>0</v>
      </c>
      <c r="S495" s="2">
        <f>VLOOKUP($Q495,[1]sistem!$I$3:$L$10,3,FALSE)</f>
        <v>0</v>
      </c>
      <c r="T495" s="2">
        <f>VLOOKUP($Q495,[1]sistem!$I$3:$L$10,4,FALSE)</f>
        <v>0</v>
      </c>
      <c r="U495" s="2" t="e">
        <f>VLOOKUP($AZ495,[1]sistem!$I$13:$L$14,2,FALSE)*#REF!</f>
        <v>#REF!</v>
      </c>
      <c r="V495" s="2" t="e">
        <f>VLOOKUP($AZ495,[1]sistem!$I$13:$L$14,3,FALSE)*#REF!</f>
        <v>#REF!</v>
      </c>
      <c r="W495" s="2" t="e">
        <f>VLOOKUP($AZ495,[1]sistem!$I$13:$L$14,4,FALSE)*#REF!</f>
        <v>#REF!</v>
      </c>
      <c r="X495" s="2" t="e">
        <f t="shared" si="145"/>
        <v>#REF!</v>
      </c>
      <c r="Y495" s="2" t="e">
        <f t="shared" si="146"/>
        <v>#REF!</v>
      </c>
      <c r="Z495" s="2" t="e">
        <f t="shared" si="147"/>
        <v>#REF!</v>
      </c>
      <c r="AA495" s="2" t="e">
        <f t="shared" si="148"/>
        <v>#REF!</v>
      </c>
      <c r="AB495" s="2">
        <f>VLOOKUP(AZ495,[1]sistem!$I$18:$J$19,2,FALSE)</f>
        <v>11</v>
      </c>
      <c r="AC495" s="2">
        <v>0.25</v>
      </c>
      <c r="AD495" s="2">
        <f>VLOOKUP($Q495,[1]sistem!$I$3:$M$10,5,FALSE)</f>
        <v>0</v>
      </c>
      <c r="AG495" s="2" t="e">
        <f>(#REF!+#REF!)*AB495</f>
        <v>#REF!</v>
      </c>
      <c r="AH495" s="2">
        <f>VLOOKUP($Q495,[1]sistem!$I$3:$N$10,6,FALSE)</f>
        <v>0</v>
      </c>
      <c r="AI495" s="2">
        <v>2</v>
      </c>
      <c r="AJ495" s="2">
        <f t="shared" si="149"/>
        <v>0</v>
      </c>
      <c r="AK495" s="2">
        <f>VLOOKUP($AZ495,[1]sistem!$I$18:$K$19,3,FALSE)</f>
        <v>11</v>
      </c>
      <c r="AL495" s="2" t="e">
        <f>AK495*#REF!</f>
        <v>#REF!</v>
      </c>
      <c r="AM495" s="2" t="e">
        <f t="shared" si="150"/>
        <v>#REF!</v>
      </c>
      <c r="AN495" s="2">
        <f t="shared" si="159"/>
        <v>25</v>
      </c>
      <c r="AO495" s="2" t="e">
        <f t="shared" si="151"/>
        <v>#REF!</v>
      </c>
      <c r="AP495" s="2" t="e">
        <f>ROUND(AO495-#REF!,0)</f>
        <v>#REF!</v>
      </c>
      <c r="AQ495" s="2">
        <f>IF(AZ495="s",IF(Q495=0,0,
IF(Q495=1,#REF!*4*4,
IF(Q495=2,0,
IF(Q495=3,#REF!*4*2,
IF(Q495=4,0,
IF(Q495=5,0,
IF(Q495=6,0,
IF(Q495=7,0)))))))),
IF(AZ495="t",
IF(Q495=0,0,
IF(Q495=1,#REF!*4*4*0.8,
IF(Q495=2,0,
IF(Q495=3,#REF!*4*2*0.8,
IF(Q495=4,0,
IF(Q495=5,0,
IF(Q495=6,0,
IF(Q495=7,0))))))))))</f>
        <v>0</v>
      </c>
      <c r="AR495" s="2">
        <f>IF(AZ495="s",
IF(Q495=0,0,
IF(Q495=1,0,
IF(Q495=2,#REF!*4*2,
IF(Q495=3,#REF!*4,
IF(Q495=4,#REF!*4,
IF(Q495=5,0,
IF(Q495=6,0,
IF(Q495=7,#REF!*4)))))))),
IF(AZ495="t",
IF(Q495=0,0,
IF(Q495=1,0,
IF(Q495=2,#REF!*4*2*0.8,
IF(Q495=3,#REF!*4*0.8,
IF(Q495=4,#REF!*4*0.8,
IF(Q495=5,0,
IF(Q495=6,0,
IF(Q495=7,#REF!*4))))))))))</f>
        <v>0</v>
      </c>
      <c r="AS495" s="2" t="e">
        <f>IF(AZ495="s",
IF(Q495=0,0,
IF(Q495=1,#REF!*2,
IF(Q495=2,#REF!*2,
IF(Q495=3,#REF!*2,
IF(Q495=4,#REF!*2,
IF(Q495=5,#REF!*2,
IF(Q495=6,#REF!*2,
IF(Q495=7,#REF!*2)))))))),
IF(AZ495="t",
IF(Q495=0,#REF!*2*0.8,
IF(Q495=1,#REF!*2*0.8,
IF(Q495=2,#REF!*2*0.8,
IF(Q495=3,#REF!*2*0.8,
IF(Q495=4,#REF!*2*0.8,
IF(Q495=5,#REF!*2*0.8,
IF(Q495=6,#REF!*1*0.8,
IF(Q495=7,#REF!*2))))))))))</f>
        <v>#REF!</v>
      </c>
      <c r="AT495" s="2" t="e">
        <f t="shared" si="152"/>
        <v>#REF!</v>
      </c>
      <c r="AU495" s="2">
        <f>IF(AZ495="s",
IF(Q495=0,0,
IF(Q495=1,(14-2)*(#REF!+#REF!)/4*4,
IF(Q495=2,(14-2)*(#REF!+#REF!)/4*2,
IF(Q495=3,(14-2)*(#REF!+#REF!)/4*3,
IF(Q495=4,(14-2)*(#REF!+#REF!)/4,
IF(Q495=5,(14-2)*#REF!/4,
IF(Q495=6,0,
IF(Q495=7,(14)*#REF!)))))))),
IF(AZ495="t",
IF(Q495=0,0,
IF(Q495=1,(11-2)*(#REF!+#REF!)/4*4,
IF(Q495=2,(11-2)*(#REF!+#REF!)/4*2,
IF(Q495=3,(11-2)*(#REF!+#REF!)/4*3,
IF(Q495=4,(11-2)*(#REF!+#REF!)/4,
IF(Q495=5,(11-2)*#REF!/4,
IF(Q495=6,0,
IF(Q495=7,(11)*#REF!))))))))))</f>
        <v>0</v>
      </c>
      <c r="AV495" s="2" t="e">
        <f t="shared" si="153"/>
        <v>#REF!</v>
      </c>
      <c r="AW495" s="2">
        <f t="shared" si="154"/>
        <v>0</v>
      </c>
      <c r="AX495" s="2">
        <f t="shared" si="155"/>
        <v>0</v>
      </c>
      <c r="AY495" s="2" t="e">
        <f t="shared" si="156"/>
        <v>#REF!</v>
      </c>
      <c r="AZ495" s="2" t="s">
        <v>81</v>
      </c>
      <c r="BA495" s="2" t="e">
        <f>IF(BG495="A",0,IF(AZ495="s",14*#REF!,IF(AZ495="T",11*#REF!,"HATA")))</f>
        <v>#REF!</v>
      </c>
      <c r="BB495" s="2" t="e">
        <f t="shared" si="157"/>
        <v>#REF!</v>
      </c>
      <c r="BC495" s="2" t="e">
        <f t="shared" si="158"/>
        <v>#REF!</v>
      </c>
      <c r="BD495" s="2" t="e">
        <f>IF(BC495-#REF!=0,"DOĞRU","YANLIŞ")</f>
        <v>#REF!</v>
      </c>
      <c r="BE495" s="2" t="e">
        <f>#REF!-BC495</f>
        <v>#REF!</v>
      </c>
      <c r="BF495" s="2">
        <v>0</v>
      </c>
      <c r="BH495" s="2">
        <v>0</v>
      </c>
      <c r="BJ495" s="2">
        <v>0</v>
      </c>
      <c r="BL495" s="7" t="e">
        <f>#REF!*14</f>
        <v>#REF!</v>
      </c>
      <c r="BM495" s="9"/>
      <c r="BN495" s="8"/>
      <c r="BO495" s="13"/>
      <c r="BP495" s="13"/>
      <c r="BQ495" s="13"/>
      <c r="BR495" s="13"/>
      <c r="BS495" s="13"/>
      <c r="BT495" s="10"/>
      <c r="BU495" s="11"/>
      <c r="BV495" s="12"/>
      <c r="CC495" s="41"/>
      <c r="CD495" s="41"/>
      <c r="CE495" s="41"/>
      <c r="CF495" s="42"/>
      <c r="CG495" s="42"/>
      <c r="CH495" s="42"/>
      <c r="CI495" s="42"/>
      <c r="CJ495" s="42"/>
      <c r="CK495" s="42"/>
    </row>
    <row r="496" spans="1:89" hidden="1" x14ac:dyDescent="0.25">
      <c r="A496" s="2" t="s">
        <v>520</v>
      </c>
      <c r="B496" s="2" t="s">
        <v>521</v>
      </c>
      <c r="C496" s="2" t="s">
        <v>521</v>
      </c>
      <c r="D496" s="4" t="s">
        <v>60</v>
      </c>
      <c r="E496" s="4" t="s">
        <v>60</v>
      </c>
      <c r="F496" s="5" t="e">
        <f>IF(AZ496="S",
IF(#REF!+BH496=2012,
IF(#REF!=1,"12-13/1",
IF(#REF!=2,"12-13/2",
IF(#REF!=3,"13-14/1",
IF(#REF!=4,"13-14/2","Hata1")))),
IF(#REF!+BH496=2013,
IF(#REF!=1,"13-14/1",
IF(#REF!=2,"13-14/2",
IF(#REF!=3,"14-15/1",
IF(#REF!=4,"14-15/2","Hata2")))),
IF(#REF!+BH496=2014,
IF(#REF!=1,"14-15/1",
IF(#REF!=2,"14-15/2",
IF(#REF!=3,"15-16/1",
IF(#REF!=4,"15-16/2","Hata3")))),
IF(#REF!+BH496=2015,
IF(#REF!=1,"15-16/1",
IF(#REF!=2,"15-16/2",
IF(#REF!=3,"16-17/1",
IF(#REF!=4,"16-17/2","Hata4")))),
IF(#REF!+BH496=2016,
IF(#REF!=1,"16-17/1",
IF(#REF!=2,"16-17/2",
IF(#REF!=3,"17-18/1",
IF(#REF!=4,"17-18/2","Hata5")))),
IF(#REF!+BH496=2017,
IF(#REF!=1,"17-18/1",
IF(#REF!=2,"17-18/2",
IF(#REF!=3,"18-19/1",
IF(#REF!=4,"18-19/2","Hata6")))),
IF(#REF!+BH496=2018,
IF(#REF!=1,"18-19/1",
IF(#REF!=2,"18-19/2",
IF(#REF!=3,"19-20/1",
IF(#REF!=4,"19-20/2","Hata7")))),
IF(#REF!+BH496=2019,
IF(#REF!=1,"19-20/1",
IF(#REF!=2,"19-20/2",
IF(#REF!=3,"20-21/1",
IF(#REF!=4,"20-21/2","Hata8")))),
IF(#REF!+BH496=2020,
IF(#REF!=1,"20-21/1",
IF(#REF!=2,"20-21/2",
IF(#REF!=3,"21-22/1",
IF(#REF!=4,"21-22/2","Hata9")))),
IF(#REF!+BH496=2021,
IF(#REF!=1,"21-22/1",
IF(#REF!=2,"21-22/2",
IF(#REF!=3,"22-23/1",
IF(#REF!=4,"22-23/2","Hata10")))),
IF(#REF!+BH496=2022,
IF(#REF!=1,"22-23/1",
IF(#REF!=2,"22-23/2",
IF(#REF!=3,"23-24/1",
IF(#REF!=4,"23-24/2","Hata11")))),
IF(#REF!+BH496=2023,
IF(#REF!=1,"23-24/1",
IF(#REF!=2,"23-24/2",
IF(#REF!=3,"24-25/1",
IF(#REF!=4,"24-25/2","Hata12")))),
)))))))))))),
IF(AZ496="T",
IF(#REF!+BH496=2012,
IF(#REF!=1,"12-13/1",
IF(#REF!=2,"12-13/2",
IF(#REF!=3,"12-13/3",
IF(#REF!=4,"13-14/1",
IF(#REF!=5,"13-14/2",
IF(#REF!=6,"13-14/3","Hata1")))))),
IF(#REF!+BH496=2013,
IF(#REF!=1,"13-14/1",
IF(#REF!=2,"13-14/2",
IF(#REF!=3,"13-14/3",
IF(#REF!=4,"14-15/1",
IF(#REF!=5,"14-15/2",
IF(#REF!=6,"14-15/3","Hata2")))))),
IF(#REF!+BH496=2014,
IF(#REF!=1,"14-15/1",
IF(#REF!=2,"14-15/2",
IF(#REF!=3,"14-15/3",
IF(#REF!=4,"15-16/1",
IF(#REF!=5,"15-16/2",
IF(#REF!=6,"15-16/3","Hata3")))))),
IF(AND(#REF!+#REF!&gt;2014,#REF!+#REF!&lt;2015,BH496=1),
IF(#REF!=0.1,"14-15/0.1",
IF(#REF!=0.2,"14-15/0.2",
IF(#REF!=0.3,"14-15/0.3","Hata4"))),
IF(#REF!+BH496=2015,
IF(#REF!=1,"15-16/1",
IF(#REF!=2,"15-16/2",
IF(#REF!=3,"15-16/3",
IF(#REF!=4,"16-17/1",
IF(#REF!=5,"16-17/2",
IF(#REF!=6,"16-17/3","Hata5")))))),
IF(#REF!+BH496=2016,
IF(#REF!=1,"16-17/1",
IF(#REF!=2,"16-17/2",
IF(#REF!=3,"16-17/3",
IF(#REF!=4,"17-18/1",
IF(#REF!=5,"17-18/2",
IF(#REF!=6,"17-18/3","Hata6")))))),
IF(#REF!+BH496=2017,
IF(#REF!=1,"17-18/1",
IF(#REF!=2,"17-18/2",
IF(#REF!=3,"17-18/3",
IF(#REF!=4,"18-19/1",
IF(#REF!=5,"18-19/2",
IF(#REF!=6,"18-19/3","Hata7")))))),
IF(#REF!+BH496=2018,
IF(#REF!=1,"18-19/1",
IF(#REF!=2,"18-19/2",
IF(#REF!=3,"18-19/3",
IF(#REF!=4,"19-20/1",
IF(#REF!=5," 19-20/2",
IF(#REF!=6,"19-20/3","Hata8")))))),
IF(#REF!+BH496=2019,
IF(#REF!=1,"19-20/1",
IF(#REF!=2,"19-20/2",
IF(#REF!=3,"19-20/3",
IF(#REF!=4,"20-21/1",
IF(#REF!=5,"20-21/2",
IF(#REF!=6,"20-21/3","Hata9")))))),
IF(#REF!+BH496=2020,
IF(#REF!=1,"20-21/1",
IF(#REF!=2,"20-21/2",
IF(#REF!=3,"20-21/3",
IF(#REF!=4,"21-22/1",
IF(#REF!=5,"21-22/2",
IF(#REF!=6,"21-22/3","Hata10")))))),
IF(#REF!+BH496=2021,
IF(#REF!=1,"21-22/1",
IF(#REF!=2,"21-22/2",
IF(#REF!=3,"21-22/3",
IF(#REF!=4,"22-23/1",
IF(#REF!=5,"22-23/2",
IF(#REF!=6,"22-23/3","Hata11")))))),
IF(#REF!+BH496=2022,
IF(#REF!=1,"22-23/1",
IF(#REF!=2,"22-23/2",
IF(#REF!=3,"22-23/3",
IF(#REF!=4,"23-24/1",
IF(#REF!=5,"23-24/2",
IF(#REF!=6,"23-24/3","Hata12")))))),
IF(#REF!+BH496=2023,
IF(#REF!=1,"23-24/1",
IF(#REF!=2,"23-24/2",
IF(#REF!=3,"23-24/3",
IF(#REF!=4,"24-25/1",
IF(#REF!=5,"24-25/2",
IF(#REF!=6,"24-25/3","Hata13")))))),
))))))))))))))
)</f>
        <v>#REF!</v>
      </c>
      <c r="G496" s="4"/>
      <c r="H496" s="2" t="s">
        <v>164</v>
      </c>
      <c r="I496" s="2">
        <v>4234884</v>
      </c>
      <c r="J496" s="2" t="s">
        <v>165</v>
      </c>
      <c r="Q496" s="5">
        <v>4</v>
      </c>
      <c r="R496" s="2">
        <f>VLOOKUP($Q496,[1]sistem!$I$3:$L$10,2,FALSE)</f>
        <v>0</v>
      </c>
      <c r="S496" s="2">
        <f>VLOOKUP($Q496,[1]sistem!$I$3:$L$10,3,FALSE)</f>
        <v>1</v>
      </c>
      <c r="T496" s="2">
        <f>VLOOKUP($Q496,[1]sistem!$I$3:$L$10,4,FALSE)</f>
        <v>1</v>
      </c>
      <c r="U496" s="2" t="e">
        <f>VLOOKUP($AZ496,[1]sistem!$I$13:$L$14,2,FALSE)*#REF!</f>
        <v>#REF!</v>
      </c>
      <c r="V496" s="2" t="e">
        <f>VLOOKUP($AZ496,[1]sistem!$I$13:$L$14,3,FALSE)*#REF!</f>
        <v>#REF!</v>
      </c>
      <c r="W496" s="2" t="e">
        <f>VLOOKUP($AZ496,[1]sistem!$I$13:$L$14,4,FALSE)*#REF!</f>
        <v>#REF!</v>
      </c>
      <c r="X496" s="2" t="e">
        <f t="shared" si="145"/>
        <v>#REF!</v>
      </c>
      <c r="Y496" s="2" t="e">
        <f t="shared" si="146"/>
        <v>#REF!</v>
      </c>
      <c r="Z496" s="2" t="e">
        <f t="shared" si="147"/>
        <v>#REF!</v>
      </c>
      <c r="AA496" s="2" t="e">
        <f t="shared" si="148"/>
        <v>#REF!</v>
      </c>
      <c r="AB496" s="2">
        <f>VLOOKUP(AZ496,[1]sistem!$I$18:$J$19,2,FALSE)</f>
        <v>14</v>
      </c>
      <c r="AC496" s="2">
        <v>0.25</v>
      </c>
      <c r="AD496" s="2">
        <f>VLOOKUP($Q496,[1]sistem!$I$3:$M$10,5,FALSE)</f>
        <v>1</v>
      </c>
      <c r="AG496" s="2" t="e">
        <f>(#REF!+#REF!)*AB496</f>
        <v>#REF!</v>
      </c>
      <c r="AH496" s="2">
        <f>VLOOKUP($Q496,[1]sistem!$I$3:$N$10,6,FALSE)</f>
        <v>2</v>
      </c>
      <c r="AI496" s="2">
        <v>2</v>
      </c>
      <c r="AJ496" s="2">
        <f t="shared" si="149"/>
        <v>4</v>
      </c>
      <c r="AK496" s="2">
        <f>VLOOKUP($AZ496,[1]sistem!$I$18:$K$19,3,FALSE)</f>
        <v>14</v>
      </c>
      <c r="AL496" s="2" t="e">
        <f>AK496*#REF!</f>
        <v>#REF!</v>
      </c>
      <c r="AM496" s="2" t="e">
        <f t="shared" si="150"/>
        <v>#REF!</v>
      </c>
      <c r="AN496" s="2">
        <f t="shared" si="159"/>
        <v>25</v>
      </c>
      <c r="AO496" s="2" t="e">
        <f t="shared" si="151"/>
        <v>#REF!</v>
      </c>
      <c r="AP496" s="2" t="e">
        <f>ROUND(AO496-#REF!,0)</f>
        <v>#REF!</v>
      </c>
      <c r="AQ496" s="2">
        <f>IF(AZ496="s",IF(Q496=0,0,
IF(Q496=1,#REF!*4*4,
IF(Q496=2,0,
IF(Q496=3,#REF!*4*2,
IF(Q496=4,0,
IF(Q496=5,0,
IF(Q496=6,0,
IF(Q496=7,0)))))))),
IF(AZ496="t",
IF(Q496=0,0,
IF(Q496=1,#REF!*4*4*0.8,
IF(Q496=2,0,
IF(Q496=3,#REF!*4*2*0.8,
IF(Q496=4,0,
IF(Q496=5,0,
IF(Q496=6,0,
IF(Q496=7,0))))))))))</f>
        <v>0</v>
      </c>
      <c r="AR496" s="2" t="e">
        <f>IF(AZ496="s",
IF(Q496=0,0,
IF(Q496=1,0,
IF(Q496=2,#REF!*4*2,
IF(Q496=3,#REF!*4,
IF(Q496=4,#REF!*4,
IF(Q496=5,0,
IF(Q496=6,0,
IF(Q496=7,#REF!*4)))))))),
IF(AZ496="t",
IF(Q496=0,0,
IF(Q496=1,0,
IF(Q496=2,#REF!*4*2*0.8,
IF(Q496=3,#REF!*4*0.8,
IF(Q496=4,#REF!*4*0.8,
IF(Q496=5,0,
IF(Q496=6,0,
IF(Q496=7,#REF!*4))))))))))</f>
        <v>#REF!</v>
      </c>
      <c r="AS496" s="2" t="e">
        <f>IF(AZ496="s",
IF(Q496=0,0,
IF(Q496=1,#REF!*2,
IF(Q496=2,#REF!*2,
IF(Q496=3,#REF!*2,
IF(Q496=4,#REF!*2,
IF(Q496=5,#REF!*2,
IF(Q496=6,#REF!*2,
IF(Q496=7,#REF!*2)))))))),
IF(AZ496="t",
IF(Q496=0,#REF!*2*0.8,
IF(Q496=1,#REF!*2*0.8,
IF(Q496=2,#REF!*2*0.8,
IF(Q496=3,#REF!*2*0.8,
IF(Q496=4,#REF!*2*0.8,
IF(Q496=5,#REF!*2*0.8,
IF(Q496=6,#REF!*1*0.8,
IF(Q496=7,#REF!*2))))))))))</f>
        <v>#REF!</v>
      </c>
      <c r="AT496" s="2" t="e">
        <f t="shared" si="152"/>
        <v>#REF!</v>
      </c>
      <c r="AU496" s="2" t="e">
        <f>IF(AZ496="s",
IF(Q496=0,0,
IF(Q496=1,(14-2)*(#REF!+#REF!)/4*4,
IF(Q496=2,(14-2)*(#REF!+#REF!)/4*2,
IF(Q496=3,(14-2)*(#REF!+#REF!)/4*3,
IF(Q496=4,(14-2)*(#REF!+#REF!)/4,
IF(Q496=5,(14-2)*#REF!/4,
IF(Q496=6,0,
IF(Q496=7,(14)*#REF!)))))))),
IF(AZ496="t",
IF(Q496=0,0,
IF(Q496=1,(11-2)*(#REF!+#REF!)/4*4,
IF(Q496=2,(11-2)*(#REF!+#REF!)/4*2,
IF(Q496=3,(11-2)*(#REF!+#REF!)/4*3,
IF(Q496=4,(11-2)*(#REF!+#REF!)/4,
IF(Q496=5,(11-2)*#REF!/4,
IF(Q496=6,0,
IF(Q496=7,(11)*#REF!))))))))))</f>
        <v>#REF!</v>
      </c>
      <c r="AV496" s="2" t="e">
        <f t="shared" si="153"/>
        <v>#REF!</v>
      </c>
      <c r="AW496" s="2">
        <f t="shared" si="154"/>
        <v>8</v>
      </c>
      <c r="AX496" s="2">
        <f t="shared" si="155"/>
        <v>4</v>
      </c>
      <c r="AY496" s="2" t="e">
        <f t="shared" si="156"/>
        <v>#REF!</v>
      </c>
      <c r="AZ496" s="2" t="s">
        <v>63</v>
      </c>
      <c r="BA496" s="2" t="e">
        <f>IF(BG496="A",0,IF(AZ496="s",14*#REF!,IF(AZ496="T",11*#REF!,"HATA")))</f>
        <v>#REF!</v>
      </c>
      <c r="BB496" s="2" t="e">
        <f t="shared" si="157"/>
        <v>#REF!</v>
      </c>
      <c r="BC496" s="2" t="e">
        <f t="shared" si="158"/>
        <v>#REF!</v>
      </c>
      <c r="BD496" s="2" t="e">
        <f>IF(BC496-#REF!=0,"DOĞRU","YANLIŞ")</f>
        <v>#REF!</v>
      </c>
      <c r="BE496" s="2" t="e">
        <f>#REF!-BC496</f>
        <v>#REF!</v>
      </c>
      <c r="BF496" s="2">
        <v>0</v>
      </c>
      <c r="BH496" s="2">
        <v>0</v>
      </c>
      <c r="BJ496" s="2">
        <v>4</v>
      </c>
      <c r="BL496" s="7" t="e">
        <f>#REF!*14</f>
        <v>#REF!</v>
      </c>
      <c r="BM496" s="9"/>
      <c r="BN496" s="8"/>
      <c r="BO496" s="13"/>
      <c r="BP496" s="13"/>
      <c r="BQ496" s="13"/>
      <c r="BR496" s="13"/>
      <c r="BS496" s="13"/>
      <c r="BT496" s="10"/>
      <c r="BU496" s="11"/>
      <c r="BV496" s="12"/>
      <c r="CC496" s="41"/>
      <c r="CD496" s="41"/>
      <c r="CE496" s="41"/>
      <c r="CF496" s="42"/>
      <c r="CG496" s="42"/>
      <c r="CH496" s="42"/>
      <c r="CI496" s="42"/>
      <c r="CJ496" s="42"/>
      <c r="CK496" s="42"/>
    </row>
    <row r="497" spans="1:89" hidden="1" x14ac:dyDescent="0.25">
      <c r="A497" s="2" t="s">
        <v>256</v>
      </c>
      <c r="B497" s="2" t="s">
        <v>257</v>
      </c>
      <c r="C497" s="2" t="s">
        <v>257</v>
      </c>
      <c r="D497" s="4" t="s">
        <v>60</v>
      </c>
      <c r="E497" s="4" t="s">
        <v>60</v>
      </c>
      <c r="F497" s="5" t="e">
        <f>IF(AZ497="S",
IF(#REF!+BH497=2012,
IF(#REF!=1,"12-13/1",
IF(#REF!=2,"12-13/2",
IF(#REF!=3,"13-14/1",
IF(#REF!=4,"13-14/2","Hata1")))),
IF(#REF!+BH497=2013,
IF(#REF!=1,"13-14/1",
IF(#REF!=2,"13-14/2",
IF(#REF!=3,"14-15/1",
IF(#REF!=4,"14-15/2","Hata2")))),
IF(#REF!+BH497=2014,
IF(#REF!=1,"14-15/1",
IF(#REF!=2,"14-15/2",
IF(#REF!=3,"15-16/1",
IF(#REF!=4,"15-16/2","Hata3")))),
IF(#REF!+BH497=2015,
IF(#REF!=1,"15-16/1",
IF(#REF!=2,"15-16/2",
IF(#REF!=3,"16-17/1",
IF(#REF!=4,"16-17/2","Hata4")))),
IF(#REF!+BH497=2016,
IF(#REF!=1,"16-17/1",
IF(#REF!=2,"16-17/2",
IF(#REF!=3,"17-18/1",
IF(#REF!=4,"17-18/2","Hata5")))),
IF(#REF!+BH497=2017,
IF(#REF!=1,"17-18/1",
IF(#REF!=2,"17-18/2",
IF(#REF!=3,"18-19/1",
IF(#REF!=4,"18-19/2","Hata6")))),
IF(#REF!+BH497=2018,
IF(#REF!=1,"18-19/1",
IF(#REF!=2,"18-19/2",
IF(#REF!=3,"19-20/1",
IF(#REF!=4,"19-20/2","Hata7")))),
IF(#REF!+BH497=2019,
IF(#REF!=1,"19-20/1",
IF(#REF!=2,"19-20/2",
IF(#REF!=3,"20-21/1",
IF(#REF!=4,"20-21/2","Hata8")))),
IF(#REF!+BH497=2020,
IF(#REF!=1,"20-21/1",
IF(#REF!=2,"20-21/2",
IF(#REF!=3,"21-22/1",
IF(#REF!=4,"21-22/2","Hata9")))),
IF(#REF!+BH497=2021,
IF(#REF!=1,"21-22/1",
IF(#REF!=2,"21-22/2",
IF(#REF!=3,"22-23/1",
IF(#REF!=4,"22-23/2","Hata10")))),
IF(#REF!+BH497=2022,
IF(#REF!=1,"22-23/1",
IF(#REF!=2,"22-23/2",
IF(#REF!=3,"23-24/1",
IF(#REF!=4,"23-24/2","Hata11")))),
IF(#REF!+BH497=2023,
IF(#REF!=1,"23-24/1",
IF(#REF!=2,"23-24/2",
IF(#REF!=3,"24-25/1",
IF(#REF!=4,"24-25/2","Hata12")))),
)))))))))))),
IF(AZ497="T",
IF(#REF!+BH497=2012,
IF(#REF!=1,"12-13/1",
IF(#REF!=2,"12-13/2",
IF(#REF!=3,"12-13/3",
IF(#REF!=4,"13-14/1",
IF(#REF!=5,"13-14/2",
IF(#REF!=6,"13-14/3","Hata1")))))),
IF(#REF!+BH497=2013,
IF(#REF!=1,"13-14/1",
IF(#REF!=2,"13-14/2",
IF(#REF!=3,"13-14/3",
IF(#REF!=4,"14-15/1",
IF(#REF!=5,"14-15/2",
IF(#REF!=6,"14-15/3","Hata2")))))),
IF(#REF!+BH497=2014,
IF(#REF!=1,"14-15/1",
IF(#REF!=2,"14-15/2",
IF(#REF!=3,"14-15/3",
IF(#REF!=4,"15-16/1",
IF(#REF!=5,"15-16/2",
IF(#REF!=6,"15-16/3","Hata3")))))),
IF(AND(#REF!+#REF!&gt;2014,#REF!+#REF!&lt;2015,BH497=1),
IF(#REF!=0.1,"14-15/0.1",
IF(#REF!=0.2,"14-15/0.2",
IF(#REF!=0.3,"14-15/0.3","Hata4"))),
IF(#REF!+BH497=2015,
IF(#REF!=1,"15-16/1",
IF(#REF!=2,"15-16/2",
IF(#REF!=3,"15-16/3",
IF(#REF!=4,"16-17/1",
IF(#REF!=5,"16-17/2",
IF(#REF!=6,"16-17/3","Hata5")))))),
IF(#REF!+BH497=2016,
IF(#REF!=1,"16-17/1",
IF(#REF!=2,"16-17/2",
IF(#REF!=3,"16-17/3",
IF(#REF!=4,"17-18/1",
IF(#REF!=5,"17-18/2",
IF(#REF!=6,"17-18/3","Hata6")))))),
IF(#REF!+BH497=2017,
IF(#REF!=1,"17-18/1",
IF(#REF!=2,"17-18/2",
IF(#REF!=3,"17-18/3",
IF(#REF!=4,"18-19/1",
IF(#REF!=5,"18-19/2",
IF(#REF!=6,"18-19/3","Hata7")))))),
IF(#REF!+BH497=2018,
IF(#REF!=1,"18-19/1",
IF(#REF!=2,"18-19/2",
IF(#REF!=3,"18-19/3",
IF(#REF!=4,"19-20/1",
IF(#REF!=5," 19-20/2",
IF(#REF!=6,"19-20/3","Hata8")))))),
IF(#REF!+BH497=2019,
IF(#REF!=1,"19-20/1",
IF(#REF!=2,"19-20/2",
IF(#REF!=3,"19-20/3",
IF(#REF!=4,"20-21/1",
IF(#REF!=5,"20-21/2",
IF(#REF!=6,"20-21/3","Hata9")))))),
IF(#REF!+BH497=2020,
IF(#REF!=1,"20-21/1",
IF(#REF!=2,"20-21/2",
IF(#REF!=3,"20-21/3",
IF(#REF!=4,"21-22/1",
IF(#REF!=5,"21-22/2",
IF(#REF!=6,"21-22/3","Hata10")))))),
IF(#REF!+BH497=2021,
IF(#REF!=1,"21-22/1",
IF(#REF!=2,"21-22/2",
IF(#REF!=3,"21-22/3",
IF(#REF!=4,"22-23/1",
IF(#REF!=5,"22-23/2",
IF(#REF!=6,"22-23/3","Hata11")))))),
IF(#REF!+BH497=2022,
IF(#REF!=1,"22-23/1",
IF(#REF!=2,"22-23/2",
IF(#REF!=3,"22-23/3",
IF(#REF!=4,"23-24/1",
IF(#REF!=5,"23-24/2",
IF(#REF!=6,"23-24/3","Hata12")))))),
IF(#REF!+BH497=2023,
IF(#REF!=1,"23-24/1",
IF(#REF!=2,"23-24/2",
IF(#REF!=3,"23-24/3",
IF(#REF!=4,"24-25/1",
IF(#REF!=5,"24-25/2",
IF(#REF!=6,"24-25/3","Hata13")))))),
))))))))))))))
)</f>
        <v>#REF!</v>
      </c>
      <c r="G497" s="4"/>
      <c r="H497" s="2" t="s">
        <v>164</v>
      </c>
      <c r="I497" s="2">
        <v>4234884</v>
      </c>
      <c r="J497" s="2" t="s">
        <v>165</v>
      </c>
      <c r="O497" s="2" t="s">
        <v>469</v>
      </c>
      <c r="P497" s="2" t="s">
        <v>469</v>
      </c>
      <c r="Q497" s="5">
        <v>0</v>
      </c>
      <c r="R497" s="2">
        <f>VLOOKUP($Q497,[1]sistem!$I$3:$L$10,2,FALSE)</f>
        <v>0</v>
      </c>
      <c r="S497" s="2">
        <f>VLOOKUP($Q497,[1]sistem!$I$3:$L$10,3,FALSE)</f>
        <v>0</v>
      </c>
      <c r="T497" s="2">
        <f>VLOOKUP($Q497,[1]sistem!$I$3:$L$10,4,FALSE)</f>
        <v>0</v>
      </c>
      <c r="U497" s="2" t="e">
        <f>VLOOKUP($AZ497,[1]sistem!$I$13:$L$14,2,FALSE)*#REF!</f>
        <v>#REF!</v>
      </c>
      <c r="V497" s="2" t="e">
        <f>VLOOKUP($AZ497,[1]sistem!$I$13:$L$14,3,FALSE)*#REF!</f>
        <v>#REF!</v>
      </c>
      <c r="W497" s="2" t="e">
        <f>VLOOKUP($AZ497,[1]sistem!$I$13:$L$14,4,FALSE)*#REF!</f>
        <v>#REF!</v>
      </c>
      <c r="X497" s="2" t="e">
        <f t="shared" si="145"/>
        <v>#REF!</v>
      </c>
      <c r="Y497" s="2" t="e">
        <f t="shared" si="146"/>
        <v>#REF!</v>
      </c>
      <c r="Z497" s="2" t="e">
        <f t="shared" si="147"/>
        <v>#REF!</v>
      </c>
      <c r="AA497" s="2" t="e">
        <f t="shared" si="148"/>
        <v>#REF!</v>
      </c>
      <c r="AB497" s="2">
        <f>VLOOKUP(AZ497,[1]sistem!$I$18:$J$19,2,FALSE)</f>
        <v>14</v>
      </c>
      <c r="AC497" s="2">
        <v>0.25</v>
      </c>
      <c r="AD497" s="2">
        <f>VLOOKUP($Q497,[1]sistem!$I$3:$M$10,5,FALSE)</f>
        <v>0</v>
      </c>
      <c r="AG497" s="2" t="e">
        <f>(#REF!+#REF!)*AB497</f>
        <v>#REF!</v>
      </c>
      <c r="AH497" s="2">
        <f>VLOOKUP($Q497,[1]sistem!$I$3:$N$10,6,FALSE)</f>
        <v>0</v>
      </c>
      <c r="AI497" s="2">
        <v>2</v>
      </c>
      <c r="AJ497" s="2">
        <f t="shared" si="149"/>
        <v>0</v>
      </c>
      <c r="AK497" s="2">
        <f>VLOOKUP($AZ497,[1]sistem!$I$18:$K$19,3,FALSE)</f>
        <v>14</v>
      </c>
      <c r="AL497" s="2" t="e">
        <f>AK497*#REF!</f>
        <v>#REF!</v>
      </c>
      <c r="AM497" s="2" t="e">
        <f t="shared" si="150"/>
        <v>#REF!</v>
      </c>
      <c r="AN497" s="2">
        <f t="shared" si="159"/>
        <v>25</v>
      </c>
      <c r="AO497" s="2" t="e">
        <f t="shared" si="151"/>
        <v>#REF!</v>
      </c>
      <c r="AP497" s="2" t="e">
        <f>ROUND(AO497-#REF!,0)</f>
        <v>#REF!</v>
      </c>
      <c r="AQ497" s="2">
        <f>IF(AZ497="s",IF(Q497=0,0,
IF(Q497=1,#REF!*4*4,
IF(Q497=2,0,
IF(Q497=3,#REF!*4*2,
IF(Q497=4,0,
IF(Q497=5,0,
IF(Q497=6,0,
IF(Q497=7,0)))))))),
IF(AZ497="t",
IF(Q497=0,0,
IF(Q497=1,#REF!*4*4*0.8,
IF(Q497=2,0,
IF(Q497=3,#REF!*4*2*0.8,
IF(Q497=4,0,
IF(Q497=5,0,
IF(Q497=6,0,
IF(Q497=7,0))))))))))</f>
        <v>0</v>
      </c>
      <c r="AR497" s="2">
        <f>IF(AZ497="s",
IF(Q497=0,0,
IF(Q497=1,0,
IF(Q497=2,#REF!*4*2,
IF(Q497=3,#REF!*4,
IF(Q497=4,#REF!*4,
IF(Q497=5,0,
IF(Q497=6,0,
IF(Q497=7,#REF!*4)))))))),
IF(AZ497="t",
IF(Q497=0,0,
IF(Q497=1,0,
IF(Q497=2,#REF!*4*2*0.8,
IF(Q497=3,#REF!*4*0.8,
IF(Q497=4,#REF!*4*0.8,
IF(Q497=5,0,
IF(Q497=6,0,
IF(Q497=7,#REF!*4))))))))))</f>
        <v>0</v>
      </c>
      <c r="AS497" s="2">
        <f>IF(AZ497="s",
IF(Q497=0,0,
IF(Q497=1,#REF!*2,
IF(Q497=2,#REF!*2,
IF(Q497=3,#REF!*2,
IF(Q497=4,#REF!*2,
IF(Q497=5,#REF!*2,
IF(Q497=6,#REF!*2,
IF(Q497=7,#REF!*2)))))))),
IF(AZ497="t",
IF(Q497=0,#REF!*2*0.8,
IF(Q497=1,#REF!*2*0.8,
IF(Q497=2,#REF!*2*0.8,
IF(Q497=3,#REF!*2*0.8,
IF(Q497=4,#REF!*2*0.8,
IF(Q497=5,#REF!*2*0.8,
IF(Q497=6,#REF!*1*0.8,
IF(Q497=7,#REF!*2))))))))))</f>
        <v>0</v>
      </c>
      <c r="AT497" s="2" t="e">
        <f t="shared" si="152"/>
        <v>#REF!</v>
      </c>
      <c r="AU497" s="2">
        <f>IF(AZ497="s",
IF(Q497=0,0,
IF(Q497=1,(14-2)*(#REF!+#REF!)/4*4,
IF(Q497=2,(14-2)*(#REF!+#REF!)/4*2,
IF(Q497=3,(14-2)*(#REF!+#REF!)/4*3,
IF(Q497=4,(14-2)*(#REF!+#REF!)/4,
IF(Q497=5,(14-2)*#REF!/4,
IF(Q497=6,0,
IF(Q497=7,(14)*#REF!)))))))),
IF(AZ497="t",
IF(Q497=0,0,
IF(Q497=1,(11-2)*(#REF!+#REF!)/4*4,
IF(Q497=2,(11-2)*(#REF!+#REF!)/4*2,
IF(Q497=3,(11-2)*(#REF!+#REF!)/4*3,
IF(Q497=4,(11-2)*(#REF!+#REF!)/4,
IF(Q497=5,(11-2)*#REF!/4,
IF(Q497=6,0,
IF(Q497=7,(11)*#REF!))))))))))</f>
        <v>0</v>
      </c>
      <c r="AV497" s="2" t="e">
        <f t="shared" si="153"/>
        <v>#REF!</v>
      </c>
      <c r="AW497" s="2">
        <f t="shared" si="154"/>
        <v>0</v>
      </c>
      <c r="AX497" s="2">
        <f t="shared" si="155"/>
        <v>0</v>
      </c>
      <c r="AY497" s="2">
        <f t="shared" si="156"/>
        <v>0</v>
      </c>
      <c r="AZ497" s="2" t="s">
        <v>63</v>
      </c>
      <c r="BA497" s="2" t="e">
        <f>IF(BG497="A",0,IF(AZ497="s",14*#REF!,IF(AZ497="T",11*#REF!,"HATA")))</f>
        <v>#REF!</v>
      </c>
      <c r="BB497" s="2" t="e">
        <f t="shared" si="157"/>
        <v>#REF!</v>
      </c>
      <c r="BC497" s="2" t="e">
        <f t="shared" si="158"/>
        <v>#REF!</v>
      </c>
      <c r="BD497" s="2" t="e">
        <f>IF(BC497-#REF!=0,"DOĞRU","YANLIŞ")</f>
        <v>#REF!</v>
      </c>
      <c r="BE497" s="2" t="e">
        <f>#REF!-BC497</f>
        <v>#REF!</v>
      </c>
      <c r="BF497" s="2">
        <v>0</v>
      </c>
      <c r="BH497" s="2">
        <v>0</v>
      </c>
      <c r="BJ497" s="2">
        <v>0</v>
      </c>
      <c r="BL497" s="7" t="e">
        <f>#REF!*14</f>
        <v>#REF!</v>
      </c>
      <c r="BM497" s="9"/>
      <c r="BN497" s="8"/>
      <c r="BO497" s="13"/>
      <c r="BP497" s="13"/>
      <c r="BQ497" s="13"/>
      <c r="BR497" s="13"/>
      <c r="BS497" s="13"/>
      <c r="BT497" s="10"/>
      <c r="BU497" s="11"/>
      <c r="BV497" s="12"/>
      <c r="CC497" s="41"/>
      <c r="CD497" s="41"/>
      <c r="CE497" s="41"/>
      <c r="CF497" s="42"/>
      <c r="CG497" s="42"/>
      <c r="CH497" s="42"/>
      <c r="CI497" s="42"/>
      <c r="CJ497" s="42"/>
      <c r="CK497" s="42"/>
    </row>
    <row r="498" spans="1:89" hidden="1" x14ac:dyDescent="0.25">
      <c r="A498" s="2" t="s">
        <v>235</v>
      </c>
      <c r="B498" s="45" t="s">
        <v>236</v>
      </c>
      <c r="C498" s="2" t="s">
        <v>236</v>
      </c>
      <c r="D498" s="4" t="s">
        <v>60</v>
      </c>
      <c r="E498" s="4" t="s">
        <v>60</v>
      </c>
      <c r="F498" s="5" t="e">
        <f>IF(AZ498="S",
IF(#REF!+BH498=2012,
IF(#REF!=1,"12-13/1",
IF(#REF!=2,"12-13/2",
IF(#REF!=3,"13-14/1",
IF(#REF!=4,"13-14/2","Hata1")))),
IF(#REF!+BH498=2013,
IF(#REF!=1,"13-14/1",
IF(#REF!=2,"13-14/2",
IF(#REF!=3,"14-15/1",
IF(#REF!=4,"14-15/2","Hata2")))),
IF(#REF!+BH498=2014,
IF(#REF!=1,"14-15/1",
IF(#REF!=2,"14-15/2",
IF(#REF!=3,"15-16/1",
IF(#REF!=4,"15-16/2","Hata3")))),
IF(#REF!+BH498=2015,
IF(#REF!=1,"15-16/1",
IF(#REF!=2,"15-16/2",
IF(#REF!=3,"16-17/1",
IF(#REF!=4,"16-17/2","Hata4")))),
IF(#REF!+BH498=2016,
IF(#REF!=1,"16-17/1",
IF(#REF!=2,"16-17/2",
IF(#REF!=3,"17-18/1",
IF(#REF!=4,"17-18/2","Hata5")))),
IF(#REF!+BH498=2017,
IF(#REF!=1,"17-18/1",
IF(#REF!=2,"17-18/2",
IF(#REF!=3,"18-19/1",
IF(#REF!=4,"18-19/2","Hata6")))),
IF(#REF!+BH498=2018,
IF(#REF!=1,"18-19/1",
IF(#REF!=2,"18-19/2",
IF(#REF!=3,"19-20/1",
IF(#REF!=4,"19-20/2","Hata7")))),
IF(#REF!+BH498=2019,
IF(#REF!=1,"19-20/1",
IF(#REF!=2,"19-20/2",
IF(#REF!=3,"20-21/1",
IF(#REF!=4,"20-21/2","Hata8")))),
IF(#REF!+BH498=2020,
IF(#REF!=1,"20-21/1",
IF(#REF!=2,"20-21/2",
IF(#REF!=3,"21-22/1",
IF(#REF!=4,"21-22/2","Hata9")))),
IF(#REF!+BH498=2021,
IF(#REF!=1,"21-22/1",
IF(#REF!=2,"21-22/2",
IF(#REF!=3,"22-23/1",
IF(#REF!=4,"22-23/2","Hata10")))),
IF(#REF!+BH498=2022,
IF(#REF!=1,"22-23/1",
IF(#REF!=2,"22-23/2",
IF(#REF!=3,"23-24/1",
IF(#REF!=4,"23-24/2","Hata11")))),
IF(#REF!+BH498=2023,
IF(#REF!=1,"23-24/1",
IF(#REF!=2,"23-24/2",
IF(#REF!=3,"24-25/1",
IF(#REF!=4,"24-25/2","Hata12")))),
)))))))))))),
IF(AZ498="T",
IF(#REF!+BH498=2012,
IF(#REF!=1,"12-13/1",
IF(#REF!=2,"12-13/2",
IF(#REF!=3,"12-13/3",
IF(#REF!=4,"13-14/1",
IF(#REF!=5,"13-14/2",
IF(#REF!=6,"13-14/3","Hata1")))))),
IF(#REF!+BH498=2013,
IF(#REF!=1,"13-14/1",
IF(#REF!=2,"13-14/2",
IF(#REF!=3,"13-14/3",
IF(#REF!=4,"14-15/1",
IF(#REF!=5,"14-15/2",
IF(#REF!=6,"14-15/3","Hata2")))))),
IF(#REF!+BH498=2014,
IF(#REF!=1,"14-15/1",
IF(#REF!=2,"14-15/2",
IF(#REF!=3,"14-15/3",
IF(#REF!=4,"15-16/1",
IF(#REF!=5,"15-16/2",
IF(#REF!=6,"15-16/3","Hata3")))))),
IF(AND(#REF!+#REF!&gt;2014,#REF!+#REF!&lt;2015,BH498=1),
IF(#REF!=0.1,"14-15/0.1",
IF(#REF!=0.2,"14-15/0.2",
IF(#REF!=0.3,"14-15/0.3","Hata4"))),
IF(#REF!+BH498=2015,
IF(#REF!=1,"15-16/1",
IF(#REF!=2,"15-16/2",
IF(#REF!=3,"15-16/3",
IF(#REF!=4,"16-17/1",
IF(#REF!=5,"16-17/2",
IF(#REF!=6,"16-17/3","Hata5")))))),
IF(#REF!+BH498=2016,
IF(#REF!=1,"16-17/1",
IF(#REF!=2,"16-17/2",
IF(#REF!=3,"16-17/3",
IF(#REF!=4,"17-18/1",
IF(#REF!=5,"17-18/2",
IF(#REF!=6,"17-18/3","Hata6")))))),
IF(#REF!+BH498=2017,
IF(#REF!=1,"17-18/1",
IF(#REF!=2,"17-18/2",
IF(#REF!=3,"17-18/3",
IF(#REF!=4,"18-19/1",
IF(#REF!=5,"18-19/2",
IF(#REF!=6,"18-19/3","Hata7")))))),
IF(#REF!+BH498=2018,
IF(#REF!=1,"18-19/1",
IF(#REF!=2,"18-19/2",
IF(#REF!=3,"18-19/3",
IF(#REF!=4,"19-20/1",
IF(#REF!=5," 19-20/2",
IF(#REF!=6,"19-20/3","Hata8")))))),
IF(#REF!+BH498=2019,
IF(#REF!=1,"19-20/1",
IF(#REF!=2,"19-20/2",
IF(#REF!=3,"19-20/3",
IF(#REF!=4,"20-21/1",
IF(#REF!=5,"20-21/2",
IF(#REF!=6,"20-21/3","Hata9")))))),
IF(#REF!+BH498=2020,
IF(#REF!=1,"20-21/1",
IF(#REF!=2,"20-21/2",
IF(#REF!=3,"20-21/3",
IF(#REF!=4,"21-22/1",
IF(#REF!=5,"21-22/2",
IF(#REF!=6,"21-22/3","Hata10")))))),
IF(#REF!+BH498=2021,
IF(#REF!=1,"21-22/1",
IF(#REF!=2,"21-22/2",
IF(#REF!=3,"21-22/3",
IF(#REF!=4,"22-23/1",
IF(#REF!=5,"22-23/2",
IF(#REF!=6,"22-23/3","Hata11")))))),
IF(#REF!+BH498=2022,
IF(#REF!=1,"22-23/1",
IF(#REF!=2,"22-23/2",
IF(#REF!=3,"22-23/3",
IF(#REF!=4,"23-24/1",
IF(#REF!=5,"23-24/2",
IF(#REF!=6,"23-24/3","Hata12")))))),
IF(#REF!+BH498=2023,
IF(#REF!=1,"23-24/1",
IF(#REF!=2,"23-24/2",
IF(#REF!=3,"23-24/3",
IF(#REF!=4,"24-25/1",
IF(#REF!=5,"24-25/2",
IF(#REF!=6,"24-25/3","Hata13")))))),
))))))))))))))
)</f>
        <v>#REF!</v>
      </c>
      <c r="G498" s="4">
        <v>0</v>
      </c>
      <c r="H498" s="2" t="s">
        <v>164</v>
      </c>
      <c r="I498" s="2">
        <v>4234884</v>
      </c>
      <c r="J498" s="2" t="s">
        <v>165</v>
      </c>
      <c r="L498" s="2">
        <v>3637</v>
      </c>
      <c r="Q498" s="5">
        <v>0</v>
      </c>
      <c r="R498" s="2">
        <f>VLOOKUP($Q498,[1]sistem!$I$3:$L$10,2,FALSE)</f>
        <v>0</v>
      </c>
      <c r="S498" s="2">
        <f>VLOOKUP($Q498,[1]sistem!$I$3:$L$10,3,FALSE)</f>
        <v>0</v>
      </c>
      <c r="T498" s="2">
        <f>VLOOKUP($Q498,[1]sistem!$I$3:$L$10,4,FALSE)</f>
        <v>0</v>
      </c>
      <c r="U498" s="2" t="e">
        <f>VLOOKUP($AZ498,[1]sistem!$I$13:$L$14,2,FALSE)*#REF!</f>
        <v>#REF!</v>
      </c>
      <c r="V498" s="2" t="e">
        <f>VLOOKUP($AZ498,[1]sistem!$I$13:$L$14,3,FALSE)*#REF!</f>
        <v>#REF!</v>
      </c>
      <c r="W498" s="2" t="e">
        <f>VLOOKUP($AZ498,[1]sistem!$I$13:$L$14,4,FALSE)*#REF!</f>
        <v>#REF!</v>
      </c>
      <c r="X498" s="2" t="e">
        <f t="shared" ref="X498:X558" si="160">R498*U498</f>
        <v>#REF!</v>
      </c>
      <c r="Y498" s="2" t="e">
        <f t="shared" ref="Y498:Y558" si="161">S498*V498</f>
        <v>#REF!</v>
      </c>
      <c r="Z498" s="2" t="e">
        <f t="shared" ref="Z498:Z558" si="162">T498*W498</f>
        <v>#REF!</v>
      </c>
      <c r="AA498" s="2" t="e">
        <f t="shared" ref="AA498:AA558" si="163">SUM(X498:Z498)</f>
        <v>#REF!</v>
      </c>
      <c r="AB498" s="2">
        <f>VLOOKUP(AZ498,[1]sistem!$I$18:$J$19,2,FALSE)</f>
        <v>14</v>
      </c>
      <c r="AC498" s="2">
        <v>0.25</v>
      </c>
      <c r="AD498" s="2">
        <f>VLOOKUP($Q498,[1]sistem!$I$3:$M$10,5,FALSE)</f>
        <v>0</v>
      </c>
      <c r="AG498" s="2" t="e">
        <f>(#REF!+#REF!)*AB498</f>
        <v>#REF!</v>
      </c>
      <c r="AH498" s="2">
        <f>VLOOKUP($Q498,[1]sistem!$I$3:$N$10,6,FALSE)</f>
        <v>0</v>
      </c>
      <c r="AI498" s="2">
        <v>2</v>
      </c>
      <c r="AJ498" s="2">
        <f t="shared" ref="AJ498:AJ558" si="164">AH498*AI498</f>
        <v>0</v>
      </c>
      <c r="AK498" s="2">
        <f>VLOOKUP($AZ498,[1]sistem!$I$18:$K$19,3,FALSE)</f>
        <v>14</v>
      </c>
      <c r="AL498" s="2" t="e">
        <f>AK498*#REF!</f>
        <v>#REF!</v>
      </c>
      <c r="AM498" s="2" t="e">
        <f t="shared" ref="AM498:AM558" si="165">AL498+AJ498+AG498+X498+Y498+Z498</f>
        <v>#REF!</v>
      </c>
      <c r="AN498" s="2">
        <f t="shared" si="159"/>
        <v>25</v>
      </c>
      <c r="AO498" s="2" t="e">
        <f t="shared" ref="AO498:AO558" si="166">ROUND(AM498/AN498,0)</f>
        <v>#REF!</v>
      </c>
      <c r="AP498" s="2" t="e">
        <f>ROUND(AO498-#REF!,0)</f>
        <v>#REF!</v>
      </c>
      <c r="AQ498" s="2">
        <f>IF(AZ498="s",IF(Q498=0,0,
IF(Q498=1,#REF!*4*4,
IF(Q498=2,0,
IF(Q498=3,#REF!*4*2,
IF(Q498=4,0,
IF(Q498=5,0,
IF(Q498=6,0,
IF(Q498=7,0)))))))),
IF(AZ498="t",
IF(Q498=0,0,
IF(Q498=1,#REF!*4*4*0.8,
IF(Q498=2,0,
IF(Q498=3,#REF!*4*2*0.8,
IF(Q498=4,0,
IF(Q498=5,0,
IF(Q498=6,0,
IF(Q498=7,0))))))))))</f>
        <v>0</v>
      </c>
      <c r="AR498" s="2">
        <f>IF(AZ498="s",
IF(Q498=0,0,
IF(Q498=1,0,
IF(Q498=2,#REF!*4*2,
IF(Q498=3,#REF!*4,
IF(Q498=4,#REF!*4,
IF(Q498=5,0,
IF(Q498=6,0,
IF(Q498=7,#REF!*4)))))))),
IF(AZ498="t",
IF(Q498=0,0,
IF(Q498=1,0,
IF(Q498=2,#REF!*4*2*0.8,
IF(Q498=3,#REF!*4*0.8,
IF(Q498=4,#REF!*4*0.8,
IF(Q498=5,0,
IF(Q498=6,0,
IF(Q498=7,#REF!*4))))))))))</f>
        <v>0</v>
      </c>
      <c r="AS498" s="2">
        <f>IF(AZ498="s",
IF(Q498=0,0,
IF(Q498=1,#REF!*2,
IF(Q498=2,#REF!*2,
IF(Q498=3,#REF!*2,
IF(Q498=4,#REF!*2,
IF(Q498=5,#REF!*2,
IF(Q498=6,#REF!*2,
IF(Q498=7,#REF!*2)))))))),
IF(AZ498="t",
IF(Q498=0,#REF!*2*0.8,
IF(Q498=1,#REF!*2*0.8,
IF(Q498=2,#REF!*2*0.8,
IF(Q498=3,#REF!*2*0.8,
IF(Q498=4,#REF!*2*0.8,
IF(Q498=5,#REF!*2*0.8,
IF(Q498=6,#REF!*1*0.8,
IF(Q498=7,#REF!*2))))))))))</f>
        <v>0</v>
      </c>
      <c r="AT498" s="2" t="e">
        <f t="shared" ref="AT498:AT558" si="167">SUM(AQ498:AS498)-SUM(X498:Z498)</f>
        <v>#REF!</v>
      </c>
      <c r="AU498" s="2">
        <f>IF(AZ498="s",
IF(Q498=0,0,
IF(Q498=1,(14-2)*(#REF!+#REF!)/4*4,
IF(Q498=2,(14-2)*(#REF!+#REF!)/4*2,
IF(Q498=3,(14-2)*(#REF!+#REF!)/4*3,
IF(Q498=4,(14-2)*(#REF!+#REF!)/4,
IF(Q498=5,(14-2)*#REF!/4,
IF(Q498=6,0,
IF(Q498=7,(14)*#REF!)))))))),
IF(AZ498="t",
IF(Q498=0,0,
IF(Q498=1,(11-2)*(#REF!+#REF!)/4*4,
IF(Q498=2,(11-2)*(#REF!+#REF!)/4*2,
IF(Q498=3,(11-2)*(#REF!+#REF!)/4*3,
IF(Q498=4,(11-2)*(#REF!+#REF!)/4,
IF(Q498=5,(11-2)*#REF!/4,
IF(Q498=6,0,
IF(Q498=7,(11)*#REF!))))))))))</f>
        <v>0</v>
      </c>
      <c r="AV498" s="2" t="e">
        <f t="shared" ref="AV498:AV558" si="168">AU498-AG498</f>
        <v>#REF!</v>
      </c>
      <c r="AW498" s="2">
        <f t="shared" ref="AW498:AW558" si="169">IF(AZ498="s",
IF(Q498=0,0,
IF(Q498=1,4*5,
IF(Q498=2,4*3,
IF(Q498=3,4*4,
IF(Q498=4,4*2,
IF(Q498=5,4,
IF(Q498=6,4/2,
IF(Q498=7,4*2,)))))))),
IF(AZ498="t",
IF(Q498=0,0,
IF(Q498=1,4*5,
IF(Q498=2,4*3,
IF(Q498=3,4*4,
IF(Q498=4,4*2,
IF(Q498=5,4,
IF(Q498=6,4/2,
IF(Q498=7,4*2))))))))))</f>
        <v>0</v>
      </c>
      <c r="AX498" s="2">
        <f t="shared" ref="AX498:AX558" si="170">AW498-AJ498</f>
        <v>0</v>
      </c>
      <c r="AY498" s="2">
        <f t="shared" ref="AY498:AY558" si="171">AQ498+AR498+AS498+(IF(BF498=1,(AU498)*2,AU498))+AW498</f>
        <v>0</v>
      </c>
      <c r="AZ498" s="2" t="s">
        <v>63</v>
      </c>
      <c r="BA498" s="2" t="e">
        <f>IF(BG498="A",0,IF(AZ498="s",14*#REF!,IF(AZ498="T",11*#REF!,"HATA")))</f>
        <v>#REF!</v>
      </c>
      <c r="BB498" s="2" t="e">
        <f t="shared" ref="BB498:BB558" si="172">IF(BG498="Z",(BA498+AY498)*1.15,(BA498+AY498))</f>
        <v>#REF!</v>
      </c>
      <c r="BC498" s="2" t="e">
        <f t="shared" ref="BC498:BC558" si="173">IF(AZ498="s",ROUND(BB498/30,0),IF(AZ498="T",ROUND(BB498/25,0),"HATA"))</f>
        <v>#REF!</v>
      </c>
      <c r="BD498" s="2" t="e">
        <f>IF(BC498-#REF!=0,"DOĞRU","YANLIŞ")</f>
        <v>#REF!</v>
      </c>
      <c r="BE498" s="2" t="e">
        <f>#REF!-BC498</f>
        <v>#REF!</v>
      </c>
      <c r="BF498" s="2">
        <v>0</v>
      </c>
      <c r="BH498" s="2">
        <v>0</v>
      </c>
      <c r="BJ498" s="2">
        <v>0</v>
      </c>
      <c r="BL498" s="7" t="e">
        <f>#REF!*14</f>
        <v>#REF!</v>
      </c>
      <c r="BM498" s="9"/>
      <c r="BN498" s="8"/>
      <c r="BO498" s="13"/>
      <c r="BP498" s="13"/>
      <c r="BQ498" s="13"/>
      <c r="BR498" s="13"/>
      <c r="BS498" s="13"/>
      <c r="BT498" s="10"/>
      <c r="BU498" s="11"/>
      <c r="BV498" s="12"/>
      <c r="CC498" s="41"/>
      <c r="CD498" s="41"/>
      <c r="CE498" s="41"/>
      <c r="CF498" s="42"/>
      <c r="CG498" s="42"/>
      <c r="CH498" s="42"/>
      <c r="CI498" s="42"/>
      <c r="CJ498" s="42"/>
      <c r="CK498" s="42"/>
    </row>
    <row r="499" spans="1:89" hidden="1" x14ac:dyDescent="0.25">
      <c r="A499" s="2" t="s">
        <v>233</v>
      </c>
      <c r="B499" s="2" t="s">
        <v>234</v>
      </c>
      <c r="C499" s="2" t="s">
        <v>234</v>
      </c>
      <c r="D499" s="4" t="s">
        <v>60</v>
      </c>
      <c r="E499" s="4" t="s">
        <v>60</v>
      </c>
      <c r="F499" s="5" t="e">
        <f>IF(AZ499="S",
IF(#REF!+BH499=2012,
IF(#REF!=1,"12-13/1",
IF(#REF!=2,"12-13/2",
IF(#REF!=3,"13-14/1",
IF(#REF!=4,"13-14/2","Hata1")))),
IF(#REF!+BH499=2013,
IF(#REF!=1,"13-14/1",
IF(#REF!=2,"13-14/2",
IF(#REF!=3,"14-15/1",
IF(#REF!=4,"14-15/2","Hata2")))),
IF(#REF!+BH499=2014,
IF(#REF!=1,"14-15/1",
IF(#REF!=2,"14-15/2",
IF(#REF!=3,"15-16/1",
IF(#REF!=4,"15-16/2","Hata3")))),
IF(#REF!+BH499=2015,
IF(#REF!=1,"15-16/1",
IF(#REF!=2,"15-16/2",
IF(#REF!=3,"16-17/1",
IF(#REF!=4,"16-17/2","Hata4")))),
IF(#REF!+BH499=2016,
IF(#REF!=1,"16-17/1",
IF(#REF!=2,"16-17/2",
IF(#REF!=3,"17-18/1",
IF(#REF!=4,"17-18/2","Hata5")))),
IF(#REF!+BH499=2017,
IF(#REF!=1,"17-18/1",
IF(#REF!=2,"17-18/2",
IF(#REF!=3,"18-19/1",
IF(#REF!=4,"18-19/2","Hata6")))),
IF(#REF!+BH499=2018,
IF(#REF!=1,"18-19/1",
IF(#REF!=2,"18-19/2",
IF(#REF!=3,"19-20/1",
IF(#REF!=4,"19-20/2","Hata7")))),
IF(#REF!+BH499=2019,
IF(#REF!=1,"19-20/1",
IF(#REF!=2,"19-20/2",
IF(#REF!=3,"20-21/1",
IF(#REF!=4,"20-21/2","Hata8")))),
IF(#REF!+BH499=2020,
IF(#REF!=1,"20-21/1",
IF(#REF!=2,"20-21/2",
IF(#REF!=3,"21-22/1",
IF(#REF!=4,"21-22/2","Hata9")))),
IF(#REF!+BH499=2021,
IF(#REF!=1,"21-22/1",
IF(#REF!=2,"21-22/2",
IF(#REF!=3,"22-23/1",
IF(#REF!=4,"22-23/2","Hata10")))),
IF(#REF!+BH499=2022,
IF(#REF!=1,"22-23/1",
IF(#REF!=2,"22-23/2",
IF(#REF!=3,"23-24/1",
IF(#REF!=4,"23-24/2","Hata11")))),
IF(#REF!+BH499=2023,
IF(#REF!=1,"23-24/1",
IF(#REF!=2,"23-24/2",
IF(#REF!=3,"24-25/1",
IF(#REF!=4,"24-25/2","Hata12")))),
)))))))))))),
IF(AZ499="T",
IF(#REF!+BH499=2012,
IF(#REF!=1,"12-13/1",
IF(#REF!=2,"12-13/2",
IF(#REF!=3,"12-13/3",
IF(#REF!=4,"13-14/1",
IF(#REF!=5,"13-14/2",
IF(#REF!=6,"13-14/3","Hata1")))))),
IF(#REF!+BH499=2013,
IF(#REF!=1,"13-14/1",
IF(#REF!=2,"13-14/2",
IF(#REF!=3,"13-14/3",
IF(#REF!=4,"14-15/1",
IF(#REF!=5,"14-15/2",
IF(#REF!=6,"14-15/3","Hata2")))))),
IF(#REF!+BH499=2014,
IF(#REF!=1,"14-15/1",
IF(#REF!=2,"14-15/2",
IF(#REF!=3,"14-15/3",
IF(#REF!=4,"15-16/1",
IF(#REF!=5,"15-16/2",
IF(#REF!=6,"15-16/3","Hata3")))))),
IF(AND(#REF!+#REF!&gt;2014,#REF!+#REF!&lt;2015,BH499=1),
IF(#REF!=0.1,"14-15/0.1",
IF(#REF!=0.2,"14-15/0.2",
IF(#REF!=0.3,"14-15/0.3","Hata4"))),
IF(#REF!+BH499=2015,
IF(#REF!=1,"15-16/1",
IF(#REF!=2,"15-16/2",
IF(#REF!=3,"15-16/3",
IF(#REF!=4,"16-17/1",
IF(#REF!=5,"16-17/2",
IF(#REF!=6,"16-17/3","Hata5")))))),
IF(#REF!+BH499=2016,
IF(#REF!=1,"16-17/1",
IF(#REF!=2,"16-17/2",
IF(#REF!=3,"16-17/3",
IF(#REF!=4,"17-18/1",
IF(#REF!=5,"17-18/2",
IF(#REF!=6,"17-18/3","Hata6")))))),
IF(#REF!+BH499=2017,
IF(#REF!=1,"17-18/1",
IF(#REF!=2,"17-18/2",
IF(#REF!=3,"17-18/3",
IF(#REF!=4,"18-19/1",
IF(#REF!=5,"18-19/2",
IF(#REF!=6,"18-19/3","Hata7")))))),
IF(#REF!+BH499=2018,
IF(#REF!=1,"18-19/1",
IF(#REF!=2,"18-19/2",
IF(#REF!=3,"18-19/3",
IF(#REF!=4,"19-20/1",
IF(#REF!=5," 19-20/2",
IF(#REF!=6,"19-20/3","Hata8")))))),
IF(#REF!+BH499=2019,
IF(#REF!=1,"19-20/1",
IF(#REF!=2,"19-20/2",
IF(#REF!=3,"19-20/3",
IF(#REF!=4,"20-21/1",
IF(#REF!=5,"20-21/2",
IF(#REF!=6,"20-21/3","Hata9")))))),
IF(#REF!+BH499=2020,
IF(#REF!=1,"20-21/1",
IF(#REF!=2,"20-21/2",
IF(#REF!=3,"20-21/3",
IF(#REF!=4,"21-22/1",
IF(#REF!=5,"21-22/2",
IF(#REF!=6,"21-22/3","Hata10")))))),
IF(#REF!+BH499=2021,
IF(#REF!=1,"21-22/1",
IF(#REF!=2,"21-22/2",
IF(#REF!=3,"21-22/3",
IF(#REF!=4,"22-23/1",
IF(#REF!=5,"22-23/2",
IF(#REF!=6,"22-23/3","Hata11")))))),
IF(#REF!+BH499=2022,
IF(#REF!=1,"22-23/1",
IF(#REF!=2,"22-23/2",
IF(#REF!=3,"22-23/3",
IF(#REF!=4,"23-24/1",
IF(#REF!=5,"23-24/2",
IF(#REF!=6,"23-24/3","Hata12")))))),
IF(#REF!+BH499=2023,
IF(#REF!=1,"23-24/1",
IF(#REF!=2,"23-24/2",
IF(#REF!=3,"23-24/3",
IF(#REF!=4,"24-25/1",
IF(#REF!=5,"24-25/2",
IF(#REF!=6,"24-25/3","Hata13")))))),
))))))))))))))
)</f>
        <v>#REF!</v>
      </c>
      <c r="G499" s="4"/>
      <c r="H499" s="2" t="s">
        <v>164</v>
      </c>
      <c r="I499" s="2">
        <v>4234884</v>
      </c>
      <c r="J499" s="2" t="s">
        <v>165</v>
      </c>
      <c r="L499" s="2">
        <v>3651</v>
      </c>
      <c r="Q499" s="5">
        <v>4</v>
      </c>
      <c r="R499" s="2">
        <f>VLOOKUP($Q499,[1]sistem!$I$3:$L$10,2,FALSE)</f>
        <v>0</v>
      </c>
      <c r="S499" s="2">
        <f>VLOOKUP($Q499,[1]sistem!$I$3:$L$10,3,FALSE)</f>
        <v>1</v>
      </c>
      <c r="T499" s="2">
        <f>VLOOKUP($Q499,[1]sistem!$I$3:$L$10,4,FALSE)</f>
        <v>1</v>
      </c>
      <c r="U499" s="2" t="e">
        <f>VLOOKUP($AZ499,[1]sistem!$I$13:$L$14,2,FALSE)*#REF!</f>
        <v>#REF!</v>
      </c>
      <c r="V499" s="2" t="e">
        <f>VLOOKUP($AZ499,[1]sistem!$I$13:$L$14,3,FALSE)*#REF!</f>
        <v>#REF!</v>
      </c>
      <c r="W499" s="2" t="e">
        <f>VLOOKUP($AZ499,[1]sistem!$I$13:$L$14,4,FALSE)*#REF!</f>
        <v>#REF!</v>
      </c>
      <c r="X499" s="2" t="e">
        <f t="shared" si="160"/>
        <v>#REF!</v>
      </c>
      <c r="Y499" s="2" t="e">
        <f t="shared" si="161"/>
        <v>#REF!</v>
      </c>
      <c r="Z499" s="2" t="e">
        <f t="shared" si="162"/>
        <v>#REF!</v>
      </c>
      <c r="AA499" s="2" t="e">
        <f t="shared" si="163"/>
        <v>#REF!</v>
      </c>
      <c r="AB499" s="2">
        <f>VLOOKUP(AZ499,[1]sistem!$I$18:$J$19,2,FALSE)</f>
        <v>14</v>
      </c>
      <c r="AC499" s="2">
        <v>0.25</v>
      </c>
      <c r="AD499" s="2">
        <f>VLOOKUP($Q499,[1]sistem!$I$3:$M$10,5,FALSE)</f>
        <v>1</v>
      </c>
      <c r="AE499" s="2">
        <v>1</v>
      </c>
      <c r="AG499" s="2">
        <f>AE499*AK499</f>
        <v>14</v>
      </c>
      <c r="AH499" s="2">
        <f>VLOOKUP($Q499,[1]sistem!$I$3:$N$10,6,FALSE)</f>
        <v>2</v>
      </c>
      <c r="AI499" s="2">
        <v>2</v>
      </c>
      <c r="AJ499" s="2">
        <f t="shared" si="164"/>
        <v>4</v>
      </c>
      <c r="AK499" s="2">
        <f>VLOOKUP($AZ499,[1]sistem!$I$18:$K$19,3,FALSE)</f>
        <v>14</v>
      </c>
      <c r="AL499" s="2" t="e">
        <f>AK499*#REF!</f>
        <v>#REF!</v>
      </c>
      <c r="AM499" s="2" t="e">
        <f t="shared" si="165"/>
        <v>#REF!</v>
      </c>
      <c r="AN499" s="2">
        <f t="shared" si="159"/>
        <v>25</v>
      </c>
      <c r="AO499" s="2" t="e">
        <f t="shared" si="166"/>
        <v>#REF!</v>
      </c>
      <c r="AP499" s="2" t="e">
        <f>ROUND(AO499-#REF!,0)</f>
        <v>#REF!</v>
      </c>
      <c r="AQ499" s="2">
        <f>IF(AZ499="s",IF(Q499=0,0,
IF(Q499=1,#REF!*4*4,
IF(Q499=2,0,
IF(Q499=3,#REF!*4*2,
IF(Q499=4,0,
IF(Q499=5,0,
IF(Q499=6,0,
IF(Q499=7,0)))))))),
IF(AZ499="t",
IF(Q499=0,0,
IF(Q499=1,#REF!*4*4*0.8,
IF(Q499=2,0,
IF(Q499=3,#REF!*4*2*0.8,
IF(Q499=4,0,
IF(Q499=5,0,
IF(Q499=6,0,
IF(Q499=7,0))))))))))</f>
        <v>0</v>
      </c>
      <c r="AR499" s="2" t="e">
        <f>IF(AZ499="s",
IF(Q499=0,0,
IF(Q499=1,0,
IF(Q499=2,#REF!*4*2,
IF(Q499=3,#REF!*4,
IF(Q499=4,#REF!*4,
IF(Q499=5,0,
IF(Q499=6,0,
IF(Q499=7,#REF!*4)))))))),
IF(AZ499="t",
IF(Q499=0,0,
IF(Q499=1,0,
IF(Q499=2,#REF!*4*2*0.8,
IF(Q499=3,#REF!*4*0.8,
IF(Q499=4,#REF!*4*0.8,
IF(Q499=5,0,
IF(Q499=6,0,
IF(Q499=7,#REF!*4))))))))))</f>
        <v>#REF!</v>
      </c>
      <c r="AS499" s="2" t="e">
        <f>IF(AZ499="s",
IF(Q499=0,0,
IF(Q499=1,#REF!*2,
IF(Q499=2,#REF!*2,
IF(Q499=3,#REF!*2,
IF(Q499=4,#REF!*2,
IF(Q499=5,#REF!*2,
IF(Q499=6,#REF!*2,
IF(Q499=7,#REF!*2)))))))),
IF(AZ499="t",
IF(Q499=0,#REF!*2*0.8,
IF(Q499=1,#REF!*2*0.8,
IF(Q499=2,#REF!*2*0.8,
IF(Q499=3,#REF!*2*0.8,
IF(Q499=4,#REF!*2*0.8,
IF(Q499=5,#REF!*2*0.8,
IF(Q499=6,#REF!*1*0.8,
IF(Q499=7,#REF!*2))))))))))</f>
        <v>#REF!</v>
      </c>
      <c r="AT499" s="2" t="e">
        <f t="shared" si="167"/>
        <v>#REF!</v>
      </c>
      <c r="AU499" s="2" t="e">
        <f>IF(AZ499="s",
IF(Q499=0,0,
IF(Q499=1,(14-2)*(#REF!+#REF!)/4*4,
IF(Q499=2,(14-2)*(#REF!+#REF!)/4*2,
IF(Q499=3,(14-2)*(#REF!+#REF!)/4*3,
IF(Q499=4,(14-2)*(#REF!+#REF!)/4,
IF(Q499=5,(14-2)*#REF!/4,
IF(Q499=6,0,
IF(Q499=7,(14)*#REF!)))))))),
IF(AZ499="t",
IF(Q499=0,0,
IF(Q499=1,(11-2)*(#REF!+#REF!)/4*4,
IF(Q499=2,(11-2)*(#REF!+#REF!)/4*2,
IF(Q499=3,(11-2)*(#REF!+#REF!)/4*3,
IF(Q499=4,(11-2)*(#REF!+#REF!)/4,
IF(Q499=5,(11-2)*#REF!/4,
IF(Q499=6,0,
IF(Q499=7,(11)*#REF!))))))))))</f>
        <v>#REF!</v>
      </c>
      <c r="AV499" s="2" t="e">
        <f t="shared" si="168"/>
        <v>#REF!</v>
      </c>
      <c r="AW499" s="2">
        <f t="shared" si="169"/>
        <v>8</v>
      </c>
      <c r="AX499" s="2">
        <f t="shared" si="170"/>
        <v>4</v>
      </c>
      <c r="AY499" s="2" t="e">
        <f t="shared" si="171"/>
        <v>#REF!</v>
      </c>
      <c r="AZ499" s="2" t="s">
        <v>63</v>
      </c>
      <c r="BA499" s="2" t="e">
        <f>IF(BG499="A",0,IF(AZ499="s",14*#REF!,IF(AZ499="T",11*#REF!,"HATA")))</f>
        <v>#REF!</v>
      </c>
      <c r="BB499" s="2" t="e">
        <f t="shared" si="172"/>
        <v>#REF!</v>
      </c>
      <c r="BC499" s="2" t="e">
        <f t="shared" si="173"/>
        <v>#REF!</v>
      </c>
      <c r="BD499" s="2" t="e">
        <f>IF(BC499-#REF!=0,"DOĞRU","YANLIŞ")</f>
        <v>#REF!</v>
      </c>
      <c r="BE499" s="2" t="e">
        <f>#REF!-BC499</f>
        <v>#REF!</v>
      </c>
      <c r="BF499" s="2">
        <v>0</v>
      </c>
      <c r="BH499" s="2">
        <v>0</v>
      </c>
      <c r="BJ499" s="2">
        <v>4</v>
      </c>
      <c r="BL499" s="7" t="e">
        <f>#REF!*14</f>
        <v>#REF!</v>
      </c>
      <c r="BM499" s="9"/>
      <c r="BN499" s="8"/>
      <c r="BO499" s="13"/>
      <c r="BP499" s="13"/>
      <c r="BQ499" s="13"/>
      <c r="BR499" s="13"/>
      <c r="BS499" s="13"/>
      <c r="BT499" s="10"/>
      <c r="BU499" s="11"/>
      <c r="BV499" s="12"/>
      <c r="CC499" s="41"/>
      <c r="CD499" s="41"/>
      <c r="CE499" s="41"/>
      <c r="CF499" s="42"/>
      <c r="CG499" s="42"/>
      <c r="CH499" s="42"/>
      <c r="CI499" s="42"/>
      <c r="CJ499" s="42"/>
      <c r="CK499" s="42"/>
    </row>
    <row r="500" spans="1:89" hidden="1" x14ac:dyDescent="0.25">
      <c r="A500" s="2" t="s">
        <v>247</v>
      </c>
      <c r="B500" s="2" t="s">
        <v>248</v>
      </c>
      <c r="C500" s="2" t="s">
        <v>248</v>
      </c>
      <c r="D500" s="4" t="s">
        <v>171</v>
      </c>
      <c r="E500" s="4" t="s">
        <v>171</v>
      </c>
      <c r="F500" s="5" t="e">
        <f>IF(AZ500="S",
IF(#REF!+BH500=2012,
IF(#REF!=1,"12-13/1",
IF(#REF!=2,"12-13/2",
IF(#REF!=3,"13-14/1",
IF(#REF!=4,"13-14/2","Hata1")))),
IF(#REF!+BH500=2013,
IF(#REF!=1,"13-14/1",
IF(#REF!=2,"13-14/2",
IF(#REF!=3,"14-15/1",
IF(#REF!=4,"14-15/2","Hata2")))),
IF(#REF!+BH500=2014,
IF(#REF!=1,"14-15/1",
IF(#REF!=2,"14-15/2",
IF(#REF!=3,"15-16/1",
IF(#REF!=4,"15-16/2","Hata3")))),
IF(#REF!+BH500=2015,
IF(#REF!=1,"15-16/1",
IF(#REF!=2,"15-16/2",
IF(#REF!=3,"16-17/1",
IF(#REF!=4,"16-17/2","Hata4")))),
IF(#REF!+BH500=2016,
IF(#REF!=1,"16-17/1",
IF(#REF!=2,"16-17/2",
IF(#REF!=3,"17-18/1",
IF(#REF!=4,"17-18/2","Hata5")))),
IF(#REF!+BH500=2017,
IF(#REF!=1,"17-18/1",
IF(#REF!=2,"17-18/2",
IF(#REF!=3,"18-19/1",
IF(#REF!=4,"18-19/2","Hata6")))),
IF(#REF!+BH500=2018,
IF(#REF!=1,"18-19/1",
IF(#REF!=2,"18-19/2",
IF(#REF!=3,"19-20/1",
IF(#REF!=4,"19-20/2","Hata7")))),
IF(#REF!+BH500=2019,
IF(#REF!=1,"19-20/1",
IF(#REF!=2,"19-20/2",
IF(#REF!=3,"20-21/1",
IF(#REF!=4,"20-21/2","Hata8")))),
IF(#REF!+BH500=2020,
IF(#REF!=1,"20-21/1",
IF(#REF!=2,"20-21/2",
IF(#REF!=3,"21-22/1",
IF(#REF!=4,"21-22/2","Hata9")))),
IF(#REF!+BH500=2021,
IF(#REF!=1,"21-22/1",
IF(#REF!=2,"21-22/2",
IF(#REF!=3,"22-23/1",
IF(#REF!=4,"22-23/2","Hata10")))),
IF(#REF!+BH500=2022,
IF(#REF!=1,"22-23/1",
IF(#REF!=2,"22-23/2",
IF(#REF!=3,"23-24/1",
IF(#REF!=4,"23-24/2","Hata11")))),
IF(#REF!+BH500=2023,
IF(#REF!=1,"23-24/1",
IF(#REF!=2,"23-24/2",
IF(#REF!=3,"24-25/1",
IF(#REF!=4,"24-25/2","Hata12")))),
)))))))))))),
IF(AZ500="T",
IF(#REF!+BH500=2012,
IF(#REF!=1,"12-13/1",
IF(#REF!=2,"12-13/2",
IF(#REF!=3,"12-13/3",
IF(#REF!=4,"13-14/1",
IF(#REF!=5,"13-14/2",
IF(#REF!=6,"13-14/3","Hata1")))))),
IF(#REF!+BH500=2013,
IF(#REF!=1,"13-14/1",
IF(#REF!=2,"13-14/2",
IF(#REF!=3,"13-14/3",
IF(#REF!=4,"14-15/1",
IF(#REF!=5,"14-15/2",
IF(#REF!=6,"14-15/3","Hata2")))))),
IF(#REF!+BH500=2014,
IF(#REF!=1,"14-15/1",
IF(#REF!=2,"14-15/2",
IF(#REF!=3,"14-15/3",
IF(#REF!=4,"15-16/1",
IF(#REF!=5,"15-16/2",
IF(#REF!=6,"15-16/3","Hata3")))))),
IF(AND(#REF!+#REF!&gt;2014,#REF!+#REF!&lt;2015,BH500=1),
IF(#REF!=0.1,"14-15/0.1",
IF(#REF!=0.2,"14-15/0.2",
IF(#REF!=0.3,"14-15/0.3","Hata4"))),
IF(#REF!+BH500=2015,
IF(#REF!=1,"15-16/1",
IF(#REF!=2,"15-16/2",
IF(#REF!=3,"15-16/3",
IF(#REF!=4,"16-17/1",
IF(#REF!=5,"16-17/2",
IF(#REF!=6,"16-17/3","Hata5")))))),
IF(#REF!+BH500=2016,
IF(#REF!=1,"16-17/1",
IF(#REF!=2,"16-17/2",
IF(#REF!=3,"16-17/3",
IF(#REF!=4,"17-18/1",
IF(#REF!=5,"17-18/2",
IF(#REF!=6,"17-18/3","Hata6")))))),
IF(#REF!+BH500=2017,
IF(#REF!=1,"17-18/1",
IF(#REF!=2,"17-18/2",
IF(#REF!=3,"17-18/3",
IF(#REF!=4,"18-19/1",
IF(#REF!=5,"18-19/2",
IF(#REF!=6,"18-19/3","Hata7")))))),
IF(#REF!+BH500=2018,
IF(#REF!=1,"18-19/1",
IF(#REF!=2,"18-19/2",
IF(#REF!=3,"18-19/3",
IF(#REF!=4,"19-20/1",
IF(#REF!=5," 19-20/2",
IF(#REF!=6,"19-20/3","Hata8")))))),
IF(#REF!+BH500=2019,
IF(#REF!=1,"19-20/1",
IF(#REF!=2,"19-20/2",
IF(#REF!=3,"19-20/3",
IF(#REF!=4,"20-21/1",
IF(#REF!=5,"20-21/2",
IF(#REF!=6,"20-21/3","Hata9")))))),
IF(#REF!+BH500=2020,
IF(#REF!=1,"20-21/1",
IF(#REF!=2,"20-21/2",
IF(#REF!=3,"20-21/3",
IF(#REF!=4,"21-22/1",
IF(#REF!=5,"21-22/2",
IF(#REF!=6,"21-22/3","Hata10")))))),
IF(#REF!+BH500=2021,
IF(#REF!=1,"21-22/1",
IF(#REF!=2,"21-22/2",
IF(#REF!=3,"21-22/3",
IF(#REF!=4,"22-23/1",
IF(#REF!=5,"22-23/2",
IF(#REF!=6,"22-23/3","Hata11")))))),
IF(#REF!+BH500=2022,
IF(#REF!=1,"22-23/1",
IF(#REF!=2,"22-23/2",
IF(#REF!=3,"22-23/3",
IF(#REF!=4,"23-24/1",
IF(#REF!=5,"23-24/2",
IF(#REF!=6,"23-24/3","Hata12")))))),
IF(#REF!+BH500=2023,
IF(#REF!=1,"23-24/1",
IF(#REF!=2,"23-24/2",
IF(#REF!=3,"23-24/3",
IF(#REF!=4,"24-25/1",
IF(#REF!=5,"24-25/2",
IF(#REF!=6,"24-25/3","Hata13")))))),
))))))))))))))
)</f>
        <v>#REF!</v>
      </c>
      <c r="G500" s="4"/>
      <c r="H500" s="2" t="s">
        <v>164</v>
      </c>
      <c r="I500" s="2">
        <v>4234884</v>
      </c>
      <c r="J500" s="2" t="s">
        <v>165</v>
      </c>
      <c r="Q500" s="5">
        <v>4</v>
      </c>
      <c r="R500" s="2">
        <f>VLOOKUP($Q500,[1]sistem!$I$3:$L$10,2,FALSE)</f>
        <v>0</v>
      </c>
      <c r="S500" s="2">
        <f>VLOOKUP($Q500,[1]sistem!$I$3:$L$10,3,FALSE)</f>
        <v>1</v>
      </c>
      <c r="T500" s="2">
        <f>VLOOKUP($Q500,[1]sistem!$I$3:$L$10,4,FALSE)</f>
        <v>1</v>
      </c>
      <c r="U500" s="2" t="e">
        <f>VLOOKUP($AZ500,[1]sistem!$I$13:$L$14,2,FALSE)*#REF!</f>
        <v>#REF!</v>
      </c>
      <c r="V500" s="2" t="e">
        <f>VLOOKUP($AZ500,[1]sistem!$I$13:$L$14,3,FALSE)*#REF!</f>
        <v>#REF!</v>
      </c>
      <c r="W500" s="2" t="e">
        <f>VLOOKUP($AZ500,[1]sistem!$I$13:$L$14,4,FALSE)*#REF!</f>
        <v>#REF!</v>
      </c>
      <c r="X500" s="2" t="e">
        <f t="shared" si="160"/>
        <v>#REF!</v>
      </c>
      <c r="Y500" s="2" t="e">
        <f t="shared" si="161"/>
        <v>#REF!</v>
      </c>
      <c r="Z500" s="2" t="e">
        <f t="shared" si="162"/>
        <v>#REF!</v>
      </c>
      <c r="AA500" s="2" t="e">
        <f t="shared" si="163"/>
        <v>#REF!</v>
      </c>
      <c r="AB500" s="2">
        <f>VLOOKUP(AZ500,[1]sistem!$I$18:$J$19,2,FALSE)</f>
        <v>14</v>
      </c>
      <c r="AC500" s="2">
        <v>0.25</v>
      </c>
      <c r="AD500" s="2">
        <f>VLOOKUP($Q500,[1]sistem!$I$3:$M$10,5,FALSE)</f>
        <v>1</v>
      </c>
      <c r="AE500" s="2">
        <v>4</v>
      </c>
      <c r="AG500" s="2">
        <f>AE500*AK500</f>
        <v>56</v>
      </c>
      <c r="AH500" s="2">
        <f>VLOOKUP($Q500,[1]sistem!$I$3:$N$10,6,FALSE)</f>
        <v>2</v>
      </c>
      <c r="AI500" s="2">
        <v>2</v>
      </c>
      <c r="AJ500" s="2">
        <f t="shared" si="164"/>
        <v>4</v>
      </c>
      <c r="AK500" s="2">
        <f>VLOOKUP($AZ500,[1]sistem!$I$18:$K$19,3,FALSE)</f>
        <v>14</v>
      </c>
      <c r="AL500" s="2" t="e">
        <f>AK500*#REF!</f>
        <v>#REF!</v>
      </c>
      <c r="AM500" s="2" t="e">
        <f t="shared" si="165"/>
        <v>#REF!</v>
      </c>
      <c r="AN500" s="2">
        <f t="shared" si="159"/>
        <v>25</v>
      </c>
      <c r="AO500" s="2" t="e">
        <f t="shared" si="166"/>
        <v>#REF!</v>
      </c>
      <c r="AP500" s="2" t="e">
        <f>ROUND(AO500-#REF!,0)</f>
        <v>#REF!</v>
      </c>
      <c r="AQ500" s="2">
        <f>IF(AZ500="s",IF(Q500=0,0,
IF(Q500=1,#REF!*4*4,
IF(Q500=2,0,
IF(Q500=3,#REF!*4*2,
IF(Q500=4,0,
IF(Q500=5,0,
IF(Q500=6,0,
IF(Q500=7,0)))))))),
IF(AZ500="t",
IF(Q500=0,0,
IF(Q500=1,#REF!*4*4*0.8,
IF(Q500=2,0,
IF(Q500=3,#REF!*4*2*0.8,
IF(Q500=4,0,
IF(Q500=5,0,
IF(Q500=6,0,
IF(Q500=7,0))))))))))</f>
        <v>0</v>
      </c>
      <c r="AR500" s="2" t="e">
        <f>IF(AZ500="s",
IF(Q500=0,0,
IF(Q500=1,0,
IF(Q500=2,#REF!*4*2,
IF(Q500=3,#REF!*4,
IF(Q500=4,#REF!*4,
IF(Q500=5,0,
IF(Q500=6,0,
IF(Q500=7,#REF!*4)))))))),
IF(AZ500="t",
IF(Q500=0,0,
IF(Q500=1,0,
IF(Q500=2,#REF!*4*2*0.8,
IF(Q500=3,#REF!*4*0.8,
IF(Q500=4,#REF!*4*0.8,
IF(Q500=5,0,
IF(Q500=6,0,
IF(Q500=7,#REF!*4))))))))))</f>
        <v>#REF!</v>
      </c>
      <c r="AS500" s="2" t="e">
        <f>IF(AZ500="s",
IF(Q500=0,0,
IF(Q500=1,#REF!*2,
IF(Q500=2,#REF!*2,
IF(Q500=3,#REF!*2,
IF(Q500=4,#REF!*2,
IF(Q500=5,#REF!*2,
IF(Q500=6,#REF!*2,
IF(Q500=7,#REF!*2)))))))),
IF(AZ500="t",
IF(Q500=0,#REF!*2*0.8,
IF(Q500=1,#REF!*2*0.8,
IF(Q500=2,#REF!*2*0.8,
IF(Q500=3,#REF!*2*0.8,
IF(Q500=4,#REF!*2*0.8,
IF(Q500=5,#REF!*2*0.8,
IF(Q500=6,#REF!*1*0.8,
IF(Q500=7,#REF!*2))))))))))</f>
        <v>#REF!</v>
      </c>
      <c r="AT500" s="2" t="e">
        <f t="shared" si="167"/>
        <v>#REF!</v>
      </c>
      <c r="AU500" s="2" t="e">
        <f>IF(AZ500="s",
IF(Q500=0,0,
IF(Q500=1,(14-2)*(#REF!+#REF!)/4*4,
IF(Q500=2,(14-2)*(#REF!+#REF!)/4*2,
IF(Q500=3,(14-2)*(#REF!+#REF!)/4*3,
IF(Q500=4,(14-2)*(#REF!+#REF!)/4,
IF(Q500=5,(14-2)*#REF!/4,
IF(Q500=6,0,
IF(Q500=7,(14)*#REF!)))))))),
IF(AZ500="t",
IF(Q500=0,0,
IF(Q500=1,(11-2)*(#REF!+#REF!)/4*4,
IF(Q500=2,(11-2)*(#REF!+#REF!)/4*2,
IF(Q500=3,(11-2)*(#REF!+#REF!)/4*3,
IF(Q500=4,(11-2)*(#REF!+#REF!)/4,
IF(Q500=5,(11-2)*#REF!/4,
IF(Q500=6,0,
IF(Q500=7,(11)*#REF!))))))))))</f>
        <v>#REF!</v>
      </c>
      <c r="AV500" s="2" t="e">
        <f t="shared" si="168"/>
        <v>#REF!</v>
      </c>
      <c r="AW500" s="2">
        <f t="shared" si="169"/>
        <v>8</v>
      </c>
      <c r="AX500" s="2">
        <f t="shared" si="170"/>
        <v>4</v>
      </c>
      <c r="AY500" s="2" t="e">
        <f t="shared" si="171"/>
        <v>#REF!</v>
      </c>
      <c r="AZ500" s="2" t="s">
        <v>63</v>
      </c>
      <c r="BA500" s="2" t="e">
        <f>IF(BG500="A",0,IF(AZ500="s",14*#REF!,IF(AZ500="T",11*#REF!,"HATA")))</f>
        <v>#REF!</v>
      </c>
      <c r="BB500" s="2" t="e">
        <f t="shared" si="172"/>
        <v>#REF!</v>
      </c>
      <c r="BC500" s="2" t="e">
        <f t="shared" si="173"/>
        <v>#REF!</v>
      </c>
      <c r="BD500" s="2" t="e">
        <f>IF(BC500-#REF!=0,"DOĞRU","YANLIŞ")</f>
        <v>#REF!</v>
      </c>
      <c r="BE500" s="2" t="e">
        <f>#REF!-BC500</f>
        <v>#REF!</v>
      </c>
      <c r="BF500" s="2">
        <v>0</v>
      </c>
      <c r="BH500" s="2">
        <v>0</v>
      </c>
      <c r="BJ500" s="2">
        <v>4</v>
      </c>
      <c r="BL500" s="7" t="e">
        <f>#REF!*14</f>
        <v>#REF!</v>
      </c>
      <c r="BM500" s="9"/>
      <c r="BN500" s="8"/>
      <c r="BO500" s="13"/>
      <c r="BP500" s="13"/>
      <c r="BQ500" s="13"/>
      <c r="BR500" s="13"/>
      <c r="BS500" s="13"/>
      <c r="BT500" s="10"/>
      <c r="BU500" s="11"/>
      <c r="BV500" s="12"/>
      <c r="CC500" s="41"/>
      <c r="CD500" s="41"/>
      <c r="CE500" s="41"/>
      <c r="CF500" s="42"/>
      <c r="CG500" s="42"/>
      <c r="CH500" s="42"/>
      <c r="CI500" s="42"/>
      <c r="CJ500" s="42"/>
      <c r="CK500" s="42"/>
    </row>
    <row r="501" spans="1:89" hidden="1" x14ac:dyDescent="0.25">
      <c r="A501" s="2" t="s">
        <v>260</v>
      </c>
      <c r="B501" s="2" t="s">
        <v>261</v>
      </c>
      <c r="C501" s="2" t="s">
        <v>261</v>
      </c>
      <c r="D501" s="4" t="s">
        <v>171</v>
      </c>
      <c r="E501" s="4" t="s">
        <v>171</v>
      </c>
      <c r="F501" s="5" t="e">
        <f>IF(AZ501="S",
IF(#REF!+BH501=2012,
IF(#REF!=1,"12-13/1",
IF(#REF!=2,"12-13/2",
IF(#REF!=3,"13-14/1",
IF(#REF!=4,"13-14/2","Hata1")))),
IF(#REF!+BH501=2013,
IF(#REF!=1,"13-14/1",
IF(#REF!=2,"13-14/2",
IF(#REF!=3,"14-15/1",
IF(#REF!=4,"14-15/2","Hata2")))),
IF(#REF!+BH501=2014,
IF(#REF!=1,"14-15/1",
IF(#REF!=2,"14-15/2",
IF(#REF!=3,"15-16/1",
IF(#REF!=4,"15-16/2","Hata3")))),
IF(#REF!+BH501=2015,
IF(#REF!=1,"15-16/1",
IF(#REF!=2,"15-16/2",
IF(#REF!=3,"16-17/1",
IF(#REF!=4,"16-17/2","Hata4")))),
IF(#REF!+BH501=2016,
IF(#REF!=1,"16-17/1",
IF(#REF!=2,"16-17/2",
IF(#REF!=3,"17-18/1",
IF(#REF!=4,"17-18/2","Hata5")))),
IF(#REF!+BH501=2017,
IF(#REF!=1,"17-18/1",
IF(#REF!=2,"17-18/2",
IF(#REF!=3,"18-19/1",
IF(#REF!=4,"18-19/2","Hata6")))),
IF(#REF!+BH501=2018,
IF(#REF!=1,"18-19/1",
IF(#REF!=2,"18-19/2",
IF(#REF!=3,"19-20/1",
IF(#REF!=4,"19-20/2","Hata7")))),
IF(#REF!+BH501=2019,
IF(#REF!=1,"19-20/1",
IF(#REF!=2,"19-20/2",
IF(#REF!=3,"20-21/1",
IF(#REF!=4,"20-21/2","Hata8")))),
IF(#REF!+BH501=2020,
IF(#REF!=1,"20-21/1",
IF(#REF!=2,"20-21/2",
IF(#REF!=3,"21-22/1",
IF(#REF!=4,"21-22/2","Hata9")))),
IF(#REF!+BH501=2021,
IF(#REF!=1,"21-22/1",
IF(#REF!=2,"21-22/2",
IF(#REF!=3,"22-23/1",
IF(#REF!=4,"22-23/2","Hata10")))),
IF(#REF!+BH501=2022,
IF(#REF!=1,"22-23/1",
IF(#REF!=2,"22-23/2",
IF(#REF!=3,"23-24/1",
IF(#REF!=4,"23-24/2","Hata11")))),
IF(#REF!+BH501=2023,
IF(#REF!=1,"23-24/1",
IF(#REF!=2,"23-24/2",
IF(#REF!=3,"24-25/1",
IF(#REF!=4,"24-25/2","Hata12")))),
)))))))))))),
IF(AZ501="T",
IF(#REF!+BH501=2012,
IF(#REF!=1,"12-13/1",
IF(#REF!=2,"12-13/2",
IF(#REF!=3,"12-13/3",
IF(#REF!=4,"13-14/1",
IF(#REF!=5,"13-14/2",
IF(#REF!=6,"13-14/3","Hata1")))))),
IF(#REF!+BH501=2013,
IF(#REF!=1,"13-14/1",
IF(#REF!=2,"13-14/2",
IF(#REF!=3,"13-14/3",
IF(#REF!=4,"14-15/1",
IF(#REF!=5,"14-15/2",
IF(#REF!=6,"14-15/3","Hata2")))))),
IF(#REF!+BH501=2014,
IF(#REF!=1,"14-15/1",
IF(#REF!=2,"14-15/2",
IF(#REF!=3,"14-15/3",
IF(#REF!=4,"15-16/1",
IF(#REF!=5,"15-16/2",
IF(#REF!=6,"15-16/3","Hata3")))))),
IF(AND(#REF!+#REF!&gt;2014,#REF!+#REF!&lt;2015,BH501=1),
IF(#REF!=0.1,"14-15/0.1",
IF(#REF!=0.2,"14-15/0.2",
IF(#REF!=0.3,"14-15/0.3","Hata4"))),
IF(#REF!+BH501=2015,
IF(#REF!=1,"15-16/1",
IF(#REF!=2,"15-16/2",
IF(#REF!=3,"15-16/3",
IF(#REF!=4,"16-17/1",
IF(#REF!=5,"16-17/2",
IF(#REF!=6,"16-17/3","Hata5")))))),
IF(#REF!+BH501=2016,
IF(#REF!=1,"16-17/1",
IF(#REF!=2,"16-17/2",
IF(#REF!=3,"16-17/3",
IF(#REF!=4,"17-18/1",
IF(#REF!=5,"17-18/2",
IF(#REF!=6,"17-18/3","Hata6")))))),
IF(#REF!+BH501=2017,
IF(#REF!=1,"17-18/1",
IF(#REF!=2,"17-18/2",
IF(#REF!=3,"17-18/3",
IF(#REF!=4,"18-19/1",
IF(#REF!=5,"18-19/2",
IF(#REF!=6,"18-19/3","Hata7")))))),
IF(#REF!+BH501=2018,
IF(#REF!=1,"18-19/1",
IF(#REF!=2,"18-19/2",
IF(#REF!=3,"18-19/3",
IF(#REF!=4,"19-20/1",
IF(#REF!=5," 19-20/2",
IF(#REF!=6,"19-20/3","Hata8")))))),
IF(#REF!+BH501=2019,
IF(#REF!=1,"19-20/1",
IF(#REF!=2,"19-20/2",
IF(#REF!=3,"19-20/3",
IF(#REF!=4,"20-21/1",
IF(#REF!=5,"20-21/2",
IF(#REF!=6,"20-21/3","Hata9")))))),
IF(#REF!+BH501=2020,
IF(#REF!=1,"20-21/1",
IF(#REF!=2,"20-21/2",
IF(#REF!=3,"20-21/3",
IF(#REF!=4,"21-22/1",
IF(#REF!=5,"21-22/2",
IF(#REF!=6,"21-22/3","Hata10")))))),
IF(#REF!+BH501=2021,
IF(#REF!=1,"21-22/1",
IF(#REF!=2,"21-22/2",
IF(#REF!=3,"21-22/3",
IF(#REF!=4,"22-23/1",
IF(#REF!=5,"22-23/2",
IF(#REF!=6,"22-23/3","Hata11")))))),
IF(#REF!+BH501=2022,
IF(#REF!=1,"22-23/1",
IF(#REF!=2,"22-23/2",
IF(#REF!=3,"22-23/3",
IF(#REF!=4,"23-24/1",
IF(#REF!=5,"23-24/2",
IF(#REF!=6,"23-24/3","Hata12")))))),
IF(#REF!+BH501=2023,
IF(#REF!=1,"23-24/1",
IF(#REF!=2,"23-24/2",
IF(#REF!=3,"23-24/3",
IF(#REF!=4,"24-25/1",
IF(#REF!=5,"24-25/2",
IF(#REF!=6,"24-25/3","Hata13")))))),
))))))))))))))
)</f>
        <v>#REF!</v>
      </c>
      <c r="G501" s="4"/>
      <c r="H501" s="2" t="s">
        <v>164</v>
      </c>
      <c r="I501" s="2">
        <v>4234884</v>
      </c>
      <c r="J501" s="2" t="s">
        <v>165</v>
      </c>
      <c r="Q501" s="5">
        <v>4</v>
      </c>
      <c r="R501" s="2">
        <f>VLOOKUP($Q501,[1]sistem!$I$3:$L$10,2,FALSE)</f>
        <v>0</v>
      </c>
      <c r="S501" s="2">
        <f>VLOOKUP($Q501,[1]sistem!$I$3:$L$10,3,FALSE)</f>
        <v>1</v>
      </c>
      <c r="T501" s="2">
        <f>VLOOKUP($Q501,[1]sistem!$I$3:$L$10,4,FALSE)</f>
        <v>1</v>
      </c>
      <c r="U501" s="2" t="e">
        <f>VLOOKUP($AZ501,[1]sistem!$I$13:$L$14,2,FALSE)*#REF!</f>
        <v>#REF!</v>
      </c>
      <c r="V501" s="2" t="e">
        <f>VLOOKUP($AZ501,[1]sistem!$I$13:$L$14,3,FALSE)*#REF!</f>
        <v>#REF!</v>
      </c>
      <c r="W501" s="2" t="e">
        <f>VLOOKUP($AZ501,[1]sistem!$I$13:$L$14,4,FALSE)*#REF!</f>
        <v>#REF!</v>
      </c>
      <c r="X501" s="2" t="e">
        <f t="shared" si="160"/>
        <v>#REF!</v>
      </c>
      <c r="Y501" s="2" t="e">
        <f t="shared" si="161"/>
        <v>#REF!</v>
      </c>
      <c r="Z501" s="2" t="e">
        <f t="shared" si="162"/>
        <v>#REF!</v>
      </c>
      <c r="AA501" s="2" t="e">
        <f t="shared" si="163"/>
        <v>#REF!</v>
      </c>
      <c r="AB501" s="2">
        <f>VLOOKUP(AZ501,[1]sistem!$I$18:$J$19,2,FALSE)</f>
        <v>14</v>
      </c>
      <c r="AC501" s="2">
        <v>0.25</v>
      </c>
      <c r="AD501" s="2">
        <f>VLOOKUP($Q501,[1]sistem!$I$3:$M$10,5,FALSE)</f>
        <v>1</v>
      </c>
      <c r="AE501" s="2">
        <v>4</v>
      </c>
      <c r="AG501" s="2">
        <f>AE501*AK501</f>
        <v>56</v>
      </c>
      <c r="AH501" s="2">
        <f>VLOOKUP($Q501,[1]sistem!$I$3:$N$10,6,FALSE)</f>
        <v>2</v>
      </c>
      <c r="AI501" s="2">
        <v>2</v>
      </c>
      <c r="AJ501" s="2">
        <f t="shared" si="164"/>
        <v>4</v>
      </c>
      <c r="AK501" s="2">
        <f>VLOOKUP($AZ501,[1]sistem!$I$18:$K$19,3,FALSE)</f>
        <v>14</v>
      </c>
      <c r="AL501" s="2" t="e">
        <f>AK501*#REF!</f>
        <v>#REF!</v>
      </c>
      <c r="AM501" s="2" t="e">
        <f t="shared" si="165"/>
        <v>#REF!</v>
      </c>
      <c r="AN501" s="2">
        <f t="shared" si="159"/>
        <v>25</v>
      </c>
      <c r="AO501" s="2" t="e">
        <f t="shared" si="166"/>
        <v>#REF!</v>
      </c>
      <c r="AP501" s="2" t="e">
        <f>ROUND(AO501-#REF!,0)</f>
        <v>#REF!</v>
      </c>
      <c r="AQ501" s="2">
        <f>IF(AZ501="s",IF(Q501=0,0,
IF(Q501=1,#REF!*4*4,
IF(Q501=2,0,
IF(Q501=3,#REF!*4*2,
IF(Q501=4,0,
IF(Q501=5,0,
IF(Q501=6,0,
IF(Q501=7,0)))))))),
IF(AZ501="t",
IF(Q501=0,0,
IF(Q501=1,#REF!*4*4*0.8,
IF(Q501=2,0,
IF(Q501=3,#REF!*4*2*0.8,
IF(Q501=4,0,
IF(Q501=5,0,
IF(Q501=6,0,
IF(Q501=7,0))))))))))</f>
        <v>0</v>
      </c>
      <c r="AR501" s="2" t="e">
        <f>IF(AZ501="s",
IF(Q501=0,0,
IF(Q501=1,0,
IF(Q501=2,#REF!*4*2,
IF(Q501=3,#REF!*4,
IF(Q501=4,#REF!*4,
IF(Q501=5,0,
IF(Q501=6,0,
IF(Q501=7,#REF!*4)))))))),
IF(AZ501="t",
IF(Q501=0,0,
IF(Q501=1,0,
IF(Q501=2,#REF!*4*2*0.8,
IF(Q501=3,#REF!*4*0.8,
IF(Q501=4,#REF!*4*0.8,
IF(Q501=5,0,
IF(Q501=6,0,
IF(Q501=7,#REF!*4))))))))))</f>
        <v>#REF!</v>
      </c>
      <c r="AS501" s="2" t="e">
        <f>IF(AZ501="s",
IF(Q501=0,0,
IF(Q501=1,#REF!*2,
IF(Q501=2,#REF!*2,
IF(Q501=3,#REF!*2,
IF(Q501=4,#REF!*2,
IF(Q501=5,#REF!*2,
IF(Q501=6,#REF!*2,
IF(Q501=7,#REF!*2)))))))),
IF(AZ501="t",
IF(Q501=0,#REF!*2*0.8,
IF(Q501=1,#REF!*2*0.8,
IF(Q501=2,#REF!*2*0.8,
IF(Q501=3,#REF!*2*0.8,
IF(Q501=4,#REF!*2*0.8,
IF(Q501=5,#REF!*2*0.8,
IF(Q501=6,#REF!*1*0.8,
IF(Q501=7,#REF!*2))))))))))</f>
        <v>#REF!</v>
      </c>
      <c r="AT501" s="2" t="e">
        <f t="shared" si="167"/>
        <v>#REF!</v>
      </c>
      <c r="AU501" s="2" t="e">
        <f>IF(AZ501="s",
IF(Q501=0,0,
IF(Q501=1,(14-2)*(#REF!+#REF!)/4*4,
IF(Q501=2,(14-2)*(#REF!+#REF!)/4*2,
IF(Q501=3,(14-2)*(#REF!+#REF!)/4*3,
IF(Q501=4,(14-2)*(#REF!+#REF!)/4,
IF(Q501=5,(14-2)*#REF!/4,
IF(Q501=6,0,
IF(Q501=7,(14)*#REF!)))))))),
IF(AZ501="t",
IF(Q501=0,0,
IF(Q501=1,(11-2)*(#REF!+#REF!)/4*4,
IF(Q501=2,(11-2)*(#REF!+#REF!)/4*2,
IF(Q501=3,(11-2)*(#REF!+#REF!)/4*3,
IF(Q501=4,(11-2)*(#REF!+#REF!)/4,
IF(Q501=5,(11-2)*#REF!/4,
IF(Q501=6,0,
IF(Q501=7,(11)*#REF!))))))))))</f>
        <v>#REF!</v>
      </c>
      <c r="AV501" s="2" t="e">
        <f t="shared" si="168"/>
        <v>#REF!</v>
      </c>
      <c r="AW501" s="2">
        <f t="shared" si="169"/>
        <v>8</v>
      </c>
      <c r="AX501" s="2">
        <f t="shared" si="170"/>
        <v>4</v>
      </c>
      <c r="AY501" s="2" t="e">
        <f t="shared" si="171"/>
        <v>#REF!</v>
      </c>
      <c r="AZ501" s="2" t="s">
        <v>63</v>
      </c>
      <c r="BA501" s="2" t="e">
        <f>IF(BG501="A",0,IF(AZ501="s",14*#REF!,IF(AZ501="T",11*#REF!,"HATA")))</f>
        <v>#REF!</v>
      </c>
      <c r="BB501" s="2" t="e">
        <f t="shared" si="172"/>
        <v>#REF!</v>
      </c>
      <c r="BC501" s="2" t="e">
        <f t="shared" si="173"/>
        <v>#REF!</v>
      </c>
      <c r="BD501" s="2" t="e">
        <f>IF(BC501-#REF!=0,"DOĞRU","YANLIŞ")</f>
        <v>#REF!</v>
      </c>
      <c r="BE501" s="2" t="e">
        <f>#REF!-BC501</f>
        <v>#REF!</v>
      </c>
      <c r="BF501" s="2">
        <v>0</v>
      </c>
      <c r="BH501" s="2">
        <v>0</v>
      </c>
      <c r="BJ501" s="2">
        <v>4</v>
      </c>
      <c r="BL501" s="7" t="e">
        <f>#REF!*14</f>
        <v>#REF!</v>
      </c>
      <c r="BM501" s="9"/>
      <c r="BN501" s="8"/>
      <c r="BO501" s="13"/>
      <c r="BP501" s="13"/>
      <c r="BQ501" s="13"/>
      <c r="BR501" s="13"/>
      <c r="BS501" s="13"/>
      <c r="BT501" s="10"/>
      <c r="BU501" s="11"/>
      <c r="BV501" s="12"/>
      <c r="CC501" s="41"/>
      <c r="CD501" s="41"/>
      <c r="CE501" s="41"/>
      <c r="CF501" s="42"/>
      <c r="CG501" s="42"/>
      <c r="CH501" s="42"/>
      <c r="CI501" s="42"/>
      <c r="CJ501" s="42"/>
      <c r="CK501" s="42"/>
    </row>
    <row r="502" spans="1:89" hidden="1" x14ac:dyDescent="0.25">
      <c r="A502" s="2" t="s">
        <v>250</v>
      </c>
      <c r="B502" s="2" t="s">
        <v>251</v>
      </c>
      <c r="C502" s="2" t="s">
        <v>251</v>
      </c>
      <c r="D502" s="4" t="s">
        <v>60</v>
      </c>
      <c r="E502" s="4" t="s">
        <v>60</v>
      </c>
      <c r="F502" s="5" t="e">
        <f>IF(AZ502="S",
IF(#REF!+BH502=2012,
IF(#REF!=1,"12-13/1",
IF(#REF!=2,"12-13/2",
IF(#REF!=3,"13-14/1",
IF(#REF!=4,"13-14/2","Hata1")))),
IF(#REF!+BH502=2013,
IF(#REF!=1,"13-14/1",
IF(#REF!=2,"13-14/2",
IF(#REF!=3,"14-15/1",
IF(#REF!=4,"14-15/2","Hata2")))),
IF(#REF!+BH502=2014,
IF(#REF!=1,"14-15/1",
IF(#REF!=2,"14-15/2",
IF(#REF!=3,"15-16/1",
IF(#REF!=4,"15-16/2","Hata3")))),
IF(#REF!+BH502=2015,
IF(#REF!=1,"15-16/1",
IF(#REF!=2,"15-16/2",
IF(#REF!=3,"16-17/1",
IF(#REF!=4,"16-17/2","Hata4")))),
IF(#REF!+BH502=2016,
IF(#REF!=1,"16-17/1",
IF(#REF!=2,"16-17/2",
IF(#REF!=3,"17-18/1",
IF(#REF!=4,"17-18/2","Hata5")))),
IF(#REF!+BH502=2017,
IF(#REF!=1,"17-18/1",
IF(#REF!=2,"17-18/2",
IF(#REF!=3,"18-19/1",
IF(#REF!=4,"18-19/2","Hata6")))),
IF(#REF!+BH502=2018,
IF(#REF!=1,"18-19/1",
IF(#REF!=2,"18-19/2",
IF(#REF!=3,"19-20/1",
IF(#REF!=4,"19-20/2","Hata7")))),
IF(#REF!+BH502=2019,
IF(#REF!=1,"19-20/1",
IF(#REF!=2,"19-20/2",
IF(#REF!=3,"20-21/1",
IF(#REF!=4,"20-21/2","Hata8")))),
IF(#REF!+BH502=2020,
IF(#REF!=1,"20-21/1",
IF(#REF!=2,"20-21/2",
IF(#REF!=3,"21-22/1",
IF(#REF!=4,"21-22/2","Hata9")))),
IF(#REF!+BH502=2021,
IF(#REF!=1,"21-22/1",
IF(#REF!=2,"21-22/2",
IF(#REF!=3,"22-23/1",
IF(#REF!=4,"22-23/2","Hata10")))),
IF(#REF!+BH502=2022,
IF(#REF!=1,"22-23/1",
IF(#REF!=2,"22-23/2",
IF(#REF!=3,"23-24/1",
IF(#REF!=4,"23-24/2","Hata11")))),
IF(#REF!+BH502=2023,
IF(#REF!=1,"23-24/1",
IF(#REF!=2,"23-24/2",
IF(#REF!=3,"24-25/1",
IF(#REF!=4,"24-25/2","Hata12")))),
)))))))))))),
IF(AZ502="T",
IF(#REF!+BH502=2012,
IF(#REF!=1,"12-13/1",
IF(#REF!=2,"12-13/2",
IF(#REF!=3,"12-13/3",
IF(#REF!=4,"13-14/1",
IF(#REF!=5,"13-14/2",
IF(#REF!=6,"13-14/3","Hata1")))))),
IF(#REF!+BH502=2013,
IF(#REF!=1,"13-14/1",
IF(#REF!=2,"13-14/2",
IF(#REF!=3,"13-14/3",
IF(#REF!=4,"14-15/1",
IF(#REF!=5,"14-15/2",
IF(#REF!=6,"14-15/3","Hata2")))))),
IF(#REF!+BH502=2014,
IF(#REF!=1,"14-15/1",
IF(#REF!=2,"14-15/2",
IF(#REF!=3,"14-15/3",
IF(#REF!=4,"15-16/1",
IF(#REF!=5,"15-16/2",
IF(#REF!=6,"15-16/3","Hata3")))))),
IF(AND(#REF!+#REF!&gt;2014,#REF!+#REF!&lt;2015,BH502=1),
IF(#REF!=0.1,"14-15/0.1",
IF(#REF!=0.2,"14-15/0.2",
IF(#REF!=0.3,"14-15/0.3","Hata4"))),
IF(#REF!+BH502=2015,
IF(#REF!=1,"15-16/1",
IF(#REF!=2,"15-16/2",
IF(#REF!=3,"15-16/3",
IF(#REF!=4,"16-17/1",
IF(#REF!=5,"16-17/2",
IF(#REF!=6,"16-17/3","Hata5")))))),
IF(#REF!+BH502=2016,
IF(#REF!=1,"16-17/1",
IF(#REF!=2,"16-17/2",
IF(#REF!=3,"16-17/3",
IF(#REF!=4,"17-18/1",
IF(#REF!=5,"17-18/2",
IF(#REF!=6,"17-18/3","Hata6")))))),
IF(#REF!+BH502=2017,
IF(#REF!=1,"17-18/1",
IF(#REF!=2,"17-18/2",
IF(#REF!=3,"17-18/3",
IF(#REF!=4,"18-19/1",
IF(#REF!=5,"18-19/2",
IF(#REF!=6,"18-19/3","Hata7")))))),
IF(#REF!+BH502=2018,
IF(#REF!=1,"18-19/1",
IF(#REF!=2,"18-19/2",
IF(#REF!=3,"18-19/3",
IF(#REF!=4,"19-20/1",
IF(#REF!=5," 19-20/2",
IF(#REF!=6,"19-20/3","Hata8")))))),
IF(#REF!+BH502=2019,
IF(#REF!=1,"19-20/1",
IF(#REF!=2,"19-20/2",
IF(#REF!=3,"19-20/3",
IF(#REF!=4,"20-21/1",
IF(#REF!=5,"20-21/2",
IF(#REF!=6,"20-21/3","Hata9")))))),
IF(#REF!+BH502=2020,
IF(#REF!=1,"20-21/1",
IF(#REF!=2,"20-21/2",
IF(#REF!=3,"20-21/3",
IF(#REF!=4,"21-22/1",
IF(#REF!=5,"21-22/2",
IF(#REF!=6,"21-22/3","Hata10")))))),
IF(#REF!+BH502=2021,
IF(#REF!=1,"21-22/1",
IF(#REF!=2,"21-22/2",
IF(#REF!=3,"21-22/3",
IF(#REF!=4,"22-23/1",
IF(#REF!=5,"22-23/2",
IF(#REF!=6,"22-23/3","Hata11")))))),
IF(#REF!+BH502=2022,
IF(#REF!=1,"22-23/1",
IF(#REF!=2,"22-23/2",
IF(#REF!=3,"22-23/3",
IF(#REF!=4,"23-24/1",
IF(#REF!=5,"23-24/2",
IF(#REF!=6,"23-24/3","Hata12")))))),
IF(#REF!+BH502=2023,
IF(#REF!=1,"23-24/1",
IF(#REF!=2,"23-24/2",
IF(#REF!=3,"23-24/3",
IF(#REF!=4,"24-25/1",
IF(#REF!=5,"24-25/2",
IF(#REF!=6,"24-25/3","Hata13")))))),
))))))))))))))
)</f>
        <v>#REF!</v>
      </c>
      <c r="G502" s="4"/>
      <c r="H502" s="2" t="s">
        <v>164</v>
      </c>
      <c r="I502" s="2">
        <v>4234884</v>
      </c>
      <c r="J502" s="2" t="s">
        <v>165</v>
      </c>
      <c r="O502" s="2" t="s">
        <v>253</v>
      </c>
      <c r="P502" s="2" t="s">
        <v>253</v>
      </c>
      <c r="Q502" s="5">
        <v>0</v>
      </c>
      <c r="R502" s="2">
        <f>VLOOKUP($Q502,[1]sistem!$I$3:$L$10,2,FALSE)</f>
        <v>0</v>
      </c>
      <c r="S502" s="2">
        <f>VLOOKUP($Q502,[1]sistem!$I$3:$L$10,3,FALSE)</f>
        <v>0</v>
      </c>
      <c r="T502" s="2">
        <f>VLOOKUP($Q502,[1]sistem!$I$3:$L$10,4,FALSE)</f>
        <v>0</v>
      </c>
      <c r="U502" s="2" t="e">
        <f>VLOOKUP($AZ502,[1]sistem!$I$13:$L$14,2,FALSE)*#REF!</f>
        <v>#REF!</v>
      </c>
      <c r="V502" s="2" t="e">
        <f>VLOOKUP($AZ502,[1]sistem!$I$13:$L$14,3,FALSE)*#REF!</f>
        <v>#REF!</v>
      </c>
      <c r="W502" s="2" t="e">
        <f>VLOOKUP($AZ502,[1]sistem!$I$13:$L$14,4,FALSE)*#REF!</f>
        <v>#REF!</v>
      </c>
      <c r="X502" s="2" t="e">
        <f t="shared" si="160"/>
        <v>#REF!</v>
      </c>
      <c r="Y502" s="2" t="e">
        <f t="shared" si="161"/>
        <v>#REF!</v>
      </c>
      <c r="Z502" s="2" t="e">
        <f t="shared" si="162"/>
        <v>#REF!</v>
      </c>
      <c r="AA502" s="2" t="e">
        <f t="shared" si="163"/>
        <v>#REF!</v>
      </c>
      <c r="AB502" s="2">
        <f>VLOOKUP(AZ502,[1]sistem!$I$18:$J$19,2,FALSE)</f>
        <v>14</v>
      </c>
      <c r="AC502" s="2">
        <v>0.25</v>
      </c>
      <c r="AD502" s="2">
        <f>VLOOKUP($Q502,[1]sistem!$I$3:$M$10,5,FALSE)</f>
        <v>0</v>
      </c>
      <c r="AG502" s="2" t="e">
        <f>(#REF!+#REF!)*AB502</f>
        <v>#REF!</v>
      </c>
      <c r="AH502" s="2">
        <f>VLOOKUP($Q502,[1]sistem!$I$3:$N$10,6,FALSE)</f>
        <v>0</v>
      </c>
      <c r="AI502" s="2">
        <v>2</v>
      </c>
      <c r="AJ502" s="2">
        <f t="shared" si="164"/>
        <v>0</v>
      </c>
      <c r="AK502" s="2">
        <f>VLOOKUP($AZ502,[1]sistem!$I$18:$K$19,3,FALSE)</f>
        <v>14</v>
      </c>
      <c r="AL502" s="2" t="e">
        <f>AK502*#REF!</f>
        <v>#REF!</v>
      </c>
      <c r="AM502" s="2" t="e">
        <f t="shared" si="165"/>
        <v>#REF!</v>
      </c>
      <c r="AN502" s="2">
        <f t="shared" si="159"/>
        <v>25</v>
      </c>
      <c r="AO502" s="2" t="e">
        <f t="shared" si="166"/>
        <v>#REF!</v>
      </c>
      <c r="AP502" s="2" t="e">
        <f>ROUND(AO502-#REF!,0)</f>
        <v>#REF!</v>
      </c>
      <c r="AQ502" s="2">
        <f>IF(AZ502="s",IF(Q502=0,0,
IF(Q502=1,#REF!*4*4,
IF(Q502=2,0,
IF(Q502=3,#REF!*4*2,
IF(Q502=4,0,
IF(Q502=5,0,
IF(Q502=6,0,
IF(Q502=7,0)))))))),
IF(AZ502="t",
IF(Q502=0,0,
IF(Q502=1,#REF!*4*4*0.8,
IF(Q502=2,0,
IF(Q502=3,#REF!*4*2*0.8,
IF(Q502=4,0,
IF(Q502=5,0,
IF(Q502=6,0,
IF(Q502=7,0))))))))))</f>
        <v>0</v>
      </c>
      <c r="AR502" s="2">
        <f>IF(AZ502="s",
IF(Q502=0,0,
IF(Q502=1,0,
IF(Q502=2,#REF!*4*2,
IF(Q502=3,#REF!*4,
IF(Q502=4,#REF!*4,
IF(Q502=5,0,
IF(Q502=6,0,
IF(Q502=7,#REF!*4)))))))),
IF(AZ502="t",
IF(Q502=0,0,
IF(Q502=1,0,
IF(Q502=2,#REF!*4*2*0.8,
IF(Q502=3,#REF!*4*0.8,
IF(Q502=4,#REF!*4*0.8,
IF(Q502=5,0,
IF(Q502=6,0,
IF(Q502=7,#REF!*4))))))))))</f>
        <v>0</v>
      </c>
      <c r="AS502" s="2">
        <f>IF(AZ502="s",
IF(Q502=0,0,
IF(Q502=1,#REF!*2,
IF(Q502=2,#REF!*2,
IF(Q502=3,#REF!*2,
IF(Q502=4,#REF!*2,
IF(Q502=5,#REF!*2,
IF(Q502=6,#REF!*2,
IF(Q502=7,#REF!*2)))))))),
IF(AZ502="t",
IF(Q502=0,#REF!*2*0.8,
IF(Q502=1,#REF!*2*0.8,
IF(Q502=2,#REF!*2*0.8,
IF(Q502=3,#REF!*2*0.8,
IF(Q502=4,#REF!*2*0.8,
IF(Q502=5,#REF!*2*0.8,
IF(Q502=6,#REF!*1*0.8,
IF(Q502=7,#REF!*2))))))))))</f>
        <v>0</v>
      </c>
      <c r="AT502" s="2" t="e">
        <f t="shared" si="167"/>
        <v>#REF!</v>
      </c>
      <c r="AU502" s="2">
        <f>IF(AZ502="s",
IF(Q502=0,0,
IF(Q502=1,(14-2)*(#REF!+#REF!)/4*4,
IF(Q502=2,(14-2)*(#REF!+#REF!)/4*2,
IF(Q502=3,(14-2)*(#REF!+#REF!)/4*3,
IF(Q502=4,(14-2)*(#REF!+#REF!)/4,
IF(Q502=5,(14-2)*#REF!/4,
IF(Q502=6,0,
IF(Q502=7,(14)*#REF!)))))))),
IF(AZ502="t",
IF(Q502=0,0,
IF(Q502=1,(11-2)*(#REF!+#REF!)/4*4,
IF(Q502=2,(11-2)*(#REF!+#REF!)/4*2,
IF(Q502=3,(11-2)*(#REF!+#REF!)/4*3,
IF(Q502=4,(11-2)*(#REF!+#REF!)/4,
IF(Q502=5,(11-2)*#REF!/4,
IF(Q502=6,0,
IF(Q502=7,(11)*#REF!))))))))))</f>
        <v>0</v>
      </c>
      <c r="AV502" s="2" t="e">
        <f t="shared" si="168"/>
        <v>#REF!</v>
      </c>
      <c r="AW502" s="2">
        <f t="shared" si="169"/>
        <v>0</v>
      </c>
      <c r="AX502" s="2">
        <f t="shared" si="170"/>
        <v>0</v>
      </c>
      <c r="AY502" s="2">
        <f t="shared" si="171"/>
        <v>0</v>
      </c>
      <c r="AZ502" s="2" t="s">
        <v>63</v>
      </c>
      <c r="BA502" s="2" t="e">
        <f>IF(BG502="A",0,IF(AZ502="s",14*#REF!,IF(AZ502="T",11*#REF!,"HATA")))</f>
        <v>#REF!</v>
      </c>
      <c r="BB502" s="2" t="e">
        <f t="shared" si="172"/>
        <v>#REF!</v>
      </c>
      <c r="BC502" s="2" t="e">
        <f t="shared" si="173"/>
        <v>#REF!</v>
      </c>
      <c r="BD502" s="2" t="e">
        <f>IF(BC502-#REF!=0,"DOĞRU","YANLIŞ")</f>
        <v>#REF!</v>
      </c>
      <c r="BE502" s="2" t="e">
        <f>#REF!-BC502</f>
        <v>#REF!</v>
      </c>
      <c r="BF502" s="2">
        <v>0</v>
      </c>
      <c r="BH502" s="2">
        <v>0</v>
      </c>
      <c r="BJ502" s="2">
        <v>0</v>
      </c>
      <c r="BL502" s="7" t="e">
        <f>#REF!*14</f>
        <v>#REF!</v>
      </c>
      <c r="BM502" s="9"/>
      <c r="BN502" s="8"/>
      <c r="BO502" s="13"/>
      <c r="BP502" s="13"/>
      <c r="BQ502" s="13"/>
      <c r="BR502" s="13"/>
      <c r="BS502" s="13"/>
      <c r="BT502" s="10"/>
      <c r="BU502" s="11"/>
      <c r="BV502" s="12"/>
      <c r="CC502" s="41"/>
      <c r="CD502" s="41"/>
      <c r="CE502" s="41"/>
      <c r="CF502" s="42"/>
      <c r="CG502" s="42"/>
      <c r="CH502" s="42"/>
      <c r="CI502" s="42"/>
      <c r="CJ502" s="42"/>
      <c r="CK502" s="42"/>
    </row>
    <row r="503" spans="1:89" hidden="1" x14ac:dyDescent="0.25">
      <c r="A503" s="2" t="s">
        <v>718</v>
      </c>
      <c r="B503" s="48" t="s">
        <v>719</v>
      </c>
      <c r="C503" s="2" t="s">
        <v>719</v>
      </c>
      <c r="D503" s="4" t="s">
        <v>60</v>
      </c>
      <c r="E503" s="4" t="s">
        <v>60</v>
      </c>
      <c r="F503" s="5" t="e">
        <f>IF(AZ503="S",
IF(#REF!+BH503=2012,
IF(#REF!=1,"12-13/1",
IF(#REF!=2,"12-13/2",
IF(#REF!=3,"13-14/1",
IF(#REF!=4,"13-14/2","Hata1")))),
IF(#REF!+BH503=2013,
IF(#REF!=1,"13-14/1",
IF(#REF!=2,"13-14/2",
IF(#REF!=3,"14-15/1",
IF(#REF!=4,"14-15/2","Hata2")))),
IF(#REF!+BH503=2014,
IF(#REF!=1,"14-15/1",
IF(#REF!=2,"14-15/2",
IF(#REF!=3,"15-16/1",
IF(#REF!=4,"15-16/2","Hata3")))),
IF(#REF!+BH503=2015,
IF(#REF!=1,"15-16/1",
IF(#REF!=2,"15-16/2",
IF(#REF!=3,"16-17/1",
IF(#REF!=4,"16-17/2","Hata4")))),
IF(#REF!+BH503=2016,
IF(#REF!=1,"16-17/1",
IF(#REF!=2,"16-17/2",
IF(#REF!=3,"17-18/1",
IF(#REF!=4,"17-18/2","Hata5")))),
IF(#REF!+BH503=2017,
IF(#REF!=1,"17-18/1",
IF(#REF!=2,"17-18/2",
IF(#REF!=3,"18-19/1",
IF(#REF!=4,"18-19/2","Hata6")))),
IF(#REF!+BH503=2018,
IF(#REF!=1,"18-19/1",
IF(#REF!=2,"18-19/2",
IF(#REF!=3,"19-20/1",
IF(#REF!=4,"19-20/2","Hata7")))),
IF(#REF!+BH503=2019,
IF(#REF!=1,"19-20/1",
IF(#REF!=2,"19-20/2",
IF(#REF!=3,"20-21/1",
IF(#REF!=4,"20-21/2","Hata8")))),
IF(#REF!+BH503=2020,
IF(#REF!=1,"20-21/1",
IF(#REF!=2,"20-21/2",
IF(#REF!=3,"21-22/1",
IF(#REF!=4,"21-22/2","Hata9")))),
IF(#REF!+BH503=2021,
IF(#REF!=1,"21-22/1",
IF(#REF!=2,"21-22/2",
IF(#REF!=3,"22-23/1",
IF(#REF!=4,"22-23/2","Hata10")))),
IF(#REF!+BH503=2022,
IF(#REF!=1,"22-23/1",
IF(#REF!=2,"22-23/2",
IF(#REF!=3,"23-24/1",
IF(#REF!=4,"23-24/2","Hata11")))),
IF(#REF!+BH503=2023,
IF(#REF!=1,"23-24/1",
IF(#REF!=2,"23-24/2",
IF(#REF!=3,"24-25/1",
IF(#REF!=4,"24-25/2","Hata12")))),
)))))))))))),
IF(AZ503="T",
IF(#REF!+BH503=2012,
IF(#REF!=1,"12-13/1",
IF(#REF!=2,"12-13/2",
IF(#REF!=3,"12-13/3",
IF(#REF!=4,"13-14/1",
IF(#REF!=5,"13-14/2",
IF(#REF!=6,"13-14/3","Hata1")))))),
IF(#REF!+BH503=2013,
IF(#REF!=1,"13-14/1",
IF(#REF!=2,"13-14/2",
IF(#REF!=3,"13-14/3",
IF(#REF!=4,"14-15/1",
IF(#REF!=5,"14-15/2",
IF(#REF!=6,"14-15/3","Hata2")))))),
IF(#REF!+BH503=2014,
IF(#REF!=1,"14-15/1",
IF(#REF!=2,"14-15/2",
IF(#REF!=3,"14-15/3",
IF(#REF!=4,"15-16/1",
IF(#REF!=5,"15-16/2",
IF(#REF!=6,"15-16/3","Hata3")))))),
IF(AND(#REF!+#REF!&gt;2014,#REF!+#REF!&lt;2015,BH503=1),
IF(#REF!=0.1,"14-15/0.1",
IF(#REF!=0.2,"14-15/0.2",
IF(#REF!=0.3,"14-15/0.3","Hata4"))),
IF(#REF!+BH503=2015,
IF(#REF!=1,"15-16/1",
IF(#REF!=2,"15-16/2",
IF(#REF!=3,"15-16/3",
IF(#REF!=4,"16-17/1",
IF(#REF!=5,"16-17/2",
IF(#REF!=6,"16-17/3","Hata5")))))),
IF(#REF!+BH503=2016,
IF(#REF!=1,"16-17/1",
IF(#REF!=2,"16-17/2",
IF(#REF!=3,"16-17/3",
IF(#REF!=4,"17-18/1",
IF(#REF!=5,"17-18/2",
IF(#REF!=6,"17-18/3","Hata6")))))),
IF(#REF!+BH503=2017,
IF(#REF!=1,"17-18/1",
IF(#REF!=2,"17-18/2",
IF(#REF!=3,"17-18/3",
IF(#REF!=4,"18-19/1",
IF(#REF!=5,"18-19/2",
IF(#REF!=6,"18-19/3","Hata7")))))),
IF(#REF!+BH503=2018,
IF(#REF!=1,"18-19/1",
IF(#REF!=2,"18-19/2",
IF(#REF!=3,"18-19/3",
IF(#REF!=4,"19-20/1",
IF(#REF!=5," 19-20/2",
IF(#REF!=6,"19-20/3","Hata8")))))),
IF(#REF!+BH503=2019,
IF(#REF!=1,"19-20/1",
IF(#REF!=2,"19-20/2",
IF(#REF!=3,"19-20/3",
IF(#REF!=4,"20-21/1",
IF(#REF!=5,"20-21/2",
IF(#REF!=6,"20-21/3","Hata9")))))),
IF(#REF!+BH503=2020,
IF(#REF!=1,"20-21/1",
IF(#REF!=2,"20-21/2",
IF(#REF!=3,"20-21/3",
IF(#REF!=4,"21-22/1",
IF(#REF!=5,"21-22/2",
IF(#REF!=6,"21-22/3","Hata10")))))),
IF(#REF!+BH503=2021,
IF(#REF!=1,"21-22/1",
IF(#REF!=2,"21-22/2",
IF(#REF!=3,"21-22/3",
IF(#REF!=4,"22-23/1",
IF(#REF!=5,"22-23/2",
IF(#REF!=6,"22-23/3","Hata11")))))),
IF(#REF!+BH503=2022,
IF(#REF!=1,"22-23/1",
IF(#REF!=2,"22-23/2",
IF(#REF!=3,"22-23/3",
IF(#REF!=4,"23-24/1",
IF(#REF!=5,"23-24/2",
IF(#REF!=6,"23-24/3","Hata12")))))),
IF(#REF!+BH503=2023,
IF(#REF!=1,"23-24/1",
IF(#REF!=2,"23-24/2",
IF(#REF!=3,"23-24/3",
IF(#REF!=4,"24-25/1",
IF(#REF!=5,"24-25/2",
IF(#REF!=6,"24-25/3","Hata13")))))),
))))))))))))))
)</f>
        <v>#REF!</v>
      </c>
      <c r="G503" s="4"/>
      <c r="H503" s="2" t="s">
        <v>164</v>
      </c>
      <c r="I503" s="2">
        <v>4234884</v>
      </c>
      <c r="J503" s="2" t="s">
        <v>165</v>
      </c>
      <c r="L503" s="2">
        <v>3649</v>
      </c>
      <c r="Q503" s="5">
        <v>6</v>
      </c>
      <c r="R503" s="2">
        <f>VLOOKUP($Q503,[1]sistem!$I$3:$L$10,2,FALSE)</f>
        <v>0</v>
      </c>
      <c r="S503" s="2">
        <f>VLOOKUP($Q503,[1]sistem!$I$3:$L$10,3,FALSE)</f>
        <v>0</v>
      </c>
      <c r="T503" s="2">
        <f>VLOOKUP($Q503,[1]sistem!$I$3:$L$10,4,FALSE)</f>
        <v>1</v>
      </c>
      <c r="U503" s="2" t="e">
        <f>VLOOKUP($AZ503,[1]sistem!$I$13:$L$14,2,FALSE)*#REF!</f>
        <v>#REF!</v>
      </c>
      <c r="V503" s="2" t="e">
        <f>VLOOKUP($AZ503,[1]sistem!$I$13:$L$14,3,FALSE)*#REF!</f>
        <v>#REF!</v>
      </c>
      <c r="W503" s="2" t="e">
        <f>VLOOKUP($AZ503,[1]sistem!$I$13:$L$14,4,FALSE)*#REF!</f>
        <v>#REF!</v>
      </c>
      <c r="X503" s="2" t="e">
        <f t="shared" si="160"/>
        <v>#REF!</v>
      </c>
      <c r="Y503" s="2" t="e">
        <f t="shared" si="161"/>
        <v>#REF!</v>
      </c>
      <c r="Z503" s="2" t="e">
        <f t="shared" si="162"/>
        <v>#REF!</v>
      </c>
      <c r="AA503" s="2" t="e">
        <f t="shared" si="163"/>
        <v>#REF!</v>
      </c>
      <c r="AB503" s="2">
        <f>VLOOKUP(AZ503,[1]sistem!$I$18:$J$19,2,FALSE)</f>
        <v>14</v>
      </c>
      <c r="AC503" s="2">
        <v>0.25</v>
      </c>
      <c r="AD503" s="2">
        <f>VLOOKUP($Q503,[1]sistem!$I$3:$M$10,5,FALSE)</f>
        <v>0</v>
      </c>
      <c r="AG503" s="2" t="e">
        <f>(#REF!+#REF!)*AB503</f>
        <v>#REF!</v>
      </c>
      <c r="AH503" s="2">
        <f>VLOOKUP($Q503,[1]sistem!$I$3:$N$10,6,FALSE)</f>
        <v>1</v>
      </c>
      <c r="AI503" s="2">
        <v>2</v>
      </c>
      <c r="AJ503" s="2">
        <f t="shared" si="164"/>
        <v>2</v>
      </c>
      <c r="AK503" s="2">
        <f>VLOOKUP($AZ503,[1]sistem!$I$18:$K$19,3,FALSE)</f>
        <v>14</v>
      </c>
      <c r="AL503" s="2" t="e">
        <f>AK503*#REF!</f>
        <v>#REF!</v>
      </c>
      <c r="AM503" s="2" t="e">
        <f t="shared" si="165"/>
        <v>#REF!</v>
      </c>
      <c r="AN503" s="2">
        <f t="shared" si="159"/>
        <v>25</v>
      </c>
      <c r="AO503" s="2" t="e">
        <f t="shared" si="166"/>
        <v>#REF!</v>
      </c>
      <c r="AP503" s="2" t="e">
        <f>ROUND(AO503-#REF!,0)</f>
        <v>#REF!</v>
      </c>
      <c r="AQ503" s="2">
        <f>IF(AZ503="s",IF(Q503=0,0,
IF(Q503=1,#REF!*4*4,
IF(Q503=2,0,
IF(Q503=3,#REF!*4*2,
IF(Q503=4,0,
IF(Q503=5,0,
IF(Q503=6,0,
IF(Q503=7,0)))))))),
IF(AZ503="t",
IF(Q503=0,0,
IF(Q503=1,#REF!*4*4*0.8,
IF(Q503=2,0,
IF(Q503=3,#REF!*4*2*0.8,
IF(Q503=4,0,
IF(Q503=5,0,
IF(Q503=6,0,
IF(Q503=7,0))))))))))</f>
        <v>0</v>
      </c>
      <c r="AR503" s="2">
        <f>IF(AZ503="s",
IF(Q503=0,0,
IF(Q503=1,0,
IF(Q503=2,#REF!*4*2,
IF(Q503=3,#REF!*4,
IF(Q503=4,#REF!*4,
IF(Q503=5,0,
IF(Q503=6,0,
IF(Q503=7,#REF!*4)))))))),
IF(AZ503="t",
IF(Q503=0,0,
IF(Q503=1,0,
IF(Q503=2,#REF!*4*2*0.8,
IF(Q503=3,#REF!*4*0.8,
IF(Q503=4,#REF!*4*0.8,
IF(Q503=5,0,
IF(Q503=6,0,
IF(Q503=7,#REF!*4))))))))))</f>
        <v>0</v>
      </c>
      <c r="AS503" s="2" t="e">
        <f>IF(AZ503="s",
IF(Q503=0,0,
IF(Q503=1,#REF!*2,
IF(Q503=2,#REF!*2,
IF(Q503=3,#REF!*2,
IF(Q503=4,#REF!*2,
IF(Q503=5,#REF!*2,
IF(Q503=6,#REF!*2,
IF(Q503=7,#REF!*2)))))))),
IF(AZ503="t",
IF(Q503=0,#REF!*2*0.8,
IF(Q503=1,#REF!*2*0.8,
IF(Q503=2,#REF!*2*0.8,
IF(Q503=3,#REF!*2*0.8,
IF(Q503=4,#REF!*2*0.8,
IF(Q503=5,#REF!*2*0.8,
IF(Q503=6,#REF!*1*0.8,
IF(Q503=7,#REF!*2))))))))))</f>
        <v>#REF!</v>
      </c>
      <c r="AT503" s="2" t="e">
        <f t="shared" si="167"/>
        <v>#REF!</v>
      </c>
      <c r="AU503" s="2">
        <f>IF(AZ503="s",
IF(Q503=0,0,
IF(Q503=1,(14-2)*(#REF!+#REF!)/4*4,
IF(Q503=2,(14-2)*(#REF!+#REF!)/4*2,
IF(Q503=3,(14-2)*(#REF!+#REF!)/4*3,
IF(Q503=4,(14-2)*(#REF!+#REF!)/4,
IF(Q503=5,(14-2)*#REF!/4,
IF(Q503=6,0,
IF(Q503=7,(14)*#REF!)))))))),
IF(AZ503="t",
IF(Q503=0,0,
IF(Q503=1,(11-2)*(#REF!+#REF!)/4*4,
IF(Q503=2,(11-2)*(#REF!+#REF!)/4*2,
IF(Q503=3,(11-2)*(#REF!+#REF!)/4*3,
IF(Q503=4,(11-2)*(#REF!+#REF!)/4,
IF(Q503=5,(11-2)*#REF!/4,
IF(Q503=6,0,
IF(Q503=7,(11)*#REF!))))))))))</f>
        <v>0</v>
      </c>
      <c r="AV503" s="2" t="e">
        <f t="shared" si="168"/>
        <v>#REF!</v>
      </c>
      <c r="AW503" s="2">
        <f t="shared" si="169"/>
        <v>2</v>
      </c>
      <c r="AX503" s="2">
        <f t="shared" si="170"/>
        <v>0</v>
      </c>
      <c r="AY503" s="2" t="e">
        <f t="shared" si="171"/>
        <v>#REF!</v>
      </c>
      <c r="AZ503" s="2" t="s">
        <v>63</v>
      </c>
      <c r="BA503" s="2" t="e">
        <f>IF(BG503="A",0,IF(AZ503="s",14*#REF!,IF(AZ503="T",11*#REF!,"HATA")))</f>
        <v>#REF!</v>
      </c>
      <c r="BB503" s="2" t="e">
        <f t="shared" si="172"/>
        <v>#REF!</v>
      </c>
      <c r="BC503" s="2" t="e">
        <f t="shared" si="173"/>
        <v>#REF!</v>
      </c>
      <c r="BD503" s="2" t="e">
        <f>IF(BC503-#REF!=0,"DOĞRU","YANLIŞ")</f>
        <v>#REF!</v>
      </c>
      <c r="BE503" s="2" t="e">
        <f>#REF!-BC503</f>
        <v>#REF!</v>
      </c>
      <c r="BF503" s="2">
        <v>0</v>
      </c>
      <c r="BH503" s="2">
        <v>0</v>
      </c>
      <c r="BJ503" s="2">
        <v>6</v>
      </c>
      <c r="BL503" s="7" t="e">
        <f>#REF!*14</f>
        <v>#REF!</v>
      </c>
      <c r="BM503" s="9"/>
      <c r="BN503" s="8"/>
      <c r="BO503" s="13"/>
      <c r="BP503" s="13"/>
      <c r="BQ503" s="13"/>
      <c r="BR503" s="13"/>
      <c r="BS503" s="13"/>
      <c r="BT503" s="10"/>
      <c r="BU503" s="11"/>
      <c r="BV503" s="12"/>
      <c r="CC503" s="41"/>
      <c r="CD503" s="41"/>
      <c r="CE503" s="41"/>
      <c r="CF503" s="42"/>
      <c r="CG503" s="42"/>
      <c r="CH503" s="42"/>
      <c r="CI503" s="42"/>
      <c r="CJ503" s="42"/>
      <c r="CK503" s="42"/>
    </row>
    <row r="504" spans="1:89" hidden="1" x14ac:dyDescent="0.25">
      <c r="A504" s="2" t="s">
        <v>231</v>
      </c>
      <c r="B504" s="2" t="s">
        <v>232</v>
      </c>
      <c r="C504" s="2" t="s">
        <v>232</v>
      </c>
      <c r="D504" s="4" t="s">
        <v>60</v>
      </c>
      <c r="E504" s="4" t="s">
        <v>60</v>
      </c>
      <c r="F504" s="5" t="e">
        <f>IF(AZ504="S",
IF(#REF!+BH504=2012,
IF(#REF!=1,"12-13/1",
IF(#REF!=2,"12-13/2",
IF(#REF!=3,"13-14/1",
IF(#REF!=4,"13-14/2","Hata1")))),
IF(#REF!+BH504=2013,
IF(#REF!=1,"13-14/1",
IF(#REF!=2,"13-14/2",
IF(#REF!=3,"14-15/1",
IF(#REF!=4,"14-15/2","Hata2")))),
IF(#REF!+BH504=2014,
IF(#REF!=1,"14-15/1",
IF(#REF!=2,"14-15/2",
IF(#REF!=3,"15-16/1",
IF(#REF!=4,"15-16/2","Hata3")))),
IF(#REF!+BH504=2015,
IF(#REF!=1,"15-16/1",
IF(#REF!=2,"15-16/2",
IF(#REF!=3,"16-17/1",
IF(#REF!=4,"16-17/2","Hata4")))),
IF(#REF!+BH504=2016,
IF(#REF!=1,"16-17/1",
IF(#REF!=2,"16-17/2",
IF(#REF!=3,"17-18/1",
IF(#REF!=4,"17-18/2","Hata5")))),
IF(#REF!+BH504=2017,
IF(#REF!=1,"17-18/1",
IF(#REF!=2,"17-18/2",
IF(#REF!=3,"18-19/1",
IF(#REF!=4,"18-19/2","Hata6")))),
IF(#REF!+BH504=2018,
IF(#REF!=1,"18-19/1",
IF(#REF!=2,"18-19/2",
IF(#REF!=3,"19-20/1",
IF(#REF!=4,"19-20/2","Hata7")))),
IF(#REF!+BH504=2019,
IF(#REF!=1,"19-20/1",
IF(#REF!=2,"19-20/2",
IF(#REF!=3,"20-21/1",
IF(#REF!=4,"20-21/2","Hata8")))),
IF(#REF!+BH504=2020,
IF(#REF!=1,"20-21/1",
IF(#REF!=2,"20-21/2",
IF(#REF!=3,"21-22/1",
IF(#REF!=4,"21-22/2","Hata9")))),
IF(#REF!+BH504=2021,
IF(#REF!=1,"21-22/1",
IF(#REF!=2,"21-22/2",
IF(#REF!=3,"22-23/1",
IF(#REF!=4,"22-23/2","Hata10")))),
IF(#REF!+BH504=2022,
IF(#REF!=1,"22-23/1",
IF(#REF!=2,"22-23/2",
IF(#REF!=3,"23-24/1",
IF(#REF!=4,"23-24/2","Hata11")))),
IF(#REF!+BH504=2023,
IF(#REF!=1,"23-24/1",
IF(#REF!=2,"23-24/2",
IF(#REF!=3,"24-25/1",
IF(#REF!=4,"24-25/2","Hata12")))),
)))))))))))),
IF(AZ504="T",
IF(#REF!+BH504=2012,
IF(#REF!=1,"12-13/1",
IF(#REF!=2,"12-13/2",
IF(#REF!=3,"12-13/3",
IF(#REF!=4,"13-14/1",
IF(#REF!=5,"13-14/2",
IF(#REF!=6,"13-14/3","Hata1")))))),
IF(#REF!+BH504=2013,
IF(#REF!=1,"13-14/1",
IF(#REF!=2,"13-14/2",
IF(#REF!=3,"13-14/3",
IF(#REF!=4,"14-15/1",
IF(#REF!=5,"14-15/2",
IF(#REF!=6,"14-15/3","Hata2")))))),
IF(#REF!+BH504=2014,
IF(#REF!=1,"14-15/1",
IF(#REF!=2,"14-15/2",
IF(#REF!=3,"14-15/3",
IF(#REF!=4,"15-16/1",
IF(#REF!=5,"15-16/2",
IF(#REF!=6,"15-16/3","Hata3")))))),
IF(AND(#REF!+#REF!&gt;2014,#REF!+#REF!&lt;2015,BH504=1),
IF(#REF!=0.1,"14-15/0.1",
IF(#REF!=0.2,"14-15/0.2",
IF(#REF!=0.3,"14-15/0.3","Hata4"))),
IF(#REF!+BH504=2015,
IF(#REF!=1,"15-16/1",
IF(#REF!=2,"15-16/2",
IF(#REF!=3,"15-16/3",
IF(#REF!=4,"16-17/1",
IF(#REF!=5,"16-17/2",
IF(#REF!=6,"16-17/3","Hata5")))))),
IF(#REF!+BH504=2016,
IF(#REF!=1,"16-17/1",
IF(#REF!=2,"16-17/2",
IF(#REF!=3,"16-17/3",
IF(#REF!=4,"17-18/1",
IF(#REF!=5,"17-18/2",
IF(#REF!=6,"17-18/3","Hata6")))))),
IF(#REF!+BH504=2017,
IF(#REF!=1,"17-18/1",
IF(#REF!=2,"17-18/2",
IF(#REF!=3,"17-18/3",
IF(#REF!=4,"18-19/1",
IF(#REF!=5,"18-19/2",
IF(#REF!=6,"18-19/3","Hata7")))))),
IF(#REF!+BH504=2018,
IF(#REF!=1,"18-19/1",
IF(#REF!=2,"18-19/2",
IF(#REF!=3,"18-19/3",
IF(#REF!=4,"19-20/1",
IF(#REF!=5," 19-20/2",
IF(#REF!=6,"19-20/3","Hata8")))))),
IF(#REF!+BH504=2019,
IF(#REF!=1,"19-20/1",
IF(#REF!=2,"19-20/2",
IF(#REF!=3,"19-20/3",
IF(#REF!=4,"20-21/1",
IF(#REF!=5,"20-21/2",
IF(#REF!=6,"20-21/3","Hata9")))))),
IF(#REF!+BH504=2020,
IF(#REF!=1,"20-21/1",
IF(#REF!=2,"20-21/2",
IF(#REF!=3,"20-21/3",
IF(#REF!=4,"21-22/1",
IF(#REF!=5,"21-22/2",
IF(#REF!=6,"21-22/3","Hata10")))))),
IF(#REF!+BH504=2021,
IF(#REF!=1,"21-22/1",
IF(#REF!=2,"21-22/2",
IF(#REF!=3,"21-22/3",
IF(#REF!=4,"22-23/1",
IF(#REF!=5,"22-23/2",
IF(#REF!=6,"22-23/3","Hata11")))))),
IF(#REF!+BH504=2022,
IF(#REF!=1,"22-23/1",
IF(#REF!=2,"22-23/2",
IF(#REF!=3,"22-23/3",
IF(#REF!=4,"23-24/1",
IF(#REF!=5,"23-24/2",
IF(#REF!=6,"23-24/3","Hata12")))))),
IF(#REF!+BH504=2023,
IF(#REF!=1,"23-24/1",
IF(#REF!=2,"23-24/2",
IF(#REF!=3,"23-24/3",
IF(#REF!=4,"24-25/1",
IF(#REF!=5,"24-25/2",
IF(#REF!=6,"24-25/3","Hata13")))))),
))))))))))))))
)</f>
        <v>#REF!</v>
      </c>
      <c r="G504" s="4"/>
      <c r="H504" s="2" t="s">
        <v>164</v>
      </c>
      <c r="I504" s="2">
        <v>4234884</v>
      </c>
      <c r="J504" s="2" t="s">
        <v>165</v>
      </c>
      <c r="L504" s="2">
        <v>3652</v>
      </c>
      <c r="Q504" s="5">
        <v>6</v>
      </c>
      <c r="R504" s="2">
        <f>VLOOKUP($Q504,[1]sistem!$I$3:$L$10,2,FALSE)</f>
        <v>0</v>
      </c>
      <c r="S504" s="2">
        <f>VLOOKUP($Q504,[1]sistem!$I$3:$L$10,3,FALSE)</f>
        <v>0</v>
      </c>
      <c r="T504" s="2">
        <f>VLOOKUP($Q504,[1]sistem!$I$3:$L$10,4,FALSE)</f>
        <v>1</v>
      </c>
      <c r="U504" s="2" t="e">
        <f>VLOOKUP($AZ504,[1]sistem!$I$13:$L$14,2,FALSE)*#REF!</f>
        <v>#REF!</v>
      </c>
      <c r="V504" s="2" t="e">
        <f>VLOOKUP($AZ504,[1]sistem!$I$13:$L$14,3,FALSE)*#REF!</f>
        <v>#REF!</v>
      </c>
      <c r="W504" s="2" t="e">
        <f>VLOOKUP($AZ504,[1]sistem!$I$13:$L$14,4,FALSE)*#REF!</f>
        <v>#REF!</v>
      </c>
      <c r="X504" s="2" t="e">
        <f t="shared" si="160"/>
        <v>#REF!</v>
      </c>
      <c r="Y504" s="2" t="e">
        <f t="shared" si="161"/>
        <v>#REF!</v>
      </c>
      <c r="Z504" s="2" t="e">
        <f t="shared" si="162"/>
        <v>#REF!</v>
      </c>
      <c r="AA504" s="2" t="e">
        <f t="shared" si="163"/>
        <v>#REF!</v>
      </c>
      <c r="AB504" s="2">
        <f>VLOOKUP(AZ504,[1]sistem!$I$18:$J$19,2,FALSE)</f>
        <v>14</v>
      </c>
      <c r="AC504" s="2">
        <v>0.25</v>
      </c>
      <c r="AD504" s="2">
        <f>VLOOKUP($Q504,[1]sistem!$I$3:$M$10,5,FALSE)</f>
        <v>0</v>
      </c>
      <c r="AG504" s="2" t="e">
        <f>(#REF!+#REF!)*AB504</f>
        <v>#REF!</v>
      </c>
      <c r="AH504" s="2">
        <f>VLOOKUP($Q504,[1]sistem!$I$3:$N$10,6,FALSE)</f>
        <v>1</v>
      </c>
      <c r="AI504" s="2">
        <v>2</v>
      </c>
      <c r="AJ504" s="2">
        <f t="shared" si="164"/>
        <v>2</v>
      </c>
      <c r="AK504" s="2">
        <f>VLOOKUP($AZ504,[1]sistem!$I$18:$K$19,3,FALSE)</f>
        <v>14</v>
      </c>
      <c r="AL504" s="2" t="e">
        <f>AK504*#REF!</f>
        <v>#REF!</v>
      </c>
      <c r="AM504" s="2" t="e">
        <f t="shared" si="165"/>
        <v>#REF!</v>
      </c>
      <c r="AN504" s="2">
        <f t="shared" si="159"/>
        <v>25</v>
      </c>
      <c r="AO504" s="2" t="e">
        <f t="shared" si="166"/>
        <v>#REF!</v>
      </c>
      <c r="AP504" s="2" t="e">
        <f>ROUND(AO504-#REF!,0)</f>
        <v>#REF!</v>
      </c>
      <c r="AQ504" s="2">
        <f>IF(AZ504="s",IF(Q504=0,0,
IF(Q504=1,#REF!*4*4,
IF(Q504=2,0,
IF(Q504=3,#REF!*4*2,
IF(Q504=4,0,
IF(Q504=5,0,
IF(Q504=6,0,
IF(Q504=7,0)))))))),
IF(AZ504="t",
IF(Q504=0,0,
IF(Q504=1,#REF!*4*4*0.8,
IF(Q504=2,0,
IF(Q504=3,#REF!*4*2*0.8,
IF(Q504=4,0,
IF(Q504=5,0,
IF(Q504=6,0,
IF(Q504=7,0))))))))))</f>
        <v>0</v>
      </c>
      <c r="AR504" s="2">
        <f>IF(AZ504="s",
IF(Q504=0,0,
IF(Q504=1,0,
IF(Q504=2,#REF!*4*2,
IF(Q504=3,#REF!*4,
IF(Q504=4,#REF!*4,
IF(Q504=5,0,
IF(Q504=6,0,
IF(Q504=7,#REF!*4)))))))),
IF(AZ504="t",
IF(Q504=0,0,
IF(Q504=1,0,
IF(Q504=2,#REF!*4*2*0.8,
IF(Q504=3,#REF!*4*0.8,
IF(Q504=4,#REF!*4*0.8,
IF(Q504=5,0,
IF(Q504=6,0,
IF(Q504=7,#REF!*4))))))))))</f>
        <v>0</v>
      </c>
      <c r="AS504" s="2" t="e">
        <f>IF(AZ504="s",
IF(Q504=0,0,
IF(Q504=1,#REF!*2,
IF(Q504=2,#REF!*2,
IF(Q504=3,#REF!*2,
IF(Q504=4,#REF!*2,
IF(Q504=5,#REF!*2,
IF(Q504=6,#REF!*2,
IF(Q504=7,#REF!*2)))))))),
IF(AZ504="t",
IF(Q504=0,#REF!*2*0.8,
IF(Q504=1,#REF!*2*0.8,
IF(Q504=2,#REF!*2*0.8,
IF(Q504=3,#REF!*2*0.8,
IF(Q504=4,#REF!*2*0.8,
IF(Q504=5,#REF!*2*0.8,
IF(Q504=6,#REF!*1*0.8,
IF(Q504=7,#REF!*2))))))))))</f>
        <v>#REF!</v>
      </c>
      <c r="AT504" s="2" t="e">
        <f t="shared" si="167"/>
        <v>#REF!</v>
      </c>
      <c r="AU504" s="2">
        <f>IF(AZ504="s",
IF(Q504=0,0,
IF(Q504=1,(14-2)*(#REF!+#REF!)/4*4,
IF(Q504=2,(14-2)*(#REF!+#REF!)/4*2,
IF(Q504=3,(14-2)*(#REF!+#REF!)/4*3,
IF(Q504=4,(14-2)*(#REF!+#REF!)/4,
IF(Q504=5,(14-2)*#REF!/4,
IF(Q504=6,0,
IF(Q504=7,(14)*#REF!)))))))),
IF(AZ504="t",
IF(Q504=0,0,
IF(Q504=1,(11-2)*(#REF!+#REF!)/4*4,
IF(Q504=2,(11-2)*(#REF!+#REF!)/4*2,
IF(Q504=3,(11-2)*(#REF!+#REF!)/4*3,
IF(Q504=4,(11-2)*(#REF!+#REF!)/4,
IF(Q504=5,(11-2)*#REF!/4,
IF(Q504=6,0,
IF(Q504=7,(11)*#REF!))))))))))</f>
        <v>0</v>
      </c>
      <c r="AV504" s="2" t="e">
        <f t="shared" si="168"/>
        <v>#REF!</v>
      </c>
      <c r="AW504" s="2">
        <f t="shared" si="169"/>
        <v>2</v>
      </c>
      <c r="AX504" s="2">
        <f t="shared" si="170"/>
        <v>0</v>
      </c>
      <c r="AY504" s="2" t="e">
        <f t="shared" si="171"/>
        <v>#REF!</v>
      </c>
      <c r="AZ504" s="2" t="s">
        <v>63</v>
      </c>
      <c r="BA504" s="2" t="e">
        <f>IF(BG504="A",0,IF(AZ504="s",14*#REF!,IF(AZ504="T",11*#REF!,"HATA")))</f>
        <v>#REF!</v>
      </c>
      <c r="BB504" s="2" t="e">
        <f t="shared" si="172"/>
        <v>#REF!</v>
      </c>
      <c r="BC504" s="2" t="e">
        <f t="shared" si="173"/>
        <v>#REF!</v>
      </c>
      <c r="BD504" s="2" t="e">
        <f>IF(BC504-#REF!=0,"DOĞRU","YANLIŞ")</f>
        <v>#REF!</v>
      </c>
      <c r="BE504" s="2" t="e">
        <f>#REF!-BC504</f>
        <v>#REF!</v>
      </c>
      <c r="BF504" s="2">
        <v>0</v>
      </c>
      <c r="BH504" s="2">
        <v>0</v>
      </c>
      <c r="BJ504" s="2">
        <v>6</v>
      </c>
      <c r="BL504" s="7" t="e">
        <f>#REF!*14</f>
        <v>#REF!</v>
      </c>
      <c r="BM504" s="9"/>
      <c r="BN504" s="8"/>
      <c r="BO504" s="13"/>
      <c r="BP504" s="13"/>
      <c r="BQ504" s="13"/>
      <c r="BR504" s="13"/>
      <c r="BS504" s="13"/>
      <c r="BT504" s="10"/>
      <c r="BU504" s="11"/>
      <c r="BV504" s="12"/>
      <c r="CC504" s="41"/>
      <c r="CD504" s="41"/>
      <c r="CE504" s="41"/>
      <c r="CF504" s="42"/>
      <c r="CG504" s="42"/>
      <c r="CH504" s="42"/>
      <c r="CI504" s="42"/>
      <c r="CJ504" s="42"/>
      <c r="CK504" s="42"/>
    </row>
    <row r="505" spans="1:89" hidden="1" x14ac:dyDescent="0.25">
      <c r="A505" s="2" t="s">
        <v>104</v>
      </c>
      <c r="B505" s="2" t="s">
        <v>105</v>
      </c>
      <c r="C505" s="2" t="s">
        <v>105</v>
      </c>
      <c r="D505" s="4" t="s">
        <v>60</v>
      </c>
      <c r="E505" s="4" t="s">
        <v>60</v>
      </c>
      <c r="F505" s="5" t="e">
        <f>IF(AZ505="S",
IF(#REF!+BH505=2012,
IF(#REF!=1,"12-13/1",
IF(#REF!=2,"12-13/2",
IF(#REF!=3,"13-14/1",
IF(#REF!=4,"13-14/2","Hata1")))),
IF(#REF!+BH505=2013,
IF(#REF!=1,"13-14/1",
IF(#REF!=2,"13-14/2",
IF(#REF!=3,"14-15/1",
IF(#REF!=4,"14-15/2","Hata2")))),
IF(#REF!+BH505=2014,
IF(#REF!=1,"14-15/1",
IF(#REF!=2,"14-15/2",
IF(#REF!=3,"15-16/1",
IF(#REF!=4,"15-16/2","Hata3")))),
IF(#REF!+BH505=2015,
IF(#REF!=1,"15-16/1",
IF(#REF!=2,"15-16/2",
IF(#REF!=3,"16-17/1",
IF(#REF!=4,"16-17/2","Hata4")))),
IF(#REF!+BH505=2016,
IF(#REF!=1,"16-17/1",
IF(#REF!=2,"16-17/2",
IF(#REF!=3,"17-18/1",
IF(#REF!=4,"17-18/2","Hata5")))),
IF(#REF!+BH505=2017,
IF(#REF!=1,"17-18/1",
IF(#REF!=2,"17-18/2",
IF(#REF!=3,"18-19/1",
IF(#REF!=4,"18-19/2","Hata6")))),
IF(#REF!+BH505=2018,
IF(#REF!=1,"18-19/1",
IF(#REF!=2,"18-19/2",
IF(#REF!=3,"19-20/1",
IF(#REF!=4,"19-20/2","Hata7")))),
IF(#REF!+BH505=2019,
IF(#REF!=1,"19-20/1",
IF(#REF!=2,"19-20/2",
IF(#REF!=3,"20-21/1",
IF(#REF!=4,"20-21/2","Hata8")))),
IF(#REF!+BH505=2020,
IF(#REF!=1,"20-21/1",
IF(#REF!=2,"20-21/2",
IF(#REF!=3,"21-22/1",
IF(#REF!=4,"21-22/2","Hata9")))),
IF(#REF!+BH505=2021,
IF(#REF!=1,"21-22/1",
IF(#REF!=2,"21-22/2",
IF(#REF!=3,"22-23/1",
IF(#REF!=4,"22-23/2","Hata10")))),
IF(#REF!+BH505=2022,
IF(#REF!=1,"22-23/1",
IF(#REF!=2,"22-23/2",
IF(#REF!=3,"23-24/1",
IF(#REF!=4,"23-24/2","Hata11")))),
IF(#REF!+BH505=2023,
IF(#REF!=1,"23-24/1",
IF(#REF!=2,"23-24/2",
IF(#REF!=3,"24-25/1",
IF(#REF!=4,"24-25/2","Hata12")))),
)))))))))))),
IF(AZ505="T",
IF(#REF!+BH505=2012,
IF(#REF!=1,"12-13/1",
IF(#REF!=2,"12-13/2",
IF(#REF!=3,"12-13/3",
IF(#REF!=4,"13-14/1",
IF(#REF!=5,"13-14/2",
IF(#REF!=6,"13-14/3","Hata1")))))),
IF(#REF!+BH505=2013,
IF(#REF!=1,"13-14/1",
IF(#REF!=2,"13-14/2",
IF(#REF!=3,"13-14/3",
IF(#REF!=4,"14-15/1",
IF(#REF!=5,"14-15/2",
IF(#REF!=6,"14-15/3","Hata2")))))),
IF(#REF!+BH505=2014,
IF(#REF!=1,"14-15/1",
IF(#REF!=2,"14-15/2",
IF(#REF!=3,"14-15/3",
IF(#REF!=4,"15-16/1",
IF(#REF!=5,"15-16/2",
IF(#REF!=6,"15-16/3","Hata3")))))),
IF(AND(#REF!+#REF!&gt;2014,#REF!+#REF!&lt;2015,BH505=1),
IF(#REF!=0.1,"14-15/0.1",
IF(#REF!=0.2,"14-15/0.2",
IF(#REF!=0.3,"14-15/0.3","Hata4"))),
IF(#REF!+BH505=2015,
IF(#REF!=1,"15-16/1",
IF(#REF!=2,"15-16/2",
IF(#REF!=3,"15-16/3",
IF(#REF!=4,"16-17/1",
IF(#REF!=5,"16-17/2",
IF(#REF!=6,"16-17/3","Hata5")))))),
IF(#REF!+BH505=2016,
IF(#REF!=1,"16-17/1",
IF(#REF!=2,"16-17/2",
IF(#REF!=3,"16-17/3",
IF(#REF!=4,"17-18/1",
IF(#REF!=5,"17-18/2",
IF(#REF!=6,"17-18/3","Hata6")))))),
IF(#REF!+BH505=2017,
IF(#REF!=1,"17-18/1",
IF(#REF!=2,"17-18/2",
IF(#REF!=3,"17-18/3",
IF(#REF!=4,"18-19/1",
IF(#REF!=5,"18-19/2",
IF(#REF!=6,"18-19/3","Hata7")))))),
IF(#REF!+BH505=2018,
IF(#REF!=1,"18-19/1",
IF(#REF!=2,"18-19/2",
IF(#REF!=3,"18-19/3",
IF(#REF!=4,"19-20/1",
IF(#REF!=5," 19-20/2",
IF(#REF!=6,"19-20/3","Hata8")))))),
IF(#REF!+BH505=2019,
IF(#REF!=1,"19-20/1",
IF(#REF!=2,"19-20/2",
IF(#REF!=3,"19-20/3",
IF(#REF!=4,"20-21/1",
IF(#REF!=5,"20-21/2",
IF(#REF!=6,"20-21/3","Hata9")))))),
IF(#REF!+BH505=2020,
IF(#REF!=1,"20-21/1",
IF(#REF!=2,"20-21/2",
IF(#REF!=3,"20-21/3",
IF(#REF!=4,"21-22/1",
IF(#REF!=5,"21-22/2",
IF(#REF!=6,"21-22/3","Hata10")))))),
IF(#REF!+BH505=2021,
IF(#REF!=1,"21-22/1",
IF(#REF!=2,"21-22/2",
IF(#REF!=3,"21-22/3",
IF(#REF!=4,"22-23/1",
IF(#REF!=5,"22-23/2",
IF(#REF!=6,"22-23/3","Hata11")))))),
IF(#REF!+BH505=2022,
IF(#REF!=1,"22-23/1",
IF(#REF!=2,"22-23/2",
IF(#REF!=3,"22-23/3",
IF(#REF!=4,"23-24/1",
IF(#REF!=5,"23-24/2",
IF(#REF!=6,"23-24/3","Hata12")))))),
IF(#REF!+BH505=2023,
IF(#REF!=1,"23-24/1",
IF(#REF!=2,"23-24/2",
IF(#REF!=3,"23-24/3",
IF(#REF!=4,"24-25/1",
IF(#REF!=5,"24-25/2",
IF(#REF!=6,"24-25/3","Hata13")))))),
))))))))))))))
)</f>
        <v>#REF!</v>
      </c>
      <c r="G505" s="4"/>
      <c r="H505" s="2" t="s">
        <v>166</v>
      </c>
      <c r="I505" s="2">
        <v>238541</v>
      </c>
      <c r="J505" s="2" t="s">
        <v>107</v>
      </c>
      <c r="O505" s="2" t="s">
        <v>108</v>
      </c>
      <c r="P505" s="2" t="s">
        <v>109</v>
      </c>
      <c r="Q505" s="5">
        <v>7</v>
      </c>
      <c r="R505" s="2">
        <f>VLOOKUP($Q505,[1]sistem!$I$3:$L$10,2,FALSE)</f>
        <v>0</v>
      </c>
      <c r="S505" s="2">
        <f>VLOOKUP($Q505,[1]sistem!$I$3:$L$10,3,FALSE)</f>
        <v>1</v>
      </c>
      <c r="T505" s="2">
        <f>VLOOKUP($Q505,[1]sistem!$I$3:$L$10,4,FALSE)</f>
        <v>1</v>
      </c>
      <c r="U505" s="2" t="e">
        <f>VLOOKUP($AZ505,[1]sistem!$I$13:$L$14,2,FALSE)*#REF!</f>
        <v>#REF!</v>
      </c>
      <c r="V505" s="2" t="e">
        <f>VLOOKUP($AZ505,[1]sistem!$I$13:$L$14,3,FALSE)*#REF!</f>
        <v>#REF!</v>
      </c>
      <c r="W505" s="2" t="e">
        <f>VLOOKUP($AZ505,[1]sistem!$I$13:$L$14,4,FALSE)*#REF!</f>
        <v>#REF!</v>
      </c>
      <c r="X505" s="2" t="e">
        <f t="shared" si="160"/>
        <v>#REF!</v>
      </c>
      <c r="Y505" s="2" t="e">
        <f t="shared" si="161"/>
        <v>#REF!</v>
      </c>
      <c r="Z505" s="2" t="e">
        <f t="shared" si="162"/>
        <v>#REF!</v>
      </c>
      <c r="AA505" s="2" t="e">
        <f t="shared" si="163"/>
        <v>#REF!</v>
      </c>
      <c r="AB505" s="2">
        <f>VLOOKUP(AZ505,[1]sistem!$I$18:$J$19,2,FALSE)</f>
        <v>14</v>
      </c>
      <c r="AC505" s="2">
        <v>0.25</v>
      </c>
      <c r="AD505" s="2">
        <f>VLOOKUP($Q505,[1]sistem!$I$3:$M$10,5,FALSE)</f>
        <v>1</v>
      </c>
      <c r="AG505" s="2" t="e">
        <f>(#REF!+#REF!)*AB505</f>
        <v>#REF!</v>
      </c>
      <c r="AH505" s="2">
        <f>VLOOKUP($Q505,[1]sistem!$I$3:$N$10,6,FALSE)</f>
        <v>2</v>
      </c>
      <c r="AI505" s="2">
        <v>2</v>
      </c>
      <c r="AJ505" s="2">
        <f t="shared" si="164"/>
        <v>4</v>
      </c>
      <c r="AK505" s="2">
        <f>VLOOKUP($AZ505,[1]sistem!$I$18:$K$19,3,FALSE)</f>
        <v>14</v>
      </c>
      <c r="AL505" s="2" t="e">
        <f>AK505*#REF!</f>
        <v>#REF!</v>
      </c>
      <c r="AM505" s="2" t="e">
        <f t="shared" si="165"/>
        <v>#REF!</v>
      </c>
      <c r="AN505" s="2">
        <f t="shared" si="159"/>
        <v>25</v>
      </c>
      <c r="AO505" s="2" t="e">
        <f t="shared" si="166"/>
        <v>#REF!</v>
      </c>
      <c r="AP505" s="2" t="e">
        <f>ROUND(AO505-#REF!,0)</f>
        <v>#REF!</v>
      </c>
      <c r="AQ505" s="2">
        <f>IF(AZ505="s",IF(Q505=0,0,
IF(Q505=1,#REF!*4*4,
IF(Q505=2,0,
IF(Q505=3,#REF!*4*2,
IF(Q505=4,0,
IF(Q505=5,0,
IF(Q505=6,0,
IF(Q505=7,0)))))))),
IF(AZ505="t",
IF(Q505=0,0,
IF(Q505=1,#REF!*4*4*0.8,
IF(Q505=2,0,
IF(Q505=3,#REF!*4*2*0.8,
IF(Q505=4,0,
IF(Q505=5,0,
IF(Q505=6,0,
IF(Q505=7,0))))))))))</f>
        <v>0</v>
      </c>
      <c r="AR505" s="2" t="e">
        <f>IF(AZ505="s",
IF(Q505=0,0,
IF(Q505=1,0,
IF(Q505=2,#REF!*4*2,
IF(Q505=3,#REF!*4,
IF(Q505=4,#REF!*4,
IF(Q505=5,0,
IF(Q505=6,0,
IF(Q505=7,#REF!*4)))))))),
IF(AZ505="t",
IF(Q505=0,0,
IF(Q505=1,0,
IF(Q505=2,#REF!*4*2*0.8,
IF(Q505=3,#REF!*4*0.8,
IF(Q505=4,#REF!*4*0.8,
IF(Q505=5,0,
IF(Q505=6,0,
IF(Q505=7,#REF!*4))))))))))</f>
        <v>#REF!</v>
      </c>
      <c r="AS505" s="2" t="e">
        <f>IF(AZ505="s",
IF(Q505=0,0,
IF(Q505=1,#REF!*2,
IF(Q505=2,#REF!*2,
IF(Q505=3,#REF!*2,
IF(Q505=4,#REF!*2,
IF(Q505=5,#REF!*2,
IF(Q505=6,#REF!*2,
IF(Q505=7,#REF!*2)))))))),
IF(AZ505="t",
IF(Q505=0,#REF!*2*0.8,
IF(Q505=1,#REF!*2*0.8,
IF(Q505=2,#REF!*2*0.8,
IF(Q505=3,#REF!*2*0.8,
IF(Q505=4,#REF!*2*0.8,
IF(Q505=5,#REF!*2*0.8,
IF(Q505=6,#REF!*1*0.8,
IF(Q505=7,#REF!*2))))))))))</f>
        <v>#REF!</v>
      </c>
      <c r="AT505" s="2" t="e">
        <f t="shared" si="167"/>
        <v>#REF!</v>
      </c>
      <c r="AU505" s="2" t="e">
        <f>IF(AZ505="s",
IF(Q505=0,0,
IF(Q505=1,(14-2)*(#REF!+#REF!)/4*4,
IF(Q505=2,(14-2)*(#REF!+#REF!)/4*2,
IF(Q505=3,(14-2)*(#REF!+#REF!)/4*3,
IF(Q505=4,(14-2)*(#REF!+#REF!)/4,
IF(Q505=5,(14-2)*#REF!/4,
IF(Q505=6,0,
IF(Q505=7,(14)*#REF!)))))))),
IF(AZ505="t",
IF(Q505=0,0,
IF(Q505=1,(11-2)*(#REF!+#REF!)/4*4,
IF(Q505=2,(11-2)*(#REF!+#REF!)/4*2,
IF(Q505=3,(11-2)*(#REF!+#REF!)/4*3,
IF(Q505=4,(11-2)*(#REF!+#REF!)/4,
IF(Q505=5,(11-2)*#REF!/4,
IF(Q505=6,0,
IF(Q505=7,(11)*#REF!))))))))))</f>
        <v>#REF!</v>
      </c>
      <c r="AV505" s="2" t="e">
        <f t="shared" si="168"/>
        <v>#REF!</v>
      </c>
      <c r="AW505" s="2">
        <f t="shared" si="169"/>
        <v>8</v>
      </c>
      <c r="AX505" s="2">
        <f t="shared" si="170"/>
        <v>4</v>
      </c>
      <c r="AY505" s="2" t="e">
        <f t="shared" si="171"/>
        <v>#REF!</v>
      </c>
      <c r="AZ505" s="2" t="s">
        <v>63</v>
      </c>
      <c r="BA505" s="2">
        <f>IF(BG505="A",0,IF(AZ505="s",14*#REF!,IF(AZ505="T",11*#REF!,"HATA")))</f>
        <v>0</v>
      </c>
      <c r="BB505" s="2" t="e">
        <f t="shared" si="172"/>
        <v>#REF!</v>
      </c>
      <c r="BC505" s="2" t="e">
        <f t="shared" si="173"/>
        <v>#REF!</v>
      </c>
      <c r="BD505" s="2" t="e">
        <f>IF(BC505-#REF!=0,"DOĞRU","YANLIŞ")</f>
        <v>#REF!</v>
      </c>
      <c r="BE505" s="2" t="e">
        <f>#REF!-BC505</f>
        <v>#REF!</v>
      </c>
      <c r="BF505" s="2">
        <v>0</v>
      </c>
      <c r="BG505" s="2" t="s">
        <v>110</v>
      </c>
      <c r="BH505" s="2">
        <v>0</v>
      </c>
      <c r="BJ505" s="2">
        <v>7</v>
      </c>
      <c r="BL505" s="7" t="e">
        <f>#REF!*14</f>
        <v>#REF!</v>
      </c>
      <c r="BM505" s="9"/>
      <c r="BN505" s="8"/>
      <c r="BO505" s="13"/>
      <c r="BP505" s="13"/>
      <c r="BQ505" s="13"/>
      <c r="BR505" s="13"/>
      <c r="BS505" s="13"/>
      <c r="BT505" s="10"/>
      <c r="BU505" s="11"/>
      <c r="BV505" s="12"/>
      <c r="CC505" s="41"/>
      <c r="CD505" s="41"/>
      <c r="CE505" s="41"/>
      <c r="CF505" s="42"/>
      <c r="CG505" s="42"/>
      <c r="CH505" s="42"/>
      <c r="CI505" s="42"/>
      <c r="CJ505" s="42"/>
      <c r="CK505" s="42"/>
    </row>
    <row r="506" spans="1:89" hidden="1" x14ac:dyDescent="0.25">
      <c r="A506" s="2" t="s">
        <v>245</v>
      </c>
      <c r="B506" s="2" t="s">
        <v>246</v>
      </c>
      <c r="C506" s="2" t="s">
        <v>246</v>
      </c>
      <c r="D506" s="4" t="s">
        <v>60</v>
      </c>
      <c r="E506" s="4" t="s">
        <v>60</v>
      </c>
      <c r="F506" s="5" t="e">
        <f>IF(AZ506="S",
IF(#REF!+BH506=2012,
IF(#REF!=1,"12-13/1",
IF(#REF!=2,"12-13/2",
IF(#REF!=3,"13-14/1",
IF(#REF!=4,"13-14/2","Hata1")))),
IF(#REF!+BH506=2013,
IF(#REF!=1,"13-14/1",
IF(#REF!=2,"13-14/2",
IF(#REF!=3,"14-15/1",
IF(#REF!=4,"14-15/2","Hata2")))),
IF(#REF!+BH506=2014,
IF(#REF!=1,"14-15/1",
IF(#REF!=2,"14-15/2",
IF(#REF!=3,"15-16/1",
IF(#REF!=4,"15-16/2","Hata3")))),
IF(#REF!+BH506=2015,
IF(#REF!=1,"15-16/1",
IF(#REF!=2,"15-16/2",
IF(#REF!=3,"16-17/1",
IF(#REF!=4,"16-17/2","Hata4")))),
IF(#REF!+BH506=2016,
IF(#REF!=1,"16-17/1",
IF(#REF!=2,"16-17/2",
IF(#REF!=3,"17-18/1",
IF(#REF!=4,"17-18/2","Hata5")))),
IF(#REF!+BH506=2017,
IF(#REF!=1,"17-18/1",
IF(#REF!=2,"17-18/2",
IF(#REF!=3,"18-19/1",
IF(#REF!=4,"18-19/2","Hata6")))),
IF(#REF!+BH506=2018,
IF(#REF!=1,"18-19/1",
IF(#REF!=2,"18-19/2",
IF(#REF!=3,"19-20/1",
IF(#REF!=4,"19-20/2","Hata7")))),
IF(#REF!+BH506=2019,
IF(#REF!=1,"19-20/1",
IF(#REF!=2,"19-20/2",
IF(#REF!=3,"20-21/1",
IF(#REF!=4,"20-21/2","Hata8")))),
IF(#REF!+BH506=2020,
IF(#REF!=1,"20-21/1",
IF(#REF!=2,"20-21/2",
IF(#REF!=3,"21-22/1",
IF(#REF!=4,"21-22/2","Hata9")))),
IF(#REF!+BH506=2021,
IF(#REF!=1,"21-22/1",
IF(#REF!=2,"21-22/2",
IF(#REF!=3,"22-23/1",
IF(#REF!=4,"22-23/2","Hata10")))),
IF(#REF!+BH506=2022,
IF(#REF!=1,"22-23/1",
IF(#REF!=2,"22-23/2",
IF(#REF!=3,"23-24/1",
IF(#REF!=4,"23-24/2","Hata11")))),
IF(#REF!+BH506=2023,
IF(#REF!=1,"23-24/1",
IF(#REF!=2,"23-24/2",
IF(#REF!=3,"24-25/1",
IF(#REF!=4,"24-25/2","Hata12")))),
)))))))))))),
IF(AZ506="T",
IF(#REF!+BH506=2012,
IF(#REF!=1,"12-13/1",
IF(#REF!=2,"12-13/2",
IF(#REF!=3,"12-13/3",
IF(#REF!=4,"13-14/1",
IF(#REF!=5,"13-14/2",
IF(#REF!=6,"13-14/3","Hata1")))))),
IF(#REF!+BH506=2013,
IF(#REF!=1,"13-14/1",
IF(#REF!=2,"13-14/2",
IF(#REF!=3,"13-14/3",
IF(#REF!=4,"14-15/1",
IF(#REF!=5,"14-15/2",
IF(#REF!=6,"14-15/3","Hata2")))))),
IF(#REF!+BH506=2014,
IF(#REF!=1,"14-15/1",
IF(#REF!=2,"14-15/2",
IF(#REF!=3,"14-15/3",
IF(#REF!=4,"15-16/1",
IF(#REF!=5,"15-16/2",
IF(#REF!=6,"15-16/3","Hata3")))))),
IF(AND(#REF!+#REF!&gt;2014,#REF!+#REF!&lt;2015,BH506=1),
IF(#REF!=0.1,"14-15/0.1",
IF(#REF!=0.2,"14-15/0.2",
IF(#REF!=0.3,"14-15/0.3","Hata4"))),
IF(#REF!+BH506=2015,
IF(#REF!=1,"15-16/1",
IF(#REF!=2,"15-16/2",
IF(#REF!=3,"15-16/3",
IF(#REF!=4,"16-17/1",
IF(#REF!=5,"16-17/2",
IF(#REF!=6,"16-17/3","Hata5")))))),
IF(#REF!+BH506=2016,
IF(#REF!=1,"16-17/1",
IF(#REF!=2,"16-17/2",
IF(#REF!=3,"16-17/3",
IF(#REF!=4,"17-18/1",
IF(#REF!=5,"17-18/2",
IF(#REF!=6,"17-18/3","Hata6")))))),
IF(#REF!+BH506=2017,
IF(#REF!=1,"17-18/1",
IF(#REF!=2,"17-18/2",
IF(#REF!=3,"17-18/3",
IF(#REF!=4,"18-19/1",
IF(#REF!=5,"18-19/2",
IF(#REF!=6,"18-19/3","Hata7")))))),
IF(#REF!+BH506=2018,
IF(#REF!=1,"18-19/1",
IF(#REF!=2,"18-19/2",
IF(#REF!=3,"18-19/3",
IF(#REF!=4,"19-20/1",
IF(#REF!=5," 19-20/2",
IF(#REF!=6,"19-20/3","Hata8")))))),
IF(#REF!+BH506=2019,
IF(#REF!=1,"19-20/1",
IF(#REF!=2,"19-20/2",
IF(#REF!=3,"19-20/3",
IF(#REF!=4,"20-21/1",
IF(#REF!=5,"20-21/2",
IF(#REF!=6,"20-21/3","Hata9")))))),
IF(#REF!+BH506=2020,
IF(#REF!=1,"20-21/1",
IF(#REF!=2,"20-21/2",
IF(#REF!=3,"20-21/3",
IF(#REF!=4,"21-22/1",
IF(#REF!=5,"21-22/2",
IF(#REF!=6,"21-22/3","Hata10")))))),
IF(#REF!+BH506=2021,
IF(#REF!=1,"21-22/1",
IF(#REF!=2,"21-22/2",
IF(#REF!=3,"21-22/3",
IF(#REF!=4,"22-23/1",
IF(#REF!=5,"22-23/2",
IF(#REF!=6,"22-23/3","Hata11")))))),
IF(#REF!+BH506=2022,
IF(#REF!=1,"22-23/1",
IF(#REF!=2,"22-23/2",
IF(#REF!=3,"22-23/3",
IF(#REF!=4,"23-24/1",
IF(#REF!=5,"23-24/2",
IF(#REF!=6,"23-24/3","Hata12")))))),
IF(#REF!+BH506=2023,
IF(#REF!=1,"23-24/1",
IF(#REF!=2,"23-24/2",
IF(#REF!=3,"23-24/3",
IF(#REF!=4,"24-25/1",
IF(#REF!=5,"24-25/2",
IF(#REF!=6,"24-25/3","Hata13")))))),
))))))))))))))
)</f>
        <v>#REF!</v>
      </c>
      <c r="G506" s="4"/>
      <c r="H506" s="2" t="s">
        <v>166</v>
      </c>
      <c r="I506" s="2">
        <v>238541</v>
      </c>
      <c r="J506" s="2" t="s">
        <v>107</v>
      </c>
      <c r="L506" s="2">
        <v>4358</v>
      </c>
      <c r="Q506" s="5">
        <v>0</v>
      </c>
      <c r="R506" s="2">
        <f>VLOOKUP($Q506,[1]sistem!$I$3:$L$10,2,FALSE)</f>
        <v>0</v>
      </c>
      <c r="S506" s="2">
        <f>VLOOKUP($Q506,[1]sistem!$I$3:$L$10,3,FALSE)</f>
        <v>0</v>
      </c>
      <c r="T506" s="2">
        <f>VLOOKUP($Q506,[1]sistem!$I$3:$L$10,4,FALSE)</f>
        <v>0</v>
      </c>
      <c r="U506" s="2" t="e">
        <f>VLOOKUP($AZ506,[1]sistem!$I$13:$L$14,2,FALSE)*#REF!</f>
        <v>#REF!</v>
      </c>
      <c r="V506" s="2" t="e">
        <f>VLOOKUP($AZ506,[1]sistem!$I$13:$L$14,3,FALSE)*#REF!</f>
        <v>#REF!</v>
      </c>
      <c r="W506" s="2" t="e">
        <f>VLOOKUP($AZ506,[1]sistem!$I$13:$L$14,4,FALSE)*#REF!</f>
        <v>#REF!</v>
      </c>
      <c r="X506" s="2" t="e">
        <f t="shared" si="160"/>
        <v>#REF!</v>
      </c>
      <c r="Y506" s="2" t="e">
        <f t="shared" si="161"/>
        <v>#REF!</v>
      </c>
      <c r="Z506" s="2" t="e">
        <f t="shared" si="162"/>
        <v>#REF!</v>
      </c>
      <c r="AA506" s="2" t="e">
        <f t="shared" si="163"/>
        <v>#REF!</v>
      </c>
      <c r="AB506" s="2">
        <f>VLOOKUP(AZ506,[1]sistem!$I$18:$J$19,2,FALSE)</f>
        <v>11</v>
      </c>
      <c r="AC506" s="2">
        <v>0.25</v>
      </c>
      <c r="AD506" s="2">
        <f>VLOOKUP($Q506,[1]sistem!$I$3:$M$10,5,FALSE)</f>
        <v>0</v>
      </c>
      <c r="AG506" s="2" t="e">
        <f>(#REF!+#REF!)*AB506</f>
        <v>#REF!</v>
      </c>
      <c r="AH506" s="2">
        <f>VLOOKUP($Q506,[1]sistem!$I$3:$N$10,6,FALSE)</f>
        <v>0</v>
      </c>
      <c r="AI506" s="2">
        <v>2</v>
      </c>
      <c r="AJ506" s="2">
        <f t="shared" si="164"/>
        <v>0</v>
      </c>
      <c r="AK506" s="2">
        <f>VLOOKUP($AZ506,[1]sistem!$I$18:$K$19,3,FALSE)</f>
        <v>11</v>
      </c>
      <c r="AL506" s="2" t="e">
        <f>AK506*#REF!</f>
        <v>#REF!</v>
      </c>
      <c r="AM506" s="2" t="e">
        <f t="shared" si="165"/>
        <v>#REF!</v>
      </c>
      <c r="AN506" s="2">
        <f t="shared" si="159"/>
        <v>25</v>
      </c>
      <c r="AO506" s="2" t="e">
        <f t="shared" si="166"/>
        <v>#REF!</v>
      </c>
      <c r="AP506" s="2" t="e">
        <f>ROUND(AO506-#REF!,0)</f>
        <v>#REF!</v>
      </c>
      <c r="AQ506" s="2">
        <f>IF(AZ506="s",IF(Q506=0,0,
IF(Q506=1,#REF!*4*4,
IF(Q506=2,0,
IF(Q506=3,#REF!*4*2,
IF(Q506=4,0,
IF(Q506=5,0,
IF(Q506=6,0,
IF(Q506=7,0)))))))),
IF(AZ506="t",
IF(Q506=0,0,
IF(Q506=1,#REF!*4*4*0.8,
IF(Q506=2,0,
IF(Q506=3,#REF!*4*2*0.8,
IF(Q506=4,0,
IF(Q506=5,0,
IF(Q506=6,0,
IF(Q506=7,0))))))))))</f>
        <v>0</v>
      </c>
      <c r="AR506" s="2">
        <f>IF(AZ506="s",
IF(Q506=0,0,
IF(Q506=1,0,
IF(Q506=2,#REF!*4*2,
IF(Q506=3,#REF!*4,
IF(Q506=4,#REF!*4,
IF(Q506=5,0,
IF(Q506=6,0,
IF(Q506=7,#REF!*4)))))))),
IF(AZ506="t",
IF(Q506=0,0,
IF(Q506=1,0,
IF(Q506=2,#REF!*4*2*0.8,
IF(Q506=3,#REF!*4*0.8,
IF(Q506=4,#REF!*4*0.8,
IF(Q506=5,0,
IF(Q506=6,0,
IF(Q506=7,#REF!*4))))))))))</f>
        <v>0</v>
      </c>
      <c r="AS506" s="2" t="e">
        <f>IF(AZ506="s",
IF(Q506=0,0,
IF(Q506=1,#REF!*2,
IF(Q506=2,#REF!*2,
IF(Q506=3,#REF!*2,
IF(Q506=4,#REF!*2,
IF(Q506=5,#REF!*2,
IF(Q506=6,#REF!*2,
IF(Q506=7,#REF!*2)))))))),
IF(AZ506="t",
IF(Q506=0,#REF!*2*0.8,
IF(Q506=1,#REF!*2*0.8,
IF(Q506=2,#REF!*2*0.8,
IF(Q506=3,#REF!*2*0.8,
IF(Q506=4,#REF!*2*0.8,
IF(Q506=5,#REF!*2*0.8,
IF(Q506=6,#REF!*1*0.8,
IF(Q506=7,#REF!*2))))))))))</f>
        <v>#REF!</v>
      </c>
      <c r="AT506" s="2" t="e">
        <f t="shared" si="167"/>
        <v>#REF!</v>
      </c>
      <c r="AU506" s="2">
        <f>IF(AZ506="s",
IF(Q506=0,0,
IF(Q506=1,(14-2)*(#REF!+#REF!)/4*4,
IF(Q506=2,(14-2)*(#REF!+#REF!)/4*2,
IF(Q506=3,(14-2)*(#REF!+#REF!)/4*3,
IF(Q506=4,(14-2)*(#REF!+#REF!)/4,
IF(Q506=5,(14-2)*#REF!/4,
IF(Q506=6,0,
IF(Q506=7,(14)*#REF!)))))))),
IF(AZ506="t",
IF(Q506=0,0,
IF(Q506=1,(11-2)*(#REF!+#REF!)/4*4,
IF(Q506=2,(11-2)*(#REF!+#REF!)/4*2,
IF(Q506=3,(11-2)*(#REF!+#REF!)/4*3,
IF(Q506=4,(11-2)*(#REF!+#REF!)/4,
IF(Q506=5,(11-2)*#REF!/4,
IF(Q506=6,0,
IF(Q506=7,(11)*#REF!))))))))))</f>
        <v>0</v>
      </c>
      <c r="AV506" s="2" t="e">
        <f t="shared" si="168"/>
        <v>#REF!</v>
      </c>
      <c r="AW506" s="2">
        <f t="shared" si="169"/>
        <v>0</v>
      </c>
      <c r="AX506" s="2">
        <f t="shared" si="170"/>
        <v>0</v>
      </c>
      <c r="AY506" s="2" t="e">
        <f t="shared" si="171"/>
        <v>#REF!</v>
      </c>
      <c r="AZ506" s="2" t="s">
        <v>81</v>
      </c>
      <c r="BA506" s="2" t="e">
        <f>IF(BG506="A",0,IF(AZ506="s",14*#REF!,IF(AZ506="T",11*#REF!,"HATA")))</f>
        <v>#REF!</v>
      </c>
      <c r="BB506" s="2" t="e">
        <f t="shared" si="172"/>
        <v>#REF!</v>
      </c>
      <c r="BC506" s="2" t="e">
        <f t="shared" si="173"/>
        <v>#REF!</v>
      </c>
      <c r="BD506" s="2" t="e">
        <f>IF(BC506-#REF!=0,"DOĞRU","YANLIŞ")</f>
        <v>#REF!</v>
      </c>
      <c r="BE506" s="2" t="e">
        <f>#REF!-BC506</f>
        <v>#REF!</v>
      </c>
      <c r="BF506" s="2">
        <v>0</v>
      </c>
      <c r="BH506" s="2">
        <v>0</v>
      </c>
      <c r="BJ506" s="2">
        <v>0</v>
      </c>
      <c r="BL506" s="7" t="e">
        <f>#REF!*14</f>
        <v>#REF!</v>
      </c>
      <c r="BM506" s="9"/>
      <c r="BN506" s="8"/>
      <c r="BO506" s="13"/>
      <c r="BP506" s="13"/>
      <c r="BQ506" s="13"/>
      <c r="BR506" s="13"/>
      <c r="BS506" s="13"/>
      <c r="BT506" s="10"/>
      <c r="BU506" s="11"/>
      <c r="BV506" s="12"/>
      <c r="CC506" s="41"/>
      <c r="CD506" s="41"/>
      <c r="CE506" s="41"/>
      <c r="CF506" s="42"/>
      <c r="CG506" s="42"/>
      <c r="CH506" s="42"/>
      <c r="CI506" s="42"/>
      <c r="CJ506" s="42"/>
      <c r="CK506" s="42"/>
    </row>
    <row r="507" spans="1:89" hidden="1" x14ac:dyDescent="0.25">
      <c r="A507" s="54" t="s">
        <v>228</v>
      </c>
      <c r="B507" s="54" t="s">
        <v>229</v>
      </c>
      <c r="C507" s="2" t="s">
        <v>229</v>
      </c>
      <c r="D507" s="4" t="s">
        <v>60</v>
      </c>
      <c r="E507" s="4" t="s">
        <v>60</v>
      </c>
      <c r="F507" s="5" t="e">
        <f>IF(AZ507="S",
IF(#REF!+BH507=2012,
IF(#REF!=1,"12-13/1",
IF(#REF!=2,"12-13/2",
IF(#REF!=3,"13-14/1",
IF(#REF!=4,"13-14/2","Hata1")))),
IF(#REF!+BH507=2013,
IF(#REF!=1,"13-14/1",
IF(#REF!=2,"13-14/2",
IF(#REF!=3,"14-15/1",
IF(#REF!=4,"14-15/2","Hata2")))),
IF(#REF!+BH507=2014,
IF(#REF!=1,"14-15/1",
IF(#REF!=2,"14-15/2",
IF(#REF!=3,"15-16/1",
IF(#REF!=4,"15-16/2","Hata3")))),
IF(#REF!+BH507=2015,
IF(#REF!=1,"15-16/1",
IF(#REF!=2,"15-16/2",
IF(#REF!=3,"16-17/1",
IF(#REF!=4,"16-17/2","Hata4")))),
IF(#REF!+BH507=2016,
IF(#REF!=1,"16-17/1",
IF(#REF!=2,"16-17/2",
IF(#REF!=3,"17-18/1",
IF(#REF!=4,"17-18/2","Hata5")))),
IF(#REF!+BH507=2017,
IF(#REF!=1,"17-18/1",
IF(#REF!=2,"17-18/2",
IF(#REF!=3,"18-19/1",
IF(#REF!=4,"18-19/2","Hata6")))),
IF(#REF!+BH507=2018,
IF(#REF!=1,"18-19/1",
IF(#REF!=2,"18-19/2",
IF(#REF!=3,"19-20/1",
IF(#REF!=4,"19-20/2","Hata7")))),
IF(#REF!+BH507=2019,
IF(#REF!=1,"19-20/1",
IF(#REF!=2,"19-20/2",
IF(#REF!=3,"20-21/1",
IF(#REF!=4,"20-21/2","Hata8")))),
IF(#REF!+BH507=2020,
IF(#REF!=1,"20-21/1",
IF(#REF!=2,"20-21/2",
IF(#REF!=3,"21-22/1",
IF(#REF!=4,"21-22/2","Hata9")))),
IF(#REF!+BH507=2021,
IF(#REF!=1,"21-22/1",
IF(#REF!=2,"21-22/2",
IF(#REF!=3,"22-23/1",
IF(#REF!=4,"22-23/2","Hata10")))),
IF(#REF!+BH507=2022,
IF(#REF!=1,"22-23/1",
IF(#REF!=2,"22-23/2",
IF(#REF!=3,"23-24/1",
IF(#REF!=4,"23-24/2","Hata11")))),
IF(#REF!+BH507=2023,
IF(#REF!=1,"23-24/1",
IF(#REF!=2,"23-24/2",
IF(#REF!=3,"24-25/1",
IF(#REF!=4,"24-25/2","Hata12")))),
)))))))))))),
IF(AZ507="T",
IF(#REF!+BH507=2012,
IF(#REF!=1,"12-13/1",
IF(#REF!=2,"12-13/2",
IF(#REF!=3,"12-13/3",
IF(#REF!=4,"13-14/1",
IF(#REF!=5,"13-14/2",
IF(#REF!=6,"13-14/3","Hata1")))))),
IF(#REF!+BH507=2013,
IF(#REF!=1,"13-14/1",
IF(#REF!=2,"13-14/2",
IF(#REF!=3,"13-14/3",
IF(#REF!=4,"14-15/1",
IF(#REF!=5,"14-15/2",
IF(#REF!=6,"14-15/3","Hata2")))))),
IF(#REF!+BH507=2014,
IF(#REF!=1,"14-15/1",
IF(#REF!=2,"14-15/2",
IF(#REF!=3,"14-15/3",
IF(#REF!=4,"15-16/1",
IF(#REF!=5,"15-16/2",
IF(#REF!=6,"15-16/3","Hata3")))))),
IF(AND(#REF!+#REF!&gt;2014,#REF!+#REF!&lt;2015,BH507=1),
IF(#REF!=0.1,"14-15/0.1",
IF(#REF!=0.2,"14-15/0.2",
IF(#REF!=0.3,"14-15/0.3","Hata4"))),
IF(#REF!+BH507=2015,
IF(#REF!=1,"15-16/1",
IF(#REF!=2,"15-16/2",
IF(#REF!=3,"15-16/3",
IF(#REF!=4,"16-17/1",
IF(#REF!=5,"16-17/2",
IF(#REF!=6,"16-17/3","Hata5")))))),
IF(#REF!+BH507=2016,
IF(#REF!=1,"16-17/1",
IF(#REF!=2,"16-17/2",
IF(#REF!=3,"16-17/3",
IF(#REF!=4,"17-18/1",
IF(#REF!=5,"17-18/2",
IF(#REF!=6,"17-18/3","Hata6")))))),
IF(#REF!+BH507=2017,
IF(#REF!=1,"17-18/1",
IF(#REF!=2,"17-18/2",
IF(#REF!=3,"17-18/3",
IF(#REF!=4,"18-19/1",
IF(#REF!=5,"18-19/2",
IF(#REF!=6,"18-19/3","Hata7")))))),
IF(#REF!+BH507=2018,
IF(#REF!=1,"18-19/1",
IF(#REF!=2,"18-19/2",
IF(#REF!=3,"18-19/3",
IF(#REF!=4,"19-20/1",
IF(#REF!=5," 19-20/2",
IF(#REF!=6,"19-20/3","Hata8")))))),
IF(#REF!+BH507=2019,
IF(#REF!=1,"19-20/1",
IF(#REF!=2,"19-20/2",
IF(#REF!=3,"19-20/3",
IF(#REF!=4,"20-21/1",
IF(#REF!=5,"20-21/2",
IF(#REF!=6,"20-21/3","Hata9")))))),
IF(#REF!+BH507=2020,
IF(#REF!=1,"20-21/1",
IF(#REF!=2,"20-21/2",
IF(#REF!=3,"20-21/3",
IF(#REF!=4,"21-22/1",
IF(#REF!=5,"21-22/2",
IF(#REF!=6,"21-22/3","Hata10")))))),
IF(#REF!+BH507=2021,
IF(#REF!=1,"21-22/1",
IF(#REF!=2,"21-22/2",
IF(#REF!=3,"21-22/3",
IF(#REF!=4,"22-23/1",
IF(#REF!=5,"22-23/2",
IF(#REF!=6,"22-23/3","Hata11")))))),
IF(#REF!+BH507=2022,
IF(#REF!=1,"22-23/1",
IF(#REF!=2,"22-23/2",
IF(#REF!=3,"22-23/3",
IF(#REF!=4,"23-24/1",
IF(#REF!=5,"23-24/2",
IF(#REF!=6,"23-24/3","Hata12")))))),
IF(#REF!+BH507=2023,
IF(#REF!=1,"23-24/1",
IF(#REF!=2,"23-24/2",
IF(#REF!=3,"23-24/3",
IF(#REF!=4,"24-25/1",
IF(#REF!=5,"24-25/2",
IF(#REF!=6,"24-25/3","Hata13")))))),
))))))))))))))
)</f>
        <v>#REF!</v>
      </c>
      <c r="G507" s="4"/>
      <c r="H507" s="54" t="s">
        <v>166</v>
      </c>
      <c r="I507" s="2">
        <v>238541</v>
      </c>
      <c r="J507" s="2" t="s">
        <v>107</v>
      </c>
      <c r="O507" s="2" t="s">
        <v>230</v>
      </c>
      <c r="P507" s="2" t="s">
        <v>230</v>
      </c>
      <c r="Q507" s="55">
        <v>4</v>
      </c>
      <c r="R507" s="2">
        <f>VLOOKUP($Q507,[1]sistem!$I$3:$L$10,2,FALSE)</f>
        <v>0</v>
      </c>
      <c r="S507" s="2">
        <f>VLOOKUP($Q507,[1]sistem!$I$3:$L$10,3,FALSE)</f>
        <v>1</v>
      </c>
      <c r="T507" s="2">
        <f>VLOOKUP($Q507,[1]sistem!$I$3:$L$10,4,FALSE)</f>
        <v>1</v>
      </c>
      <c r="U507" s="2" t="e">
        <f>VLOOKUP($AZ507,[1]sistem!$I$13:$L$14,2,FALSE)*#REF!</f>
        <v>#REF!</v>
      </c>
      <c r="V507" s="2" t="e">
        <f>VLOOKUP($AZ507,[1]sistem!$I$13:$L$14,3,FALSE)*#REF!</f>
        <v>#REF!</v>
      </c>
      <c r="W507" s="2" t="e">
        <f>VLOOKUP($AZ507,[1]sistem!$I$13:$L$14,4,FALSE)*#REF!</f>
        <v>#REF!</v>
      </c>
      <c r="X507" s="2" t="e">
        <f t="shared" si="160"/>
        <v>#REF!</v>
      </c>
      <c r="Y507" s="2" t="e">
        <f t="shared" si="161"/>
        <v>#REF!</v>
      </c>
      <c r="Z507" s="2" t="e">
        <f t="shared" si="162"/>
        <v>#REF!</v>
      </c>
      <c r="AA507" s="2" t="e">
        <f t="shared" si="163"/>
        <v>#REF!</v>
      </c>
      <c r="AB507" s="2">
        <f>VLOOKUP(AZ507,[1]sistem!$I$18:$J$19,2,FALSE)</f>
        <v>14</v>
      </c>
      <c r="AC507" s="2">
        <v>0.25</v>
      </c>
      <c r="AD507" s="2">
        <f>VLOOKUP($Q507,[1]sistem!$I$3:$M$10,5,FALSE)</f>
        <v>1</v>
      </c>
      <c r="AE507" s="2">
        <v>4</v>
      </c>
      <c r="AG507" s="2">
        <f>AE507*AK507</f>
        <v>56</v>
      </c>
      <c r="AH507" s="2">
        <f>VLOOKUP($Q507,[1]sistem!$I$3:$N$10,6,FALSE)</f>
        <v>2</v>
      </c>
      <c r="AI507" s="2">
        <v>2</v>
      </c>
      <c r="AJ507" s="2">
        <f t="shared" si="164"/>
        <v>4</v>
      </c>
      <c r="AK507" s="2">
        <f>VLOOKUP($AZ507,[1]sistem!$I$18:$K$19,3,FALSE)</f>
        <v>14</v>
      </c>
      <c r="AL507" s="2" t="e">
        <f>AK507*#REF!</f>
        <v>#REF!</v>
      </c>
      <c r="AM507" s="2" t="e">
        <f t="shared" si="165"/>
        <v>#REF!</v>
      </c>
      <c r="AN507" s="2">
        <f t="shared" si="159"/>
        <v>25</v>
      </c>
      <c r="AO507" s="2" t="e">
        <f t="shared" si="166"/>
        <v>#REF!</v>
      </c>
      <c r="AP507" s="2" t="e">
        <f>ROUND(AO507-#REF!,0)</f>
        <v>#REF!</v>
      </c>
      <c r="AQ507" s="2">
        <f>IF(AZ507="s",IF(Q507=0,0,
IF(Q507=1,#REF!*4*4,
IF(Q507=2,0,
IF(Q507=3,#REF!*4*2,
IF(Q507=4,0,
IF(Q507=5,0,
IF(Q507=6,0,
IF(Q507=7,0)))))))),
IF(AZ507="t",
IF(Q507=0,0,
IF(Q507=1,#REF!*4*4*0.8,
IF(Q507=2,0,
IF(Q507=3,#REF!*4*2*0.8,
IF(Q507=4,0,
IF(Q507=5,0,
IF(Q507=6,0,
IF(Q507=7,0))))))))))</f>
        <v>0</v>
      </c>
      <c r="AR507" s="2" t="e">
        <f>IF(AZ507="s",
IF(Q507=0,0,
IF(Q507=1,0,
IF(Q507=2,#REF!*4*2,
IF(Q507=3,#REF!*4,
IF(Q507=4,#REF!*4,
IF(Q507=5,0,
IF(Q507=6,0,
IF(Q507=7,#REF!*4)))))))),
IF(AZ507="t",
IF(Q507=0,0,
IF(Q507=1,0,
IF(Q507=2,#REF!*4*2*0.8,
IF(Q507=3,#REF!*4*0.8,
IF(Q507=4,#REF!*4*0.8,
IF(Q507=5,0,
IF(Q507=6,0,
IF(Q507=7,#REF!*4))))))))))</f>
        <v>#REF!</v>
      </c>
      <c r="AS507" s="2" t="e">
        <f>IF(AZ507="s",
IF(Q507=0,0,
IF(Q507=1,#REF!*2,
IF(Q507=2,#REF!*2,
IF(Q507=3,#REF!*2,
IF(Q507=4,#REF!*2,
IF(Q507=5,#REF!*2,
IF(Q507=6,#REF!*2,
IF(Q507=7,#REF!*2)))))))),
IF(AZ507="t",
IF(Q507=0,#REF!*2*0.8,
IF(Q507=1,#REF!*2*0.8,
IF(Q507=2,#REF!*2*0.8,
IF(Q507=3,#REF!*2*0.8,
IF(Q507=4,#REF!*2*0.8,
IF(Q507=5,#REF!*2*0.8,
IF(Q507=6,#REF!*1*0.8,
IF(Q507=7,#REF!*2))))))))))</f>
        <v>#REF!</v>
      </c>
      <c r="AT507" s="2" t="e">
        <f t="shared" si="167"/>
        <v>#REF!</v>
      </c>
      <c r="AU507" s="2" t="e">
        <f>IF(AZ507="s",
IF(Q507=0,0,
IF(Q507=1,(14-2)*(#REF!+#REF!)/4*4,
IF(Q507=2,(14-2)*(#REF!+#REF!)/4*2,
IF(Q507=3,(14-2)*(#REF!+#REF!)/4*3,
IF(Q507=4,(14-2)*(#REF!+#REF!)/4,
IF(Q507=5,(14-2)*#REF!/4,
IF(Q507=6,0,
IF(Q507=7,(14)*#REF!)))))))),
IF(AZ507="t",
IF(Q507=0,0,
IF(Q507=1,(11-2)*(#REF!+#REF!)/4*4,
IF(Q507=2,(11-2)*(#REF!+#REF!)/4*2,
IF(Q507=3,(11-2)*(#REF!+#REF!)/4*3,
IF(Q507=4,(11-2)*(#REF!+#REF!)/4,
IF(Q507=5,(11-2)*#REF!/4,
IF(Q507=6,0,
IF(Q507=7,(11)*#REF!))))))))))</f>
        <v>#REF!</v>
      </c>
      <c r="AV507" s="2" t="e">
        <f t="shared" si="168"/>
        <v>#REF!</v>
      </c>
      <c r="AW507" s="2">
        <f t="shared" si="169"/>
        <v>8</v>
      </c>
      <c r="AX507" s="2">
        <f t="shared" si="170"/>
        <v>4</v>
      </c>
      <c r="AY507" s="2" t="e">
        <f t="shared" si="171"/>
        <v>#REF!</v>
      </c>
      <c r="AZ507" s="2" t="s">
        <v>63</v>
      </c>
      <c r="BA507" s="2" t="e">
        <f>IF(BG507="A",0,IF(AZ507="s",14*#REF!,IF(AZ507="T",11*#REF!,"HATA")))</f>
        <v>#REF!</v>
      </c>
      <c r="BB507" s="2" t="e">
        <f t="shared" si="172"/>
        <v>#REF!</v>
      </c>
      <c r="BC507" s="2" t="e">
        <f t="shared" si="173"/>
        <v>#REF!</v>
      </c>
      <c r="BD507" s="2" t="e">
        <f>IF(BC507-#REF!=0,"DOĞRU","YANLIŞ")</f>
        <v>#REF!</v>
      </c>
      <c r="BE507" s="2" t="e">
        <f>#REF!-BC507</f>
        <v>#REF!</v>
      </c>
      <c r="BF507" s="2">
        <v>0</v>
      </c>
      <c r="BH507" s="2">
        <v>0</v>
      </c>
      <c r="BJ507" s="2">
        <v>4</v>
      </c>
      <c r="BL507" s="7" t="e">
        <f>#REF!*14</f>
        <v>#REF!</v>
      </c>
      <c r="BM507" s="9"/>
      <c r="BN507" s="8"/>
      <c r="BO507" s="13"/>
      <c r="BP507" s="13"/>
      <c r="BQ507" s="13"/>
      <c r="BR507" s="13"/>
      <c r="BS507" s="13"/>
      <c r="BT507" s="10"/>
      <c r="BU507" s="11"/>
      <c r="BV507" s="12"/>
      <c r="CC507" s="51"/>
      <c r="CD507" s="51"/>
      <c r="CE507" s="51"/>
      <c r="CF507" s="52"/>
      <c r="CG507" s="52"/>
      <c r="CH507" s="52"/>
      <c r="CI507" s="52"/>
      <c r="CJ507" s="42"/>
      <c r="CK507" s="42"/>
    </row>
    <row r="508" spans="1:89" hidden="1" x14ac:dyDescent="0.25">
      <c r="A508" s="2" t="s">
        <v>335</v>
      </c>
      <c r="B508" s="2" t="s">
        <v>336</v>
      </c>
      <c r="C508" s="2" t="s">
        <v>336</v>
      </c>
      <c r="D508" s="4" t="s">
        <v>60</v>
      </c>
      <c r="E508" s="4" t="s">
        <v>60</v>
      </c>
      <c r="F508" s="5" t="e">
        <f>IF(AZ508="S",
IF(#REF!+BH508=2012,
IF(#REF!=1,"12-13/1",
IF(#REF!=2,"12-13/2",
IF(#REF!=3,"13-14/1",
IF(#REF!=4,"13-14/2","Hata1")))),
IF(#REF!+BH508=2013,
IF(#REF!=1,"13-14/1",
IF(#REF!=2,"13-14/2",
IF(#REF!=3,"14-15/1",
IF(#REF!=4,"14-15/2","Hata2")))),
IF(#REF!+BH508=2014,
IF(#REF!=1,"14-15/1",
IF(#REF!=2,"14-15/2",
IF(#REF!=3,"15-16/1",
IF(#REF!=4,"15-16/2","Hata3")))),
IF(#REF!+BH508=2015,
IF(#REF!=1,"15-16/1",
IF(#REF!=2,"15-16/2",
IF(#REF!=3,"16-17/1",
IF(#REF!=4,"16-17/2","Hata4")))),
IF(#REF!+BH508=2016,
IF(#REF!=1,"16-17/1",
IF(#REF!=2,"16-17/2",
IF(#REF!=3,"17-18/1",
IF(#REF!=4,"17-18/2","Hata5")))),
IF(#REF!+BH508=2017,
IF(#REF!=1,"17-18/1",
IF(#REF!=2,"17-18/2",
IF(#REF!=3,"18-19/1",
IF(#REF!=4,"18-19/2","Hata6")))),
IF(#REF!+BH508=2018,
IF(#REF!=1,"18-19/1",
IF(#REF!=2,"18-19/2",
IF(#REF!=3,"19-20/1",
IF(#REF!=4,"19-20/2","Hata7")))),
IF(#REF!+BH508=2019,
IF(#REF!=1,"19-20/1",
IF(#REF!=2,"19-20/2",
IF(#REF!=3,"20-21/1",
IF(#REF!=4,"20-21/2","Hata8")))),
IF(#REF!+BH508=2020,
IF(#REF!=1,"20-21/1",
IF(#REF!=2,"20-21/2",
IF(#REF!=3,"21-22/1",
IF(#REF!=4,"21-22/2","Hata9")))),
IF(#REF!+BH508=2021,
IF(#REF!=1,"21-22/1",
IF(#REF!=2,"21-22/2",
IF(#REF!=3,"22-23/1",
IF(#REF!=4,"22-23/2","Hata10")))),
IF(#REF!+BH508=2022,
IF(#REF!=1,"22-23/1",
IF(#REF!=2,"22-23/2",
IF(#REF!=3,"23-24/1",
IF(#REF!=4,"23-24/2","Hata11")))),
IF(#REF!+BH508=2023,
IF(#REF!=1,"23-24/1",
IF(#REF!=2,"23-24/2",
IF(#REF!=3,"24-25/1",
IF(#REF!=4,"24-25/2","Hata12")))),
)))))))))))),
IF(AZ508="T",
IF(#REF!+BH508=2012,
IF(#REF!=1,"12-13/1",
IF(#REF!=2,"12-13/2",
IF(#REF!=3,"12-13/3",
IF(#REF!=4,"13-14/1",
IF(#REF!=5,"13-14/2",
IF(#REF!=6,"13-14/3","Hata1")))))),
IF(#REF!+BH508=2013,
IF(#REF!=1,"13-14/1",
IF(#REF!=2,"13-14/2",
IF(#REF!=3,"13-14/3",
IF(#REF!=4,"14-15/1",
IF(#REF!=5,"14-15/2",
IF(#REF!=6,"14-15/3","Hata2")))))),
IF(#REF!+BH508=2014,
IF(#REF!=1,"14-15/1",
IF(#REF!=2,"14-15/2",
IF(#REF!=3,"14-15/3",
IF(#REF!=4,"15-16/1",
IF(#REF!=5,"15-16/2",
IF(#REF!=6,"15-16/3","Hata3")))))),
IF(AND(#REF!+#REF!&gt;2014,#REF!+#REF!&lt;2015,BH508=1),
IF(#REF!=0.1,"14-15/0.1",
IF(#REF!=0.2,"14-15/0.2",
IF(#REF!=0.3,"14-15/0.3","Hata4"))),
IF(#REF!+BH508=2015,
IF(#REF!=1,"15-16/1",
IF(#REF!=2,"15-16/2",
IF(#REF!=3,"15-16/3",
IF(#REF!=4,"16-17/1",
IF(#REF!=5,"16-17/2",
IF(#REF!=6,"16-17/3","Hata5")))))),
IF(#REF!+BH508=2016,
IF(#REF!=1,"16-17/1",
IF(#REF!=2,"16-17/2",
IF(#REF!=3,"16-17/3",
IF(#REF!=4,"17-18/1",
IF(#REF!=5,"17-18/2",
IF(#REF!=6,"17-18/3","Hata6")))))),
IF(#REF!+BH508=2017,
IF(#REF!=1,"17-18/1",
IF(#REF!=2,"17-18/2",
IF(#REF!=3,"17-18/3",
IF(#REF!=4,"18-19/1",
IF(#REF!=5,"18-19/2",
IF(#REF!=6,"18-19/3","Hata7")))))),
IF(#REF!+BH508=2018,
IF(#REF!=1,"18-19/1",
IF(#REF!=2,"18-19/2",
IF(#REF!=3,"18-19/3",
IF(#REF!=4,"19-20/1",
IF(#REF!=5," 19-20/2",
IF(#REF!=6,"19-20/3","Hata8")))))),
IF(#REF!+BH508=2019,
IF(#REF!=1,"19-20/1",
IF(#REF!=2,"19-20/2",
IF(#REF!=3,"19-20/3",
IF(#REF!=4,"20-21/1",
IF(#REF!=5,"20-21/2",
IF(#REF!=6,"20-21/3","Hata9")))))),
IF(#REF!+BH508=2020,
IF(#REF!=1,"20-21/1",
IF(#REF!=2,"20-21/2",
IF(#REF!=3,"20-21/3",
IF(#REF!=4,"21-22/1",
IF(#REF!=5,"21-22/2",
IF(#REF!=6,"21-22/3","Hata10")))))),
IF(#REF!+BH508=2021,
IF(#REF!=1,"21-22/1",
IF(#REF!=2,"21-22/2",
IF(#REF!=3,"21-22/3",
IF(#REF!=4,"22-23/1",
IF(#REF!=5,"22-23/2",
IF(#REF!=6,"22-23/3","Hata11")))))),
IF(#REF!+BH508=2022,
IF(#REF!=1,"22-23/1",
IF(#REF!=2,"22-23/2",
IF(#REF!=3,"22-23/3",
IF(#REF!=4,"23-24/1",
IF(#REF!=5,"23-24/2",
IF(#REF!=6,"23-24/3","Hata12")))))),
IF(#REF!+BH508=2023,
IF(#REF!=1,"23-24/1",
IF(#REF!=2,"23-24/2",
IF(#REF!=3,"23-24/3",
IF(#REF!=4,"24-25/1",
IF(#REF!=5,"24-25/2",
IF(#REF!=6,"24-25/3","Hata13")))))),
))))))))))))))
)</f>
        <v>#REF!</v>
      </c>
      <c r="G508" s="4"/>
      <c r="H508" s="2" t="s">
        <v>166</v>
      </c>
      <c r="I508" s="2">
        <v>238541</v>
      </c>
      <c r="J508" s="2" t="s">
        <v>107</v>
      </c>
      <c r="Q508" s="5">
        <v>2</v>
      </c>
      <c r="R508" s="2">
        <f>VLOOKUP($Q508,[1]sistem!$I$3:$L$10,2,FALSE)</f>
        <v>0</v>
      </c>
      <c r="S508" s="2">
        <f>VLOOKUP($Q508,[1]sistem!$I$3:$L$10,3,FALSE)</f>
        <v>2</v>
      </c>
      <c r="T508" s="2">
        <f>VLOOKUP($Q508,[1]sistem!$I$3:$L$10,4,FALSE)</f>
        <v>1</v>
      </c>
      <c r="U508" s="2" t="e">
        <f>VLOOKUP($AZ508,[1]sistem!$I$13:$L$14,2,FALSE)*#REF!</f>
        <v>#REF!</v>
      </c>
      <c r="V508" s="2" t="e">
        <f>VLOOKUP($AZ508,[1]sistem!$I$13:$L$14,3,FALSE)*#REF!</f>
        <v>#REF!</v>
      </c>
      <c r="W508" s="2" t="e">
        <f>VLOOKUP($AZ508,[1]sistem!$I$13:$L$14,4,FALSE)*#REF!</f>
        <v>#REF!</v>
      </c>
      <c r="X508" s="2" t="e">
        <f t="shared" si="160"/>
        <v>#REF!</v>
      </c>
      <c r="Y508" s="2" t="e">
        <f t="shared" si="161"/>
        <v>#REF!</v>
      </c>
      <c r="Z508" s="2" t="e">
        <f t="shared" si="162"/>
        <v>#REF!</v>
      </c>
      <c r="AA508" s="2" t="e">
        <f t="shared" si="163"/>
        <v>#REF!</v>
      </c>
      <c r="AB508" s="2">
        <f>VLOOKUP(AZ508,[1]sistem!$I$18:$J$19,2,FALSE)</f>
        <v>14</v>
      </c>
      <c r="AC508" s="2">
        <v>0.25</v>
      </c>
      <c r="AD508" s="2">
        <f>VLOOKUP($Q508,[1]sistem!$I$3:$M$10,5,FALSE)</f>
        <v>2</v>
      </c>
      <c r="AE508" s="2">
        <v>5</v>
      </c>
      <c r="AG508" s="2">
        <f>AE508*AK508</f>
        <v>70</v>
      </c>
      <c r="AH508" s="2">
        <f>VLOOKUP($Q508,[1]sistem!$I$3:$N$10,6,FALSE)</f>
        <v>3</v>
      </c>
      <c r="AI508" s="2">
        <v>2</v>
      </c>
      <c r="AJ508" s="2">
        <f t="shared" si="164"/>
        <v>6</v>
      </c>
      <c r="AK508" s="2">
        <f>VLOOKUP($AZ508,[1]sistem!$I$18:$K$19,3,FALSE)</f>
        <v>14</v>
      </c>
      <c r="AL508" s="2" t="e">
        <f>AK508*#REF!</f>
        <v>#REF!</v>
      </c>
      <c r="AM508" s="2" t="e">
        <f t="shared" si="165"/>
        <v>#REF!</v>
      </c>
      <c r="AN508" s="2">
        <f t="shared" si="159"/>
        <v>25</v>
      </c>
      <c r="AO508" s="2" t="e">
        <f t="shared" si="166"/>
        <v>#REF!</v>
      </c>
      <c r="AP508" s="2" t="e">
        <f>ROUND(AO508-#REF!,0)</f>
        <v>#REF!</v>
      </c>
      <c r="AQ508" s="2">
        <f>IF(AZ508="s",IF(Q508=0,0,
IF(Q508=1,#REF!*4*4,
IF(Q508=2,0,
IF(Q508=3,#REF!*4*2,
IF(Q508=4,0,
IF(Q508=5,0,
IF(Q508=6,0,
IF(Q508=7,0)))))))),
IF(AZ508="t",
IF(Q508=0,0,
IF(Q508=1,#REF!*4*4*0.8,
IF(Q508=2,0,
IF(Q508=3,#REF!*4*2*0.8,
IF(Q508=4,0,
IF(Q508=5,0,
IF(Q508=6,0,
IF(Q508=7,0))))))))))</f>
        <v>0</v>
      </c>
      <c r="AR508" s="2" t="e">
        <f>IF(AZ508="s",
IF(Q508=0,0,
IF(Q508=1,0,
IF(Q508=2,#REF!*4*2,
IF(Q508=3,#REF!*4,
IF(Q508=4,#REF!*4,
IF(Q508=5,0,
IF(Q508=6,0,
IF(Q508=7,#REF!*4)))))))),
IF(AZ508="t",
IF(Q508=0,0,
IF(Q508=1,0,
IF(Q508=2,#REF!*4*2*0.8,
IF(Q508=3,#REF!*4*0.8,
IF(Q508=4,#REF!*4*0.8,
IF(Q508=5,0,
IF(Q508=6,0,
IF(Q508=7,#REF!*4))))))))))</f>
        <v>#REF!</v>
      </c>
      <c r="AS508" s="2" t="e">
        <f>IF(AZ508="s",
IF(Q508=0,0,
IF(Q508=1,#REF!*2,
IF(Q508=2,#REF!*2,
IF(Q508=3,#REF!*2,
IF(Q508=4,#REF!*2,
IF(Q508=5,#REF!*2,
IF(Q508=6,#REF!*2,
IF(Q508=7,#REF!*2)))))))),
IF(AZ508="t",
IF(Q508=0,#REF!*2*0.8,
IF(Q508=1,#REF!*2*0.8,
IF(Q508=2,#REF!*2*0.8,
IF(Q508=3,#REF!*2*0.8,
IF(Q508=4,#REF!*2*0.8,
IF(Q508=5,#REF!*2*0.8,
IF(Q508=6,#REF!*1*0.8,
IF(Q508=7,#REF!*2))))))))))</f>
        <v>#REF!</v>
      </c>
      <c r="AT508" s="2" t="e">
        <f t="shared" si="167"/>
        <v>#REF!</v>
      </c>
      <c r="AU508" s="2" t="e">
        <f>IF(AZ508="s",
IF(Q508=0,0,
IF(Q508=1,(14-2)*(#REF!+#REF!)/4*4,
IF(Q508=2,(14-2)*(#REF!+#REF!)/4*2,
IF(Q508=3,(14-2)*(#REF!+#REF!)/4*3,
IF(Q508=4,(14-2)*(#REF!+#REF!)/4,
IF(Q508=5,(14-2)*#REF!/4,
IF(Q508=6,0,
IF(Q508=7,(14)*#REF!)))))))),
IF(AZ508="t",
IF(Q508=0,0,
IF(Q508=1,(11-2)*(#REF!+#REF!)/4*4,
IF(Q508=2,(11-2)*(#REF!+#REF!)/4*2,
IF(Q508=3,(11-2)*(#REF!+#REF!)/4*3,
IF(Q508=4,(11-2)*(#REF!+#REF!)/4,
IF(Q508=5,(11-2)*#REF!/4,
IF(Q508=6,0,
IF(Q508=7,(11)*#REF!))))))))))</f>
        <v>#REF!</v>
      </c>
      <c r="AV508" s="2" t="e">
        <f t="shared" si="168"/>
        <v>#REF!</v>
      </c>
      <c r="AW508" s="2">
        <f t="shared" si="169"/>
        <v>12</v>
      </c>
      <c r="AX508" s="2">
        <f t="shared" si="170"/>
        <v>6</v>
      </c>
      <c r="AY508" s="2" t="e">
        <f t="shared" si="171"/>
        <v>#REF!</v>
      </c>
      <c r="AZ508" s="2" t="s">
        <v>63</v>
      </c>
      <c r="BA508" s="2" t="e">
        <f>IF(BG508="A",0,IF(AZ508="s",14*#REF!,IF(AZ508="T",11*#REF!,"HATA")))</f>
        <v>#REF!</v>
      </c>
      <c r="BB508" s="2" t="e">
        <f t="shared" si="172"/>
        <v>#REF!</v>
      </c>
      <c r="BC508" s="2" t="e">
        <f t="shared" si="173"/>
        <v>#REF!</v>
      </c>
      <c r="BD508" s="2" t="e">
        <f>IF(BC508-#REF!=0,"DOĞRU","YANLIŞ")</f>
        <v>#REF!</v>
      </c>
      <c r="BE508" s="2" t="e">
        <f>#REF!-BC508</f>
        <v>#REF!</v>
      </c>
      <c r="BF508" s="2">
        <v>0</v>
      </c>
      <c r="BH508" s="2">
        <v>0</v>
      </c>
      <c r="BJ508" s="2">
        <v>2</v>
      </c>
      <c r="BL508" s="7" t="e">
        <f>#REF!*14</f>
        <v>#REF!</v>
      </c>
      <c r="BM508" s="9"/>
      <c r="BN508" s="8"/>
      <c r="BO508" s="13"/>
      <c r="BP508" s="13"/>
      <c r="BQ508" s="13"/>
      <c r="BR508" s="13"/>
      <c r="BS508" s="13"/>
      <c r="BT508" s="10"/>
      <c r="BU508" s="11"/>
      <c r="BV508" s="12"/>
      <c r="CC508" s="41"/>
      <c r="CD508" s="41"/>
      <c r="CE508" s="41"/>
      <c r="CF508" s="42"/>
      <c r="CG508" s="42"/>
      <c r="CH508" s="42"/>
      <c r="CI508" s="42"/>
      <c r="CJ508" s="42"/>
      <c r="CK508" s="42"/>
    </row>
    <row r="509" spans="1:89" hidden="1" x14ac:dyDescent="0.25">
      <c r="A509" s="2" t="s">
        <v>224</v>
      </c>
      <c r="B509" s="2" t="s">
        <v>225</v>
      </c>
      <c r="C509" s="2" t="s">
        <v>225</v>
      </c>
      <c r="D509" s="4" t="s">
        <v>60</v>
      </c>
      <c r="E509" s="4" t="s">
        <v>60</v>
      </c>
      <c r="F509" s="5" t="e">
        <f>IF(AZ509="S",
IF(#REF!+BH509=2012,
IF(#REF!=1,"12-13/1",
IF(#REF!=2,"12-13/2",
IF(#REF!=3,"13-14/1",
IF(#REF!=4,"13-14/2","Hata1")))),
IF(#REF!+BH509=2013,
IF(#REF!=1,"13-14/1",
IF(#REF!=2,"13-14/2",
IF(#REF!=3,"14-15/1",
IF(#REF!=4,"14-15/2","Hata2")))),
IF(#REF!+BH509=2014,
IF(#REF!=1,"14-15/1",
IF(#REF!=2,"14-15/2",
IF(#REF!=3,"15-16/1",
IF(#REF!=4,"15-16/2","Hata3")))),
IF(#REF!+BH509=2015,
IF(#REF!=1,"15-16/1",
IF(#REF!=2,"15-16/2",
IF(#REF!=3,"16-17/1",
IF(#REF!=4,"16-17/2","Hata4")))),
IF(#REF!+BH509=2016,
IF(#REF!=1,"16-17/1",
IF(#REF!=2,"16-17/2",
IF(#REF!=3,"17-18/1",
IF(#REF!=4,"17-18/2","Hata5")))),
IF(#REF!+BH509=2017,
IF(#REF!=1,"17-18/1",
IF(#REF!=2,"17-18/2",
IF(#REF!=3,"18-19/1",
IF(#REF!=4,"18-19/2","Hata6")))),
IF(#REF!+BH509=2018,
IF(#REF!=1,"18-19/1",
IF(#REF!=2,"18-19/2",
IF(#REF!=3,"19-20/1",
IF(#REF!=4,"19-20/2","Hata7")))),
IF(#REF!+BH509=2019,
IF(#REF!=1,"19-20/1",
IF(#REF!=2,"19-20/2",
IF(#REF!=3,"20-21/1",
IF(#REF!=4,"20-21/2","Hata8")))),
IF(#REF!+BH509=2020,
IF(#REF!=1,"20-21/1",
IF(#REF!=2,"20-21/2",
IF(#REF!=3,"21-22/1",
IF(#REF!=4,"21-22/2","Hata9")))),
IF(#REF!+BH509=2021,
IF(#REF!=1,"21-22/1",
IF(#REF!=2,"21-22/2",
IF(#REF!=3,"22-23/1",
IF(#REF!=4,"22-23/2","Hata10")))),
IF(#REF!+BH509=2022,
IF(#REF!=1,"22-23/1",
IF(#REF!=2,"22-23/2",
IF(#REF!=3,"23-24/1",
IF(#REF!=4,"23-24/2","Hata11")))),
IF(#REF!+BH509=2023,
IF(#REF!=1,"23-24/1",
IF(#REF!=2,"23-24/2",
IF(#REF!=3,"24-25/1",
IF(#REF!=4,"24-25/2","Hata12")))),
)))))))))))),
IF(AZ509="T",
IF(#REF!+BH509=2012,
IF(#REF!=1,"12-13/1",
IF(#REF!=2,"12-13/2",
IF(#REF!=3,"12-13/3",
IF(#REF!=4,"13-14/1",
IF(#REF!=5,"13-14/2",
IF(#REF!=6,"13-14/3","Hata1")))))),
IF(#REF!+BH509=2013,
IF(#REF!=1,"13-14/1",
IF(#REF!=2,"13-14/2",
IF(#REF!=3,"13-14/3",
IF(#REF!=4,"14-15/1",
IF(#REF!=5,"14-15/2",
IF(#REF!=6,"14-15/3","Hata2")))))),
IF(#REF!+BH509=2014,
IF(#REF!=1,"14-15/1",
IF(#REF!=2,"14-15/2",
IF(#REF!=3,"14-15/3",
IF(#REF!=4,"15-16/1",
IF(#REF!=5,"15-16/2",
IF(#REF!=6,"15-16/3","Hata3")))))),
IF(AND(#REF!+#REF!&gt;2014,#REF!+#REF!&lt;2015,BH509=1),
IF(#REF!=0.1,"14-15/0.1",
IF(#REF!=0.2,"14-15/0.2",
IF(#REF!=0.3,"14-15/0.3","Hata4"))),
IF(#REF!+BH509=2015,
IF(#REF!=1,"15-16/1",
IF(#REF!=2,"15-16/2",
IF(#REF!=3,"15-16/3",
IF(#REF!=4,"16-17/1",
IF(#REF!=5,"16-17/2",
IF(#REF!=6,"16-17/3","Hata5")))))),
IF(#REF!+BH509=2016,
IF(#REF!=1,"16-17/1",
IF(#REF!=2,"16-17/2",
IF(#REF!=3,"16-17/3",
IF(#REF!=4,"17-18/1",
IF(#REF!=5,"17-18/2",
IF(#REF!=6,"17-18/3","Hata6")))))),
IF(#REF!+BH509=2017,
IF(#REF!=1,"17-18/1",
IF(#REF!=2,"17-18/2",
IF(#REF!=3,"17-18/3",
IF(#REF!=4,"18-19/1",
IF(#REF!=5,"18-19/2",
IF(#REF!=6,"18-19/3","Hata7")))))),
IF(#REF!+BH509=2018,
IF(#REF!=1,"18-19/1",
IF(#REF!=2,"18-19/2",
IF(#REF!=3,"18-19/3",
IF(#REF!=4,"19-20/1",
IF(#REF!=5," 19-20/2",
IF(#REF!=6,"19-20/3","Hata8")))))),
IF(#REF!+BH509=2019,
IF(#REF!=1,"19-20/1",
IF(#REF!=2,"19-20/2",
IF(#REF!=3,"19-20/3",
IF(#REF!=4,"20-21/1",
IF(#REF!=5,"20-21/2",
IF(#REF!=6,"20-21/3","Hata9")))))),
IF(#REF!+BH509=2020,
IF(#REF!=1,"20-21/1",
IF(#REF!=2,"20-21/2",
IF(#REF!=3,"20-21/3",
IF(#REF!=4,"21-22/1",
IF(#REF!=5,"21-22/2",
IF(#REF!=6,"21-22/3","Hata10")))))),
IF(#REF!+BH509=2021,
IF(#REF!=1,"21-22/1",
IF(#REF!=2,"21-22/2",
IF(#REF!=3,"21-22/3",
IF(#REF!=4,"22-23/1",
IF(#REF!=5,"22-23/2",
IF(#REF!=6,"22-23/3","Hata11")))))),
IF(#REF!+BH509=2022,
IF(#REF!=1,"22-23/1",
IF(#REF!=2,"22-23/2",
IF(#REF!=3,"22-23/3",
IF(#REF!=4,"23-24/1",
IF(#REF!=5,"23-24/2",
IF(#REF!=6,"23-24/3","Hata12")))))),
IF(#REF!+BH509=2023,
IF(#REF!=1,"23-24/1",
IF(#REF!=2,"23-24/2",
IF(#REF!=3,"23-24/3",
IF(#REF!=4,"24-25/1",
IF(#REF!=5,"24-25/2",
IF(#REF!=6,"24-25/3","Hata13")))))),
))))))))))))))
)</f>
        <v>#REF!</v>
      </c>
      <c r="G509" s="4"/>
      <c r="H509" s="2" t="s">
        <v>166</v>
      </c>
      <c r="I509" s="2">
        <v>238541</v>
      </c>
      <c r="J509" s="2" t="s">
        <v>107</v>
      </c>
      <c r="Q509" s="5">
        <v>4</v>
      </c>
      <c r="R509" s="2">
        <f>VLOOKUP($Q509,[1]sistem!$I$3:$L$10,2,FALSE)</f>
        <v>0</v>
      </c>
      <c r="S509" s="2">
        <f>VLOOKUP($Q509,[1]sistem!$I$3:$L$10,3,FALSE)</f>
        <v>1</v>
      </c>
      <c r="T509" s="2">
        <f>VLOOKUP($Q509,[1]sistem!$I$3:$L$10,4,FALSE)</f>
        <v>1</v>
      </c>
      <c r="U509" s="2" t="e">
        <f>VLOOKUP($AZ509,[1]sistem!$I$13:$L$14,2,FALSE)*#REF!</f>
        <v>#REF!</v>
      </c>
      <c r="V509" s="2" t="e">
        <f>VLOOKUP($AZ509,[1]sistem!$I$13:$L$14,3,FALSE)*#REF!</f>
        <v>#REF!</v>
      </c>
      <c r="W509" s="2" t="e">
        <f>VLOOKUP($AZ509,[1]sistem!$I$13:$L$14,4,FALSE)*#REF!</f>
        <v>#REF!</v>
      </c>
      <c r="X509" s="2" t="e">
        <f t="shared" si="160"/>
        <v>#REF!</v>
      </c>
      <c r="Y509" s="2" t="e">
        <f t="shared" si="161"/>
        <v>#REF!</v>
      </c>
      <c r="Z509" s="2" t="e">
        <f t="shared" si="162"/>
        <v>#REF!</v>
      </c>
      <c r="AA509" s="2" t="e">
        <f t="shared" si="163"/>
        <v>#REF!</v>
      </c>
      <c r="AB509" s="2">
        <f>VLOOKUP(AZ509,[1]sistem!$I$18:$J$19,2,FALSE)</f>
        <v>14</v>
      </c>
      <c r="AC509" s="2">
        <v>0.25</v>
      </c>
      <c r="AD509" s="2">
        <f>VLOOKUP($Q509,[1]sistem!$I$3:$M$10,5,FALSE)</f>
        <v>1</v>
      </c>
      <c r="AE509" s="2">
        <v>4</v>
      </c>
      <c r="AG509" s="2">
        <f>AE509*AK509</f>
        <v>56</v>
      </c>
      <c r="AH509" s="2">
        <f>VLOOKUP($Q509,[1]sistem!$I$3:$N$10,6,FALSE)</f>
        <v>2</v>
      </c>
      <c r="AI509" s="2">
        <v>2</v>
      </c>
      <c r="AJ509" s="2">
        <f t="shared" si="164"/>
        <v>4</v>
      </c>
      <c r="AK509" s="2">
        <f>VLOOKUP($AZ509,[1]sistem!$I$18:$K$19,3,FALSE)</f>
        <v>14</v>
      </c>
      <c r="AL509" s="2" t="e">
        <f>AK509*#REF!</f>
        <v>#REF!</v>
      </c>
      <c r="AM509" s="2" t="e">
        <f t="shared" si="165"/>
        <v>#REF!</v>
      </c>
      <c r="AN509" s="2">
        <f t="shared" si="159"/>
        <v>25</v>
      </c>
      <c r="AO509" s="2" t="e">
        <f t="shared" si="166"/>
        <v>#REF!</v>
      </c>
      <c r="AP509" s="2" t="e">
        <f>ROUND(AO509-#REF!,0)</f>
        <v>#REF!</v>
      </c>
      <c r="AQ509" s="2">
        <f>IF(AZ509="s",IF(Q509=0,0,
IF(Q509=1,#REF!*4*4,
IF(Q509=2,0,
IF(Q509=3,#REF!*4*2,
IF(Q509=4,0,
IF(Q509=5,0,
IF(Q509=6,0,
IF(Q509=7,0)))))))),
IF(AZ509="t",
IF(Q509=0,0,
IF(Q509=1,#REF!*4*4*0.8,
IF(Q509=2,0,
IF(Q509=3,#REF!*4*2*0.8,
IF(Q509=4,0,
IF(Q509=5,0,
IF(Q509=6,0,
IF(Q509=7,0))))))))))</f>
        <v>0</v>
      </c>
      <c r="AR509" s="2" t="e">
        <f>IF(AZ509="s",
IF(Q509=0,0,
IF(Q509=1,0,
IF(Q509=2,#REF!*4*2,
IF(Q509=3,#REF!*4,
IF(Q509=4,#REF!*4,
IF(Q509=5,0,
IF(Q509=6,0,
IF(Q509=7,#REF!*4)))))))),
IF(AZ509="t",
IF(Q509=0,0,
IF(Q509=1,0,
IF(Q509=2,#REF!*4*2*0.8,
IF(Q509=3,#REF!*4*0.8,
IF(Q509=4,#REF!*4*0.8,
IF(Q509=5,0,
IF(Q509=6,0,
IF(Q509=7,#REF!*4))))))))))</f>
        <v>#REF!</v>
      </c>
      <c r="AS509" s="2" t="e">
        <f>IF(AZ509="s",
IF(Q509=0,0,
IF(Q509=1,#REF!*2,
IF(Q509=2,#REF!*2,
IF(Q509=3,#REF!*2,
IF(Q509=4,#REF!*2,
IF(Q509=5,#REF!*2,
IF(Q509=6,#REF!*2,
IF(Q509=7,#REF!*2)))))))),
IF(AZ509="t",
IF(Q509=0,#REF!*2*0.8,
IF(Q509=1,#REF!*2*0.8,
IF(Q509=2,#REF!*2*0.8,
IF(Q509=3,#REF!*2*0.8,
IF(Q509=4,#REF!*2*0.8,
IF(Q509=5,#REF!*2*0.8,
IF(Q509=6,#REF!*1*0.8,
IF(Q509=7,#REF!*2))))))))))</f>
        <v>#REF!</v>
      </c>
      <c r="AT509" s="2" t="e">
        <f t="shared" si="167"/>
        <v>#REF!</v>
      </c>
      <c r="AU509" s="2" t="e">
        <f>IF(AZ509="s",
IF(Q509=0,0,
IF(Q509=1,(14-2)*(#REF!+#REF!)/4*4,
IF(Q509=2,(14-2)*(#REF!+#REF!)/4*2,
IF(Q509=3,(14-2)*(#REF!+#REF!)/4*3,
IF(Q509=4,(14-2)*(#REF!+#REF!)/4,
IF(Q509=5,(14-2)*#REF!/4,
IF(Q509=6,0,
IF(Q509=7,(14)*#REF!)))))))),
IF(AZ509="t",
IF(Q509=0,0,
IF(Q509=1,(11-2)*(#REF!+#REF!)/4*4,
IF(Q509=2,(11-2)*(#REF!+#REF!)/4*2,
IF(Q509=3,(11-2)*(#REF!+#REF!)/4*3,
IF(Q509=4,(11-2)*(#REF!+#REF!)/4,
IF(Q509=5,(11-2)*#REF!/4,
IF(Q509=6,0,
IF(Q509=7,(11)*#REF!))))))))))</f>
        <v>#REF!</v>
      </c>
      <c r="AV509" s="2" t="e">
        <f t="shared" si="168"/>
        <v>#REF!</v>
      </c>
      <c r="AW509" s="2">
        <f t="shared" si="169"/>
        <v>8</v>
      </c>
      <c r="AX509" s="2">
        <f t="shared" si="170"/>
        <v>4</v>
      </c>
      <c r="AY509" s="2" t="e">
        <f t="shared" si="171"/>
        <v>#REF!</v>
      </c>
      <c r="AZ509" s="2" t="s">
        <v>63</v>
      </c>
      <c r="BA509" s="2" t="e">
        <f>IF(BG509="A",0,IF(AZ509="s",14*#REF!,IF(AZ509="T",11*#REF!,"HATA")))</f>
        <v>#REF!</v>
      </c>
      <c r="BB509" s="2" t="e">
        <f t="shared" si="172"/>
        <v>#REF!</v>
      </c>
      <c r="BC509" s="2" t="e">
        <f t="shared" si="173"/>
        <v>#REF!</v>
      </c>
      <c r="BD509" s="2" t="e">
        <f>IF(BC509-#REF!=0,"DOĞRU","YANLIŞ")</f>
        <v>#REF!</v>
      </c>
      <c r="BE509" s="2" t="e">
        <f>#REF!-BC509</f>
        <v>#REF!</v>
      </c>
      <c r="BF509" s="2">
        <v>0</v>
      </c>
      <c r="BH509" s="2">
        <v>0</v>
      </c>
      <c r="BJ509" s="2">
        <v>4</v>
      </c>
      <c r="BL509" s="7" t="e">
        <f>#REF!*14</f>
        <v>#REF!</v>
      </c>
      <c r="BM509" s="9"/>
      <c r="BN509" s="8"/>
      <c r="BO509" s="13"/>
      <c r="BP509" s="13"/>
      <c r="BQ509" s="13"/>
      <c r="BR509" s="13"/>
      <c r="BS509" s="13"/>
      <c r="BT509" s="10"/>
      <c r="BU509" s="11"/>
      <c r="BV509" s="12"/>
      <c r="CC509" s="41"/>
      <c r="CD509" s="41"/>
      <c r="CE509" s="41"/>
      <c r="CF509" s="42"/>
      <c r="CG509" s="42"/>
      <c r="CH509" s="42"/>
      <c r="CI509" s="42"/>
      <c r="CJ509" s="42"/>
      <c r="CK509" s="42"/>
    </row>
    <row r="510" spans="1:89" hidden="1" x14ac:dyDescent="0.25">
      <c r="A510" s="2" t="s">
        <v>226</v>
      </c>
      <c r="B510" s="2" t="s">
        <v>227</v>
      </c>
      <c r="C510" s="2" t="s">
        <v>227</v>
      </c>
      <c r="D510" s="4" t="s">
        <v>60</v>
      </c>
      <c r="E510" s="4" t="s">
        <v>60</v>
      </c>
      <c r="F510" s="5" t="e">
        <f>IF(AZ510="S",
IF(#REF!+BH510=2012,
IF(#REF!=1,"12-13/1",
IF(#REF!=2,"12-13/2",
IF(#REF!=3,"13-14/1",
IF(#REF!=4,"13-14/2","Hata1")))),
IF(#REF!+BH510=2013,
IF(#REF!=1,"13-14/1",
IF(#REF!=2,"13-14/2",
IF(#REF!=3,"14-15/1",
IF(#REF!=4,"14-15/2","Hata2")))),
IF(#REF!+BH510=2014,
IF(#REF!=1,"14-15/1",
IF(#REF!=2,"14-15/2",
IF(#REF!=3,"15-16/1",
IF(#REF!=4,"15-16/2","Hata3")))),
IF(#REF!+BH510=2015,
IF(#REF!=1,"15-16/1",
IF(#REF!=2,"15-16/2",
IF(#REF!=3,"16-17/1",
IF(#REF!=4,"16-17/2","Hata4")))),
IF(#REF!+BH510=2016,
IF(#REF!=1,"16-17/1",
IF(#REF!=2,"16-17/2",
IF(#REF!=3,"17-18/1",
IF(#REF!=4,"17-18/2","Hata5")))),
IF(#REF!+BH510=2017,
IF(#REF!=1,"17-18/1",
IF(#REF!=2,"17-18/2",
IF(#REF!=3,"18-19/1",
IF(#REF!=4,"18-19/2","Hata6")))),
IF(#REF!+BH510=2018,
IF(#REF!=1,"18-19/1",
IF(#REF!=2,"18-19/2",
IF(#REF!=3,"19-20/1",
IF(#REF!=4,"19-20/2","Hata7")))),
IF(#REF!+BH510=2019,
IF(#REF!=1,"19-20/1",
IF(#REF!=2,"19-20/2",
IF(#REF!=3,"20-21/1",
IF(#REF!=4,"20-21/2","Hata8")))),
IF(#REF!+BH510=2020,
IF(#REF!=1,"20-21/1",
IF(#REF!=2,"20-21/2",
IF(#REF!=3,"21-22/1",
IF(#REF!=4,"21-22/2","Hata9")))),
IF(#REF!+BH510=2021,
IF(#REF!=1,"21-22/1",
IF(#REF!=2,"21-22/2",
IF(#REF!=3,"22-23/1",
IF(#REF!=4,"22-23/2","Hata10")))),
IF(#REF!+BH510=2022,
IF(#REF!=1,"22-23/1",
IF(#REF!=2,"22-23/2",
IF(#REF!=3,"23-24/1",
IF(#REF!=4,"23-24/2","Hata11")))),
IF(#REF!+BH510=2023,
IF(#REF!=1,"23-24/1",
IF(#REF!=2,"23-24/2",
IF(#REF!=3,"24-25/1",
IF(#REF!=4,"24-25/2","Hata12")))),
)))))))))))),
IF(AZ510="T",
IF(#REF!+BH510=2012,
IF(#REF!=1,"12-13/1",
IF(#REF!=2,"12-13/2",
IF(#REF!=3,"12-13/3",
IF(#REF!=4,"13-14/1",
IF(#REF!=5,"13-14/2",
IF(#REF!=6,"13-14/3","Hata1")))))),
IF(#REF!+BH510=2013,
IF(#REF!=1,"13-14/1",
IF(#REF!=2,"13-14/2",
IF(#REF!=3,"13-14/3",
IF(#REF!=4,"14-15/1",
IF(#REF!=5,"14-15/2",
IF(#REF!=6,"14-15/3","Hata2")))))),
IF(#REF!+BH510=2014,
IF(#REF!=1,"14-15/1",
IF(#REF!=2,"14-15/2",
IF(#REF!=3,"14-15/3",
IF(#REF!=4,"15-16/1",
IF(#REF!=5,"15-16/2",
IF(#REF!=6,"15-16/3","Hata3")))))),
IF(AND(#REF!+#REF!&gt;2014,#REF!+#REF!&lt;2015,BH510=1),
IF(#REF!=0.1,"14-15/0.1",
IF(#REF!=0.2,"14-15/0.2",
IF(#REF!=0.3,"14-15/0.3","Hata4"))),
IF(#REF!+BH510=2015,
IF(#REF!=1,"15-16/1",
IF(#REF!=2,"15-16/2",
IF(#REF!=3,"15-16/3",
IF(#REF!=4,"16-17/1",
IF(#REF!=5,"16-17/2",
IF(#REF!=6,"16-17/3","Hata5")))))),
IF(#REF!+BH510=2016,
IF(#REF!=1,"16-17/1",
IF(#REF!=2,"16-17/2",
IF(#REF!=3,"16-17/3",
IF(#REF!=4,"17-18/1",
IF(#REF!=5,"17-18/2",
IF(#REF!=6,"17-18/3","Hata6")))))),
IF(#REF!+BH510=2017,
IF(#REF!=1,"17-18/1",
IF(#REF!=2,"17-18/2",
IF(#REF!=3,"17-18/3",
IF(#REF!=4,"18-19/1",
IF(#REF!=5,"18-19/2",
IF(#REF!=6,"18-19/3","Hata7")))))),
IF(#REF!+BH510=2018,
IF(#REF!=1,"18-19/1",
IF(#REF!=2,"18-19/2",
IF(#REF!=3,"18-19/3",
IF(#REF!=4,"19-20/1",
IF(#REF!=5," 19-20/2",
IF(#REF!=6,"19-20/3","Hata8")))))),
IF(#REF!+BH510=2019,
IF(#REF!=1,"19-20/1",
IF(#REF!=2,"19-20/2",
IF(#REF!=3,"19-20/3",
IF(#REF!=4,"20-21/1",
IF(#REF!=5,"20-21/2",
IF(#REF!=6,"20-21/3","Hata9")))))),
IF(#REF!+BH510=2020,
IF(#REF!=1,"20-21/1",
IF(#REF!=2,"20-21/2",
IF(#REF!=3,"20-21/3",
IF(#REF!=4,"21-22/1",
IF(#REF!=5,"21-22/2",
IF(#REF!=6,"21-22/3","Hata10")))))),
IF(#REF!+BH510=2021,
IF(#REF!=1,"21-22/1",
IF(#REF!=2,"21-22/2",
IF(#REF!=3,"21-22/3",
IF(#REF!=4,"22-23/1",
IF(#REF!=5,"22-23/2",
IF(#REF!=6,"22-23/3","Hata11")))))),
IF(#REF!+BH510=2022,
IF(#REF!=1,"22-23/1",
IF(#REF!=2,"22-23/2",
IF(#REF!=3,"22-23/3",
IF(#REF!=4,"23-24/1",
IF(#REF!=5,"23-24/2",
IF(#REF!=6,"23-24/3","Hata12")))))),
IF(#REF!+BH510=2023,
IF(#REF!=1,"23-24/1",
IF(#REF!=2,"23-24/2",
IF(#REF!=3,"23-24/3",
IF(#REF!=4,"24-25/1",
IF(#REF!=5,"24-25/2",
IF(#REF!=6,"24-25/3","Hata13")))))),
))))))))))))))
)</f>
        <v>#REF!</v>
      </c>
      <c r="G510" s="4"/>
      <c r="H510" s="2" t="s">
        <v>166</v>
      </c>
      <c r="I510" s="2">
        <v>238541</v>
      </c>
      <c r="J510" s="2" t="s">
        <v>107</v>
      </c>
      <c r="Q510" s="5">
        <v>2</v>
      </c>
      <c r="R510" s="2">
        <f>VLOOKUP($Q510,[1]sistem!$I$3:$L$10,2,FALSE)</f>
        <v>0</v>
      </c>
      <c r="S510" s="2">
        <f>VLOOKUP($Q510,[1]sistem!$I$3:$L$10,3,FALSE)</f>
        <v>2</v>
      </c>
      <c r="T510" s="2">
        <f>VLOOKUP($Q510,[1]sistem!$I$3:$L$10,4,FALSE)</f>
        <v>1</v>
      </c>
      <c r="U510" s="2" t="e">
        <f>VLOOKUP($AZ510,[1]sistem!$I$13:$L$14,2,FALSE)*#REF!</f>
        <v>#REF!</v>
      </c>
      <c r="V510" s="2" t="e">
        <f>VLOOKUP($AZ510,[1]sistem!$I$13:$L$14,3,FALSE)*#REF!</f>
        <v>#REF!</v>
      </c>
      <c r="W510" s="2" t="e">
        <f>VLOOKUP($AZ510,[1]sistem!$I$13:$L$14,4,FALSE)*#REF!</f>
        <v>#REF!</v>
      </c>
      <c r="X510" s="2" t="e">
        <f t="shared" si="160"/>
        <v>#REF!</v>
      </c>
      <c r="Y510" s="2" t="e">
        <f t="shared" si="161"/>
        <v>#REF!</v>
      </c>
      <c r="Z510" s="2" t="e">
        <f t="shared" si="162"/>
        <v>#REF!</v>
      </c>
      <c r="AA510" s="2" t="e">
        <f t="shared" si="163"/>
        <v>#REF!</v>
      </c>
      <c r="AB510" s="2">
        <f>VLOOKUP(AZ510,[1]sistem!$I$18:$J$19,2,FALSE)</f>
        <v>14</v>
      </c>
      <c r="AC510" s="2">
        <v>0.25</v>
      </c>
      <c r="AD510" s="2">
        <f>VLOOKUP($Q510,[1]sistem!$I$3:$M$10,5,FALSE)</f>
        <v>2</v>
      </c>
      <c r="AG510" s="2" t="e">
        <f>(#REF!+#REF!)*AB510</f>
        <v>#REF!</v>
      </c>
      <c r="AH510" s="2">
        <f>VLOOKUP($Q510,[1]sistem!$I$3:$N$10,6,FALSE)</f>
        <v>3</v>
      </c>
      <c r="AI510" s="2">
        <v>2</v>
      </c>
      <c r="AJ510" s="2">
        <f t="shared" si="164"/>
        <v>6</v>
      </c>
      <c r="AK510" s="2">
        <f>VLOOKUP($AZ510,[1]sistem!$I$18:$K$19,3,FALSE)</f>
        <v>14</v>
      </c>
      <c r="AL510" s="2" t="e">
        <f>AK510*#REF!</f>
        <v>#REF!</v>
      </c>
      <c r="AM510" s="2" t="e">
        <f t="shared" si="165"/>
        <v>#REF!</v>
      </c>
      <c r="AN510" s="2">
        <f t="shared" si="159"/>
        <v>25</v>
      </c>
      <c r="AO510" s="2" t="e">
        <f t="shared" si="166"/>
        <v>#REF!</v>
      </c>
      <c r="AP510" s="2" t="e">
        <f>ROUND(AO510-#REF!,0)</f>
        <v>#REF!</v>
      </c>
      <c r="AQ510" s="2">
        <f>IF(AZ510="s",IF(Q510=0,0,
IF(Q510=1,#REF!*4*4,
IF(Q510=2,0,
IF(Q510=3,#REF!*4*2,
IF(Q510=4,0,
IF(Q510=5,0,
IF(Q510=6,0,
IF(Q510=7,0)))))))),
IF(AZ510="t",
IF(Q510=0,0,
IF(Q510=1,#REF!*4*4*0.8,
IF(Q510=2,0,
IF(Q510=3,#REF!*4*2*0.8,
IF(Q510=4,0,
IF(Q510=5,0,
IF(Q510=6,0,
IF(Q510=7,0))))))))))</f>
        <v>0</v>
      </c>
      <c r="AR510" s="2" t="e">
        <f>IF(AZ510="s",
IF(Q510=0,0,
IF(Q510=1,0,
IF(Q510=2,#REF!*4*2,
IF(Q510=3,#REF!*4,
IF(Q510=4,#REF!*4,
IF(Q510=5,0,
IF(Q510=6,0,
IF(Q510=7,#REF!*4)))))))),
IF(AZ510="t",
IF(Q510=0,0,
IF(Q510=1,0,
IF(Q510=2,#REF!*4*2*0.8,
IF(Q510=3,#REF!*4*0.8,
IF(Q510=4,#REF!*4*0.8,
IF(Q510=5,0,
IF(Q510=6,0,
IF(Q510=7,#REF!*4))))))))))</f>
        <v>#REF!</v>
      </c>
      <c r="AS510" s="2" t="e">
        <f>IF(AZ510="s",
IF(Q510=0,0,
IF(Q510=1,#REF!*2,
IF(Q510=2,#REF!*2,
IF(Q510=3,#REF!*2,
IF(Q510=4,#REF!*2,
IF(Q510=5,#REF!*2,
IF(Q510=6,#REF!*2,
IF(Q510=7,#REF!*2)))))))),
IF(AZ510="t",
IF(Q510=0,#REF!*2*0.8,
IF(Q510=1,#REF!*2*0.8,
IF(Q510=2,#REF!*2*0.8,
IF(Q510=3,#REF!*2*0.8,
IF(Q510=4,#REF!*2*0.8,
IF(Q510=5,#REF!*2*0.8,
IF(Q510=6,#REF!*1*0.8,
IF(Q510=7,#REF!*2))))))))))</f>
        <v>#REF!</v>
      </c>
      <c r="AT510" s="2" t="e">
        <f t="shared" si="167"/>
        <v>#REF!</v>
      </c>
      <c r="AU510" s="2" t="e">
        <f>IF(AZ510="s",
IF(Q510=0,0,
IF(Q510=1,(14-2)*(#REF!+#REF!)/4*4,
IF(Q510=2,(14-2)*(#REF!+#REF!)/4*2,
IF(Q510=3,(14-2)*(#REF!+#REF!)/4*3,
IF(Q510=4,(14-2)*(#REF!+#REF!)/4,
IF(Q510=5,(14-2)*#REF!/4,
IF(Q510=6,0,
IF(Q510=7,(14)*#REF!)))))))),
IF(AZ510="t",
IF(Q510=0,0,
IF(Q510=1,(11-2)*(#REF!+#REF!)/4*4,
IF(Q510=2,(11-2)*(#REF!+#REF!)/4*2,
IF(Q510=3,(11-2)*(#REF!+#REF!)/4*3,
IF(Q510=4,(11-2)*(#REF!+#REF!)/4,
IF(Q510=5,(11-2)*#REF!/4,
IF(Q510=6,0,
IF(Q510=7,(11)*#REF!))))))))))</f>
        <v>#REF!</v>
      </c>
      <c r="AV510" s="2" t="e">
        <f t="shared" si="168"/>
        <v>#REF!</v>
      </c>
      <c r="AW510" s="2">
        <f t="shared" si="169"/>
        <v>12</v>
      </c>
      <c r="AX510" s="2">
        <f t="shared" si="170"/>
        <v>6</v>
      </c>
      <c r="AY510" s="2" t="e">
        <f t="shared" si="171"/>
        <v>#REF!</v>
      </c>
      <c r="AZ510" s="2" t="s">
        <v>63</v>
      </c>
      <c r="BA510" s="2" t="e">
        <f>IF(BG510="A",0,IF(AZ510="s",14*#REF!,IF(AZ510="T",11*#REF!,"HATA")))</f>
        <v>#REF!</v>
      </c>
      <c r="BB510" s="2" t="e">
        <f t="shared" si="172"/>
        <v>#REF!</v>
      </c>
      <c r="BC510" s="2" t="e">
        <f t="shared" si="173"/>
        <v>#REF!</v>
      </c>
      <c r="BD510" s="2" t="e">
        <f>IF(BC510-#REF!=0,"DOĞRU","YANLIŞ")</f>
        <v>#REF!</v>
      </c>
      <c r="BE510" s="2" t="e">
        <f>#REF!-BC510</f>
        <v>#REF!</v>
      </c>
      <c r="BF510" s="2">
        <v>0</v>
      </c>
      <c r="BH510" s="2">
        <v>0</v>
      </c>
      <c r="BJ510" s="2">
        <v>2</v>
      </c>
      <c r="BL510" s="7" t="e">
        <f>#REF!*14</f>
        <v>#REF!</v>
      </c>
      <c r="BM510" s="9"/>
      <c r="BN510" s="8"/>
      <c r="BO510" s="13"/>
      <c r="BP510" s="13"/>
      <c r="BQ510" s="13"/>
      <c r="BR510" s="13"/>
      <c r="BS510" s="13"/>
      <c r="BT510" s="10"/>
      <c r="BU510" s="11"/>
      <c r="BV510" s="12"/>
      <c r="CC510" s="41"/>
      <c r="CD510" s="41"/>
      <c r="CE510" s="41"/>
      <c r="CF510" s="42"/>
      <c r="CG510" s="42"/>
      <c r="CH510" s="42"/>
      <c r="CI510" s="42"/>
      <c r="CJ510" s="42"/>
      <c r="CK510" s="42"/>
    </row>
    <row r="511" spans="1:89" hidden="1" x14ac:dyDescent="0.25">
      <c r="A511" s="2" t="s">
        <v>139</v>
      </c>
      <c r="B511" s="2" t="s">
        <v>132</v>
      </c>
      <c r="C511" s="2" t="s">
        <v>132</v>
      </c>
      <c r="D511" s="4" t="s">
        <v>60</v>
      </c>
      <c r="E511" s="4" t="s">
        <v>60</v>
      </c>
      <c r="F511" s="5" t="e">
        <f>IF(AZ511="S",
IF(#REF!+BH511=2012,
IF(#REF!=1,"12-13/1",
IF(#REF!=2,"12-13/2",
IF(#REF!=3,"13-14/1",
IF(#REF!=4,"13-14/2","Hata1")))),
IF(#REF!+BH511=2013,
IF(#REF!=1,"13-14/1",
IF(#REF!=2,"13-14/2",
IF(#REF!=3,"14-15/1",
IF(#REF!=4,"14-15/2","Hata2")))),
IF(#REF!+BH511=2014,
IF(#REF!=1,"14-15/1",
IF(#REF!=2,"14-15/2",
IF(#REF!=3,"15-16/1",
IF(#REF!=4,"15-16/2","Hata3")))),
IF(#REF!+BH511=2015,
IF(#REF!=1,"15-16/1",
IF(#REF!=2,"15-16/2",
IF(#REF!=3,"16-17/1",
IF(#REF!=4,"16-17/2","Hata4")))),
IF(#REF!+BH511=2016,
IF(#REF!=1,"16-17/1",
IF(#REF!=2,"16-17/2",
IF(#REF!=3,"17-18/1",
IF(#REF!=4,"17-18/2","Hata5")))),
IF(#REF!+BH511=2017,
IF(#REF!=1,"17-18/1",
IF(#REF!=2,"17-18/2",
IF(#REF!=3,"18-19/1",
IF(#REF!=4,"18-19/2","Hata6")))),
IF(#REF!+BH511=2018,
IF(#REF!=1,"18-19/1",
IF(#REF!=2,"18-19/2",
IF(#REF!=3,"19-20/1",
IF(#REF!=4,"19-20/2","Hata7")))),
IF(#REF!+BH511=2019,
IF(#REF!=1,"19-20/1",
IF(#REF!=2,"19-20/2",
IF(#REF!=3,"20-21/1",
IF(#REF!=4,"20-21/2","Hata8")))),
IF(#REF!+BH511=2020,
IF(#REF!=1,"20-21/1",
IF(#REF!=2,"20-21/2",
IF(#REF!=3,"21-22/1",
IF(#REF!=4,"21-22/2","Hata9")))),
IF(#REF!+BH511=2021,
IF(#REF!=1,"21-22/1",
IF(#REF!=2,"21-22/2",
IF(#REF!=3,"22-23/1",
IF(#REF!=4,"22-23/2","Hata10")))),
IF(#REF!+BH511=2022,
IF(#REF!=1,"22-23/1",
IF(#REF!=2,"22-23/2",
IF(#REF!=3,"23-24/1",
IF(#REF!=4,"23-24/2","Hata11")))),
IF(#REF!+BH511=2023,
IF(#REF!=1,"23-24/1",
IF(#REF!=2,"23-24/2",
IF(#REF!=3,"24-25/1",
IF(#REF!=4,"24-25/2","Hata12")))),
)))))))))))),
IF(AZ511="T",
IF(#REF!+BH511=2012,
IF(#REF!=1,"12-13/1",
IF(#REF!=2,"12-13/2",
IF(#REF!=3,"12-13/3",
IF(#REF!=4,"13-14/1",
IF(#REF!=5,"13-14/2",
IF(#REF!=6,"13-14/3","Hata1")))))),
IF(#REF!+BH511=2013,
IF(#REF!=1,"13-14/1",
IF(#REF!=2,"13-14/2",
IF(#REF!=3,"13-14/3",
IF(#REF!=4,"14-15/1",
IF(#REF!=5,"14-15/2",
IF(#REF!=6,"14-15/3","Hata2")))))),
IF(#REF!+BH511=2014,
IF(#REF!=1,"14-15/1",
IF(#REF!=2,"14-15/2",
IF(#REF!=3,"14-15/3",
IF(#REF!=4,"15-16/1",
IF(#REF!=5,"15-16/2",
IF(#REF!=6,"15-16/3","Hata3")))))),
IF(AND(#REF!+#REF!&gt;2014,#REF!+#REF!&lt;2015,BH511=1),
IF(#REF!=0.1,"14-15/0.1",
IF(#REF!=0.2,"14-15/0.2",
IF(#REF!=0.3,"14-15/0.3","Hata4"))),
IF(#REF!+BH511=2015,
IF(#REF!=1,"15-16/1",
IF(#REF!=2,"15-16/2",
IF(#REF!=3,"15-16/3",
IF(#REF!=4,"16-17/1",
IF(#REF!=5,"16-17/2",
IF(#REF!=6,"16-17/3","Hata5")))))),
IF(#REF!+BH511=2016,
IF(#REF!=1,"16-17/1",
IF(#REF!=2,"16-17/2",
IF(#REF!=3,"16-17/3",
IF(#REF!=4,"17-18/1",
IF(#REF!=5,"17-18/2",
IF(#REF!=6,"17-18/3","Hata6")))))),
IF(#REF!+BH511=2017,
IF(#REF!=1,"17-18/1",
IF(#REF!=2,"17-18/2",
IF(#REF!=3,"17-18/3",
IF(#REF!=4,"18-19/1",
IF(#REF!=5,"18-19/2",
IF(#REF!=6,"18-19/3","Hata7")))))),
IF(#REF!+BH511=2018,
IF(#REF!=1,"18-19/1",
IF(#REF!=2,"18-19/2",
IF(#REF!=3,"18-19/3",
IF(#REF!=4,"19-20/1",
IF(#REF!=5," 19-20/2",
IF(#REF!=6,"19-20/3","Hata8")))))),
IF(#REF!+BH511=2019,
IF(#REF!=1,"19-20/1",
IF(#REF!=2,"19-20/2",
IF(#REF!=3,"19-20/3",
IF(#REF!=4,"20-21/1",
IF(#REF!=5,"20-21/2",
IF(#REF!=6,"20-21/3","Hata9")))))),
IF(#REF!+BH511=2020,
IF(#REF!=1,"20-21/1",
IF(#REF!=2,"20-21/2",
IF(#REF!=3,"20-21/3",
IF(#REF!=4,"21-22/1",
IF(#REF!=5,"21-22/2",
IF(#REF!=6,"21-22/3","Hata10")))))),
IF(#REF!+BH511=2021,
IF(#REF!=1,"21-22/1",
IF(#REF!=2,"21-22/2",
IF(#REF!=3,"21-22/3",
IF(#REF!=4,"22-23/1",
IF(#REF!=5,"22-23/2",
IF(#REF!=6,"22-23/3","Hata11")))))),
IF(#REF!+BH511=2022,
IF(#REF!=1,"22-23/1",
IF(#REF!=2,"22-23/2",
IF(#REF!=3,"22-23/3",
IF(#REF!=4,"23-24/1",
IF(#REF!=5,"23-24/2",
IF(#REF!=6,"23-24/3","Hata12")))))),
IF(#REF!+BH511=2023,
IF(#REF!=1,"23-24/1",
IF(#REF!=2,"23-24/2",
IF(#REF!=3,"23-24/3",
IF(#REF!=4,"24-25/1",
IF(#REF!=5,"24-25/2",
IF(#REF!=6,"24-25/3","Hata13")))))),
))))))))))))))
)</f>
        <v>#REF!</v>
      </c>
      <c r="G511" s="4"/>
      <c r="H511" s="2" t="s">
        <v>166</v>
      </c>
      <c r="I511" s="2">
        <v>238541</v>
      </c>
      <c r="J511" s="2" t="s">
        <v>107</v>
      </c>
      <c r="O511" s="2" t="s">
        <v>135</v>
      </c>
      <c r="P511" s="2" t="s">
        <v>135</v>
      </c>
      <c r="Q511" s="5">
        <v>7</v>
      </c>
      <c r="R511" s="2">
        <f>VLOOKUP($Q511,[1]sistem!$I$3:$L$10,2,FALSE)</f>
        <v>0</v>
      </c>
      <c r="S511" s="2">
        <f>VLOOKUP($Q511,[1]sistem!$I$3:$L$10,3,FALSE)</f>
        <v>1</v>
      </c>
      <c r="T511" s="2">
        <f>VLOOKUP($Q511,[1]sistem!$I$3:$L$10,4,FALSE)</f>
        <v>1</v>
      </c>
      <c r="U511" s="2" t="e">
        <f>VLOOKUP($AZ511,[1]sistem!$I$13:$L$14,2,FALSE)*#REF!</f>
        <v>#REF!</v>
      </c>
      <c r="V511" s="2" t="e">
        <f>VLOOKUP($AZ511,[1]sistem!$I$13:$L$14,3,FALSE)*#REF!</f>
        <v>#REF!</v>
      </c>
      <c r="W511" s="2" t="e">
        <f>VLOOKUP($AZ511,[1]sistem!$I$13:$L$14,4,FALSE)*#REF!</f>
        <v>#REF!</v>
      </c>
      <c r="X511" s="2" t="e">
        <f t="shared" si="160"/>
        <v>#REF!</v>
      </c>
      <c r="Y511" s="2" t="e">
        <f t="shared" si="161"/>
        <v>#REF!</v>
      </c>
      <c r="Z511" s="2" t="e">
        <f t="shared" si="162"/>
        <v>#REF!</v>
      </c>
      <c r="AA511" s="2" t="e">
        <f t="shared" si="163"/>
        <v>#REF!</v>
      </c>
      <c r="AB511" s="2">
        <f>VLOOKUP(AZ511,[1]sistem!$I$18:$J$19,2,FALSE)</f>
        <v>14</v>
      </c>
      <c r="AC511" s="2">
        <v>0.25</v>
      </c>
      <c r="AD511" s="2">
        <f>VLOOKUP($Q511,[1]sistem!$I$3:$M$10,5,FALSE)</f>
        <v>1</v>
      </c>
      <c r="AG511" s="2" t="e">
        <f>(#REF!+#REF!)*AB511</f>
        <v>#REF!</v>
      </c>
      <c r="AH511" s="2">
        <f>VLOOKUP($Q511,[1]sistem!$I$3:$N$10,6,FALSE)</f>
        <v>2</v>
      </c>
      <c r="AI511" s="2">
        <v>2</v>
      </c>
      <c r="AJ511" s="2">
        <f t="shared" si="164"/>
        <v>4</v>
      </c>
      <c r="AK511" s="2">
        <f>VLOOKUP($AZ511,[1]sistem!$I$18:$K$19,3,FALSE)</f>
        <v>14</v>
      </c>
      <c r="AL511" s="2" t="e">
        <f>AK511*#REF!</f>
        <v>#REF!</v>
      </c>
      <c r="AM511" s="2" t="e">
        <f t="shared" si="165"/>
        <v>#REF!</v>
      </c>
      <c r="AN511" s="2">
        <f t="shared" si="159"/>
        <v>25</v>
      </c>
      <c r="AO511" s="2" t="e">
        <f t="shared" si="166"/>
        <v>#REF!</v>
      </c>
      <c r="AP511" s="2" t="e">
        <f>ROUND(AO511-#REF!,0)</f>
        <v>#REF!</v>
      </c>
      <c r="AQ511" s="2">
        <f>IF(AZ511="s",IF(Q511=0,0,
IF(Q511=1,#REF!*4*4,
IF(Q511=2,0,
IF(Q511=3,#REF!*4*2,
IF(Q511=4,0,
IF(Q511=5,0,
IF(Q511=6,0,
IF(Q511=7,0)))))))),
IF(AZ511="t",
IF(Q511=0,0,
IF(Q511=1,#REF!*4*4*0.8,
IF(Q511=2,0,
IF(Q511=3,#REF!*4*2*0.8,
IF(Q511=4,0,
IF(Q511=5,0,
IF(Q511=6,0,
IF(Q511=7,0))))))))))</f>
        <v>0</v>
      </c>
      <c r="AR511" s="2" t="e">
        <f>IF(AZ511="s",
IF(Q511=0,0,
IF(Q511=1,0,
IF(Q511=2,#REF!*4*2,
IF(Q511=3,#REF!*4,
IF(Q511=4,#REF!*4,
IF(Q511=5,0,
IF(Q511=6,0,
IF(Q511=7,#REF!*4)))))))),
IF(AZ511="t",
IF(Q511=0,0,
IF(Q511=1,0,
IF(Q511=2,#REF!*4*2*0.8,
IF(Q511=3,#REF!*4*0.8,
IF(Q511=4,#REF!*4*0.8,
IF(Q511=5,0,
IF(Q511=6,0,
IF(Q511=7,#REF!*4))))))))))</f>
        <v>#REF!</v>
      </c>
      <c r="AS511" s="2" t="e">
        <f>IF(AZ511="s",
IF(Q511=0,0,
IF(Q511=1,#REF!*2,
IF(Q511=2,#REF!*2,
IF(Q511=3,#REF!*2,
IF(Q511=4,#REF!*2,
IF(Q511=5,#REF!*2,
IF(Q511=6,#REF!*2,
IF(Q511=7,#REF!*2)))))))),
IF(AZ511="t",
IF(Q511=0,#REF!*2*0.8,
IF(Q511=1,#REF!*2*0.8,
IF(Q511=2,#REF!*2*0.8,
IF(Q511=3,#REF!*2*0.8,
IF(Q511=4,#REF!*2*0.8,
IF(Q511=5,#REF!*2*0.8,
IF(Q511=6,#REF!*1*0.8,
IF(Q511=7,#REF!*2))))))))))</f>
        <v>#REF!</v>
      </c>
      <c r="AT511" s="2" t="e">
        <f t="shared" si="167"/>
        <v>#REF!</v>
      </c>
      <c r="AU511" s="2" t="e">
        <f>IF(AZ511="s",
IF(Q511=0,0,
IF(Q511=1,(14-2)*(#REF!+#REF!)/4*4,
IF(Q511=2,(14-2)*(#REF!+#REF!)/4*2,
IF(Q511=3,(14-2)*(#REF!+#REF!)/4*3,
IF(Q511=4,(14-2)*(#REF!+#REF!)/4,
IF(Q511=5,(14-2)*#REF!/4,
IF(Q511=6,0,
IF(Q511=7,(14)*#REF!)))))))),
IF(AZ511="t",
IF(Q511=0,0,
IF(Q511=1,(11-2)*(#REF!+#REF!)/4*4,
IF(Q511=2,(11-2)*(#REF!+#REF!)/4*2,
IF(Q511=3,(11-2)*(#REF!+#REF!)/4*3,
IF(Q511=4,(11-2)*(#REF!+#REF!)/4,
IF(Q511=5,(11-2)*#REF!/4,
IF(Q511=6,0,
IF(Q511=7,(11)*#REF!))))))))))</f>
        <v>#REF!</v>
      </c>
      <c r="AV511" s="2" t="e">
        <f t="shared" si="168"/>
        <v>#REF!</v>
      </c>
      <c r="AW511" s="2">
        <f t="shared" si="169"/>
        <v>8</v>
      </c>
      <c r="AX511" s="2">
        <f t="shared" si="170"/>
        <v>4</v>
      </c>
      <c r="AY511" s="2" t="e">
        <f t="shared" si="171"/>
        <v>#REF!</v>
      </c>
      <c r="AZ511" s="2" t="s">
        <v>63</v>
      </c>
      <c r="BA511" s="2">
        <f>IF(BG511="A",0,IF(AZ511="s",14*#REF!,IF(AZ511="T",11*#REF!,"HATA")))</f>
        <v>0</v>
      </c>
      <c r="BB511" s="2" t="e">
        <f t="shared" si="172"/>
        <v>#REF!</v>
      </c>
      <c r="BC511" s="2" t="e">
        <f t="shared" si="173"/>
        <v>#REF!</v>
      </c>
      <c r="BD511" s="2" t="e">
        <f>IF(BC511-#REF!=0,"DOĞRU","YANLIŞ")</f>
        <v>#REF!</v>
      </c>
      <c r="BE511" s="2" t="e">
        <f>#REF!-BC511</f>
        <v>#REF!</v>
      </c>
      <c r="BF511" s="2">
        <v>0</v>
      </c>
      <c r="BG511" s="2" t="s">
        <v>110</v>
      </c>
      <c r="BH511" s="2">
        <v>0</v>
      </c>
      <c r="BJ511" s="2">
        <v>7</v>
      </c>
      <c r="BL511" s="7" t="e">
        <f>#REF!*14</f>
        <v>#REF!</v>
      </c>
      <c r="BM511" s="9"/>
      <c r="BN511" s="8"/>
      <c r="BO511" s="13"/>
      <c r="BP511" s="13"/>
      <c r="BQ511" s="13"/>
      <c r="BR511" s="13"/>
      <c r="BS511" s="13"/>
      <c r="BT511" s="10"/>
      <c r="BU511" s="11"/>
      <c r="BV511" s="12"/>
      <c r="CC511" s="41"/>
      <c r="CD511" s="41"/>
      <c r="CE511" s="41"/>
      <c r="CF511" s="42"/>
      <c r="CG511" s="42"/>
      <c r="CH511" s="42"/>
      <c r="CI511" s="42"/>
      <c r="CJ511" s="42"/>
      <c r="CK511" s="42"/>
    </row>
    <row r="512" spans="1:89" hidden="1" x14ac:dyDescent="0.25">
      <c r="A512" s="2" t="s">
        <v>576</v>
      </c>
      <c r="B512" s="2" t="s">
        <v>577</v>
      </c>
      <c r="C512" s="2" t="s">
        <v>577</v>
      </c>
      <c r="D512" s="4" t="s">
        <v>171</v>
      </c>
      <c r="E512" s="4">
        <v>1</v>
      </c>
      <c r="F512" s="5" t="e">
        <f>IF(AZ512="S",
IF(#REF!+BH512=2012,
IF(#REF!=1,"12-13/1",
IF(#REF!=2,"12-13/2",
IF(#REF!=3,"13-14/1",
IF(#REF!=4,"13-14/2","Hata1")))),
IF(#REF!+BH512=2013,
IF(#REF!=1,"13-14/1",
IF(#REF!=2,"13-14/2",
IF(#REF!=3,"14-15/1",
IF(#REF!=4,"14-15/2","Hata2")))),
IF(#REF!+BH512=2014,
IF(#REF!=1,"14-15/1",
IF(#REF!=2,"14-15/2",
IF(#REF!=3,"15-16/1",
IF(#REF!=4,"15-16/2","Hata3")))),
IF(#REF!+BH512=2015,
IF(#REF!=1,"15-16/1",
IF(#REF!=2,"15-16/2",
IF(#REF!=3,"16-17/1",
IF(#REF!=4,"16-17/2","Hata4")))),
IF(#REF!+BH512=2016,
IF(#REF!=1,"16-17/1",
IF(#REF!=2,"16-17/2",
IF(#REF!=3,"17-18/1",
IF(#REF!=4,"17-18/2","Hata5")))),
IF(#REF!+BH512=2017,
IF(#REF!=1,"17-18/1",
IF(#REF!=2,"17-18/2",
IF(#REF!=3,"18-19/1",
IF(#REF!=4,"18-19/2","Hata6")))),
IF(#REF!+BH512=2018,
IF(#REF!=1,"18-19/1",
IF(#REF!=2,"18-19/2",
IF(#REF!=3,"19-20/1",
IF(#REF!=4,"19-20/2","Hata7")))),
IF(#REF!+BH512=2019,
IF(#REF!=1,"19-20/1",
IF(#REF!=2,"19-20/2",
IF(#REF!=3,"20-21/1",
IF(#REF!=4,"20-21/2","Hata8")))),
IF(#REF!+BH512=2020,
IF(#REF!=1,"20-21/1",
IF(#REF!=2,"20-21/2",
IF(#REF!=3,"21-22/1",
IF(#REF!=4,"21-22/2","Hata9")))),
IF(#REF!+BH512=2021,
IF(#REF!=1,"21-22/1",
IF(#REF!=2,"21-22/2",
IF(#REF!=3,"22-23/1",
IF(#REF!=4,"22-23/2","Hata10")))),
IF(#REF!+BH512=2022,
IF(#REF!=1,"22-23/1",
IF(#REF!=2,"22-23/2",
IF(#REF!=3,"23-24/1",
IF(#REF!=4,"23-24/2","Hata11")))),
IF(#REF!+BH512=2023,
IF(#REF!=1,"23-24/1",
IF(#REF!=2,"23-24/2",
IF(#REF!=3,"24-25/1",
IF(#REF!=4,"24-25/2","Hata12")))),
)))))))))))),
IF(AZ512="T",
IF(#REF!+BH512=2012,
IF(#REF!=1,"12-13/1",
IF(#REF!=2,"12-13/2",
IF(#REF!=3,"12-13/3",
IF(#REF!=4,"13-14/1",
IF(#REF!=5,"13-14/2",
IF(#REF!=6,"13-14/3","Hata1")))))),
IF(#REF!+BH512=2013,
IF(#REF!=1,"13-14/1",
IF(#REF!=2,"13-14/2",
IF(#REF!=3,"13-14/3",
IF(#REF!=4,"14-15/1",
IF(#REF!=5,"14-15/2",
IF(#REF!=6,"14-15/3","Hata2")))))),
IF(#REF!+BH512=2014,
IF(#REF!=1,"14-15/1",
IF(#REF!=2,"14-15/2",
IF(#REF!=3,"14-15/3",
IF(#REF!=4,"15-16/1",
IF(#REF!=5,"15-16/2",
IF(#REF!=6,"15-16/3","Hata3")))))),
IF(AND(#REF!+#REF!&gt;2014,#REF!+#REF!&lt;2015,BH512=1),
IF(#REF!=0.1,"14-15/0.1",
IF(#REF!=0.2,"14-15/0.2",
IF(#REF!=0.3,"14-15/0.3","Hata4"))),
IF(#REF!+BH512=2015,
IF(#REF!=1,"15-16/1",
IF(#REF!=2,"15-16/2",
IF(#REF!=3,"15-16/3",
IF(#REF!=4,"16-17/1",
IF(#REF!=5,"16-17/2",
IF(#REF!=6,"16-17/3","Hata5")))))),
IF(#REF!+BH512=2016,
IF(#REF!=1,"16-17/1",
IF(#REF!=2,"16-17/2",
IF(#REF!=3,"16-17/3",
IF(#REF!=4,"17-18/1",
IF(#REF!=5,"17-18/2",
IF(#REF!=6,"17-18/3","Hata6")))))),
IF(#REF!+BH512=2017,
IF(#REF!=1,"17-18/1",
IF(#REF!=2,"17-18/2",
IF(#REF!=3,"17-18/3",
IF(#REF!=4,"18-19/1",
IF(#REF!=5,"18-19/2",
IF(#REF!=6,"18-19/3","Hata7")))))),
IF(#REF!+BH512=2018,
IF(#REF!=1,"18-19/1",
IF(#REF!=2,"18-19/2",
IF(#REF!=3,"18-19/3",
IF(#REF!=4,"19-20/1",
IF(#REF!=5," 19-20/2",
IF(#REF!=6,"19-20/3","Hata8")))))),
IF(#REF!+BH512=2019,
IF(#REF!=1,"19-20/1",
IF(#REF!=2,"19-20/2",
IF(#REF!=3,"19-20/3",
IF(#REF!=4,"20-21/1",
IF(#REF!=5,"20-21/2",
IF(#REF!=6,"20-21/3","Hata9")))))),
IF(#REF!+BH512=2020,
IF(#REF!=1,"20-21/1",
IF(#REF!=2,"20-21/2",
IF(#REF!=3,"20-21/3",
IF(#REF!=4,"21-22/1",
IF(#REF!=5,"21-22/2",
IF(#REF!=6,"21-22/3","Hata10")))))),
IF(#REF!+BH512=2021,
IF(#REF!=1,"21-22/1",
IF(#REF!=2,"21-22/2",
IF(#REF!=3,"21-22/3",
IF(#REF!=4,"22-23/1",
IF(#REF!=5,"22-23/2",
IF(#REF!=6,"22-23/3","Hata11")))))),
IF(#REF!+BH512=2022,
IF(#REF!=1,"22-23/1",
IF(#REF!=2,"22-23/2",
IF(#REF!=3,"22-23/3",
IF(#REF!=4,"23-24/1",
IF(#REF!=5,"23-24/2",
IF(#REF!=6,"23-24/3","Hata12")))))),
IF(#REF!+BH512=2023,
IF(#REF!=1,"23-24/1",
IF(#REF!=2,"23-24/2",
IF(#REF!=3,"23-24/3",
IF(#REF!=4,"24-25/1",
IF(#REF!=5,"24-25/2",
IF(#REF!=6,"24-25/3","Hata13")))))),
))))))))))))))
)</f>
        <v>#REF!</v>
      </c>
      <c r="G512" s="4">
        <v>0</v>
      </c>
      <c r="H512" s="2" t="s">
        <v>166</v>
      </c>
      <c r="I512" s="2">
        <v>238541</v>
      </c>
      <c r="J512" s="2" t="s">
        <v>107</v>
      </c>
      <c r="Q512" s="5">
        <v>4</v>
      </c>
      <c r="R512" s="2">
        <f>VLOOKUP($Q512,[1]sistem!$I$3:$L$10,2,FALSE)</f>
        <v>0</v>
      </c>
      <c r="S512" s="2">
        <f>VLOOKUP($Q512,[1]sistem!$I$3:$L$10,3,FALSE)</f>
        <v>1</v>
      </c>
      <c r="T512" s="2">
        <f>VLOOKUP($Q512,[1]sistem!$I$3:$L$10,4,FALSE)</f>
        <v>1</v>
      </c>
      <c r="U512" s="2" t="e">
        <f>VLOOKUP($AZ512,[1]sistem!$I$13:$L$14,2,FALSE)*#REF!</f>
        <v>#REF!</v>
      </c>
      <c r="V512" s="2" t="e">
        <f>VLOOKUP($AZ512,[1]sistem!$I$13:$L$14,3,FALSE)*#REF!</f>
        <v>#REF!</v>
      </c>
      <c r="W512" s="2" t="e">
        <f>VLOOKUP($AZ512,[1]sistem!$I$13:$L$14,4,FALSE)*#REF!</f>
        <v>#REF!</v>
      </c>
      <c r="X512" s="2" t="e">
        <f t="shared" si="160"/>
        <v>#REF!</v>
      </c>
      <c r="Y512" s="2" t="e">
        <f t="shared" si="161"/>
        <v>#REF!</v>
      </c>
      <c r="Z512" s="2" t="e">
        <f t="shared" si="162"/>
        <v>#REF!</v>
      </c>
      <c r="AA512" s="2" t="e">
        <f t="shared" si="163"/>
        <v>#REF!</v>
      </c>
      <c r="AB512" s="2">
        <f>VLOOKUP(AZ512,[1]sistem!$I$18:$J$19,2,FALSE)</f>
        <v>14</v>
      </c>
      <c r="AC512" s="2">
        <v>0.25</v>
      </c>
      <c r="AD512" s="2">
        <f>VLOOKUP($Q512,[1]sistem!$I$3:$M$10,5,FALSE)</f>
        <v>1</v>
      </c>
      <c r="AE512" s="2">
        <v>4</v>
      </c>
      <c r="AG512" s="2">
        <f>AE512*AK512</f>
        <v>56</v>
      </c>
      <c r="AH512" s="2">
        <f>VLOOKUP($Q512,[1]sistem!$I$3:$N$10,6,FALSE)</f>
        <v>2</v>
      </c>
      <c r="AI512" s="2">
        <v>2</v>
      </c>
      <c r="AJ512" s="2">
        <f t="shared" si="164"/>
        <v>4</v>
      </c>
      <c r="AK512" s="2">
        <f>VLOOKUP($AZ512,[1]sistem!$I$18:$K$19,3,FALSE)</f>
        <v>14</v>
      </c>
      <c r="AL512" s="2" t="e">
        <f>AK512*#REF!</f>
        <v>#REF!</v>
      </c>
      <c r="AM512" s="2" t="e">
        <f t="shared" si="165"/>
        <v>#REF!</v>
      </c>
      <c r="AN512" s="2">
        <f t="shared" si="159"/>
        <v>25</v>
      </c>
      <c r="AO512" s="2" t="e">
        <f t="shared" si="166"/>
        <v>#REF!</v>
      </c>
      <c r="AP512" s="2" t="e">
        <f>ROUND(AO512-#REF!,0)</f>
        <v>#REF!</v>
      </c>
      <c r="AQ512" s="2">
        <f>IF(AZ512="s",IF(Q512=0,0,
IF(Q512=1,#REF!*4*4,
IF(Q512=2,0,
IF(Q512=3,#REF!*4*2,
IF(Q512=4,0,
IF(Q512=5,0,
IF(Q512=6,0,
IF(Q512=7,0)))))))),
IF(AZ512="t",
IF(Q512=0,0,
IF(Q512=1,#REF!*4*4*0.8,
IF(Q512=2,0,
IF(Q512=3,#REF!*4*2*0.8,
IF(Q512=4,0,
IF(Q512=5,0,
IF(Q512=6,0,
IF(Q512=7,0))))))))))</f>
        <v>0</v>
      </c>
      <c r="AR512" s="2" t="e">
        <f>IF(AZ512="s",
IF(Q512=0,0,
IF(Q512=1,0,
IF(Q512=2,#REF!*4*2,
IF(Q512=3,#REF!*4,
IF(Q512=4,#REF!*4,
IF(Q512=5,0,
IF(Q512=6,0,
IF(Q512=7,#REF!*4)))))))),
IF(AZ512="t",
IF(Q512=0,0,
IF(Q512=1,0,
IF(Q512=2,#REF!*4*2*0.8,
IF(Q512=3,#REF!*4*0.8,
IF(Q512=4,#REF!*4*0.8,
IF(Q512=5,0,
IF(Q512=6,0,
IF(Q512=7,#REF!*4))))))))))</f>
        <v>#REF!</v>
      </c>
      <c r="AS512" s="2" t="e">
        <f>IF(AZ512="s",
IF(Q512=0,0,
IF(Q512=1,#REF!*2,
IF(Q512=2,#REF!*2,
IF(Q512=3,#REF!*2,
IF(Q512=4,#REF!*2,
IF(Q512=5,#REF!*2,
IF(Q512=6,#REF!*2,
IF(Q512=7,#REF!*2)))))))),
IF(AZ512="t",
IF(Q512=0,#REF!*2*0.8,
IF(Q512=1,#REF!*2*0.8,
IF(Q512=2,#REF!*2*0.8,
IF(Q512=3,#REF!*2*0.8,
IF(Q512=4,#REF!*2*0.8,
IF(Q512=5,#REF!*2*0.8,
IF(Q512=6,#REF!*1*0.8,
IF(Q512=7,#REF!*2))))))))))</f>
        <v>#REF!</v>
      </c>
      <c r="AT512" s="2" t="e">
        <f t="shared" si="167"/>
        <v>#REF!</v>
      </c>
      <c r="AU512" s="2" t="e">
        <f>IF(AZ512="s",
IF(Q512=0,0,
IF(Q512=1,(14-2)*(#REF!+#REF!)/4*4,
IF(Q512=2,(14-2)*(#REF!+#REF!)/4*2,
IF(Q512=3,(14-2)*(#REF!+#REF!)/4*3,
IF(Q512=4,(14-2)*(#REF!+#REF!)/4,
IF(Q512=5,(14-2)*#REF!/4,
IF(Q512=6,0,
IF(Q512=7,(14)*#REF!)))))))),
IF(AZ512="t",
IF(Q512=0,0,
IF(Q512=1,(11-2)*(#REF!+#REF!)/4*4,
IF(Q512=2,(11-2)*(#REF!+#REF!)/4*2,
IF(Q512=3,(11-2)*(#REF!+#REF!)/4*3,
IF(Q512=4,(11-2)*(#REF!+#REF!)/4,
IF(Q512=5,(11-2)*#REF!/4,
IF(Q512=6,0,
IF(Q512=7,(11)*#REF!))))))))))</f>
        <v>#REF!</v>
      </c>
      <c r="AV512" s="2" t="e">
        <f t="shared" si="168"/>
        <v>#REF!</v>
      </c>
      <c r="AW512" s="2">
        <f t="shared" si="169"/>
        <v>8</v>
      </c>
      <c r="AX512" s="2">
        <f t="shared" si="170"/>
        <v>4</v>
      </c>
      <c r="AY512" s="2" t="e">
        <f t="shared" si="171"/>
        <v>#REF!</v>
      </c>
      <c r="AZ512" s="2" t="s">
        <v>63</v>
      </c>
      <c r="BA512" s="2" t="e">
        <f>IF(BG512="A",0,IF(AZ512="s",14*#REF!,IF(AZ512="T",11*#REF!,"HATA")))</f>
        <v>#REF!</v>
      </c>
      <c r="BB512" s="2" t="e">
        <f t="shared" si="172"/>
        <v>#REF!</v>
      </c>
      <c r="BC512" s="2" t="e">
        <f t="shared" si="173"/>
        <v>#REF!</v>
      </c>
      <c r="BD512" s="2" t="e">
        <f>IF(BC512-#REF!=0,"DOĞRU","YANLIŞ")</f>
        <v>#REF!</v>
      </c>
      <c r="BE512" s="2" t="e">
        <f>#REF!-BC512</f>
        <v>#REF!</v>
      </c>
      <c r="BF512" s="2">
        <v>0</v>
      </c>
      <c r="BH512" s="2">
        <v>0</v>
      </c>
      <c r="BJ512" s="2">
        <v>4</v>
      </c>
      <c r="BL512" s="7" t="e">
        <f>#REF!*14</f>
        <v>#REF!</v>
      </c>
      <c r="BM512" s="9"/>
      <c r="BN512" s="8"/>
      <c r="BO512" s="13"/>
      <c r="BP512" s="13"/>
      <c r="BQ512" s="13"/>
      <c r="BR512" s="13"/>
      <c r="BS512" s="13"/>
      <c r="BT512" s="10"/>
      <c r="BU512" s="11"/>
      <c r="BV512" s="12"/>
      <c r="CC512" s="41"/>
      <c r="CD512" s="41"/>
      <c r="CE512" s="41"/>
      <c r="CF512" s="42"/>
      <c r="CG512" s="42"/>
      <c r="CH512" s="42"/>
      <c r="CI512" s="42"/>
      <c r="CJ512" s="42"/>
      <c r="CK512" s="42"/>
    </row>
    <row r="513" spans="1:89" hidden="1" x14ac:dyDescent="0.25">
      <c r="A513" s="2" t="s">
        <v>245</v>
      </c>
      <c r="B513" s="2" t="s">
        <v>246</v>
      </c>
      <c r="C513" s="2" t="s">
        <v>246</v>
      </c>
      <c r="D513" s="4" t="s">
        <v>60</v>
      </c>
      <c r="E513" s="4" t="s">
        <v>60</v>
      </c>
      <c r="F513" s="5" t="e">
        <f>IF(AZ513="S",
IF(#REF!+BH513=2012,
IF(#REF!=1,"12-13/1",
IF(#REF!=2,"12-13/2",
IF(#REF!=3,"13-14/1",
IF(#REF!=4,"13-14/2","Hata1")))),
IF(#REF!+BH513=2013,
IF(#REF!=1,"13-14/1",
IF(#REF!=2,"13-14/2",
IF(#REF!=3,"14-15/1",
IF(#REF!=4,"14-15/2","Hata2")))),
IF(#REF!+BH513=2014,
IF(#REF!=1,"14-15/1",
IF(#REF!=2,"14-15/2",
IF(#REF!=3,"15-16/1",
IF(#REF!=4,"15-16/2","Hata3")))),
IF(#REF!+BH513=2015,
IF(#REF!=1,"15-16/1",
IF(#REF!=2,"15-16/2",
IF(#REF!=3,"16-17/1",
IF(#REF!=4,"16-17/2","Hata4")))),
IF(#REF!+BH513=2016,
IF(#REF!=1,"16-17/1",
IF(#REF!=2,"16-17/2",
IF(#REF!=3,"17-18/1",
IF(#REF!=4,"17-18/2","Hata5")))),
IF(#REF!+BH513=2017,
IF(#REF!=1,"17-18/1",
IF(#REF!=2,"17-18/2",
IF(#REF!=3,"18-19/1",
IF(#REF!=4,"18-19/2","Hata6")))),
IF(#REF!+BH513=2018,
IF(#REF!=1,"18-19/1",
IF(#REF!=2,"18-19/2",
IF(#REF!=3,"19-20/1",
IF(#REF!=4,"19-20/2","Hata7")))),
IF(#REF!+BH513=2019,
IF(#REF!=1,"19-20/1",
IF(#REF!=2,"19-20/2",
IF(#REF!=3,"20-21/1",
IF(#REF!=4,"20-21/2","Hata8")))),
IF(#REF!+BH513=2020,
IF(#REF!=1,"20-21/1",
IF(#REF!=2,"20-21/2",
IF(#REF!=3,"21-22/1",
IF(#REF!=4,"21-22/2","Hata9")))),
IF(#REF!+BH513=2021,
IF(#REF!=1,"21-22/1",
IF(#REF!=2,"21-22/2",
IF(#REF!=3,"22-23/1",
IF(#REF!=4,"22-23/2","Hata10")))),
IF(#REF!+BH513=2022,
IF(#REF!=1,"22-23/1",
IF(#REF!=2,"22-23/2",
IF(#REF!=3,"23-24/1",
IF(#REF!=4,"23-24/2","Hata11")))),
IF(#REF!+BH513=2023,
IF(#REF!=1,"23-24/1",
IF(#REF!=2,"23-24/2",
IF(#REF!=3,"24-25/1",
IF(#REF!=4,"24-25/2","Hata12")))),
)))))))))))),
IF(AZ513="T",
IF(#REF!+BH513=2012,
IF(#REF!=1,"12-13/1",
IF(#REF!=2,"12-13/2",
IF(#REF!=3,"12-13/3",
IF(#REF!=4,"13-14/1",
IF(#REF!=5,"13-14/2",
IF(#REF!=6,"13-14/3","Hata1")))))),
IF(#REF!+BH513=2013,
IF(#REF!=1,"13-14/1",
IF(#REF!=2,"13-14/2",
IF(#REF!=3,"13-14/3",
IF(#REF!=4,"14-15/1",
IF(#REF!=5,"14-15/2",
IF(#REF!=6,"14-15/3","Hata2")))))),
IF(#REF!+BH513=2014,
IF(#REF!=1,"14-15/1",
IF(#REF!=2,"14-15/2",
IF(#REF!=3,"14-15/3",
IF(#REF!=4,"15-16/1",
IF(#REF!=5,"15-16/2",
IF(#REF!=6,"15-16/3","Hata3")))))),
IF(AND(#REF!+#REF!&gt;2014,#REF!+#REF!&lt;2015,BH513=1),
IF(#REF!=0.1,"14-15/0.1",
IF(#REF!=0.2,"14-15/0.2",
IF(#REF!=0.3,"14-15/0.3","Hata4"))),
IF(#REF!+BH513=2015,
IF(#REF!=1,"15-16/1",
IF(#REF!=2,"15-16/2",
IF(#REF!=3,"15-16/3",
IF(#REF!=4,"16-17/1",
IF(#REF!=5,"16-17/2",
IF(#REF!=6,"16-17/3","Hata5")))))),
IF(#REF!+BH513=2016,
IF(#REF!=1,"16-17/1",
IF(#REF!=2,"16-17/2",
IF(#REF!=3,"16-17/3",
IF(#REF!=4,"17-18/1",
IF(#REF!=5,"17-18/2",
IF(#REF!=6,"17-18/3","Hata6")))))),
IF(#REF!+BH513=2017,
IF(#REF!=1,"17-18/1",
IF(#REF!=2,"17-18/2",
IF(#REF!=3,"17-18/3",
IF(#REF!=4,"18-19/1",
IF(#REF!=5,"18-19/2",
IF(#REF!=6,"18-19/3","Hata7")))))),
IF(#REF!+BH513=2018,
IF(#REF!=1,"18-19/1",
IF(#REF!=2,"18-19/2",
IF(#REF!=3,"18-19/3",
IF(#REF!=4,"19-20/1",
IF(#REF!=5," 19-20/2",
IF(#REF!=6,"19-20/3","Hata8")))))),
IF(#REF!+BH513=2019,
IF(#REF!=1,"19-20/1",
IF(#REF!=2,"19-20/2",
IF(#REF!=3,"19-20/3",
IF(#REF!=4,"20-21/1",
IF(#REF!=5,"20-21/2",
IF(#REF!=6,"20-21/3","Hata9")))))),
IF(#REF!+BH513=2020,
IF(#REF!=1,"20-21/1",
IF(#REF!=2,"20-21/2",
IF(#REF!=3,"20-21/3",
IF(#REF!=4,"21-22/1",
IF(#REF!=5,"21-22/2",
IF(#REF!=6,"21-22/3","Hata10")))))),
IF(#REF!+BH513=2021,
IF(#REF!=1,"21-22/1",
IF(#REF!=2,"21-22/2",
IF(#REF!=3,"21-22/3",
IF(#REF!=4,"22-23/1",
IF(#REF!=5,"22-23/2",
IF(#REF!=6,"22-23/3","Hata11")))))),
IF(#REF!+BH513=2022,
IF(#REF!=1,"22-23/1",
IF(#REF!=2,"22-23/2",
IF(#REF!=3,"22-23/3",
IF(#REF!=4,"23-24/1",
IF(#REF!=5,"23-24/2",
IF(#REF!=6,"23-24/3","Hata12")))))),
IF(#REF!+BH513=2023,
IF(#REF!=1,"23-24/1",
IF(#REF!=2,"23-24/2",
IF(#REF!=3,"23-24/3",
IF(#REF!=4,"24-25/1",
IF(#REF!=5,"24-25/2",
IF(#REF!=6,"24-25/3","Hata13")))))),
))))))))))))))
)</f>
        <v>#REF!</v>
      </c>
      <c r="G513" s="4"/>
      <c r="H513" s="2" t="s">
        <v>166</v>
      </c>
      <c r="I513" s="2">
        <v>238541</v>
      </c>
      <c r="J513" s="2" t="s">
        <v>107</v>
      </c>
      <c r="L513" s="2">
        <v>4358</v>
      </c>
      <c r="Q513" s="5">
        <v>0</v>
      </c>
      <c r="R513" s="2">
        <f>VLOOKUP($Q513,[1]sistem!$I$3:$L$10,2,FALSE)</f>
        <v>0</v>
      </c>
      <c r="S513" s="2">
        <f>VLOOKUP($Q513,[1]sistem!$I$3:$L$10,3,FALSE)</f>
        <v>0</v>
      </c>
      <c r="T513" s="2">
        <f>VLOOKUP($Q513,[1]sistem!$I$3:$L$10,4,FALSE)</f>
        <v>0</v>
      </c>
      <c r="U513" s="2" t="e">
        <f>VLOOKUP($AZ513,[1]sistem!$I$13:$L$14,2,FALSE)*#REF!</f>
        <v>#REF!</v>
      </c>
      <c r="V513" s="2" t="e">
        <f>VLOOKUP($AZ513,[1]sistem!$I$13:$L$14,3,FALSE)*#REF!</f>
        <v>#REF!</v>
      </c>
      <c r="W513" s="2" t="e">
        <f>VLOOKUP($AZ513,[1]sistem!$I$13:$L$14,4,FALSE)*#REF!</f>
        <v>#REF!</v>
      </c>
      <c r="X513" s="2" t="e">
        <f t="shared" si="160"/>
        <v>#REF!</v>
      </c>
      <c r="Y513" s="2" t="e">
        <f t="shared" si="161"/>
        <v>#REF!</v>
      </c>
      <c r="Z513" s="2" t="e">
        <f t="shared" si="162"/>
        <v>#REF!</v>
      </c>
      <c r="AA513" s="2" t="e">
        <f t="shared" si="163"/>
        <v>#REF!</v>
      </c>
      <c r="AB513" s="2">
        <f>VLOOKUP(AZ513,[1]sistem!$I$18:$J$19,2,FALSE)</f>
        <v>11</v>
      </c>
      <c r="AC513" s="2">
        <v>0.25</v>
      </c>
      <c r="AD513" s="2">
        <f>VLOOKUP($Q513,[1]sistem!$I$3:$M$10,5,FALSE)</f>
        <v>0</v>
      </c>
      <c r="AG513" s="2" t="e">
        <f>(#REF!+#REF!)*AB513</f>
        <v>#REF!</v>
      </c>
      <c r="AH513" s="2">
        <f>VLOOKUP($Q513,[1]sistem!$I$3:$N$10,6,FALSE)</f>
        <v>0</v>
      </c>
      <c r="AI513" s="2">
        <v>2</v>
      </c>
      <c r="AJ513" s="2">
        <f t="shared" si="164"/>
        <v>0</v>
      </c>
      <c r="AK513" s="2">
        <f>VLOOKUP($AZ513,[1]sistem!$I$18:$K$19,3,FALSE)</f>
        <v>11</v>
      </c>
      <c r="AL513" s="2" t="e">
        <f>AK513*#REF!</f>
        <v>#REF!</v>
      </c>
      <c r="AM513" s="2" t="e">
        <f t="shared" si="165"/>
        <v>#REF!</v>
      </c>
      <c r="AN513" s="2">
        <f t="shared" si="159"/>
        <v>25</v>
      </c>
      <c r="AO513" s="2" t="e">
        <f t="shared" si="166"/>
        <v>#REF!</v>
      </c>
      <c r="AP513" s="2" t="e">
        <f>ROUND(AO513-#REF!,0)</f>
        <v>#REF!</v>
      </c>
      <c r="AQ513" s="2">
        <f>IF(AZ513="s",IF(Q513=0,0,
IF(Q513=1,#REF!*4*4,
IF(Q513=2,0,
IF(Q513=3,#REF!*4*2,
IF(Q513=4,0,
IF(Q513=5,0,
IF(Q513=6,0,
IF(Q513=7,0)))))))),
IF(AZ513="t",
IF(Q513=0,0,
IF(Q513=1,#REF!*4*4*0.8,
IF(Q513=2,0,
IF(Q513=3,#REF!*4*2*0.8,
IF(Q513=4,0,
IF(Q513=5,0,
IF(Q513=6,0,
IF(Q513=7,0))))))))))</f>
        <v>0</v>
      </c>
      <c r="AR513" s="2">
        <f>IF(AZ513="s",
IF(Q513=0,0,
IF(Q513=1,0,
IF(Q513=2,#REF!*4*2,
IF(Q513=3,#REF!*4,
IF(Q513=4,#REF!*4,
IF(Q513=5,0,
IF(Q513=6,0,
IF(Q513=7,#REF!*4)))))))),
IF(AZ513="t",
IF(Q513=0,0,
IF(Q513=1,0,
IF(Q513=2,#REF!*4*2*0.8,
IF(Q513=3,#REF!*4*0.8,
IF(Q513=4,#REF!*4*0.8,
IF(Q513=5,0,
IF(Q513=6,0,
IF(Q513=7,#REF!*4))))))))))</f>
        <v>0</v>
      </c>
      <c r="AS513" s="2" t="e">
        <f>IF(AZ513="s",
IF(Q513=0,0,
IF(Q513=1,#REF!*2,
IF(Q513=2,#REF!*2,
IF(Q513=3,#REF!*2,
IF(Q513=4,#REF!*2,
IF(Q513=5,#REF!*2,
IF(Q513=6,#REF!*2,
IF(Q513=7,#REF!*2)))))))),
IF(AZ513="t",
IF(Q513=0,#REF!*2*0.8,
IF(Q513=1,#REF!*2*0.8,
IF(Q513=2,#REF!*2*0.8,
IF(Q513=3,#REF!*2*0.8,
IF(Q513=4,#REF!*2*0.8,
IF(Q513=5,#REF!*2*0.8,
IF(Q513=6,#REF!*1*0.8,
IF(Q513=7,#REF!*2))))))))))</f>
        <v>#REF!</v>
      </c>
      <c r="AT513" s="2" t="e">
        <f t="shared" si="167"/>
        <v>#REF!</v>
      </c>
      <c r="AU513" s="2">
        <f>IF(AZ513="s",
IF(Q513=0,0,
IF(Q513=1,(14-2)*(#REF!+#REF!)/4*4,
IF(Q513=2,(14-2)*(#REF!+#REF!)/4*2,
IF(Q513=3,(14-2)*(#REF!+#REF!)/4*3,
IF(Q513=4,(14-2)*(#REF!+#REF!)/4,
IF(Q513=5,(14-2)*#REF!/4,
IF(Q513=6,0,
IF(Q513=7,(14)*#REF!)))))))),
IF(AZ513="t",
IF(Q513=0,0,
IF(Q513=1,(11-2)*(#REF!+#REF!)/4*4,
IF(Q513=2,(11-2)*(#REF!+#REF!)/4*2,
IF(Q513=3,(11-2)*(#REF!+#REF!)/4*3,
IF(Q513=4,(11-2)*(#REF!+#REF!)/4,
IF(Q513=5,(11-2)*#REF!/4,
IF(Q513=6,0,
IF(Q513=7,(11)*#REF!))))))))))</f>
        <v>0</v>
      </c>
      <c r="AV513" s="2" t="e">
        <f t="shared" si="168"/>
        <v>#REF!</v>
      </c>
      <c r="AW513" s="2">
        <f t="shared" si="169"/>
        <v>0</v>
      </c>
      <c r="AX513" s="2">
        <f t="shared" si="170"/>
        <v>0</v>
      </c>
      <c r="AY513" s="2" t="e">
        <f t="shared" si="171"/>
        <v>#REF!</v>
      </c>
      <c r="AZ513" s="2" t="s">
        <v>81</v>
      </c>
      <c r="BA513" s="2" t="e">
        <f>IF(BG513="A",0,IF(AZ513="s",14*#REF!,IF(AZ513="T",11*#REF!,"HATA")))</f>
        <v>#REF!</v>
      </c>
      <c r="BB513" s="2" t="e">
        <f t="shared" si="172"/>
        <v>#REF!</v>
      </c>
      <c r="BC513" s="2" t="e">
        <f t="shared" si="173"/>
        <v>#REF!</v>
      </c>
      <c r="BD513" s="2" t="e">
        <f>IF(BC513-#REF!=0,"DOĞRU","YANLIŞ")</f>
        <v>#REF!</v>
      </c>
      <c r="BE513" s="2" t="e">
        <f>#REF!-BC513</f>
        <v>#REF!</v>
      </c>
      <c r="BF513" s="2">
        <v>0</v>
      </c>
      <c r="BH513" s="2">
        <v>0</v>
      </c>
      <c r="BJ513" s="2">
        <v>0</v>
      </c>
      <c r="BL513" s="7" t="e">
        <f>#REF!*14</f>
        <v>#REF!</v>
      </c>
      <c r="BM513" s="9"/>
      <c r="BN513" s="8"/>
      <c r="BO513" s="13"/>
      <c r="BP513" s="13"/>
      <c r="BQ513" s="13"/>
      <c r="BR513" s="13"/>
      <c r="BS513" s="13"/>
      <c r="BT513" s="10"/>
      <c r="BU513" s="11"/>
      <c r="BV513" s="12"/>
      <c r="CC513" s="41"/>
      <c r="CD513" s="41"/>
      <c r="CE513" s="41"/>
      <c r="CF513" s="42"/>
      <c r="CG513" s="42"/>
      <c r="CH513" s="42"/>
      <c r="CI513" s="42"/>
      <c r="CJ513" s="42"/>
      <c r="CK513" s="42"/>
    </row>
    <row r="514" spans="1:89" hidden="1" x14ac:dyDescent="0.25">
      <c r="A514" s="2" t="s">
        <v>256</v>
      </c>
      <c r="B514" s="2" t="s">
        <v>257</v>
      </c>
      <c r="C514" s="2" t="s">
        <v>257</v>
      </c>
      <c r="D514" s="4" t="s">
        <v>60</v>
      </c>
      <c r="E514" s="4" t="s">
        <v>60</v>
      </c>
      <c r="F514" s="5" t="e">
        <f>IF(AZ514="S",
IF(#REF!+BH514=2012,
IF(#REF!=1,"12-13/1",
IF(#REF!=2,"12-13/2",
IF(#REF!=3,"13-14/1",
IF(#REF!=4,"13-14/2","Hata1")))),
IF(#REF!+BH514=2013,
IF(#REF!=1,"13-14/1",
IF(#REF!=2,"13-14/2",
IF(#REF!=3,"14-15/1",
IF(#REF!=4,"14-15/2","Hata2")))),
IF(#REF!+BH514=2014,
IF(#REF!=1,"14-15/1",
IF(#REF!=2,"14-15/2",
IF(#REF!=3,"15-16/1",
IF(#REF!=4,"15-16/2","Hata3")))),
IF(#REF!+BH514=2015,
IF(#REF!=1,"15-16/1",
IF(#REF!=2,"15-16/2",
IF(#REF!=3,"16-17/1",
IF(#REF!=4,"16-17/2","Hata4")))),
IF(#REF!+BH514=2016,
IF(#REF!=1,"16-17/1",
IF(#REF!=2,"16-17/2",
IF(#REF!=3,"17-18/1",
IF(#REF!=4,"17-18/2","Hata5")))),
IF(#REF!+BH514=2017,
IF(#REF!=1,"17-18/1",
IF(#REF!=2,"17-18/2",
IF(#REF!=3,"18-19/1",
IF(#REF!=4,"18-19/2","Hata6")))),
IF(#REF!+BH514=2018,
IF(#REF!=1,"18-19/1",
IF(#REF!=2,"18-19/2",
IF(#REF!=3,"19-20/1",
IF(#REF!=4,"19-20/2","Hata7")))),
IF(#REF!+BH514=2019,
IF(#REF!=1,"19-20/1",
IF(#REF!=2,"19-20/2",
IF(#REF!=3,"20-21/1",
IF(#REF!=4,"20-21/2","Hata8")))),
IF(#REF!+BH514=2020,
IF(#REF!=1,"20-21/1",
IF(#REF!=2,"20-21/2",
IF(#REF!=3,"21-22/1",
IF(#REF!=4,"21-22/2","Hata9")))),
IF(#REF!+BH514=2021,
IF(#REF!=1,"21-22/1",
IF(#REF!=2,"21-22/2",
IF(#REF!=3,"22-23/1",
IF(#REF!=4,"22-23/2","Hata10")))),
IF(#REF!+BH514=2022,
IF(#REF!=1,"22-23/1",
IF(#REF!=2,"22-23/2",
IF(#REF!=3,"23-24/1",
IF(#REF!=4,"23-24/2","Hata11")))),
IF(#REF!+BH514=2023,
IF(#REF!=1,"23-24/1",
IF(#REF!=2,"23-24/2",
IF(#REF!=3,"24-25/1",
IF(#REF!=4,"24-25/2","Hata12")))),
)))))))))))),
IF(AZ514="T",
IF(#REF!+BH514=2012,
IF(#REF!=1,"12-13/1",
IF(#REF!=2,"12-13/2",
IF(#REF!=3,"12-13/3",
IF(#REF!=4,"13-14/1",
IF(#REF!=5,"13-14/2",
IF(#REF!=6,"13-14/3","Hata1")))))),
IF(#REF!+BH514=2013,
IF(#REF!=1,"13-14/1",
IF(#REF!=2,"13-14/2",
IF(#REF!=3,"13-14/3",
IF(#REF!=4,"14-15/1",
IF(#REF!=5,"14-15/2",
IF(#REF!=6,"14-15/3","Hata2")))))),
IF(#REF!+BH514=2014,
IF(#REF!=1,"14-15/1",
IF(#REF!=2,"14-15/2",
IF(#REF!=3,"14-15/3",
IF(#REF!=4,"15-16/1",
IF(#REF!=5,"15-16/2",
IF(#REF!=6,"15-16/3","Hata3")))))),
IF(AND(#REF!+#REF!&gt;2014,#REF!+#REF!&lt;2015,BH514=1),
IF(#REF!=0.1,"14-15/0.1",
IF(#REF!=0.2,"14-15/0.2",
IF(#REF!=0.3,"14-15/0.3","Hata4"))),
IF(#REF!+BH514=2015,
IF(#REF!=1,"15-16/1",
IF(#REF!=2,"15-16/2",
IF(#REF!=3,"15-16/3",
IF(#REF!=4,"16-17/1",
IF(#REF!=5,"16-17/2",
IF(#REF!=6,"16-17/3","Hata5")))))),
IF(#REF!+BH514=2016,
IF(#REF!=1,"16-17/1",
IF(#REF!=2,"16-17/2",
IF(#REF!=3,"16-17/3",
IF(#REF!=4,"17-18/1",
IF(#REF!=5,"17-18/2",
IF(#REF!=6,"17-18/3","Hata6")))))),
IF(#REF!+BH514=2017,
IF(#REF!=1,"17-18/1",
IF(#REF!=2,"17-18/2",
IF(#REF!=3,"17-18/3",
IF(#REF!=4,"18-19/1",
IF(#REF!=5,"18-19/2",
IF(#REF!=6,"18-19/3","Hata7")))))),
IF(#REF!+BH514=2018,
IF(#REF!=1,"18-19/1",
IF(#REF!=2,"18-19/2",
IF(#REF!=3,"18-19/3",
IF(#REF!=4,"19-20/1",
IF(#REF!=5," 19-20/2",
IF(#REF!=6,"19-20/3","Hata8")))))),
IF(#REF!+BH514=2019,
IF(#REF!=1,"19-20/1",
IF(#REF!=2,"19-20/2",
IF(#REF!=3,"19-20/3",
IF(#REF!=4,"20-21/1",
IF(#REF!=5,"20-21/2",
IF(#REF!=6,"20-21/3","Hata9")))))),
IF(#REF!+BH514=2020,
IF(#REF!=1,"20-21/1",
IF(#REF!=2,"20-21/2",
IF(#REF!=3,"20-21/3",
IF(#REF!=4,"21-22/1",
IF(#REF!=5,"21-22/2",
IF(#REF!=6,"21-22/3","Hata10")))))),
IF(#REF!+BH514=2021,
IF(#REF!=1,"21-22/1",
IF(#REF!=2,"21-22/2",
IF(#REF!=3,"21-22/3",
IF(#REF!=4,"22-23/1",
IF(#REF!=5,"22-23/2",
IF(#REF!=6,"22-23/3","Hata11")))))),
IF(#REF!+BH514=2022,
IF(#REF!=1,"22-23/1",
IF(#REF!=2,"22-23/2",
IF(#REF!=3,"22-23/3",
IF(#REF!=4,"23-24/1",
IF(#REF!=5,"23-24/2",
IF(#REF!=6,"23-24/3","Hata12")))))),
IF(#REF!+BH514=2023,
IF(#REF!=1,"23-24/1",
IF(#REF!=2,"23-24/2",
IF(#REF!=3,"23-24/3",
IF(#REF!=4,"24-25/1",
IF(#REF!=5,"24-25/2",
IF(#REF!=6,"24-25/3","Hata13")))))),
))))))))))))))
)</f>
        <v>#REF!</v>
      </c>
      <c r="G514" s="4"/>
      <c r="H514" s="2" t="s">
        <v>166</v>
      </c>
      <c r="I514" s="2">
        <v>238541</v>
      </c>
      <c r="J514" s="2" t="s">
        <v>107</v>
      </c>
      <c r="O514" s="2" t="s">
        <v>469</v>
      </c>
      <c r="P514" s="2" t="s">
        <v>469</v>
      </c>
      <c r="Q514" s="5">
        <v>0</v>
      </c>
      <c r="R514" s="2">
        <f>VLOOKUP($Q514,[1]sistem!$I$3:$L$10,2,FALSE)</f>
        <v>0</v>
      </c>
      <c r="S514" s="2">
        <f>VLOOKUP($Q514,[1]sistem!$I$3:$L$10,3,FALSE)</f>
        <v>0</v>
      </c>
      <c r="T514" s="2">
        <f>VLOOKUP($Q514,[1]sistem!$I$3:$L$10,4,FALSE)</f>
        <v>0</v>
      </c>
      <c r="U514" s="2" t="e">
        <f>VLOOKUP($AZ514,[1]sistem!$I$13:$L$14,2,FALSE)*#REF!</f>
        <v>#REF!</v>
      </c>
      <c r="V514" s="2" t="e">
        <f>VLOOKUP($AZ514,[1]sistem!$I$13:$L$14,3,FALSE)*#REF!</f>
        <v>#REF!</v>
      </c>
      <c r="W514" s="2" t="e">
        <f>VLOOKUP($AZ514,[1]sistem!$I$13:$L$14,4,FALSE)*#REF!</f>
        <v>#REF!</v>
      </c>
      <c r="X514" s="2" t="e">
        <f t="shared" si="160"/>
        <v>#REF!</v>
      </c>
      <c r="Y514" s="2" t="e">
        <f t="shared" si="161"/>
        <v>#REF!</v>
      </c>
      <c r="Z514" s="2" t="e">
        <f t="shared" si="162"/>
        <v>#REF!</v>
      </c>
      <c r="AA514" s="2" t="e">
        <f t="shared" si="163"/>
        <v>#REF!</v>
      </c>
      <c r="AB514" s="2">
        <f>VLOOKUP(AZ514,[1]sistem!$I$18:$J$19,2,FALSE)</f>
        <v>14</v>
      </c>
      <c r="AC514" s="2">
        <v>0.25</v>
      </c>
      <c r="AD514" s="2">
        <f>VLOOKUP($Q514,[1]sistem!$I$3:$M$10,5,FALSE)</f>
        <v>0</v>
      </c>
      <c r="AG514" s="2" t="e">
        <f>(#REF!+#REF!)*AB514</f>
        <v>#REF!</v>
      </c>
      <c r="AH514" s="2">
        <f>VLOOKUP($Q514,[1]sistem!$I$3:$N$10,6,FALSE)</f>
        <v>0</v>
      </c>
      <c r="AI514" s="2">
        <v>2</v>
      </c>
      <c r="AJ514" s="2">
        <f t="shared" si="164"/>
        <v>0</v>
      </c>
      <c r="AK514" s="2">
        <f>VLOOKUP($AZ514,[1]sistem!$I$18:$K$19,3,FALSE)</f>
        <v>14</v>
      </c>
      <c r="AL514" s="2" t="e">
        <f>AK514*#REF!</f>
        <v>#REF!</v>
      </c>
      <c r="AM514" s="2" t="e">
        <f t="shared" si="165"/>
        <v>#REF!</v>
      </c>
      <c r="AN514" s="2">
        <f t="shared" si="159"/>
        <v>25</v>
      </c>
      <c r="AO514" s="2" t="e">
        <f t="shared" si="166"/>
        <v>#REF!</v>
      </c>
      <c r="AP514" s="2" t="e">
        <f>ROUND(AO514-#REF!,0)</f>
        <v>#REF!</v>
      </c>
      <c r="AQ514" s="2">
        <f>IF(AZ514="s",IF(Q514=0,0,
IF(Q514=1,#REF!*4*4,
IF(Q514=2,0,
IF(Q514=3,#REF!*4*2,
IF(Q514=4,0,
IF(Q514=5,0,
IF(Q514=6,0,
IF(Q514=7,0)))))))),
IF(AZ514="t",
IF(Q514=0,0,
IF(Q514=1,#REF!*4*4*0.8,
IF(Q514=2,0,
IF(Q514=3,#REF!*4*2*0.8,
IF(Q514=4,0,
IF(Q514=5,0,
IF(Q514=6,0,
IF(Q514=7,0))))))))))</f>
        <v>0</v>
      </c>
      <c r="AR514" s="2">
        <f>IF(AZ514="s",
IF(Q514=0,0,
IF(Q514=1,0,
IF(Q514=2,#REF!*4*2,
IF(Q514=3,#REF!*4,
IF(Q514=4,#REF!*4,
IF(Q514=5,0,
IF(Q514=6,0,
IF(Q514=7,#REF!*4)))))))),
IF(AZ514="t",
IF(Q514=0,0,
IF(Q514=1,0,
IF(Q514=2,#REF!*4*2*0.8,
IF(Q514=3,#REF!*4*0.8,
IF(Q514=4,#REF!*4*0.8,
IF(Q514=5,0,
IF(Q514=6,0,
IF(Q514=7,#REF!*4))))))))))</f>
        <v>0</v>
      </c>
      <c r="AS514" s="2">
        <f>IF(AZ514="s",
IF(Q514=0,0,
IF(Q514=1,#REF!*2,
IF(Q514=2,#REF!*2,
IF(Q514=3,#REF!*2,
IF(Q514=4,#REF!*2,
IF(Q514=5,#REF!*2,
IF(Q514=6,#REF!*2,
IF(Q514=7,#REF!*2)))))))),
IF(AZ514="t",
IF(Q514=0,#REF!*2*0.8,
IF(Q514=1,#REF!*2*0.8,
IF(Q514=2,#REF!*2*0.8,
IF(Q514=3,#REF!*2*0.8,
IF(Q514=4,#REF!*2*0.8,
IF(Q514=5,#REF!*2*0.8,
IF(Q514=6,#REF!*1*0.8,
IF(Q514=7,#REF!*2))))))))))</f>
        <v>0</v>
      </c>
      <c r="AT514" s="2" t="e">
        <f t="shared" si="167"/>
        <v>#REF!</v>
      </c>
      <c r="AU514" s="2">
        <f>IF(AZ514="s",
IF(Q514=0,0,
IF(Q514=1,(14-2)*(#REF!+#REF!)/4*4,
IF(Q514=2,(14-2)*(#REF!+#REF!)/4*2,
IF(Q514=3,(14-2)*(#REF!+#REF!)/4*3,
IF(Q514=4,(14-2)*(#REF!+#REF!)/4,
IF(Q514=5,(14-2)*#REF!/4,
IF(Q514=6,0,
IF(Q514=7,(14)*#REF!)))))))),
IF(AZ514="t",
IF(Q514=0,0,
IF(Q514=1,(11-2)*(#REF!+#REF!)/4*4,
IF(Q514=2,(11-2)*(#REF!+#REF!)/4*2,
IF(Q514=3,(11-2)*(#REF!+#REF!)/4*3,
IF(Q514=4,(11-2)*(#REF!+#REF!)/4,
IF(Q514=5,(11-2)*#REF!/4,
IF(Q514=6,0,
IF(Q514=7,(11)*#REF!))))))))))</f>
        <v>0</v>
      </c>
      <c r="AV514" s="2" t="e">
        <f t="shared" si="168"/>
        <v>#REF!</v>
      </c>
      <c r="AW514" s="2">
        <f t="shared" si="169"/>
        <v>0</v>
      </c>
      <c r="AX514" s="2">
        <f t="shared" si="170"/>
        <v>0</v>
      </c>
      <c r="AY514" s="2">
        <f t="shared" si="171"/>
        <v>0</v>
      </c>
      <c r="AZ514" s="2" t="s">
        <v>63</v>
      </c>
      <c r="BA514" s="2" t="e">
        <f>IF(BG514="A",0,IF(AZ514="s",14*#REF!,IF(AZ514="T",11*#REF!,"HATA")))</f>
        <v>#REF!</v>
      </c>
      <c r="BB514" s="2" t="e">
        <f t="shared" si="172"/>
        <v>#REF!</v>
      </c>
      <c r="BC514" s="2" t="e">
        <f t="shared" si="173"/>
        <v>#REF!</v>
      </c>
      <c r="BD514" s="2" t="e">
        <f>IF(BC514-#REF!=0,"DOĞRU","YANLIŞ")</f>
        <v>#REF!</v>
      </c>
      <c r="BE514" s="2" t="e">
        <f>#REF!-BC514</f>
        <v>#REF!</v>
      </c>
      <c r="BF514" s="2">
        <v>0</v>
      </c>
      <c r="BH514" s="2">
        <v>0</v>
      </c>
      <c r="BJ514" s="2">
        <v>0</v>
      </c>
      <c r="BL514" s="7" t="e">
        <f>#REF!*14</f>
        <v>#REF!</v>
      </c>
      <c r="BM514" s="9"/>
      <c r="BN514" s="8"/>
      <c r="BO514" s="13"/>
      <c r="BP514" s="13"/>
      <c r="BQ514" s="13"/>
      <c r="BR514" s="13"/>
      <c r="BS514" s="13"/>
      <c r="BT514" s="10"/>
      <c r="BU514" s="11"/>
      <c r="BV514" s="12"/>
      <c r="CC514" s="41"/>
      <c r="CD514" s="41"/>
      <c r="CE514" s="41"/>
      <c r="CF514" s="42"/>
      <c r="CG514" s="42"/>
      <c r="CH514" s="42"/>
      <c r="CI514" s="42"/>
      <c r="CJ514" s="42"/>
      <c r="CK514" s="42"/>
    </row>
    <row r="515" spans="1:89" hidden="1" x14ac:dyDescent="0.25">
      <c r="A515" s="54" t="s">
        <v>440</v>
      </c>
      <c r="B515" s="54" t="s">
        <v>438</v>
      </c>
      <c r="C515" s="2" t="s">
        <v>438</v>
      </c>
      <c r="D515" s="4" t="s">
        <v>171</v>
      </c>
      <c r="E515" s="4">
        <v>3</v>
      </c>
      <c r="F515" s="5" t="e">
        <f>IF(AZ515="S",
IF(#REF!+BH515=2012,
IF(#REF!=1,"12-13/1",
IF(#REF!=2,"12-13/2",
IF(#REF!=3,"13-14/1",
IF(#REF!=4,"13-14/2","Hata1")))),
IF(#REF!+BH515=2013,
IF(#REF!=1,"13-14/1",
IF(#REF!=2,"13-14/2",
IF(#REF!=3,"14-15/1",
IF(#REF!=4,"14-15/2","Hata2")))),
IF(#REF!+BH515=2014,
IF(#REF!=1,"14-15/1",
IF(#REF!=2,"14-15/2",
IF(#REF!=3,"15-16/1",
IF(#REF!=4,"15-16/2","Hata3")))),
IF(#REF!+BH515=2015,
IF(#REF!=1,"15-16/1",
IF(#REF!=2,"15-16/2",
IF(#REF!=3,"16-17/1",
IF(#REF!=4,"16-17/2","Hata4")))),
IF(#REF!+BH515=2016,
IF(#REF!=1,"16-17/1",
IF(#REF!=2,"16-17/2",
IF(#REF!=3,"17-18/1",
IF(#REF!=4,"17-18/2","Hata5")))),
IF(#REF!+BH515=2017,
IF(#REF!=1,"17-18/1",
IF(#REF!=2,"17-18/2",
IF(#REF!=3,"18-19/1",
IF(#REF!=4,"18-19/2","Hata6")))),
IF(#REF!+BH515=2018,
IF(#REF!=1,"18-19/1",
IF(#REF!=2,"18-19/2",
IF(#REF!=3,"19-20/1",
IF(#REF!=4,"19-20/2","Hata7")))),
IF(#REF!+BH515=2019,
IF(#REF!=1,"19-20/1",
IF(#REF!=2,"19-20/2",
IF(#REF!=3,"20-21/1",
IF(#REF!=4,"20-21/2","Hata8")))),
IF(#REF!+BH515=2020,
IF(#REF!=1,"20-21/1",
IF(#REF!=2,"20-21/2",
IF(#REF!=3,"21-22/1",
IF(#REF!=4,"21-22/2","Hata9")))),
IF(#REF!+BH515=2021,
IF(#REF!=1,"21-22/1",
IF(#REF!=2,"21-22/2",
IF(#REF!=3,"22-23/1",
IF(#REF!=4,"22-23/2","Hata10")))),
IF(#REF!+BH515=2022,
IF(#REF!=1,"22-23/1",
IF(#REF!=2,"22-23/2",
IF(#REF!=3,"23-24/1",
IF(#REF!=4,"23-24/2","Hata11")))),
IF(#REF!+BH515=2023,
IF(#REF!=1,"23-24/1",
IF(#REF!=2,"23-24/2",
IF(#REF!=3,"24-25/1",
IF(#REF!=4,"24-25/2","Hata12")))),
)))))))))))),
IF(AZ515="T",
IF(#REF!+BH515=2012,
IF(#REF!=1,"12-13/1",
IF(#REF!=2,"12-13/2",
IF(#REF!=3,"12-13/3",
IF(#REF!=4,"13-14/1",
IF(#REF!=5,"13-14/2",
IF(#REF!=6,"13-14/3","Hata1")))))),
IF(#REF!+BH515=2013,
IF(#REF!=1,"13-14/1",
IF(#REF!=2,"13-14/2",
IF(#REF!=3,"13-14/3",
IF(#REF!=4,"14-15/1",
IF(#REF!=5,"14-15/2",
IF(#REF!=6,"14-15/3","Hata2")))))),
IF(#REF!+BH515=2014,
IF(#REF!=1,"14-15/1",
IF(#REF!=2,"14-15/2",
IF(#REF!=3,"14-15/3",
IF(#REF!=4,"15-16/1",
IF(#REF!=5,"15-16/2",
IF(#REF!=6,"15-16/3","Hata3")))))),
IF(AND(#REF!+#REF!&gt;2014,#REF!+#REF!&lt;2015,BH515=1),
IF(#REF!=0.1,"14-15/0.1",
IF(#REF!=0.2,"14-15/0.2",
IF(#REF!=0.3,"14-15/0.3","Hata4"))),
IF(#REF!+BH515=2015,
IF(#REF!=1,"15-16/1",
IF(#REF!=2,"15-16/2",
IF(#REF!=3,"15-16/3",
IF(#REF!=4,"16-17/1",
IF(#REF!=5,"16-17/2",
IF(#REF!=6,"16-17/3","Hata5")))))),
IF(#REF!+BH515=2016,
IF(#REF!=1,"16-17/1",
IF(#REF!=2,"16-17/2",
IF(#REF!=3,"16-17/3",
IF(#REF!=4,"17-18/1",
IF(#REF!=5,"17-18/2",
IF(#REF!=6,"17-18/3","Hata6")))))),
IF(#REF!+BH515=2017,
IF(#REF!=1,"17-18/1",
IF(#REF!=2,"17-18/2",
IF(#REF!=3,"17-18/3",
IF(#REF!=4,"18-19/1",
IF(#REF!=5,"18-19/2",
IF(#REF!=6,"18-19/3","Hata7")))))),
IF(#REF!+BH515=2018,
IF(#REF!=1,"18-19/1",
IF(#REF!=2,"18-19/2",
IF(#REF!=3,"18-19/3",
IF(#REF!=4,"19-20/1",
IF(#REF!=5," 19-20/2",
IF(#REF!=6,"19-20/3","Hata8")))))),
IF(#REF!+BH515=2019,
IF(#REF!=1,"19-20/1",
IF(#REF!=2,"19-20/2",
IF(#REF!=3,"19-20/3",
IF(#REF!=4,"20-21/1",
IF(#REF!=5,"20-21/2",
IF(#REF!=6,"20-21/3","Hata9")))))),
IF(#REF!+BH515=2020,
IF(#REF!=1,"20-21/1",
IF(#REF!=2,"20-21/2",
IF(#REF!=3,"20-21/3",
IF(#REF!=4,"21-22/1",
IF(#REF!=5,"21-22/2",
IF(#REF!=6,"21-22/3","Hata10")))))),
IF(#REF!+BH515=2021,
IF(#REF!=1,"21-22/1",
IF(#REF!=2,"21-22/2",
IF(#REF!=3,"21-22/3",
IF(#REF!=4,"22-23/1",
IF(#REF!=5,"22-23/2",
IF(#REF!=6,"22-23/3","Hata11")))))),
IF(#REF!+BH515=2022,
IF(#REF!=1,"22-23/1",
IF(#REF!=2,"22-23/2",
IF(#REF!=3,"22-23/3",
IF(#REF!=4,"23-24/1",
IF(#REF!=5,"23-24/2",
IF(#REF!=6,"23-24/3","Hata12")))))),
IF(#REF!+BH515=2023,
IF(#REF!=1,"23-24/1",
IF(#REF!=2,"23-24/2",
IF(#REF!=3,"23-24/3",
IF(#REF!=4,"24-25/1",
IF(#REF!=5,"24-25/2",
IF(#REF!=6,"24-25/3","Hata13")))))),
))))))))))))))
)</f>
        <v>#REF!</v>
      </c>
      <c r="G515" s="4"/>
      <c r="H515" s="54" t="s">
        <v>166</v>
      </c>
      <c r="I515" s="2">
        <v>238541</v>
      </c>
      <c r="J515" s="2" t="s">
        <v>107</v>
      </c>
      <c r="O515" s="2" t="s">
        <v>332</v>
      </c>
      <c r="P515" s="2" t="s">
        <v>332</v>
      </c>
      <c r="Q515" s="55">
        <v>7</v>
      </c>
      <c r="R515" s="2">
        <f>VLOOKUP($Q515,[1]sistem!$I$3:$L$10,2,FALSE)</f>
        <v>0</v>
      </c>
      <c r="S515" s="2">
        <f>VLOOKUP($Q515,[1]sistem!$I$3:$L$10,3,FALSE)</f>
        <v>1</v>
      </c>
      <c r="T515" s="2">
        <f>VLOOKUP($Q515,[1]sistem!$I$3:$L$10,4,FALSE)</f>
        <v>1</v>
      </c>
      <c r="U515" s="2" t="e">
        <f>VLOOKUP($AZ515,[1]sistem!$I$13:$L$14,2,FALSE)*#REF!</f>
        <v>#REF!</v>
      </c>
      <c r="V515" s="2" t="e">
        <f>VLOOKUP($AZ515,[1]sistem!$I$13:$L$14,3,FALSE)*#REF!</f>
        <v>#REF!</v>
      </c>
      <c r="W515" s="2" t="e">
        <f>VLOOKUP($AZ515,[1]sistem!$I$13:$L$14,4,FALSE)*#REF!</f>
        <v>#REF!</v>
      </c>
      <c r="X515" s="2" t="e">
        <f t="shared" si="160"/>
        <v>#REF!</v>
      </c>
      <c r="Y515" s="2" t="e">
        <f t="shared" si="161"/>
        <v>#REF!</v>
      </c>
      <c r="Z515" s="2" t="e">
        <f t="shared" si="162"/>
        <v>#REF!</v>
      </c>
      <c r="AA515" s="2" t="e">
        <f t="shared" si="163"/>
        <v>#REF!</v>
      </c>
      <c r="AB515" s="2">
        <f>VLOOKUP(AZ515,[1]sistem!$I$18:$J$19,2,FALSE)</f>
        <v>14</v>
      </c>
      <c r="AC515" s="2">
        <v>0.25</v>
      </c>
      <c r="AD515" s="2">
        <f>VLOOKUP($Q515,[1]sistem!$I$3:$M$10,5,FALSE)</f>
        <v>1</v>
      </c>
      <c r="AE515" s="2">
        <v>4</v>
      </c>
      <c r="AG515" s="2">
        <f>AE515*AK515</f>
        <v>56</v>
      </c>
      <c r="AH515" s="2">
        <f>VLOOKUP($Q515,[1]sistem!$I$3:$N$10,6,FALSE)</f>
        <v>2</v>
      </c>
      <c r="AI515" s="2">
        <v>2</v>
      </c>
      <c r="AJ515" s="2">
        <f t="shared" si="164"/>
        <v>4</v>
      </c>
      <c r="AK515" s="2">
        <f>VLOOKUP($AZ515,[1]sistem!$I$18:$K$19,3,FALSE)</f>
        <v>14</v>
      </c>
      <c r="AL515" s="2" t="e">
        <f>AK515*#REF!</f>
        <v>#REF!</v>
      </c>
      <c r="AM515" s="2" t="e">
        <f t="shared" si="165"/>
        <v>#REF!</v>
      </c>
      <c r="AN515" s="2">
        <f t="shared" si="159"/>
        <v>25</v>
      </c>
      <c r="AO515" s="2" t="e">
        <f t="shared" si="166"/>
        <v>#REF!</v>
      </c>
      <c r="AP515" s="2" t="e">
        <f>ROUND(AO515-#REF!,0)</f>
        <v>#REF!</v>
      </c>
      <c r="AQ515" s="2">
        <f>IF(AZ515="s",IF(Q515=0,0,
IF(Q515=1,#REF!*4*4,
IF(Q515=2,0,
IF(Q515=3,#REF!*4*2,
IF(Q515=4,0,
IF(Q515=5,0,
IF(Q515=6,0,
IF(Q515=7,0)))))))),
IF(AZ515="t",
IF(Q515=0,0,
IF(Q515=1,#REF!*4*4*0.8,
IF(Q515=2,0,
IF(Q515=3,#REF!*4*2*0.8,
IF(Q515=4,0,
IF(Q515=5,0,
IF(Q515=6,0,
IF(Q515=7,0))))))))))</f>
        <v>0</v>
      </c>
      <c r="AR515" s="2" t="e">
        <f>IF(AZ515="s",
IF(Q515=0,0,
IF(Q515=1,0,
IF(Q515=2,#REF!*4*2,
IF(Q515=3,#REF!*4,
IF(Q515=4,#REF!*4,
IF(Q515=5,0,
IF(Q515=6,0,
IF(Q515=7,#REF!*4)))))))),
IF(AZ515="t",
IF(Q515=0,0,
IF(Q515=1,0,
IF(Q515=2,#REF!*4*2*0.8,
IF(Q515=3,#REF!*4*0.8,
IF(Q515=4,#REF!*4*0.8,
IF(Q515=5,0,
IF(Q515=6,0,
IF(Q515=7,#REF!*4))))))))))</f>
        <v>#REF!</v>
      </c>
      <c r="AS515" s="2" t="e">
        <f>IF(AZ515="s",
IF(Q515=0,0,
IF(Q515=1,#REF!*2,
IF(Q515=2,#REF!*2,
IF(Q515=3,#REF!*2,
IF(Q515=4,#REF!*2,
IF(Q515=5,#REF!*2,
IF(Q515=6,#REF!*2,
IF(Q515=7,#REF!*2)))))))),
IF(AZ515="t",
IF(Q515=0,#REF!*2*0.8,
IF(Q515=1,#REF!*2*0.8,
IF(Q515=2,#REF!*2*0.8,
IF(Q515=3,#REF!*2*0.8,
IF(Q515=4,#REF!*2*0.8,
IF(Q515=5,#REF!*2*0.8,
IF(Q515=6,#REF!*1*0.8,
IF(Q515=7,#REF!*2))))))))))</f>
        <v>#REF!</v>
      </c>
      <c r="AT515" s="2" t="e">
        <f t="shared" si="167"/>
        <v>#REF!</v>
      </c>
      <c r="AU515" s="2" t="e">
        <f>IF(AZ515="s",
IF(Q515=0,0,
IF(Q515=1,(14-2)*(#REF!+#REF!)/4*4,
IF(Q515=2,(14-2)*(#REF!+#REF!)/4*2,
IF(Q515=3,(14-2)*(#REF!+#REF!)/4*3,
IF(Q515=4,(14-2)*(#REF!+#REF!)/4,
IF(Q515=5,(14-2)*#REF!/4,
IF(Q515=6,0,
IF(Q515=7,(14)*#REF!)))))))),
IF(AZ515="t",
IF(Q515=0,0,
IF(Q515=1,(11-2)*(#REF!+#REF!)/4*4,
IF(Q515=2,(11-2)*(#REF!+#REF!)/4*2,
IF(Q515=3,(11-2)*(#REF!+#REF!)/4*3,
IF(Q515=4,(11-2)*(#REF!+#REF!)/4,
IF(Q515=5,(11-2)*#REF!/4,
IF(Q515=6,0,
IF(Q515=7,(11)*#REF!))))))))))</f>
        <v>#REF!</v>
      </c>
      <c r="AV515" s="2" t="e">
        <f t="shared" si="168"/>
        <v>#REF!</v>
      </c>
      <c r="AW515" s="2">
        <f t="shared" si="169"/>
        <v>8</v>
      </c>
      <c r="AX515" s="2">
        <f t="shared" si="170"/>
        <v>4</v>
      </c>
      <c r="AY515" s="2" t="e">
        <f t="shared" si="171"/>
        <v>#REF!</v>
      </c>
      <c r="AZ515" s="2" t="s">
        <v>63</v>
      </c>
      <c r="BA515" s="2" t="e">
        <f>IF(BG515="A",0,IF(AZ515="s",14*#REF!,IF(AZ515="T",11*#REF!,"HATA")))</f>
        <v>#REF!</v>
      </c>
      <c r="BB515" s="2" t="e">
        <f t="shared" si="172"/>
        <v>#REF!</v>
      </c>
      <c r="BC515" s="2" t="e">
        <f t="shared" si="173"/>
        <v>#REF!</v>
      </c>
      <c r="BD515" s="2" t="e">
        <f>IF(BC515-#REF!=0,"DOĞRU","YANLIŞ")</f>
        <v>#REF!</v>
      </c>
      <c r="BE515" s="2" t="e">
        <f>#REF!-BC515</f>
        <v>#REF!</v>
      </c>
      <c r="BF515" s="2">
        <v>0</v>
      </c>
      <c r="BH515" s="2">
        <v>0</v>
      </c>
      <c r="BJ515" s="2">
        <v>7</v>
      </c>
      <c r="BL515" s="7" t="e">
        <f>#REF!*14</f>
        <v>#REF!</v>
      </c>
      <c r="BM515" s="9"/>
      <c r="BN515" s="8"/>
      <c r="BO515" s="13"/>
      <c r="BP515" s="13"/>
      <c r="BQ515" s="13"/>
      <c r="BR515" s="13"/>
      <c r="BS515" s="13"/>
      <c r="BT515" s="10"/>
      <c r="BU515" s="11"/>
      <c r="BV515" s="12"/>
      <c r="CC515" s="51"/>
      <c r="CD515" s="51"/>
      <c r="CE515" s="51"/>
      <c r="CF515" s="52"/>
      <c r="CG515" s="52"/>
      <c r="CH515" s="52"/>
      <c r="CI515" s="52"/>
      <c r="CJ515" s="42"/>
      <c r="CK515" s="42"/>
    </row>
    <row r="516" spans="1:89" hidden="1" x14ac:dyDescent="0.25">
      <c r="A516" s="2" t="s">
        <v>419</v>
      </c>
      <c r="B516" s="2" t="s">
        <v>420</v>
      </c>
      <c r="C516" s="2" t="s">
        <v>420</v>
      </c>
      <c r="D516" s="4" t="s">
        <v>171</v>
      </c>
      <c r="E516" s="4">
        <v>1</v>
      </c>
      <c r="F516" s="5" t="e">
        <f>IF(AZ516="S",
IF(#REF!+BH516=2012,
IF(#REF!=1,"12-13/1",
IF(#REF!=2,"12-13/2",
IF(#REF!=3,"13-14/1",
IF(#REF!=4,"13-14/2","Hata1")))),
IF(#REF!+BH516=2013,
IF(#REF!=1,"13-14/1",
IF(#REF!=2,"13-14/2",
IF(#REF!=3,"14-15/1",
IF(#REF!=4,"14-15/2","Hata2")))),
IF(#REF!+BH516=2014,
IF(#REF!=1,"14-15/1",
IF(#REF!=2,"14-15/2",
IF(#REF!=3,"15-16/1",
IF(#REF!=4,"15-16/2","Hata3")))),
IF(#REF!+BH516=2015,
IF(#REF!=1,"15-16/1",
IF(#REF!=2,"15-16/2",
IF(#REF!=3,"16-17/1",
IF(#REF!=4,"16-17/2","Hata4")))),
IF(#REF!+BH516=2016,
IF(#REF!=1,"16-17/1",
IF(#REF!=2,"16-17/2",
IF(#REF!=3,"17-18/1",
IF(#REF!=4,"17-18/2","Hata5")))),
IF(#REF!+BH516=2017,
IF(#REF!=1,"17-18/1",
IF(#REF!=2,"17-18/2",
IF(#REF!=3,"18-19/1",
IF(#REF!=4,"18-19/2","Hata6")))),
IF(#REF!+BH516=2018,
IF(#REF!=1,"18-19/1",
IF(#REF!=2,"18-19/2",
IF(#REF!=3,"19-20/1",
IF(#REF!=4,"19-20/2","Hata7")))),
IF(#REF!+BH516=2019,
IF(#REF!=1,"19-20/1",
IF(#REF!=2,"19-20/2",
IF(#REF!=3,"20-21/1",
IF(#REF!=4,"20-21/2","Hata8")))),
IF(#REF!+BH516=2020,
IF(#REF!=1,"20-21/1",
IF(#REF!=2,"20-21/2",
IF(#REF!=3,"21-22/1",
IF(#REF!=4,"21-22/2","Hata9")))),
IF(#REF!+BH516=2021,
IF(#REF!=1,"21-22/1",
IF(#REF!=2,"21-22/2",
IF(#REF!=3,"22-23/1",
IF(#REF!=4,"22-23/2","Hata10")))),
IF(#REF!+BH516=2022,
IF(#REF!=1,"22-23/1",
IF(#REF!=2,"22-23/2",
IF(#REF!=3,"23-24/1",
IF(#REF!=4,"23-24/2","Hata11")))),
IF(#REF!+BH516=2023,
IF(#REF!=1,"23-24/1",
IF(#REF!=2,"23-24/2",
IF(#REF!=3,"24-25/1",
IF(#REF!=4,"24-25/2","Hata12")))),
)))))))))))),
IF(AZ516="T",
IF(#REF!+BH516=2012,
IF(#REF!=1,"12-13/1",
IF(#REF!=2,"12-13/2",
IF(#REF!=3,"12-13/3",
IF(#REF!=4,"13-14/1",
IF(#REF!=5,"13-14/2",
IF(#REF!=6,"13-14/3","Hata1")))))),
IF(#REF!+BH516=2013,
IF(#REF!=1,"13-14/1",
IF(#REF!=2,"13-14/2",
IF(#REF!=3,"13-14/3",
IF(#REF!=4,"14-15/1",
IF(#REF!=5,"14-15/2",
IF(#REF!=6,"14-15/3","Hata2")))))),
IF(#REF!+BH516=2014,
IF(#REF!=1,"14-15/1",
IF(#REF!=2,"14-15/2",
IF(#REF!=3,"14-15/3",
IF(#REF!=4,"15-16/1",
IF(#REF!=5,"15-16/2",
IF(#REF!=6,"15-16/3","Hata3")))))),
IF(AND(#REF!+#REF!&gt;2014,#REF!+#REF!&lt;2015,BH516=1),
IF(#REF!=0.1,"14-15/0.1",
IF(#REF!=0.2,"14-15/0.2",
IF(#REF!=0.3,"14-15/0.3","Hata4"))),
IF(#REF!+BH516=2015,
IF(#REF!=1,"15-16/1",
IF(#REF!=2,"15-16/2",
IF(#REF!=3,"15-16/3",
IF(#REF!=4,"16-17/1",
IF(#REF!=5,"16-17/2",
IF(#REF!=6,"16-17/3","Hata5")))))),
IF(#REF!+BH516=2016,
IF(#REF!=1,"16-17/1",
IF(#REF!=2,"16-17/2",
IF(#REF!=3,"16-17/3",
IF(#REF!=4,"17-18/1",
IF(#REF!=5,"17-18/2",
IF(#REF!=6,"17-18/3","Hata6")))))),
IF(#REF!+BH516=2017,
IF(#REF!=1,"17-18/1",
IF(#REF!=2,"17-18/2",
IF(#REF!=3,"17-18/3",
IF(#REF!=4,"18-19/1",
IF(#REF!=5,"18-19/2",
IF(#REF!=6,"18-19/3","Hata7")))))),
IF(#REF!+BH516=2018,
IF(#REF!=1,"18-19/1",
IF(#REF!=2,"18-19/2",
IF(#REF!=3,"18-19/3",
IF(#REF!=4,"19-20/1",
IF(#REF!=5," 19-20/2",
IF(#REF!=6,"19-20/3","Hata8")))))),
IF(#REF!+BH516=2019,
IF(#REF!=1,"19-20/1",
IF(#REF!=2,"19-20/2",
IF(#REF!=3,"19-20/3",
IF(#REF!=4,"20-21/1",
IF(#REF!=5,"20-21/2",
IF(#REF!=6,"20-21/3","Hata9")))))),
IF(#REF!+BH516=2020,
IF(#REF!=1,"20-21/1",
IF(#REF!=2,"20-21/2",
IF(#REF!=3,"20-21/3",
IF(#REF!=4,"21-22/1",
IF(#REF!=5,"21-22/2",
IF(#REF!=6,"21-22/3","Hata10")))))),
IF(#REF!+BH516=2021,
IF(#REF!=1,"21-22/1",
IF(#REF!=2,"21-22/2",
IF(#REF!=3,"21-22/3",
IF(#REF!=4,"22-23/1",
IF(#REF!=5,"22-23/2",
IF(#REF!=6,"22-23/3","Hata11")))))),
IF(#REF!+BH516=2022,
IF(#REF!=1,"22-23/1",
IF(#REF!=2,"22-23/2",
IF(#REF!=3,"22-23/3",
IF(#REF!=4,"23-24/1",
IF(#REF!=5,"23-24/2",
IF(#REF!=6,"23-24/3","Hata12")))))),
IF(#REF!+BH516=2023,
IF(#REF!=1,"23-24/1",
IF(#REF!=2,"23-24/2",
IF(#REF!=3,"23-24/3",
IF(#REF!=4,"24-25/1",
IF(#REF!=5,"24-25/2",
IF(#REF!=6,"24-25/3","Hata13")))))),
))))))))))))))
)</f>
        <v>#REF!</v>
      </c>
      <c r="G516" s="4"/>
      <c r="H516" s="2" t="s">
        <v>166</v>
      </c>
      <c r="I516" s="2">
        <v>238541</v>
      </c>
      <c r="J516" s="2" t="s">
        <v>107</v>
      </c>
      <c r="Q516" s="5">
        <v>4</v>
      </c>
      <c r="R516" s="2">
        <f>VLOOKUP($Q516,[1]sistem!$I$3:$L$10,2,FALSE)</f>
        <v>0</v>
      </c>
      <c r="S516" s="2">
        <f>VLOOKUP($Q516,[1]sistem!$I$3:$L$10,3,FALSE)</f>
        <v>1</v>
      </c>
      <c r="T516" s="2">
        <f>VLOOKUP($Q516,[1]sistem!$I$3:$L$10,4,FALSE)</f>
        <v>1</v>
      </c>
      <c r="U516" s="2" t="e">
        <f>VLOOKUP($AZ516,[1]sistem!$I$13:$L$14,2,FALSE)*#REF!</f>
        <v>#REF!</v>
      </c>
      <c r="V516" s="2" t="e">
        <f>VLOOKUP($AZ516,[1]sistem!$I$13:$L$14,3,FALSE)*#REF!</f>
        <v>#REF!</v>
      </c>
      <c r="W516" s="2" t="e">
        <f>VLOOKUP($AZ516,[1]sistem!$I$13:$L$14,4,FALSE)*#REF!</f>
        <v>#REF!</v>
      </c>
      <c r="X516" s="2" t="e">
        <f t="shared" si="160"/>
        <v>#REF!</v>
      </c>
      <c r="Y516" s="2" t="e">
        <f t="shared" si="161"/>
        <v>#REF!</v>
      </c>
      <c r="Z516" s="2" t="e">
        <f t="shared" si="162"/>
        <v>#REF!</v>
      </c>
      <c r="AA516" s="2" t="e">
        <f t="shared" si="163"/>
        <v>#REF!</v>
      </c>
      <c r="AB516" s="2">
        <f>VLOOKUP(AZ516,[1]sistem!$I$18:$J$19,2,FALSE)</f>
        <v>14</v>
      </c>
      <c r="AC516" s="2">
        <v>0.25</v>
      </c>
      <c r="AD516" s="2">
        <f>VLOOKUP($Q516,[1]sistem!$I$3:$M$10,5,FALSE)</f>
        <v>1</v>
      </c>
      <c r="AE516" s="2">
        <v>4</v>
      </c>
      <c r="AG516" s="2">
        <f>AE516*AK516</f>
        <v>56</v>
      </c>
      <c r="AH516" s="2">
        <f>VLOOKUP($Q516,[1]sistem!$I$3:$N$10,6,FALSE)</f>
        <v>2</v>
      </c>
      <c r="AI516" s="2">
        <v>2</v>
      </c>
      <c r="AJ516" s="2">
        <f t="shared" si="164"/>
        <v>4</v>
      </c>
      <c r="AK516" s="2">
        <f>VLOOKUP($AZ516,[1]sistem!$I$18:$K$19,3,FALSE)</f>
        <v>14</v>
      </c>
      <c r="AL516" s="2" t="e">
        <f>AK516*#REF!</f>
        <v>#REF!</v>
      </c>
      <c r="AM516" s="2" t="e">
        <f t="shared" si="165"/>
        <v>#REF!</v>
      </c>
      <c r="AN516" s="2">
        <f t="shared" si="159"/>
        <v>25</v>
      </c>
      <c r="AO516" s="2" t="e">
        <f t="shared" si="166"/>
        <v>#REF!</v>
      </c>
      <c r="AP516" s="2" t="e">
        <f>ROUND(AO516-#REF!,0)</f>
        <v>#REF!</v>
      </c>
      <c r="AQ516" s="2">
        <f>IF(AZ516="s",IF(Q516=0,0,
IF(Q516=1,#REF!*4*4,
IF(Q516=2,0,
IF(Q516=3,#REF!*4*2,
IF(Q516=4,0,
IF(Q516=5,0,
IF(Q516=6,0,
IF(Q516=7,0)))))))),
IF(AZ516="t",
IF(Q516=0,0,
IF(Q516=1,#REF!*4*4*0.8,
IF(Q516=2,0,
IF(Q516=3,#REF!*4*2*0.8,
IF(Q516=4,0,
IF(Q516=5,0,
IF(Q516=6,0,
IF(Q516=7,0))))))))))</f>
        <v>0</v>
      </c>
      <c r="AR516" s="2" t="e">
        <f>IF(AZ516="s",
IF(Q516=0,0,
IF(Q516=1,0,
IF(Q516=2,#REF!*4*2,
IF(Q516=3,#REF!*4,
IF(Q516=4,#REF!*4,
IF(Q516=5,0,
IF(Q516=6,0,
IF(Q516=7,#REF!*4)))))))),
IF(AZ516="t",
IF(Q516=0,0,
IF(Q516=1,0,
IF(Q516=2,#REF!*4*2*0.8,
IF(Q516=3,#REF!*4*0.8,
IF(Q516=4,#REF!*4*0.8,
IF(Q516=5,0,
IF(Q516=6,0,
IF(Q516=7,#REF!*4))))))))))</f>
        <v>#REF!</v>
      </c>
      <c r="AS516" s="2" t="e">
        <f>IF(AZ516="s",
IF(Q516=0,0,
IF(Q516=1,#REF!*2,
IF(Q516=2,#REF!*2,
IF(Q516=3,#REF!*2,
IF(Q516=4,#REF!*2,
IF(Q516=5,#REF!*2,
IF(Q516=6,#REF!*2,
IF(Q516=7,#REF!*2)))))))),
IF(AZ516="t",
IF(Q516=0,#REF!*2*0.8,
IF(Q516=1,#REF!*2*0.8,
IF(Q516=2,#REF!*2*0.8,
IF(Q516=3,#REF!*2*0.8,
IF(Q516=4,#REF!*2*0.8,
IF(Q516=5,#REF!*2*0.8,
IF(Q516=6,#REF!*1*0.8,
IF(Q516=7,#REF!*2))))))))))</f>
        <v>#REF!</v>
      </c>
      <c r="AT516" s="2" t="e">
        <f t="shared" si="167"/>
        <v>#REF!</v>
      </c>
      <c r="AU516" s="2" t="e">
        <f>IF(AZ516="s",
IF(Q516=0,0,
IF(Q516=1,(14-2)*(#REF!+#REF!)/4*4,
IF(Q516=2,(14-2)*(#REF!+#REF!)/4*2,
IF(Q516=3,(14-2)*(#REF!+#REF!)/4*3,
IF(Q516=4,(14-2)*(#REF!+#REF!)/4,
IF(Q516=5,(14-2)*#REF!/4,
IF(Q516=6,0,
IF(Q516=7,(14)*#REF!)))))))),
IF(AZ516="t",
IF(Q516=0,0,
IF(Q516=1,(11-2)*(#REF!+#REF!)/4*4,
IF(Q516=2,(11-2)*(#REF!+#REF!)/4*2,
IF(Q516=3,(11-2)*(#REF!+#REF!)/4*3,
IF(Q516=4,(11-2)*(#REF!+#REF!)/4,
IF(Q516=5,(11-2)*#REF!/4,
IF(Q516=6,0,
IF(Q516=7,(11)*#REF!))))))))))</f>
        <v>#REF!</v>
      </c>
      <c r="AV516" s="2" t="e">
        <f t="shared" si="168"/>
        <v>#REF!</v>
      </c>
      <c r="AW516" s="2">
        <f t="shared" si="169"/>
        <v>8</v>
      </c>
      <c r="AX516" s="2">
        <f t="shared" si="170"/>
        <v>4</v>
      </c>
      <c r="AY516" s="2" t="e">
        <f t="shared" si="171"/>
        <v>#REF!</v>
      </c>
      <c r="AZ516" s="2" t="s">
        <v>63</v>
      </c>
      <c r="BA516" s="2" t="e">
        <f>IF(BG516="A",0,IF(AZ516="s",14*#REF!,IF(AZ516="T",11*#REF!,"HATA")))</f>
        <v>#REF!</v>
      </c>
      <c r="BB516" s="2" t="e">
        <f t="shared" si="172"/>
        <v>#REF!</v>
      </c>
      <c r="BC516" s="2" t="e">
        <f t="shared" si="173"/>
        <v>#REF!</v>
      </c>
      <c r="BD516" s="2" t="e">
        <f>IF(BC516-#REF!=0,"DOĞRU","YANLIŞ")</f>
        <v>#REF!</v>
      </c>
      <c r="BE516" s="2" t="e">
        <f>#REF!-BC516</f>
        <v>#REF!</v>
      </c>
      <c r="BF516" s="2">
        <v>0</v>
      </c>
      <c r="BH516" s="2">
        <v>0</v>
      </c>
      <c r="BJ516" s="2">
        <v>4</v>
      </c>
      <c r="BL516" s="7" t="e">
        <f>#REF!*14</f>
        <v>#REF!</v>
      </c>
      <c r="BM516" s="9"/>
      <c r="BN516" s="8"/>
      <c r="BO516" s="13"/>
      <c r="BP516" s="13"/>
      <c r="BQ516" s="13"/>
      <c r="BR516" s="13"/>
      <c r="BS516" s="13"/>
      <c r="BT516" s="10"/>
      <c r="BU516" s="11"/>
      <c r="BV516" s="12"/>
      <c r="CC516" s="41"/>
      <c r="CD516" s="41"/>
      <c r="CE516" s="41"/>
      <c r="CF516" s="42"/>
      <c r="CG516" s="42"/>
      <c r="CH516" s="42"/>
      <c r="CI516" s="42"/>
      <c r="CJ516" s="42"/>
      <c r="CK516" s="42"/>
    </row>
    <row r="517" spans="1:89" hidden="1" x14ac:dyDescent="0.25">
      <c r="A517" s="2" t="s">
        <v>219</v>
      </c>
      <c r="B517" s="2" t="s">
        <v>225</v>
      </c>
      <c r="C517" s="2" t="s">
        <v>225</v>
      </c>
      <c r="D517" s="4" t="s">
        <v>60</v>
      </c>
      <c r="E517" s="4" t="s">
        <v>60</v>
      </c>
      <c r="F517" s="5" t="e">
        <f>IF(AZ517="S",
IF(#REF!+BH517=2012,
IF(#REF!=1,"12-13/1",
IF(#REF!=2,"12-13/2",
IF(#REF!=3,"13-14/1",
IF(#REF!=4,"13-14/2","Hata1")))),
IF(#REF!+BH517=2013,
IF(#REF!=1,"13-14/1",
IF(#REF!=2,"13-14/2",
IF(#REF!=3,"14-15/1",
IF(#REF!=4,"14-15/2","Hata2")))),
IF(#REF!+BH517=2014,
IF(#REF!=1,"14-15/1",
IF(#REF!=2,"14-15/2",
IF(#REF!=3,"15-16/1",
IF(#REF!=4,"15-16/2","Hata3")))),
IF(#REF!+BH517=2015,
IF(#REF!=1,"15-16/1",
IF(#REF!=2,"15-16/2",
IF(#REF!=3,"16-17/1",
IF(#REF!=4,"16-17/2","Hata4")))),
IF(#REF!+BH517=2016,
IF(#REF!=1,"16-17/1",
IF(#REF!=2,"16-17/2",
IF(#REF!=3,"17-18/1",
IF(#REF!=4,"17-18/2","Hata5")))),
IF(#REF!+BH517=2017,
IF(#REF!=1,"17-18/1",
IF(#REF!=2,"17-18/2",
IF(#REF!=3,"18-19/1",
IF(#REF!=4,"18-19/2","Hata6")))),
IF(#REF!+BH517=2018,
IF(#REF!=1,"18-19/1",
IF(#REF!=2,"18-19/2",
IF(#REF!=3,"19-20/1",
IF(#REF!=4,"19-20/2","Hata7")))),
IF(#REF!+BH517=2019,
IF(#REF!=1,"19-20/1",
IF(#REF!=2,"19-20/2",
IF(#REF!=3,"20-21/1",
IF(#REF!=4,"20-21/2","Hata8")))),
IF(#REF!+BH517=2020,
IF(#REF!=1,"20-21/1",
IF(#REF!=2,"20-21/2",
IF(#REF!=3,"21-22/1",
IF(#REF!=4,"21-22/2","Hata9")))),
IF(#REF!+BH517=2021,
IF(#REF!=1,"21-22/1",
IF(#REF!=2,"21-22/2",
IF(#REF!=3,"22-23/1",
IF(#REF!=4,"22-23/2","Hata10")))),
IF(#REF!+BH517=2022,
IF(#REF!=1,"22-23/1",
IF(#REF!=2,"22-23/2",
IF(#REF!=3,"23-24/1",
IF(#REF!=4,"23-24/2","Hata11")))),
IF(#REF!+BH517=2023,
IF(#REF!=1,"23-24/1",
IF(#REF!=2,"23-24/2",
IF(#REF!=3,"24-25/1",
IF(#REF!=4,"24-25/2","Hata12")))),
)))))))))))),
IF(AZ517="T",
IF(#REF!+BH517=2012,
IF(#REF!=1,"12-13/1",
IF(#REF!=2,"12-13/2",
IF(#REF!=3,"12-13/3",
IF(#REF!=4,"13-14/1",
IF(#REF!=5,"13-14/2",
IF(#REF!=6,"13-14/3","Hata1")))))),
IF(#REF!+BH517=2013,
IF(#REF!=1,"13-14/1",
IF(#REF!=2,"13-14/2",
IF(#REF!=3,"13-14/3",
IF(#REF!=4,"14-15/1",
IF(#REF!=5,"14-15/2",
IF(#REF!=6,"14-15/3","Hata2")))))),
IF(#REF!+BH517=2014,
IF(#REF!=1,"14-15/1",
IF(#REF!=2,"14-15/2",
IF(#REF!=3,"14-15/3",
IF(#REF!=4,"15-16/1",
IF(#REF!=5,"15-16/2",
IF(#REF!=6,"15-16/3","Hata3")))))),
IF(AND(#REF!+#REF!&gt;2014,#REF!+#REF!&lt;2015,BH517=1),
IF(#REF!=0.1,"14-15/0.1",
IF(#REF!=0.2,"14-15/0.2",
IF(#REF!=0.3,"14-15/0.3","Hata4"))),
IF(#REF!+BH517=2015,
IF(#REF!=1,"15-16/1",
IF(#REF!=2,"15-16/2",
IF(#REF!=3,"15-16/3",
IF(#REF!=4,"16-17/1",
IF(#REF!=5,"16-17/2",
IF(#REF!=6,"16-17/3","Hata5")))))),
IF(#REF!+BH517=2016,
IF(#REF!=1,"16-17/1",
IF(#REF!=2,"16-17/2",
IF(#REF!=3,"16-17/3",
IF(#REF!=4,"17-18/1",
IF(#REF!=5,"17-18/2",
IF(#REF!=6,"17-18/3","Hata6")))))),
IF(#REF!+BH517=2017,
IF(#REF!=1,"17-18/1",
IF(#REF!=2,"17-18/2",
IF(#REF!=3,"17-18/3",
IF(#REF!=4,"18-19/1",
IF(#REF!=5,"18-19/2",
IF(#REF!=6,"18-19/3","Hata7")))))),
IF(#REF!+BH517=2018,
IF(#REF!=1,"18-19/1",
IF(#REF!=2,"18-19/2",
IF(#REF!=3,"18-19/3",
IF(#REF!=4,"19-20/1",
IF(#REF!=5," 19-20/2",
IF(#REF!=6,"19-20/3","Hata8")))))),
IF(#REF!+BH517=2019,
IF(#REF!=1,"19-20/1",
IF(#REF!=2,"19-20/2",
IF(#REF!=3,"19-20/3",
IF(#REF!=4,"20-21/1",
IF(#REF!=5,"20-21/2",
IF(#REF!=6,"20-21/3","Hata9")))))),
IF(#REF!+BH517=2020,
IF(#REF!=1,"20-21/1",
IF(#REF!=2,"20-21/2",
IF(#REF!=3,"20-21/3",
IF(#REF!=4,"21-22/1",
IF(#REF!=5,"21-22/2",
IF(#REF!=6,"21-22/3","Hata10")))))),
IF(#REF!+BH517=2021,
IF(#REF!=1,"21-22/1",
IF(#REF!=2,"21-22/2",
IF(#REF!=3,"21-22/3",
IF(#REF!=4,"22-23/1",
IF(#REF!=5,"22-23/2",
IF(#REF!=6,"22-23/3","Hata11")))))),
IF(#REF!+BH517=2022,
IF(#REF!=1,"22-23/1",
IF(#REF!=2,"22-23/2",
IF(#REF!=3,"22-23/3",
IF(#REF!=4,"23-24/1",
IF(#REF!=5,"23-24/2",
IF(#REF!=6,"23-24/3","Hata12")))))),
IF(#REF!+BH517=2023,
IF(#REF!=1,"23-24/1",
IF(#REF!=2,"23-24/2",
IF(#REF!=3,"23-24/3",
IF(#REF!=4,"24-25/1",
IF(#REF!=5,"24-25/2",
IF(#REF!=6,"24-25/3","Hata13")))))),
))))))))))))))
)</f>
        <v>#REF!</v>
      </c>
      <c r="G517" s="4"/>
      <c r="H517" s="2" t="s">
        <v>166</v>
      </c>
      <c r="I517" s="2">
        <v>238541</v>
      </c>
      <c r="J517" s="2" t="s">
        <v>107</v>
      </c>
      <c r="Q517" s="5">
        <v>4</v>
      </c>
      <c r="R517" s="2">
        <f>VLOOKUP($Q517,[1]sistem!$I$3:$L$10,2,FALSE)</f>
        <v>0</v>
      </c>
      <c r="S517" s="2">
        <f>VLOOKUP($Q517,[1]sistem!$I$3:$L$10,3,FALSE)</f>
        <v>1</v>
      </c>
      <c r="T517" s="2">
        <f>VLOOKUP($Q517,[1]sistem!$I$3:$L$10,4,FALSE)</f>
        <v>1</v>
      </c>
      <c r="U517" s="2" t="e">
        <f>VLOOKUP($AZ517,[1]sistem!$I$13:$L$14,2,FALSE)*#REF!</f>
        <v>#REF!</v>
      </c>
      <c r="V517" s="2" t="e">
        <f>VLOOKUP($AZ517,[1]sistem!$I$13:$L$14,3,FALSE)*#REF!</f>
        <v>#REF!</v>
      </c>
      <c r="W517" s="2" t="e">
        <f>VLOOKUP($AZ517,[1]sistem!$I$13:$L$14,4,FALSE)*#REF!</f>
        <v>#REF!</v>
      </c>
      <c r="X517" s="2" t="e">
        <f t="shared" si="160"/>
        <v>#REF!</v>
      </c>
      <c r="Y517" s="2" t="e">
        <f t="shared" si="161"/>
        <v>#REF!</v>
      </c>
      <c r="Z517" s="2" t="e">
        <f t="shared" si="162"/>
        <v>#REF!</v>
      </c>
      <c r="AA517" s="2" t="e">
        <f t="shared" si="163"/>
        <v>#REF!</v>
      </c>
      <c r="AB517" s="2">
        <f>VLOOKUP(AZ517,[1]sistem!$I$18:$J$19,2,FALSE)</f>
        <v>14</v>
      </c>
      <c r="AC517" s="2">
        <v>0.25</v>
      </c>
      <c r="AD517" s="2">
        <f>VLOOKUP($Q517,[1]sistem!$I$3:$M$10,5,FALSE)</f>
        <v>1</v>
      </c>
      <c r="AE517" s="2">
        <v>4</v>
      </c>
      <c r="AG517" s="2">
        <f>AE517*AK517</f>
        <v>56</v>
      </c>
      <c r="AH517" s="2">
        <f>VLOOKUP($Q517,[1]sistem!$I$3:$N$10,6,FALSE)</f>
        <v>2</v>
      </c>
      <c r="AI517" s="2">
        <v>2</v>
      </c>
      <c r="AJ517" s="2">
        <f t="shared" si="164"/>
        <v>4</v>
      </c>
      <c r="AK517" s="2">
        <f>VLOOKUP($AZ517,[1]sistem!$I$18:$K$19,3,FALSE)</f>
        <v>14</v>
      </c>
      <c r="AL517" s="2" t="e">
        <f>AK517*#REF!</f>
        <v>#REF!</v>
      </c>
      <c r="AM517" s="2" t="e">
        <f t="shared" si="165"/>
        <v>#REF!</v>
      </c>
      <c r="AN517" s="2">
        <f t="shared" si="159"/>
        <v>25</v>
      </c>
      <c r="AO517" s="2" t="e">
        <f t="shared" si="166"/>
        <v>#REF!</v>
      </c>
      <c r="AP517" s="2" t="e">
        <f>ROUND(AO517-#REF!,0)</f>
        <v>#REF!</v>
      </c>
      <c r="AQ517" s="2">
        <f>IF(AZ517="s",IF(Q517=0,0,
IF(Q517=1,#REF!*4*4,
IF(Q517=2,0,
IF(Q517=3,#REF!*4*2,
IF(Q517=4,0,
IF(Q517=5,0,
IF(Q517=6,0,
IF(Q517=7,0)))))))),
IF(AZ517="t",
IF(Q517=0,0,
IF(Q517=1,#REF!*4*4*0.8,
IF(Q517=2,0,
IF(Q517=3,#REF!*4*2*0.8,
IF(Q517=4,0,
IF(Q517=5,0,
IF(Q517=6,0,
IF(Q517=7,0))))))))))</f>
        <v>0</v>
      </c>
      <c r="AR517" s="2" t="e">
        <f>IF(AZ517="s",
IF(Q517=0,0,
IF(Q517=1,0,
IF(Q517=2,#REF!*4*2,
IF(Q517=3,#REF!*4,
IF(Q517=4,#REF!*4,
IF(Q517=5,0,
IF(Q517=6,0,
IF(Q517=7,#REF!*4)))))))),
IF(AZ517="t",
IF(Q517=0,0,
IF(Q517=1,0,
IF(Q517=2,#REF!*4*2*0.8,
IF(Q517=3,#REF!*4*0.8,
IF(Q517=4,#REF!*4*0.8,
IF(Q517=5,0,
IF(Q517=6,0,
IF(Q517=7,#REF!*4))))))))))</f>
        <v>#REF!</v>
      </c>
      <c r="AS517" s="2" t="e">
        <f>IF(AZ517="s",
IF(Q517=0,0,
IF(Q517=1,#REF!*2,
IF(Q517=2,#REF!*2,
IF(Q517=3,#REF!*2,
IF(Q517=4,#REF!*2,
IF(Q517=5,#REF!*2,
IF(Q517=6,#REF!*2,
IF(Q517=7,#REF!*2)))))))),
IF(AZ517="t",
IF(Q517=0,#REF!*2*0.8,
IF(Q517=1,#REF!*2*0.8,
IF(Q517=2,#REF!*2*0.8,
IF(Q517=3,#REF!*2*0.8,
IF(Q517=4,#REF!*2*0.8,
IF(Q517=5,#REF!*2*0.8,
IF(Q517=6,#REF!*1*0.8,
IF(Q517=7,#REF!*2))))))))))</f>
        <v>#REF!</v>
      </c>
      <c r="AT517" s="2" t="e">
        <f t="shared" si="167"/>
        <v>#REF!</v>
      </c>
      <c r="AU517" s="2" t="e">
        <f>IF(AZ517="s",
IF(Q517=0,0,
IF(Q517=1,(14-2)*(#REF!+#REF!)/4*4,
IF(Q517=2,(14-2)*(#REF!+#REF!)/4*2,
IF(Q517=3,(14-2)*(#REF!+#REF!)/4*3,
IF(Q517=4,(14-2)*(#REF!+#REF!)/4,
IF(Q517=5,(14-2)*#REF!/4,
IF(Q517=6,0,
IF(Q517=7,(14)*#REF!)))))))),
IF(AZ517="t",
IF(Q517=0,0,
IF(Q517=1,(11-2)*(#REF!+#REF!)/4*4,
IF(Q517=2,(11-2)*(#REF!+#REF!)/4*2,
IF(Q517=3,(11-2)*(#REF!+#REF!)/4*3,
IF(Q517=4,(11-2)*(#REF!+#REF!)/4,
IF(Q517=5,(11-2)*#REF!/4,
IF(Q517=6,0,
IF(Q517=7,(11)*#REF!))))))))))</f>
        <v>#REF!</v>
      </c>
      <c r="AV517" s="2" t="e">
        <f t="shared" si="168"/>
        <v>#REF!</v>
      </c>
      <c r="AW517" s="2">
        <f t="shared" si="169"/>
        <v>8</v>
      </c>
      <c r="AX517" s="2">
        <f t="shared" si="170"/>
        <v>4</v>
      </c>
      <c r="AY517" s="2" t="e">
        <f t="shared" si="171"/>
        <v>#REF!</v>
      </c>
      <c r="AZ517" s="2" t="s">
        <v>63</v>
      </c>
      <c r="BA517" s="2" t="e">
        <f>IF(BG517="A",0,IF(AZ517="s",14*#REF!,IF(AZ517="T",11*#REF!,"HATA")))</f>
        <v>#REF!</v>
      </c>
      <c r="BB517" s="2" t="e">
        <f t="shared" si="172"/>
        <v>#REF!</v>
      </c>
      <c r="BC517" s="2" t="e">
        <f t="shared" si="173"/>
        <v>#REF!</v>
      </c>
      <c r="BD517" s="2" t="e">
        <f>IF(BC517-#REF!=0,"DOĞRU","YANLIŞ")</f>
        <v>#REF!</v>
      </c>
      <c r="BE517" s="2" t="e">
        <f>#REF!-BC517</f>
        <v>#REF!</v>
      </c>
      <c r="BF517" s="2">
        <v>0</v>
      </c>
      <c r="BH517" s="2">
        <v>0</v>
      </c>
      <c r="BJ517" s="2">
        <v>4</v>
      </c>
      <c r="BL517" s="7" t="e">
        <f>#REF!*14</f>
        <v>#REF!</v>
      </c>
      <c r="BM517" s="9"/>
      <c r="BN517" s="8"/>
      <c r="BO517" s="13"/>
      <c r="BP517" s="13"/>
      <c r="BQ517" s="13"/>
      <c r="BR517" s="13"/>
      <c r="BS517" s="13"/>
      <c r="BT517" s="10"/>
      <c r="BU517" s="11"/>
      <c r="BV517" s="12"/>
      <c r="CC517" s="41"/>
      <c r="CD517" s="41"/>
      <c r="CE517" s="41"/>
      <c r="CF517" s="42"/>
      <c r="CG517" s="42"/>
      <c r="CH517" s="42"/>
      <c r="CI517" s="42"/>
      <c r="CJ517" s="42"/>
      <c r="CK517" s="42"/>
    </row>
    <row r="518" spans="1:89" hidden="1" x14ac:dyDescent="0.25">
      <c r="A518" s="2" t="s">
        <v>222</v>
      </c>
      <c r="B518" s="2" t="s">
        <v>223</v>
      </c>
      <c r="C518" s="2" t="s">
        <v>223</v>
      </c>
      <c r="D518" s="4" t="s">
        <v>60</v>
      </c>
      <c r="E518" s="4" t="s">
        <v>60</v>
      </c>
      <c r="F518" s="5" t="e">
        <f>IF(AZ518="S",
IF(#REF!+BH518=2012,
IF(#REF!=1,"12-13/1",
IF(#REF!=2,"12-13/2",
IF(#REF!=3,"13-14/1",
IF(#REF!=4,"13-14/2","Hata1")))),
IF(#REF!+BH518=2013,
IF(#REF!=1,"13-14/1",
IF(#REF!=2,"13-14/2",
IF(#REF!=3,"14-15/1",
IF(#REF!=4,"14-15/2","Hata2")))),
IF(#REF!+BH518=2014,
IF(#REF!=1,"14-15/1",
IF(#REF!=2,"14-15/2",
IF(#REF!=3,"15-16/1",
IF(#REF!=4,"15-16/2","Hata3")))),
IF(#REF!+BH518=2015,
IF(#REF!=1,"15-16/1",
IF(#REF!=2,"15-16/2",
IF(#REF!=3,"16-17/1",
IF(#REF!=4,"16-17/2","Hata4")))),
IF(#REF!+BH518=2016,
IF(#REF!=1,"16-17/1",
IF(#REF!=2,"16-17/2",
IF(#REF!=3,"17-18/1",
IF(#REF!=4,"17-18/2","Hata5")))),
IF(#REF!+BH518=2017,
IF(#REF!=1,"17-18/1",
IF(#REF!=2,"17-18/2",
IF(#REF!=3,"18-19/1",
IF(#REF!=4,"18-19/2","Hata6")))),
IF(#REF!+BH518=2018,
IF(#REF!=1,"18-19/1",
IF(#REF!=2,"18-19/2",
IF(#REF!=3,"19-20/1",
IF(#REF!=4,"19-20/2","Hata7")))),
IF(#REF!+BH518=2019,
IF(#REF!=1,"19-20/1",
IF(#REF!=2,"19-20/2",
IF(#REF!=3,"20-21/1",
IF(#REF!=4,"20-21/2","Hata8")))),
IF(#REF!+BH518=2020,
IF(#REF!=1,"20-21/1",
IF(#REF!=2,"20-21/2",
IF(#REF!=3,"21-22/1",
IF(#REF!=4,"21-22/2","Hata9")))),
IF(#REF!+BH518=2021,
IF(#REF!=1,"21-22/1",
IF(#REF!=2,"21-22/2",
IF(#REF!=3,"22-23/1",
IF(#REF!=4,"22-23/2","Hata10")))),
IF(#REF!+BH518=2022,
IF(#REF!=1,"22-23/1",
IF(#REF!=2,"22-23/2",
IF(#REF!=3,"23-24/1",
IF(#REF!=4,"23-24/2","Hata11")))),
IF(#REF!+BH518=2023,
IF(#REF!=1,"23-24/1",
IF(#REF!=2,"23-24/2",
IF(#REF!=3,"24-25/1",
IF(#REF!=4,"24-25/2","Hata12")))),
)))))))))))),
IF(AZ518="T",
IF(#REF!+BH518=2012,
IF(#REF!=1,"12-13/1",
IF(#REF!=2,"12-13/2",
IF(#REF!=3,"12-13/3",
IF(#REF!=4,"13-14/1",
IF(#REF!=5,"13-14/2",
IF(#REF!=6,"13-14/3","Hata1")))))),
IF(#REF!+BH518=2013,
IF(#REF!=1,"13-14/1",
IF(#REF!=2,"13-14/2",
IF(#REF!=3,"13-14/3",
IF(#REF!=4,"14-15/1",
IF(#REF!=5,"14-15/2",
IF(#REF!=6,"14-15/3","Hata2")))))),
IF(#REF!+BH518=2014,
IF(#REF!=1,"14-15/1",
IF(#REF!=2,"14-15/2",
IF(#REF!=3,"14-15/3",
IF(#REF!=4,"15-16/1",
IF(#REF!=5,"15-16/2",
IF(#REF!=6,"15-16/3","Hata3")))))),
IF(AND(#REF!+#REF!&gt;2014,#REF!+#REF!&lt;2015,BH518=1),
IF(#REF!=0.1,"14-15/0.1",
IF(#REF!=0.2,"14-15/0.2",
IF(#REF!=0.3,"14-15/0.3","Hata4"))),
IF(#REF!+BH518=2015,
IF(#REF!=1,"15-16/1",
IF(#REF!=2,"15-16/2",
IF(#REF!=3,"15-16/3",
IF(#REF!=4,"16-17/1",
IF(#REF!=5,"16-17/2",
IF(#REF!=6,"16-17/3","Hata5")))))),
IF(#REF!+BH518=2016,
IF(#REF!=1,"16-17/1",
IF(#REF!=2,"16-17/2",
IF(#REF!=3,"16-17/3",
IF(#REF!=4,"17-18/1",
IF(#REF!=5,"17-18/2",
IF(#REF!=6,"17-18/3","Hata6")))))),
IF(#REF!+BH518=2017,
IF(#REF!=1,"17-18/1",
IF(#REF!=2,"17-18/2",
IF(#REF!=3,"17-18/3",
IF(#REF!=4,"18-19/1",
IF(#REF!=5,"18-19/2",
IF(#REF!=6,"18-19/3","Hata7")))))),
IF(#REF!+BH518=2018,
IF(#REF!=1,"18-19/1",
IF(#REF!=2,"18-19/2",
IF(#REF!=3,"18-19/3",
IF(#REF!=4,"19-20/1",
IF(#REF!=5," 19-20/2",
IF(#REF!=6,"19-20/3","Hata8")))))),
IF(#REF!+BH518=2019,
IF(#REF!=1,"19-20/1",
IF(#REF!=2,"19-20/2",
IF(#REF!=3,"19-20/3",
IF(#REF!=4,"20-21/1",
IF(#REF!=5,"20-21/2",
IF(#REF!=6,"20-21/3","Hata9")))))),
IF(#REF!+BH518=2020,
IF(#REF!=1,"20-21/1",
IF(#REF!=2,"20-21/2",
IF(#REF!=3,"20-21/3",
IF(#REF!=4,"21-22/1",
IF(#REF!=5,"21-22/2",
IF(#REF!=6,"21-22/3","Hata10")))))),
IF(#REF!+BH518=2021,
IF(#REF!=1,"21-22/1",
IF(#REF!=2,"21-22/2",
IF(#REF!=3,"21-22/3",
IF(#REF!=4,"22-23/1",
IF(#REF!=5,"22-23/2",
IF(#REF!=6,"22-23/3","Hata11")))))),
IF(#REF!+BH518=2022,
IF(#REF!=1,"22-23/1",
IF(#REF!=2,"22-23/2",
IF(#REF!=3,"22-23/3",
IF(#REF!=4,"23-24/1",
IF(#REF!=5,"23-24/2",
IF(#REF!=6,"23-24/3","Hata12")))))),
IF(#REF!+BH518=2023,
IF(#REF!=1,"23-24/1",
IF(#REF!=2,"23-24/2",
IF(#REF!=3,"23-24/3",
IF(#REF!=4,"24-25/1",
IF(#REF!=5,"24-25/2",
IF(#REF!=6,"24-25/3","Hata13")))))),
))))))))))))))
)</f>
        <v>#REF!</v>
      </c>
      <c r="G518" s="4"/>
      <c r="H518" s="2" t="s">
        <v>166</v>
      </c>
      <c r="I518" s="2">
        <v>238541</v>
      </c>
      <c r="J518" s="2" t="s">
        <v>107</v>
      </c>
      <c r="Q518" s="5">
        <v>4</v>
      </c>
      <c r="R518" s="2">
        <f>VLOOKUP($Q518,[1]sistem!$I$3:$L$10,2,FALSE)</f>
        <v>0</v>
      </c>
      <c r="S518" s="2">
        <f>VLOOKUP($Q518,[1]sistem!$I$3:$L$10,3,FALSE)</f>
        <v>1</v>
      </c>
      <c r="T518" s="2">
        <f>VLOOKUP($Q518,[1]sistem!$I$3:$L$10,4,FALSE)</f>
        <v>1</v>
      </c>
      <c r="U518" s="2" t="e">
        <f>VLOOKUP($AZ518,[1]sistem!$I$13:$L$14,2,FALSE)*#REF!</f>
        <v>#REF!</v>
      </c>
      <c r="V518" s="2" t="e">
        <f>VLOOKUP($AZ518,[1]sistem!$I$13:$L$14,3,FALSE)*#REF!</f>
        <v>#REF!</v>
      </c>
      <c r="W518" s="2" t="e">
        <f>VLOOKUP($AZ518,[1]sistem!$I$13:$L$14,4,FALSE)*#REF!</f>
        <v>#REF!</v>
      </c>
      <c r="X518" s="2" t="e">
        <f t="shared" si="160"/>
        <v>#REF!</v>
      </c>
      <c r="Y518" s="2" t="e">
        <f t="shared" si="161"/>
        <v>#REF!</v>
      </c>
      <c r="Z518" s="2" t="e">
        <f t="shared" si="162"/>
        <v>#REF!</v>
      </c>
      <c r="AA518" s="2" t="e">
        <f t="shared" si="163"/>
        <v>#REF!</v>
      </c>
      <c r="AB518" s="2">
        <f>VLOOKUP(AZ518,[1]sistem!$I$18:$J$19,2,FALSE)</f>
        <v>14</v>
      </c>
      <c r="AC518" s="2">
        <v>0.25</v>
      </c>
      <c r="AD518" s="2">
        <f>VLOOKUP($Q518,[1]sistem!$I$3:$M$10,5,FALSE)</f>
        <v>1</v>
      </c>
      <c r="AG518" s="2" t="e">
        <f>(#REF!+#REF!)*AB518</f>
        <v>#REF!</v>
      </c>
      <c r="AH518" s="2">
        <f>VLOOKUP($Q518,[1]sistem!$I$3:$N$10,6,FALSE)</f>
        <v>2</v>
      </c>
      <c r="AI518" s="2">
        <v>2</v>
      </c>
      <c r="AJ518" s="2">
        <f t="shared" si="164"/>
        <v>4</v>
      </c>
      <c r="AK518" s="2">
        <f>VLOOKUP($AZ518,[1]sistem!$I$18:$K$19,3,FALSE)</f>
        <v>14</v>
      </c>
      <c r="AL518" s="2" t="e">
        <f>AK518*#REF!</f>
        <v>#REF!</v>
      </c>
      <c r="AM518" s="2" t="e">
        <f t="shared" si="165"/>
        <v>#REF!</v>
      </c>
      <c r="AN518" s="2">
        <f t="shared" si="159"/>
        <v>25</v>
      </c>
      <c r="AO518" s="2" t="e">
        <f t="shared" si="166"/>
        <v>#REF!</v>
      </c>
      <c r="AP518" s="2" t="e">
        <f>ROUND(AO518-#REF!,0)</f>
        <v>#REF!</v>
      </c>
      <c r="AQ518" s="2">
        <f>IF(AZ518="s",IF(Q518=0,0,
IF(Q518=1,#REF!*4*4,
IF(Q518=2,0,
IF(Q518=3,#REF!*4*2,
IF(Q518=4,0,
IF(Q518=5,0,
IF(Q518=6,0,
IF(Q518=7,0)))))))),
IF(AZ518="t",
IF(Q518=0,0,
IF(Q518=1,#REF!*4*4*0.8,
IF(Q518=2,0,
IF(Q518=3,#REF!*4*2*0.8,
IF(Q518=4,0,
IF(Q518=5,0,
IF(Q518=6,0,
IF(Q518=7,0))))))))))</f>
        <v>0</v>
      </c>
      <c r="AR518" s="2" t="e">
        <f>IF(AZ518="s",
IF(Q518=0,0,
IF(Q518=1,0,
IF(Q518=2,#REF!*4*2,
IF(Q518=3,#REF!*4,
IF(Q518=4,#REF!*4,
IF(Q518=5,0,
IF(Q518=6,0,
IF(Q518=7,#REF!*4)))))))),
IF(AZ518="t",
IF(Q518=0,0,
IF(Q518=1,0,
IF(Q518=2,#REF!*4*2*0.8,
IF(Q518=3,#REF!*4*0.8,
IF(Q518=4,#REF!*4*0.8,
IF(Q518=5,0,
IF(Q518=6,0,
IF(Q518=7,#REF!*4))))))))))</f>
        <v>#REF!</v>
      </c>
      <c r="AS518" s="2" t="e">
        <f>IF(AZ518="s",
IF(Q518=0,0,
IF(Q518=1,#REF!*2,
IF(Q518=2,#REF!*2,
IF(Q518=3,#REF!*2,
IF(Q518=4,#REF!*2,
IF(Q518=5,#REF!*2,
IF(Q518=6,#REF!*2,
IF(Q518=7,#REF!*2)))))))),
IF(AZ518="t",
IF(Q518=0,#REF!*2*0.8,
IF(Q518=1,#REF!*2*0.8,
IF(Q518=2,#REF!*2*0.8,
IF(Q518=3,#REF!*2*0.8,
IF(Q518=4,#REF!*2*0.8,
IF(Q518=5,#REF!*2*0.8,
IF(Q518=6,#REF!*1*0.8,
IF(Q518=7,#REF!*2))))))))))</f>
        <v>#REF!</v>
      </c>
      <c r="AT518" s="2" t="e">
        <f t="shared" si="167"/>
        <v>#REF!</v>
      </c>
      <c r="AU518" s="2" t="e">
        <f>IF(AZ518="s",
IF(Q518=0,0,
IF(Q518=1,(14-2)*(#REF!+#REF!)/4*4,
IF(Q518=2,(14-2)*(#REF!+#REF!)/4*2,
IF(Q518=3,(14-2)*(#REF!+#REF!)/4*3,
IF(Q518=4,(14-2)*(#REF!+#REF!)/4,
IF(Q518=5,(14-2)*#REF!/4,
IF(Q518=6,0,
IF(Q518=7,(14)*#REF!)))))))),
IF(AZ518="t",
IF(Q518=0,0,
IF(Q518=1,(11-2)*(#REF!+#REF!)/4*4,
IF(Q518=2,(11-2)*(#REF!+#REF!)/4*2,
IF(Q518=3,(11-2)*(#REF!+#REF!)/4*3,
IF(Q518=4,(11-2)*(#REF!+#REF!)/4,
IF(Q518=5,(11-2)*#REF!/4,
IF(Q518=6,0,
IF(Q518=7,(11)*#REF!))))))))))</f>
        <v>#REF!</v>
      </c>
      <c r="AV518" s="2" t="e">
        <f t="shared" si="168"/>
        <v>#REF!</v>
      </c>
      <c r="AW518" s="2">
        <f t="shared" si="169"/>
        <v>8</v>
      </c>
      <c r="AX518" s="2">
        <f t="shared" si="170"/>
        <v>4</v>
      </c>
      <c r="AY518" s="2" t="e">
        <f t="shared" si="171"/>
        <v>#REF!</v>
      </c>
      <c r="AZ518" s="2" t="s">
        <v>63</v>
      </c>
      <c r="BA518" s="2" t="e">
        <f>IF(BG518="A",0,IF(AZ518="s",14*#REF!,IF(AZ518="T",11*#REF!,"HATA")))</f>
        <v>#REF!</v>
      </c>
      <c r="BB518" s="2" t="e">
        <f t="shared" si="172"/>
        <v>#REF!</v>
      </c>
      <c r="BC518" s="2" t="e">
        <f t="shared" si="173"/>
        <v>#REF!</v>
      </c>
      <c r="BD518" s="2" t="e">
        <f>IF(BC518-#REF!=0,"DOĞRU","YANLIŞ")</f>
        <v>#REF!</v>
      </c>
      <c r="BE518" s="2" t="e">
        <f>#REF!-BC518</f>
        <v>#REF!</v>
      </c>
      <c r="BF518" s="2">
        <v>0</v>
      </c>
      <c r="BH518" s="2">
        <v>0</v>
      </c>
      <c r="BJ518" s="2">
        <v>4</v>
      </c>
      <c r="BL518" s="7" t="e">
        <f>#REF!*14</f>
        <v>#REF!</v>
      </c>
      <c r="BM518" s="9"/>
      <c r="BN518" s="8"/>
      <c r="BO518" s="13"/>
      <c r="BP518" s="13"/>
      <c r="BQ518" s="13"/>
      <c r="BR518" s="13"/>
      <c r="BS518" s="13"/>
      <c r="BT518" s="10"/>
      <c r="BU518" s="11"/>
      <c r="BV518" s="12"/>
      <c r="CC518" s="41"/>
      <c r="CD518" s="41"/>
      <c r="CE518" s="41"/>
      <c r="CF518" s="42"/>
      <c r="CG518" s="42"/>
      <c r="CH518" s="42"/>
      <c r="CI518" s="42"/>
      <c r="CJ518" s="42"/>
      <c r="CK518" s="42"/>
    </row>
    <row r="519" spans="1:89" hidden="1" x14ac:dyDescent="0.25">
      <c r="A519" s="2" t="s">
        <v>333</v>
      </c>
      <c r="B519" s="2" t="s">
        <v>330</v>
      </c>
      <c r="C519" s="2" t="s">
        <v>330</v>
      </c>
      <c r="D519" s="4" t="s">
        <v>171</v>
      </c>
      <c r="E519" s="4">
        <v>3</v>
      </c>
      <c r="F519" s="5" t="e">
        <f>IF(AZ519="S",
IF(#REF!+BH519=2012,
IF(#REF!=1,"12-13/1",
IF(#REF!=2,"12-13/2",
IF(#REF!=3,"13-14/1",
IF(#REF!=4,"13-14/2","Hata1")))),
IF(#REF!+BH519=2013,
IF(#REF!=1,"13-14/1",
IF(#REF!=2,"13-14/2",
IF(#REF!=3,"14-15/1",
IF(#REF!=4,"14-15/2","Hata2")))),
IF(#REF!+BH519=2014,
IF(#REF!=1,"14-15/1",
IF(#REF!=2,"14-15/2",
IF(#REF!=3,"15-16/1",
IF(#REF!=4,"15-16/2","Hata3")))),
IF(#REF!+BH519=2015,
IF(#REF!=1,"15-16/1",
IF(#REF!=2,"15-16/2",
IF(#REF!=3,"16-17/1",
IF(#REF!=4,"16-17/2","Hata4")))),
IF(#REF!+BH519=2016,
IF(#REF!=1,"16-17/1",
IF(#REF!=2,"16-17/2",
IF(#REF!=3,"17-18/1",
IF(#REF!=4,"17-18/2","Hata5")))),
IF(#REF!+BH519=2017,
IF(#REF!=1,"17-18/1",
IF(#REF!=2,"17-18/2",
IF(#REF!=3,"18-19/1",
IF(#REF!=4,"18-19/2","Hata6")))),
IF(#REF!+BH519=2018,
IF(#REF!=1,"18-19/1",
IF(#REF!=2,"18-19/2",
IF(#REF!=3,"19-20/1",
IF(#REF!=4,"19-20/2","Hata7")))),
IF(#REF!+BH519=2019,
IF(#REF!=1,"19-20/1",
IF(#REF!=2,"19-20/2",
IF(#REF!=3,"20-21/1",
IF(#REF!=4,"20-21/2","Hata8")))),
IF(#REF!+BH519=2020,
IF(#REF!=1,"20-21/1",
IF(#REF!=2,"20-21/2",
IF(#REF!=3,"21-22/1",
IF(#REF!=4,"21-22/2","Hata9")))),
IF(#REF!+BH519=2021,
IF(#REF!=1,"21-22/1",
IF(#REF!=2,"21-22/2",
IF(#REF!=3,"22-23/1",
IF(#REF!=4,"22-23/2","Hata10")))),
IF(#REF!+BH519=2022,
IF(#REF!=1,"22-23/1",
IF(#REF!=2,"22-23/2",
IF(#REF!=3,"23-24/1",
IF(#REF!=4,"23-24/2","Hata11")))),
IF(#REF!+BH519=2023,
IF(#REF!=1,"23-24/1",
IF(#REF!=2,"23-24/2",
IF(#REF!=3,"24-25/1",
IF(#REF!=4,"24-25/2","Hata12")))),
)))))))))))),
IF(AZ519="T",
IF(#REF!+BH519=2012,
IF(#REF!=1,"12-13/1",
IF(#REF!=2,"12-13/2",
IF(#REF!=3,"12-13/3",
IF(#REF!=4,"13-14/1",
IF(#REF!=5,"13-14/2",
IF(#REF!=6,"13-14/3","Hata1")))))),
IF(#REF!+BH519=2013,
IF(#REF!=1,"13-14/1",
IF(#REF!=2,"13-14/2",
IF(#REF!=3,"13-14/3",
IF(#REF!=4,"14-15/1",
IF(#REF!=5,"14-15/2",
IF(#REF!=6,"14-15/3","Hata2")))))),
IF(#REF!+BH519=2014,
IF(#REF!=1,"14-15/1",
IF(#REF!=2,"14-15/2",
IF(#REF!=3,"14-15/3",
IF(#REF!=4,"15-16/1",
IF(#REF!=5,"15-16/2",
IF(#REF!=6,"15-16/3","Hata3")))))),
IF(AND(#REF!+#REF!&gt;2014,#REF!+#REF!&lt;2015,BH519=1),
IF(#REF!=0.1,"14-15/0.1",
IF(#REF!=0.2,"14-15/0.2",
IF(#REF!=0.3,"14-15/0.3","Hata4"))),
IF(#REF!+BH519=2015,
IF(#REF!=1,"15-16/1",
IF(#REF!=2,"15-16/2",
IF(#REF!=3,"15-16/3",
IF(#REF!=4,"16-17/1",
IF(#REF!=5,"16-17/2",
IF(#REF!=6,"16-17/3","Hata5")))))),
IF(#REF!+BH519=2016,
IF(#REF!=1,"16-17/1",
IF(#REF!=2,"16-17/2",
IF(#REF!=3,"16-17/3",
IF(#REF!=4,"17-18/1",
IF(#REF!=5,"17-18/2",
IF(#REF!=6,"17-18/3","Hata6")))))),
IF(#REF!+BH519=2017,
IF(#REF!=1,"17-18/1",
IF(#REF!=2,"17-18/2",
IF(#REF!=3,"17-18/3",
IF(#REF!=4,"18-19/1",
IF(#REF!=5,"18-19/2",
IF(#REF!=6,"18-19/3","Hata7")))))),
IF(#REF!+BH519=2018,
IF(#REF!=1,"18-19/1",
IF(#REF!=2,"18-19/2",
IF(#REF!=3,"18-19/3",
IF(#REF!=4,"19-20/1",
IF(#REF!=5," 19-20/2",
IF(#REF!=6,"19-20/3","Hata8")))))),
IF(#REF!+BH519=2019,
IF(#REF!=1,"19-20/1",
IF(#REF!=2,"19-20/2",
IF(#REF!=3,"19-20/3",
IF(#REF!=4,"20-21/1",
IF(#REF!=5,"20-21/2",
IF(#REF!=6,"20-21/3","Hata9")))))),
IF(#REF!+BH519=2020,
IF(#REF!=1,"20-21/1",
IF(#REF!=2,"20-21/2",
IF(#REF!=3,"20-21/3",
IF(#REF!=4,"21-22/1",
IF(#REF!=5,"21-22/2",
IF(#REF!=6,"21-22/3","Hata10")))))),
IF(#REF!+BH519=2021,
IF(#REF!=1,"21-22/1",
IF(#REF!=2,"21-22/2",
IF(#REF!=3,"21-22/3",
IF(#REF!=4,"22-23/1",
IF(#REF!=5,"22-23/2",
IF(#REF!=6,"22-23/3","Hata11")))))),
IF(#REF!+BH519=2022,
IF(#REF!=1,"22-23/1",
IF(#REF!=2,"22-23/2",
IF(#REF!=3,"22-23/3",
IF(#REF!=4,"23-24/1",
IF(#REF!=5,"23-24/2",
IF(#REF!=6,"23-24/3","Hata12")))))),
IF(#REF!+BH519=2023,
IF(#REF!=1,"23-24/1",
IF(#REF!=2,"23-24/2",
IF(#REF!=3,"23-24/3",
IF(#REF!=4,"24-25/1",
IF(#REF!=5,"24-25/2",
IF(#REF!=6,"24-25/3","Hata13")))))),
))))))))))))))
)</f>
        <v>#REF!</v>
      </c>
      <c r="G519" s="4">
        <v>0</v>
      </c>
      <c r="H519" s="2" t="s">
        <v>166</v>
      </c>
      <c r="I519" s="2">
        <v>238541</v>
      </c>
      <c r="J519" s="2" t="s">
        <v>107</v>
      </c>
      <c r="Q519" s="5">
        <v>7</v>
      </c>
      <c r="R519" s="2">
        <f>VLOOKUP($Q519,[1]sistem!$I$3:$L$10,2,FALSE)</f>
        <v>0</v>
      </c>
      <c r="S519" s="2">
        <f>VLOOKUP($Q519,[1]sistem!$I$3:$L$10,3,FALSE)</f>
        <v>1</v>
      </c>
      <c r="T519" s="2">
        <f>VLOOKUP($Q519,[1]sistem!$I$3:$L$10,4,FALSE)</f>
        <v>1</v>
      </c>
      <c r="U519" s="2" t="e">
        <f>VLOOKUP($AZ519,[1]sistem!$I$13:$L$14,2,FALSE)*#REF!</f>
        <v>#REF!</v>
      </c>
      <c r="V519" s="2" t="e">
        <f>VLOOKUP($AZ519,[1]sistem!$I$13:$L$14,3,FALSE)*#REF!</f>
        <v>#REF!</v>
      </c>
      <c r="W519" s="2" t="e">
        <f>VLOOKUP($AZ519,[1]sistem!$I$13:$L$14,4,FALSE)*#REF!</f>
        <v>#REF!</v>
      </c>
      <c r="X519" s="2" t="e">
        <f t="shared" si="160"/>
        <v>#REF!</v>
      </c>
      <c r="Y519" s="2" t="e">
        <f t="shared" si="161"/>
        <v>#REF!</v>
      </c>
      <c r="Z519" s="2" t="e">
        <f t="shared" si="162"/>
        <v>#REF!</v>
      </c>
      <c r="AA519" s="2" t="e">
        <f t="shared" si="163"/>
        <v>#REF!</v>
      </c>
      <c r="AB519" s="2">
        <f>VLOOKUP(AZ519,[1]sistem!$I$18:$J$19,2,FALSE)</f>
        <v>14</v>
      </c>
      <c r="AC519" s="2">
        <v>0.25</v>
      </c>
      <c r="AD519" s="2">
        <f>VLOOKUP($Q519,[1]sistem!$I$3:$M$10,5,FALSE)</f>
        <v>1</v>
      </c>
      <c r="AE519" s="2">
        <v>4</v>
      </c>
      <c r="AG519" s="2">
        <f>AE519*AK519</f>
        <v>56</v>
      </c>
      <c r="AH519" s="2">
        <f>VLOOKUP($Q519,[1]sistem!$I$3:$N$10,6,FALSE)</f>
        <v>2</v>
      </c>
      <c r="AI519" s="2">
        <v>2</v>
      </c>
      <c r="AJ519" s="2">
        <f t="shared" si="164"/>
        <v>4</v>
      </c>
      <c r="AK519" s="2">
        <f>VLOOKUP($AZ519,[1]sistem!$I$18:$K$19,3,FALSE)</f>
        <v>14</v>
      </c>
      <c r="AL519" s="2" t="e">
        <f>AK519*#REF!</f>
        <v>#REF!</v>
      </c>
      <c r="AM519" s="2" t="e">
        <f t="shared" si="165"/>
        <v>#REF!</v>
      </c>
      <c r="AN519" s="2">
        <f t="shared" si="159"/>
        <v>25</v>
      </c>
      <c r="AO519" s="2" t="e">
        <f t="shared" si="166"/>
        <v>#REF!</v>
      </c>
      <c r="AP519" s="2" t="e">
        <f>ROUND(AO519-#REF!,0)</f>
        <v>#REF!</v>
      </c>
      <c r="AQ519" s="2">
        <f>IF(AZ519="s",IF(Q519=0,0,
IF(Q519=1,#REF!*4*4,
IF(Q519=2,0,
IF(Q519=3,#REF!*4*2,
IF(Q519=4,0,
IF(Q519=5,0,
IF(Q519=6,0,
IF(Q519=7,0)))))))),
IF(AZ519="t",
IF(Q519=0,0,
IF(Q519=1,#REF!*4*4*0.8,
IF(Q519=2,0,
IF(Q519=3,#REF!*4*2*0.8,
IF(Q519=4,0,
IF(Q519=5,0,
IF(Q519=6,0,
IF(Q519=7,0))))))))))</f>
        <v>0</v>
      </c>
      <c r="AR519" s="2" t="e">
        <f>IF(AZ519="s",
IF(Q519=0,0,
IF(Q519=1,0,
IF(Q519=2,#REF!*4*2,
IF(Q519=3,#REF!*4,
IF(Q519=4,#REF!*4,
IF(Q519=5,0,
IF(Q519=6,0,
IF(Q519=7,#REF!*4)))))))),
IF(AZ519="t",
IF(Q519=0,0,
IF(Q519=1,0,
IF(Q519=2,#REF!*4*2*0.8,
IF(Q519=3,#REF!*4*0.8,
IF(Q519=4,#REF!*4*0.8,
IF(Q519=5,0,
IF(Q519=6,0,
IF(Q519=7,#REF!*4))))))))))</f>
        <v>#REF!</v>
      </c>
      <c r="AS519" s="2" t="e">
        <f>IF(AZ519="s",
IF(Q519=0,0,
IF(Q519=1,#REF!*2,
IF(Q519=2,#REF!*2,
IF(Q519=3,#REF!*2,
IF(Q519=4,#REF!*2,
IF(Q519=5,#REF!*2,
IF(Q519=6,#REF!*2,
IF(Q519=7,#REF!*2)))))))),
IF(AZ519="t",
IF(Q519=0,#REF!*2*0.8,
IF(Q519=1,#REF!*2*0.8,
IF(Q519=2,#REF!*2*0.8,
IF(Q519=3,#REF!*2*0.8,
IF(Q519=4,#REF!*2*0.8,
IF(Q519=5,#REF!*2*0.8,
IF(Q519=6,#REF!*1*0.8,
IF(Q519=7,#REF!*2))))))))))</f>
        <v>#REF!</v>
      </c>
      <c r="AT519" s="2" t="e">
        <f t="shared" si="167"/>
        <v>#REF!</v>
      </c>
      <c r="AU519" s="2" t="e">
        <f>IF(AZ519="s",
IF(Q519=0,0,
IF(Q519=1,(14-2)*(#REF!+#REF!)/4*4,
IF(Q519=2,(14-2)*(#REF!+#REF!)/4*2,
IF(Q519=3,(14-2)*(#REF!+#REF!)/4*3,
IF(Q519=4,(14-2)*(#REF!+#REF!)/4,
IF(Q519=5,(14-2)*#REF!/4,
IF(Q519=6,0,
IF(Q519=7,(14)*#REF!)))))))),
IF(AZ519="t",
IF(Q519=0,0,
IF(Q519=1,(11-2)*(#REF!+#REF!)/4*4,
IF(Q519=2,(11-2)*(#REF!+#REF!)/4*2,
IF(Q519=3,(11-2)*(#REF!+#REF!)/4*3,
IF(Q519=4,(11-2)*(#REF!+#REF!)/4,
IF(Q519=5,(11-2)*#REF!/4,
IF(Q519=6,0,
IF(Q519=7,(11)*#REF!))))))))))</f>
        <v>#REF!</v>
      </c>
      <c r="AV519" s="2" t="e">
        <f t="shared" si="168"/>
        <v>#REF!</v>
      </c>
      <c r="AW519" s="2">
        <f t="shared" si="169"/>
        <v>8</v>
      </c>
      <c r="AX519" s="2">
        <f t="shared" si="170"/>
        <v>4</v>
      </c>
      <c r="AY519" s="2" t="e">
        <f t="shared" si="171"/>
        <v>#REF!</v>
      </c>
      <c r="AZ519" s="2" t="s">
        <v>63</v>
      </c>
      <c r="BA519" s="2" t="e">
        <f>IF(BG519="A",0,IF(AZ519="s",14*#REF!,IF(AZ519="T",11*#REF!,"HATA")))</f>
        <v>#REF!</v>
      </c>
      <c r="BB519" s="2" t="e">
        <f t="shared" si="172"/>
        <v>#REF!</v>
      </c>
      <c r="BC519" s="2" t="e">
        <f t="shared" si="173"/>
        <v>#REF!</v>
      </c>
      <c r="BD519" s="2" t="e">
        <f>IF(BC519-#REF!=0,"DOĞRU","YANLIŞ")</f>
        <v>#REF!</v>
      </c>
      <c r="BE519" s="2" t="e">
        <f>#REF!-BC519</f>
        <v>#REF!</v>
      </c>
      <c r="BF519" s="2">
        <v>0</v>
      </c>
      <c r="BH519" s="2">
        <v>0</v>
      </c>
      <c r="BJ519" s="2">
        <v>7</v>
      </c>
      <c r="BL519" s="7" t="e">
        <f>#REF!*14</f>
        <v>#REF!</v>
      </c>
      <c r="BM519" s="9"/>
      <c r="BN519" s="8"/>
      <c r="BO519" s="13"/>
      <c r="BP519" s="13"/>
      <c r="BQ519" s="13"/>
      <c r="BR519" s="13"/>
      <c r="BS519" s="13"/>
      <c r="BT519" s="10"/>
      <c r="BU519" s="11"/>
      <c r="BV519" s="12"/>
      <c r="CC519" s="41"/>
      <c r="CD519" s="41"/>
      <c r="CE519" s="41"/>
      <c r="CF519" s="42"/>
      <c r="CG519" s="42"/>
      <c r="CH519" s="42"/>
      <c r="CI519" s="42"/>
      <c r="CJ519" s="42"/>
      <c r="CK519" s="42"/>
    </row>
    <row r="520" spans="1:89" hidden="1" x14ac:dyDescent="0.25">
      <c r="A520" s="2" t="s">
        <v>216</v>
      </c>
      <c r="B520" s="2" t="s">
        <v>217</v>
      </c>
      <c r="C520" s="2" t="s">
        <v>217</v>
      </c>
      <c r="D520" s="4" t="s">
        <v>60</v>
      </c>
      <c r="E520" s="4" t="s">
        <v>60</v>
      </c>
      <c r="F520" s="5" t="e">
        <f>IF(AZ520="S",
IF(#REF!+BH520=2012,
IF(#REF!=1,"12-13/1",
IF(#REF!=2,"12-13/2",
IF(#REF!=3,"13-14/1",
IF(#REF!=4,"13-14/2","Hata1")))),
IF(#REF!+BH520=2013,
IF(#REF!=1,"13-14/1",
IF(#REF!=2,"13-14/2",
IF(#REF!=3,"14-15/1",
IF(#REF!=4,"14-15/2","Hata2")))),
IF(#REF!+BH520=2014,
IF(#REF!=1,"14-15/1",
IF(#REF!=2,"14-15/2",
IF(#REF!=3,"15-16/1",
IF(#REF!=4,"15-16/2","Hata3")))),
IF(#REF!+BH520=2015,
IF(#REF!=1,"15-16/1",
IF(#REF!=2,"15-16/2",
IF(#REF!=3,"16-17/1",
IF(#REF!=4,"16-17/2","Hata4")))),
IF(#REF!+BH520=2016,
IF(#REF!=1,"16-17/1",
IF(#REF!=2,"16-17/2",
IF(#REF!=3,"17-18/1",
IF(#REF!=4,"17-18/2","Hata5")))),
IF(#REF!+BH520=2017,
IF(#REF!=1,"17-18/1",
IF(#REF!=2,"17-18/2",
IF(#REF!=3,"18-19/1",
IF(#REF!=4,"18-19/2","Hata6")))),
IF(#REF!+BH520=2018,
IF(#REF!=1,"18-19/1",
IF(#REF!=2,"18-19/2",
IF(#REF!=3,"19-20/1",
IF(#REF!=4,"19-20/2","Hata7")))),
IF(#REF!+BH520=2019,
IF(#REF!=1,"19-20/1",
IF(#REF!=2,"19-20/2",
IF(#REF!=3,"20-21/1",
IF(#REF!=4,"20-21/2","Hata8")))),
IF(#REF!+BH520=2020,
IF(#REF!=1,"20-21/1",
IF(#REF!=2,"20-21/2",
IF(#REF!=3,"21-22/1",
IF(#REF!=4,"21-22/2","Hata9")))),
IF(#REF!+BH520=2021,
IF(#REF!=1,"21-22/1",
IF(#REF!=2,"21-22/2",
IF(#REF!=3,"22-23/1",
IF(#REF!=4,"22-23/2","Hata10")))),
IF(#REF!+BH520=2022,
IF(#REF!=1,"22-23/1",
IF(#REF!=2,"22-23/2",
IF(#REF!=3,"23-24/1",
IF(#REF!=4,"23-24/2","Hata11")))),
IF(#REF!+BH520=2023,
IF(#REF!=1,"23-24/1",
IF(#REF!=2,"23-24/2",
IF(#REF!=3,"24-25/1",
IF(#REF!=4,"24-25/2","Hata12")))),
)))))))))))),
IF(AZ520="T",
IF(#REF!+BH520=2012,
IF(#REF!=1,"12-13/1",
IF(#REF!=2,"12-13/2",
IF(#REF!=3,"12-13/3",
IF(#REF!=4,"13-14/1",
IF(#REF!=5,"13-14/2",
IF(#REF!=6,"13-14/3","Hata1")))))),
IF(#REF!+BH520=2013,
IF(#REF!=1,"13-14/1",
IF(#REF!=2,"13-14/2",
IF(#REF!=3,"13-14/3",
IF(#REF!=4,"14-15/1",
IF(#REF!=5,"14-15/2",
IF(#REF!=6,"14-15/3","Hata2")))))),
IF(#REF!+BH520=2014,
IF(#REF!=1,"14-15/1",
IF(#REF!=2,"14-15/2",
IF(#REF!=3,"14-15/3",
IF(#REF!=4,"15-16/1",
IF(#REF!=5,"15-16/2",
IF(#REF!=6,"15-16/3","Hata3")))))),
IF(AND(#REF!+#REF!&gt;2014,#REF!+#REF!&lt;2015,BH520=1),
IF(#REF!=0.1,"14-15/0.1",
IF(#REF!=0.2,"14-15/0.2",
IF(#REF!=0.3,"14-15/0.3","Hata4"))),
IF(#REF!+BH520=2015,
IF(#REF!=1,"15-16/1",
IF(#REF!=2,"15-16/2",
IF(#REF!=3,"15-16/3",
IF(#REF!=4,"16-17/1",
IF(#REF!=5,"16-17/2",
IF(#REF!=6,"16-17/3","Hata5")))))),
IF(#REF!+BH520=2016,
IF(#REF!=1,"16-17/1",
IF(#REF!=2,"16-17/2",
IF(#REF!=3,"16-17/3",
IF(#REF!=4,"17-18/1",
IF(#REF!=5,"17-18/2",
IF(#REF!=6,"17-18/3","Hata6")))))),
IF(#REF!+BH520=2017,
IF(#REF!=1,"17-18/1",
IF(#REF!=2,"17-18/2",
IF(#REF!=3,"17-18/3",
IF(#REF!=4,"18-19/1",
IF(#REF!=5,"18-19/2",
IF(#REF!=6,"18-19/3","Hata7")))))),
IF(#REF!+BH520=2018,
IF(#REF!=1,"18-19/1",
IF(#REF!=2,"18-19/2",
IF(#REF!=3,"18-19/3",
IF(#REF!=4,"19-20/1",
IF(#REF!=5," 19-20/2",
IF(#REF!=6,"19-20/3","Hata8")))))),
IF(#REF!+BH520=2019,
IF(#REF!=1,"19-20/1",
IF(#REF!=2,"19-20/2",
IF(#REF!=3,"19-20/3",
IF(#REF!=4,"20-21/1",
IF(#REF!=5,"20-21/2",
IF(#REF!=6,"20-21/3","Hata9")))))),
IF(#REF!+BH520=2020,
IF(#REF!=1,"20-21/1",
IF(#REF!=2,"20-21/2",
IF(#REF!=3,"20-21/3",
IF(#REF!=4,"21-22/1",
IF(#REF!=5,"21-22/2",
IF(#REF!=6,"21-22/3","Hata10")))))),
IF(#REF!+BH520=2021,
IF(#REF!=1,"21-22/1",
IF(#REF!=2,"21-22/2",
IF(#REF!=3,"21-22/3",
IF(#REF!=4,"22-23/1",
IF(#REF!=5,"22-23/2",
IF(#REF!=6,"22-23/3","Hata11")))))),
IF(#REF!+BH520=2022,
IF(#REF!=1,"22-23/1",
IF(#REF!=2,"22-23/2",
IF(#REF!=3,"22-23/3",
IF(#REF!=4,"23-24/1",
IF(#REF!=5,"23-24/2",
IF(#REF!=6,"23-24/3","Hata12")))))),
IF(#REF!+BH520=2023,
IF(#REF!=1,"23-24/1",
IF(#REF!=2,"23-24/2",
IF(#REF!=3,"23-24/3",
IF(#REF!=4,"24-25/1",
IF(#REF!=5,"24-25/2",
IF(#REF!=6,"24-25/3","Hata13")))))),
))))))))))))))
)</f>
        <v>#REF!</v>
      </c>
      <c r="G520" s="4"/>
      <c r="H520" s="2" t="s">
        <v>166</v>
      </c>
      <c r="I520" s="2">
        <v>238541</v>
      </c>
      <c r="J520" s="2" t="s">
        <v>107</v>
      </c>
      <c r="O520" s="2" t="s">
        <v>218</v>
      </c>
      <c r="P520" s="2" t="s">
        <v>218</v>
      </c>
      <c r="Q520" s="5">
        <v>6</v>
      </c>
      <c r="R520" s="2">
        <f>VLOOKUP($Q520,[1]sistem!$I$3:$L$10,2,FALSE)</f>
        <v>0</v>
      </c>
      <c r="S520" s="2">
        <f>VLOOKUP($Q520,[1]sistem!$I$3:$L$10,3,FALSE)</f>
        <v>0</v>
      </c>
      <c r="T520" s="2">
        <f>VLOOKUP($Q520,[1]sistem!$I$3:$L$10,4,FALSE)</f>
        <v>1</v>
      </c>
      <c r="U520" s="2" t="e">
        <f>VLOOKUP($AZ520,[1]sistem!$I$13:$L$14,2,FALSE)*#REF!</f>
        <v>#REF!</v>
      </c>
      <c r="V520" s="2" t="e">
        <f>VLOOKUP($AZ520,[1]sistem!$I$13:$L$14,3,FALSE)*#REF!</f>
        <v>#REF!</v>
      </c>
      <c r="W520" s="2" t="e">
        <f>VLOOKUP($AZ520,[1]sistem!$I$13:$L$14,4,FALSE)*#REF!</f>
        <v>#REF!</v>
      </c>
      <c r="X520" s="2" t="e">
        <f t="shared" si="160"/>
        <v>#REF!</v>
      </c>
      <c r="Y520" s="2" t="e">
        <f t="shared" si="161"/>
        <v>#REF!</v>
      </c>
      <c r="Z520" s="2" t="e">
        <f t="shared" si="162"/>
        <v>#REF!</v>
      </c>
      <c r="AA520" s="2" t="e">
        <f t="shared" si="163"/>
        <v>#REF!</v>
      </c>
      <c r="AB520" s="2">
        <f>VLOOKUP(AZ520,[1]sistem!$I$18:$J$19,2,FALSE)</f>
        <v>14</v>
      </c>
      <c r="AC520" s="2">
        <v>0.25</v>
      </c>
      <c r="AD520" s="2">
        <f>VLOOKUP($Q520,[1]sistem!$I$3:$M$10,5,FALSE)</f>
        <v>0</v>
      </c>
      <c r="AG520" s="2" t="e">
        <f>(#REF!+#REF!)*AB520</f>
        <v>#REF!</v>
      </c>
      <c r="AH520" s="2">
        <f>VLOOKUP($Q520,[1]sistem!$I$3:$N$10,6,FALSE)</f>
        <v>1</v>
      </c>
      <c r="AI520" s="2">
        <v>2</v>
      </c>
      <c r="AJ520" s="2">
        <f t="shared" si="164"/>
        <v>2</v>
      </c>
      <c r="AK520" s="2">
        <f>VLOOKUP($AZ520,[1]sistem!$I$18:$K$19,3,FALSE)</f>
        <v>14</v>
      </c>
      <c r="AL520" s="2" t="e">
        <f>AK520*#REF!</f>
        <v>#REF!</v>
      </c>
      <c r="AM520" s="2" t="e">
        <f t="shared" si="165"/>
        <v>#REF!</v>
      </c>
      <c r="AN520" s="2">
        <f t="shared" si="159"/>
        <v>25</v>
      </c>
      <c r="AO520" s="2" t="e">
        <f t="shared" si="166"/>
        <v>#REF!</v>
      </c>
      <c r="AP520" s="2" t="e">
        <f>ROUND(AO520-#REF!,0)</f>
        <v>#REF!</v>
      </c>
      <c r="AQ520" s="2">
        <f>IF(AZ520="s",IF(Q520=0,0,
IF(Q520=1,#REF!*4*4,
IF(Q520=2,0,
IF(Q520=3,#REF!*4*2,
IF(Q520=4,0,
IF(Q520=5,0,
IF(Q520=6,0,
IF(Q520=7,0)))))))),
IF(AZ520="t",
IF(Q520=0,0,
IF(Q520=1,#REF!*4*4*0.8,
IF(Q520=2,0,
IF(Q520=3,#REF!*4*2*0.8,
IF(Q520=4,0,
IF(Q520=5,0,
IF(Q520=6,0,
IF(Q520=7,0))))))))))</f>
        <v>0</v>
      </c>
      <c r="AR520" s="2">
        <f>IF(AZ520="s",
IF(Q520=0,0,
IF(Q520=1,0,
IF(Q520=2,#REF!*4*2,
IF(Q520=3,#REF!*4,
IF(Q520=4,#REF!*4,
IF(Q520=5,0,
IF(Q520=6,0,
IF(Q520=7,#REF!*4)))))))),
IF(AZ520="t",
IF(Q520=0,0,
IF(Q520=1,0,
IF(Q520=2,#REF!*4*2*0.8,
IF(Q520=3,#REF!*4*0.8,
IF(Q520=4,#REF!*4*0.8,
IF(Q520=5,0,
IF(Q520=6,0,
IF(Q520=7,#REF!*4))))))))))</f>
        <v>0</v>
      </c>
      <c r="AS520" s="2" t="e">
        <f>IF(AZ520="s",
IF(Q520=0,0,
IF(Q520=1,#REF!*2,
IF(Q520=2,#REF!*2,
IF(Q520=3,#REF!*2,
IF(Q520=4,#REF!*2,
IF(Q520=5,#REF!*2,
IF(Q520=6,#REF!*2,
IF(Q520=7,#REF!*2)))))))),
IF(AZ520="t",
IF(Q520=0,#REF!*2*0.8,
IF(Q520=1,#REF!*2*0.8,
IF(Q520=2,#REF!*2*0.8,
IF(Q520=3,#REF!*2*0.8,
IF(Q520=4,#REF!*2*0.8,
IF(Q520=5,#REF!*2*0.8,
IF(Q520=6,#REF!*1*0.8,
IF(Q520=7,#REF!*2))))))))))</f>
        <v>#REF!</v>
      </c>
      <c r="AT520" s="2" t="e">
        <f t="shared" si="167"/>
        <v>#REF!</v>
      </c>
      <c r="AU520" s="2">
        <f>IF(AZ520="s",
IF(Q520=0,0,
IF(Q520=1,(14-2)*(#REF!+#REF!)/4*4,
IF(Q520=2,(14-2)*(#REF!+#REF!)/4*2,
IF(Q520=3,(14-2)*(#REF!+#REF!)/4*3,
IF(Q520=4,(14-2)*(#REF!+#REF!)/4,
IF(Q520=5,(14-2)*#REF!/4,
IF(Q520=6,0,
IF(Q520=7,(14)*#REF!)))))))),
IF(AZ520="t",
IF(Q520=0,0,
IF(Q520=1,(11-2)*(#REF!+#REF!)/4*4,
IF(Q520=2,(11-2)*(#REF!+#REF!)/4*2,
IF(Q520=3,(11-2)*(#REF!+#REF!)/4*3,
IF(Q520=4,(11-2)*(#REF!+#REF!)/4,
IF(Q520=5,(11-2)*#REF!/4,
IF(Q520=6,0,
IF(Q520=7,(11)*#REF!))))))))))</f>
        <v>0</v>
      </c>
      <c r="AV520" s="2" t="e">
        <f t="shared" si="168"/>
        <v>#REF!</v>
      </c>
      <c r="AW520" s="2">
        <f t="shared" si="169"/>
        <v>2</v>
      </c>
      <c r="AX520" s="2">
        <f t="shared" si="170"/>
        <v>0</v>
      </c>
      <c r="AY520" s="2" t="e">
        <f t="shared" si="171"/>
        <v>#REF!</v>
      </c>
      <c r="AZ520" s="2" t="s">
        <v>63</v>
      </c>
      <c r="BA520" s="2" t="e">
        <f>IF(BG520="A",0,IF(AZ520="s",14*#REF!,IF(AZ520="T",11*#REF!,"HATA")))</f>
        <v>#REF!</v>
      </c>
      <c r="BB520" s="2" t="e">
        <f t="shared" si="172"/>
        <v>#REF!</v>
      </c>
      <c r="BC520" s="2" t="e">
        <f t="shared" si="173"/>
        <v>#REF!</v>
      </c>
      <c r="BD520" s="2" t="e">
        <f>IF(BC520-#REF!=0,"DOĞRU","YANLIŞ")</f>
        <v>#REF!</v>
      </c>
      <c r="BE520" s="2" t="e">
        <f>#REF!-BC520</f>
        <v>#REF!</v>
      </c>
      <c r="BF520" s="2">
        <v>0</v>
      </c>
      <c r="BH520" s="2">
        <v>0</v>
      </c>
      <c r="BJ520" s="2">
        <v>6</v>
      </c>
      <c r="BL520" s="7" t="e">
        <f>#REF!*14</f>
        <v>#REF!</v>
      </c>
      <c r="BM520" s="9"/>
      <c r="BN520" s="8"/>
      <c r="BO520" s="13"/>
      <c r="BP520" s="13"/>
      <c r="BQ520" s="13"/>
      <c r="BR520" s="13"/>
      <c r="BS520" s="13"/>
      <c r="BT520" s="10"/>
      <c r="BU520" s="11"/>
      <c r="BV520" s="12"/>
      <c r="CC520" s="41"/>
      <c r="CD520" s="41"/>
      <c r="CE520" s="41"/>
      <c r="CF520" s="42"/>
      <c r="CG520" s="42"/>
      <c r="CH520" s="42"/>
      <c r="CI520" s="42"/>
      <c r="CJ520" s="42"/>
      <c r="CK520" s="42"/>
    </row>
    <row r="521" spans="1:89" hidden="1" x14ac:dyDescent="0.25">
      <c r="A521" s="2" t="s">
        <v>220</v>
      </c>
      <c r="B521" s="2" t="s">
        <v>221</v>
      </c>
      <c r="C521" s="2" t="s">
        <v>221</v>
      </c>
      <c r="D521" s="4" t="s">
        <v>60</v>
      </c>
      <c r="E521" s="4" t="s">
        <v>60</v>
      </c>
      <c r="F521" s="5" t="e">
        <f>IF(AZ521="S",
IF(#REF!+BH521=2012,
IF(#REF!=1,"12-13/1",
IF(#REF!=2,"12-13/2",
IF(#REF!=3,"13-14/1",
IF(#REF!=4,"13-14/2","Hata1")))),
IF(#REF!+BH521=2013,
IF(#REF!=1,"13-14/1",
IF(#REF!=2,"13-14/2",
IF(#REF!=3,"14-15/1",
IF(#REF!=4,"14-15/2","Hata2")))),
IF(#REF!+BH521=2014,
IF(#REF!=1,"14-15/1",
IF(#REF!=2,"14-15/2",
IF(#REF!=3,"15-16/1",
IF(#REF!=4,"15-16/2","Hata3")))),
IF(#REF!+BH521=2015,
IF(#REF!=1,"15-16/1",
IF(#REF!=2,"15-16/2",
IF(#REF!=3,"16-17/1",
IF(#REF!=4,"16-17/2","Hata4")))),
IF(#REF!+BH521=2016,
IF(#REF!=1,"16-17/1",
IF(#REF!=2,"16-17/2",
IF(#REF!=3,"17-18/1",
IF(#REF!=4,"17-18/2","Hata5")))),
IF(#REF!+BH521=2017,
IF(#REF!=1,"17-18/1",
IF(#REF!=2,"17-18/2",
IF(#REF!=3,"18-19/1",
IF(#REF!=4,"18-19/2","Hata6")))),
IF(#REF!+BH521=2018,
IF(#REF!=1,"18-19/1",
IF(#REF!=2,"18-19/2",
IF(#REF!=3,"19-20/1",
IF(#REF!=4,"19-20/2","Hata7")))),
IF(#REF!+BH521=2019,
IF(#REF!=1,"19-20/1",
IF(#REF!=2,"19-20/2",
IF(#REF!=3,"20-21/1",
IF(#REF!=4,"20-21/2","Hata8")))),
IF(#REF!+BH521=2020,
IF(#REF!=1,"20-21/1",
IF(#REF!=2,"20-21/2",
IF(#REF!=3,"21-22/1",
IF(#REF!=4,"21-22/2","Hata9")))),
IF(#REF!+BH521=2021,
IF(#REF!=1,"21-22/1",
IF(#REF!=2,"21-22/2",
IF(#REF!=3,"22-23/1",
IF(#REF!=4,"22-23/2","Hata10")))),
IF(#REF!+BH521=2022,
IF(#REF!=1,"22-23/1",
IF(#REF!=2,"22-23/2",
IF(#REF!=3,"23-24/1",
IF(#REF!=4,"23-24/2","Hata11")))),
IF(#REF!+BH521=2023,
IF(#REF!=1,"23-24/1",
IF(#REF!=2,"23-24/2",
IF(#REF!=3,"24-25/1",
IF(#REF!=4,"24-25/2","Hata12")))),
)))))))))))),
IF(AZ521="T",
IF(#REF!+BH521=2012,
IF(#REF!=1,"12-13/1",
IF(#REF!=2,"12-13/2",
IF(#REF!=3,"12-13/3",
IF(#REF!=4,"13-14/1",
IF(#REF!=5,"13-14/2",
IF(#REF!=6,"13-14/3","Hata1")))))),
IF(#REF!+BH521=2013,
IF(#REF!=1,"13-14/1",
IF(#REF!=2,"13-14/2",
IF(#REF!=3,"13-14/3",
IF(#REF!=4,"14-15/1",
IF(#REF!=5,"14-15/2",
IF(#REF!=6,"14-15/3","Hata2")))))),
IF(#REF!+BH521=2014,
IF(#REF!=1,"14-15/1",
IF(#REF!=2,"14-15/2",
IF(#REF!=3,"14-15/3",
IF(#REF!=4,"15-16/1",
IF(#REF!=5,"15-16/2",
IF(#REF!=6,"15-16/3","Hata3")))))),
IF(AND(#REF!+#REF!&gt;2014,#REF!+#REF!&lt;2015,BH521=1),
IF(#REF!=0.1,"14-15/0.1",
IF(#REF!=0.2,"14-15/0.2",
IF(#REF!=0.3,"14-15/0.3","Hata4"))),
IF(#REF!+BH521=2015,
IF(#REF!=1,"15-16/1",
IF(#REF!=2,"15-16/2",
IF(#REF!=3,"15-16/3",
IF(#REF!=4,"16-17/1",
IF(#REF!=5,"16-17/2",
IF(#REF!=6,"16-17/3","Hata5")))))),
IF(#REF!+BH521=2016,
IF(#REF!=1,"16-17/1",
IF(#REF!=2,"16-17/2",
IF(#REF!=3,"16-17/3",
IF(#REF!=4,"17-18/1",
IF(#REF!=5,"17-18/2",
IF(#REF!=6,"17-18/3","Hata6")))))),
IF(#REF!+BH521=2017,
IF(#REF!=1,"17-18/1",
IF(#REF!=2,"17-18/2",
IF(#REF!=3,"17-18/3",
IF(#REF!=4,"18-19/1",
IF(#REF!=5,"18-19/2",
IF(#REF!=6,"18-19/3","Hata7")))))),
IF(#REF!+BH521=2018,
IF(#REF!=1,"18-19/1",
IF(#REF!=2,"18-19/2",
IF(#REF!=3,"18-19/3",
IF(#REF!=4,"19-20/1",
IF(#REF!=5," 19-20/2",
IF(#REF!=6,"19-20/3","Hata8")))))),
IF(#REF!+BH521=2019,
IF(#REF!=1,"19-20/1",
IF(#REF!=2,"19-20/2",
IF(#REF!=3,"19-20/3",
IF(#REF!=4,"20-21/1",
IF(#REF!=5,"20-21/2",
IF(#REF!=6,"20-21/3","Hata9")))))),
IF(#REF!+BH521=2020,
IF(#REF!=1,"20-21/1",
IF(#REF!=2,"20-21/2",
IF(#REF!=3,"20-21/3",
IF(#REF!=4,"21-22/1",
IF(#REF!=5,"21-22/2",
IF(#REF!=6,"21-22/3","Hata10")))))),
IF(#REF!+BH521=2021,
IF(#REF!=1,"21-22/1",
IF(#REF!=2,"21-22/2",
IF(#REF!=3,"21-22/3",
IF(#REF!=4,"22-23/1",
IF(#REF!=5,"22-23/2",
IF(#REF!=6,"22-23/3","Hata11")))))),
IF(#REF!+BH521=2022,
IF(#REF!=1,"22-23/1",
IF(#REF!=2,"22-23/2",
IF(#REF!=3,"22-23/3",
IF(#REF!=4,"23-24/1",
IF(#REF!=5,"23-24/2",
IF(#REF!=6,"23-24/3","Hata12")))))),
IF(#REF!+BH521=2023,
IF(#REF!=1,"23-24/1",
IF(#REF!=2,"23-24/2",
IF(#REF!=3,"23-24/3",
IF(#REF!=4,"24-25/1",
IF(#REF!=5,"24-25/2",
IF(#REF!=6,"24-25/3","Hata13")))))),
))))))))))))))
)</f>
        <v>#REF!</v>
      </c>
      <c r="G521" s="4"/>
      <c r="H521" s="2" t="s">
        <v>166</v>
      </c>
      <c r="I521" s="2">
        <v>238541</v>
      </c>
      <c r="J521" s="2" t="s">
        <v>107</v>
      </c>
      <c r="Q521" s="5">
        <v>4</v>
      </c>
      <c r="R521" s="2">
        <f>VLOOKUP($Q521,[1]sistem!$I$3:$L$10,2,FALSE)</f>
        <v>0</v>
      </c>
      <c r="S521" s="2">
        <f>VLOOKUP($Q521,[1]sistem!$I$3:$L$10,3,FALSE)</f>
        <v>1</v>
      </c>
      <c r="T521" s="2">
        <f>VLOOKUP($Q521,[1]sistem!$I$3:$L$10,4,FALSE)</f>
        <v>1</v>
      </c>
      <c r="U521" s="2" t="e">
        <f>VLOOKUP($AZ521,[1]sistem!$I$13:$L$14,2,FALSE)*#REF!</f>
        <v>#REF!</v>
      </c>
      <c r="V521" s="2" t="e">
        <f>VLOOKUP($AZ521,[1]sistem!$I$13:$L$14,3,FALSE)*#REF!</f>
        <v>#REF!</v>
      </c>
      <c r="W521" s="2" t="e">
        <f>VLOOKUP($AZ521,[1]sistem!$I$13:$L$14,4,FALSE)*#REF!</f>
        <v>#REF!</v>
      </c>
      <c r="X521" s="2" t="e">
        <f t="shared" si="160"/>
        <v>#REF!</v>
      </c>
      <c r="Y521" s="2" t="e">
        <f t="shared" si="161"/>
        <v>#REF!</v>
      </c>
      <c r="Z521" s="2" t="e">
        <f t="shared" si="162"/>
        <v>#REF!</v>
      </c>
      <c r="AA521" s="2" t="e">
        <f t="shared" si="163"/>
        <v>#REF!</v>
      </c>
      <c r="AB521" s="2">
        <f>VLOOKUP(AZ521,[1]sistem!$I$18:$J$19,2,FALSE)</f>
        <v>14</v>
      </c>
      <c r="AC521" s="2">
        <v>0.25</v>
      </c>
      <c r="AD521" s="2">
        <f>VLOOKUP($Q521,[1]sistem!$I$3:$M$10,5,FALSE)</f>
        <v>1</v>
      </c>
      <c r="AG521" s="2" t="e">
        <f>(#REF!+#REF!)*AB521</f>
        <v>#REF!</v>
      </c>
      <c r="AH521" s="2">
        <f>VLOOKUP($Q521,[1]sistem!$I$3:$N$10,6,FALSE)</f>
        <v>2</v>
      </c>
      <c r="AI521" s="2">
        <v>2</v>
      </c>
      <c r="AJ521" s="2">
        <f t="shared" si="164"/>
        <v>4</v>
      </c>
      <c r="AK521" s="2">
        <f>VLOOKUP($AZ521,[1]sistem!$I$18:$K$19,3,FALSE)</f>
        <v>14</v>
      </c>
      <c r="AL521" s="2" t="e">
        <f>AK521*#REF!</f>
        <v>#REF!</v>
      </c>
      <c r="AM521" s="2" t="e">
        <f t="shared" si="165"/>
        <v>#REF!</v>
      </c>
      <c r="AN521" s="2">
        <f t="shared" si="159"/>
        <v>25</v>
      </c>
      <c r="AO521" s="2" t="e">
        <f t="shared" si="166"/>
        <v>#REF!</v>
      </c>
      <c r="AP521" s="2" t="e">
        <f>ROUND(AO521-#REF!,0)</f>
        <v>#REF!</v>
      </c>
      <c r="AQ521" s="2">
        <f>IF(AZ521="s",IF(Q521=0,0,
IF(Q521=1,#REF!*4*4,
IF(Q521=2,0,
IF(Q521=3,#REF!*4*2,
IF(Q521=4,0,
IF(Q521=5,0,
IF(Q521=6,0,
IF(Q521=7,0)))))))),
IF(AZ521="t",
IF(Q521=0,0,
IF(Q521=1,#REF!*4*4*0.8,
IF(Q521=2,0,
IF(Q521=3,#REF!*4*2*0.8,
IF(Q521=4,0,
IF(Q521=5,0,
IF(Q521=6,0,
IF(Q521=7,0))))))))))</f>
        <v>0</v>
      </c>
      <c r="AR521" s="2" t="e">
        <f>IF(AZ521="s",
IF(Q521=0,0,
IF(Q521=1,0,
IF(Q521=2,#REF!*4*2,
IF(Q521=3,#REF!*4,
IF(Q521=4,#REF!*4,
IF(Q521=5,0,
IF(Q521=6,0,
IF(Q521=7,#REF!*4)))))))),
IF(AZ521="t",
IF(Q521=0,0,
IF(Q521=1,0,
IF(Q521=2,#REF!*4*2*0.8,
IF(Q521=3,#REF!*4*0.8,
IF(Q521=4,#REF!*4*0.8,
IF(Q521=5,0,
IF(Q521=6,0,
IF(Q521=7,#REF!*4))))))))))</f>
        <v>#REF!</v>
      </c>
      <c r="AS521" s="2" t="e">
        <f>IF(AZ521="s",
IF(Q521=0,0,
IF(Q521=1,#REF!*2,
IF(Q521=2,#REF!*2,
IF(Q521=3,#REF!*2,
IF(Q521=4,#REF!*2,
IF(Q521=5,#REF!*2,
IF(Q521=6,#REF!*2,
IF(Q521=7,#REF!*2)))))))),
IF(AZ521="t",
IF(Q521=0,#REF!*2*0.8,
IF(Q521=1,#REF!*2*0.8,
IF(Q521=2,#REF!*2*0.8,
IF(Q521=3,#REF!*2*0.8,
IF(Q521=4,#REF!*2*0.8,
IF(Q521=5,#REF!*2*0.8,
IF(Q521=6,#REF!*1*0.8,
IF(Q521=7,#REF!*2))))))))))</f>
        <v>#REF!</v>
      </c>
      <c r="AT521" s="2" t="e">
        <f t="shared" si="167"/>
        <v>#REF!</v>
      </c>
      <c r="AU521" s="2" t="e">
        <f>IF(AZ521="s",
IF(Q521=0,0,
IF(Q521=1,(14-2)*(#REF!+#REF!)/4*4,
IF(Q521=2,(14-2)*(#REF!+#REF!)/4*2,
IF(Q521=3,(14-2)*(#REF!+#REF!)/4*3,
IF(Q521=4,(14-2)*(#REF!+#REF!)/4,
IF(Q521=5,(14-2)*#REF!/4,
IF(Q521=6,0,
IF(Q521=7,(14)*#REF!)))))))),
IF(AZ521="t",
IF(Q521=0,0,
IF(Q521=1,(11-2)*(#REF!+#REF!)/4*4,
IF(Q521=2,(11-2)*(#REF!+#REF!)/4*2,
IF(Q521=3,(11-2)*(#REF!+#REF!)/4*3,
IF(Q521=4,(11-2)*(#REF!+#REF!)/4,
IF(Q521=5,(11-2)*#REF!/4,
IF(Q521=6,0,
IF(Q521=7,(11)*#REF!))))))))))</f>
        <v>#REF!</v>
      </c>
      <c r="AV521" s="2" t="e">
        <f t="shared" si="168"/>
        <v>#REF!</v>
      </c>
      <c r="AW521" s="2">
        <f t="shared" si="169"/>
        <v>8</v>
      </c>
      <c r="AX521" s="2">
        <f t="shared" si="170"/>
        <v>4</v>
      </c>
      <c r="AY521" s="2" t="e">
        <f t="shared" si="171"/>
        <v>#REF!</v>
      </c>
      <c r="AZ521" s="2" t="s">
        <v>63</v>
      </c>
      <c r="BA521" s="2" t="e">
        <f>IF(BG521="A",0,IF(AZ521="s",14*#REF!,IF(AZ521="T",11*#REF!,"HATA")))</f>
        <v>#REF!</v>
      </c>
      <c r="BB521" s="2" t="e">
        <f t="shared" si="172"/>
        <v>#REF!</v>
      </c>
      <c r="BC521" s="2" t="e">
        <f t="shared" si="173"/>
        <v>#REF!</v>
      </c>
      <c r="BD521" s="2" t="e">
        <f>IF(BC521-#REF!=0,"DOĞRU","YANLIŞ")</f>
        <v>#REF!</v>
      </c>
      <c r="BE521" s="2" t="e">
        <f>#REF!-BC521</f>
        <v>#REF!</v>
      </c>
      <c r="BF521" s="2">
        <v>0</v>
      </c>
      <c r="BH521" s="2">
        <v>0</v>
      </c>
      <c r="BJ521" s="2">
        <v>4</v>
      </c>
      <c r="BL521" s="7" t="e">
        <f>#REF!*14</f>
        <v>#REF!</v>
      </c>
      <c r="BM521" s="9"/>
      <c r="BN521" s="8"/>
      <c r="BO521" s="13"/>
      <c r="BP521" s="13"/>
      <c r="BQ521" s="13"/>
      <c r="BR521" s="13"/>
      <c r="BS521" s="13"/>
      <c r="BT521" s="10"/>
      <c r="BU521" s="11"/>
      <c r="BV521" s="12"/>
      <c r="CC521" s="41"/>
      <c r="CD521" s="41"/>
      <c r="CE521" s="41"/>
      <c r="CF521" s="42"/>
      <c r="CG521" s="42"/>
      <c r="CH521" s="42"/>
      <c r="CI521" s="42"/>
      <c r="CJ521" s="42"/>
      <c r="CK521" s="42"/>
    </row>
    <row r="522" spans="1:89" hidden="1" x14ac:dyDescent="0.25">
      <c r="A522" s="54" t="s">
        <v>104</v>
      </c>
      <c r="B522" s="54" t="s">
        <v>105</v>
      </c>
      <c r="C522" s="2" t="s">
        <v>105</v>
      </c>
      <c r="D522" s="4" t="s">
        <v>60</v>
      </c>
      <c r="E522" s="4" t="s">
        <v>60</v>
      </c>
      <c r="F522" s="5" t="e">
        <f>IF(AZ522="S",
IF(#REF!+BH522=2012,
IF(#REF!=1,"12-13/1",
IF(#REF!=2,"12-13/2",
IF(#REF!=3,"13-14/1",
IF(#REF!=4,"13-14/2","Hata1")))),
IF(#REF!+BH522=2013,
IF(#REF!=1,"13-14/1",
IF(#REF!=2,"13-14/2",
IF(#REF!=3,"14-15/1",
IF(#REF!=4,"14-15/2","Hata2")))),
IF(#REF!+BH522=2014,
IF(#REF!=1,"14-15/1",
IF(#REF!=2,"14-15/2",
IF(#REF!=3,"15-16/1",
IF(#REF!=4,"15-16/2","Hata3")))),
IF(#REF!+BH522=2015,
IF(#REF!=1,"15-16/1",
IF(#REF!=2,"15-16/2",
IF(#REF!=3,"16-17/1",
IF(#REF!=4,"16-17/2","Hata4")))),
IF(#REF!+BH522=2016,
IF(#REF!=1,"16-17/1",
IF(#REF!=2,"16-17/2",
IF(#REF!=3,"17-18/1",
IF(#REF!=4,"17-18/2","Hata5")))),
IF(#REF!+BH522=2017,
IF(#REF!=1,"17-18/1",
IF(#REF!=2,"17-18/2",
IF(#REF!=3,"18-19/1",
IF(#REF!=4,"18-19/2","Hata6")))),
IF(#REF!+BH522=2018,
IF(#REF!=1,"18-19/1",
IF(#REF!=2,"18-19/2",
IF(#REF!=3,"19-20/1",
IF(#REF!=4,"19-20/2","Hata7")))),
IF(#REF!+BH522=2019,
IF(#REF!=1,"19-20/1",
IF(#REF!=2,"19-20/2",
IF(#REF!=3,"20-21/1",
IF(#REF!=4,"20-21/2","Hata8")))),
IF(#REF!+BH522=2020,
IF(#REF!=1,"20-21/1",
IF(#REF!=2,"20-21/2",
IF(#REF!=3,"21-22/1",
IF(#REF!=4,"21-22/2","Hata9")))),
IF(#REF!+BH522=2021,
IF(#REF!=1,"21-22/1",
IF(#REF!=2,"21-22/2",
IF(#REF!=3,"22-23/1",
IF(#REF!=4,"22-23/2","Hata10")))),
IF(#REF!+BH522=2022,
IF(#REF!=1,"22-23/1",
IF(#REF!=2,"22-23/2",
IF(#REF!=3,"23-24/1",
IF(#REF!=4,"23-24/2","Hata11")))),
IF(#REF!+BH522=2023,
IF(#REF!=1,"23-24/1",
IF(#REF!=2,"23-24/2",
IF(#REF!=3,"24-25/1",
IF(#REF!=4,"24-25/2","Hata12")))),
)))))))))))),
IF(AZ522="T",
IF(#REF!+BH522=2012,
IF(#REF!=1,"12-13/1",
IF(#REF!=2,"12-13/2",
IF(#REF!=3,"12-13/3",
IF(#REF!=4,"13-14/1",
IF(#REF!=5,"13-14/2",
IF(#REF!=6,"13-14/3","Hata1")))))),
IF(#REF!+BH522=2013,
IF(#REF!=1,"13-14/1",
IF(#REF!=2,"13-14/2",
IF(#REF!=3,"13-14/3",
IF(#REF!=4,"14-15/1",
IF(#REF!=5,"14-15/2",
IF(#REF!=6,"14-15/3","Hata2")))))),
IF(#REF!+BH522=2014,
IF(#REF!=1,"14-15/1",
IF(#REF!=2,"14-15/2",
IF(#REF!=3,"14-15/3",
IF(#REF!=4,"15-16/1",
IF(#REF!=5,"15-16/2",
IF(#REF!=6,"15-16/3","Hata3")))))),
IF(AND(#REF!+#REF!&gt;2014,#REF!+#REF!&lt;2015,BH522=1),
IF(#REF!=0.1,"14-15/0.1",
IF(#REF!=0.2,"14-15/0.2",
IF(#REF!=0.3,"14-15/0.3","Hata4"))),
IF(#REF!+BH522=2015,
IF(#REF!=1,"15-16/1",
IF(#REF!=2,"15-16/2",
IF(#REF!=3,"15-16/3",
IF(#REF!=4,"16-17/1",
IF(#REF!=5,"16-17/2",
IF(#REF!=6,"16-17/3","Hata5")))))),
IF(#REF!+BH522=2016,
IF(#REF!=1,"16-17/1",
IF(#REF!=2,"16-17/2",
IF(#REF!=3,"16-17/3",
IF(#REF!=4,"17-18/1",
IF(#REF!=5,"17-18/2",
IF(#REF!=6,"17-18/3","Hata6")))))),
IF(#REF!+BH522=2017,
IF(#REF!=1,"17-18/1",
IF(#REF!=2,"17-18/2",
IF(#REF!=3,"17-18/3",
IF(#REF!=4,"18-19/1",
IF(#REF!=5,"18-19/2",
IF(#REF!=6,"18-19/3","Hata7")))))),
IF(#REF!+BH522=2018,
IF(#REF!=1,"18-19/1",
IF(#REF!=2,"18-19/2",
IF(#REF!=3,"18-19/3",
IF(#REF!=4,"19-20/1",
IF(#REF!=5," 19-20/2",
IF(#REF!=6,"19-20/3","Hata8")))))),
IF(#REF!+BH522=2019,
IF(#REF!=1,"19-20/1",
IF(#REF!=2,"19-20/2",
IF(#REF!=3,"19-20/3",
IF(#REF!=4,"20-21/1",
IF(#REF!=5,"20-21/2",
IF(#REF!=6,"20-21/3","Hata9")))))),
IF(#REF!+BH522=2020,
IF(#REF!=1,"20-21/1",
IF(#REF!=2,"20-21/2",
IF(#REF!=3,"20-21/3",
IF(#REF!=4,"21-22/1",
IF(#REF!=5,"21-22/2",
IF(#REF!=6,"21-22/3","Hata10")))))),
IF(#REF!+BH522=2021,
IF(#REF!=1,"21-22/1",
IF(#REF!=2,"21-22/2",
IF(#REF!=3,"21-22/3",
IF(#REF!=4,"22-23/1",
IF(#REF!=5,"22-23/2",
IF(#REF!=6,"22-23/3","Hata11")))))),
IF(#REF!+BH522=2022,
IF(#REF!=1,"22-23/1",
IF(#REF!=2,"22-23/2",
IF(#REF!=3,"22-23/3",
IF(#REF!=4,"23-24/1",
IF(#REF!=5,"23-24/2",
IF(#REF!=6,"23-24/3","Hata12")))))),
IF(#REF!+BH522=2023,
IF(#REF!=1,"23-24/1",
IF(#REF!=2,"23-24/2",
IF(#REF!=3,"23-24/3",
IF(#REF!=4,"24-25/1",
IF(#REF!=5,"24-25/2",
IF(#REF!=6,"24-25/3","Hata13")))))),
))))))))))))))
)</f>
        <v>#REF!</v>
      </c>
      <c r="G522" s="4"/>
      <c r="H522" s="54" t="s">
        <v>167</v>
      </c>
      <c r="I522" s="2">
        <v>206133</v>
      </c>
      <c r="J522" s="2" t="s">
        <v>107</v>
      </c>
      <c r="O522" s="2" t="s">
        <v>108</v>
      </c>
      <c r="P522" s="2" t="s">
        <v>109</v>
      </c>
      <c r="Q522" s="55">
        <v>7</v>
      </c>
      <c r="R522" s="2">
        <f>VLOOKUP($Q522,[1]sistem!$I$3:$L$10,2,FALSE)</f>
        <v>0</v>
      </c>
      <c r="S522" s="2">
        <f>VLOOKUP($Q522,[1]sistem!$I$3:$L$10,3,FALSE)</f>
        <v>1</v>
      </c>
      <c r="T522" s="2">
        <f>VLOOKUP($Q522,[1]sistem!$I$3:$L$10,4,FALSE)</f>
        <v>1</v>
      </c>
      <c r="U522" s="2" t="e">
        <f>VLOOKUP($AZ522,[1]sistem!$I$13:$L$14,2,FALSE)*#REF!</f>
        <v>#REF!</v>
      </c>
      <c r="V522" s="2" t="e">
        <f>VLOOKUP($AZ522,[1]sistem!$I$13:$L$14,3,FALSE)*#REF!</f>
        <v>#REF!</v>
      </c>
      <c r="W522" s="2" t="e">
        <f>VLOOKUP($AZ522,[1]sistem!$I$13:$L$14,4,FALSE)*#REF!</f>
        <v>#REF!</v>
      </c>
      <c r="X522" s="2" t="e">
        <f t="shared" si="160"/>
        <v>#REF!</v>
      </c>
      <c r="Y522" s="2" t="e">
        <f t="shared" si="161"/>
        <v>#REF!</v>
      </c>
      <c r="Z522" s="2" t="e">
        <f t="shared" si="162"/>
        <v>#REF!</v>
      </c>
      <c r="AA522" s="2" t="e">
        <f t="shared" si="163"/>
        <v>#REF!</v>
      </c>
      <c r="AB522" s="2">
        <f>VLOOKUP(AZ522,[1]sistem!$I$18:$J$19,2,FALSE)</f>
        <v>14</v>
      </c>
      <c r="AC522" s="2">
        <v>0.25</v>
      </c>
      <c r="AD522" s="2">
        <f>VLOOKUP($Q522,[1]sistem!$I$3:$M$10,5,FALSE)</f>
        <v>1</v>
      </c>
      <c r="AG522" s="2" t="e">
        <f>(#REF!+#REF!)*AB522</f>
        <v>#REF!</v>
      </c>
      <c r="AH522" s="2">
        <f>VLOOKUP($Q522,[1]sistem!$I$3:$N$10,6,FALSE)</f>
        <v>2</v>
      </c>
      <c r="AI522" s="2">
        <v>2</v>
      </c>
      <c r="AJ522" s="2">
        <f t="shared" si="164"/>
        <v>4</v>
      </c>
      <c r="AK522" s="2">
        <f>VLOOKUP($AZ522,[1]sistem!$I$18:$K$19,3,FALSE)</f>
        <v>14</v>
      </c>
      <c r="AL522" s="2" t="e">
        <f>AK522*#REF!</f>
        <v>#REF!</v>
      </c>
      <c r="AM522" s="2" t="e">
        <f t="shared" si="165"/>
        <v>#REF!</v>
      </c>
      <c r="AN522" s="2">
        <f t="shared" si="159"/>
        <v>25</v>
      </c>
      <c r="AO522" s="2" t="e">
        <f t="shared" si="166"/>
        <v>#REF!</v>
      </c>
      <c r="AP522" s="2" t="e">
        <f>ROUND(AO522-#REF!,0)</f>
        <v>#REF!</v>
      </c>
      <c r="AQ522" s="2">
        <f>IF(AZ522="s",IF(Q522=0,0,
IF(Q522=1,#REF!*4*4,
IF(Q522=2,0,
IF(Q522=3,#REF!*4*2,
IF(Q522=4,0,
IF(Q522=5,0,
IF(Q522=6,0,
IF(Q522=7,0)))))))),
IF(AZ522="t",
IF(Q522=0,0,
IF(Q522=1,#REF!*4*4*0.8,
IF(Q522=2,0,
IF(Q522=3,#REF!*4*2*0.8,
IF(Q522=4,0,
IF(Q522=5,0,
IF(Q522=6,0,
IF(Q522=7,0))))))))))</f>
        <v>0</v>
      </c>
      <c r="AR522" s="2" t="e">
        <f>IF(AZ522="s",
IF(Q522=0,0,
IF(Q522=1,0,
IF(Q522=2,#REF!*4*2,
IF(Q522=3,#REF!*4,
IF(Q522=4,#REF!*4,
IF(Q522=5,0,
IF(Q522=6,0,
IF(Q522=7,#REF!*4)))))))),
IF(AZ522="t",
IF(Q522=0,0,
IF(Q522=1,0,
IF(Q522=2,#REF!*4*2*0.8,
IF(Q522=3,#REF!*4*0.8,
IF(Q522=4,#REF!*4*0.8,
IF(Q522=5,0,
IF(Q522=6,0,
IF(Q522=7,#REF!*4))))))))))</f>
        <v>#REF!</v>
      </c>
      <c r="AS522" s="2" t="e">
        <f>IF(AZ522="s",
IF(Q522=0,0,
IF(Q522=1,#REF!*2,
IF(Q522=2,#REF!*2,
IF(Q522=3,#REF!*2,
IF(Q522=4,#REF!*2,
IF(Q522=5,#REF!*2,
IF(Q522=6,#REF!*2,
IF(Q522=7,#REF!*2)))))))),
IF(AZ522="t",
IF(Q522=0,#REF!*2*0.8,
IF(Q522=1,#REF!*2*0.8,
IF(Q522=2,#REF!*2*0.8,
IF(Q522=3,#REF!*2*0.8,
IF(Q522=4,#REF!*2*0.8,
IF(Q522=5,#REF!*2*0.8,
IF(Q522=6,#REF!*1*0.8,
IF(Q522=7,#REF!*2))))))))))</f>
        <v>#REF!</v>
      </c>
      <c r="AT522" s="2" t="e">
        <f t="shared" si="167"/>
        <v>#REF!</v>
      </c>
      <c r="AU522" s="2" t="e">
        <f>IF(AZ522="s",
IF(Q522=0,0,
IF(Q522=1,(14-2)*(#REF!+#REF!)/4*4,
IF(Q522=2,(14-2)*(#REF!+#REF!)/4*2,
IF(Q522=3,(14-2)*(#REF!+#REF!)/4*3,
IF(Q522=4,(14-2)*(#REF!+#REF!)/4,
IF(Q522=5,(14-2)*#REF!/4,
IF(Q522=6,0,
IF(Q522=7,(14)*#REF!)))))))),
IF(AZ522="t",
IF(Q522=0,0,
IF(Q522=1,(11-2)*(#REF!+#REF!)/4*4,
IF(Q522=2,(11-2)*(#REF!+#REF!)/4*2,
IF(Q522=3,(11-2)*(#REF!+#REF!)/4*3,
IF(Q522=4,(11-2)*(#REF!+#REF!)/4,
IF(Q522=5,(11-2)*#REF!/4,
IF(Q522=6,0,
IF(Q522=7,(11)*#REF!))))))))))</f>
        <v>#REF!</v>
      </c>
      <c r="AV522" s="2" t="e">
        <f t="shared" si="168"/>
        <v>#REF!</v>
      </c>
      <c r="AW522" s="2">
        <f t="shared" si="169"/>
        <v>8</v>
      </c>
      <c r="AX522" s="2">
        <f t="shared" si="170"/>
        <v>4</v>
      </c>
      <c r="AY522" s="2" t="e">
        <f t="shared" si="171"/>
        <v>#REF!</v>
      </c>
      <c r="AZ522" s="2" t="s">
        <v>63</v>
      </c>
      <c r="BA522" s="2">
        <f>IF(BG522="A",0,IF(AZ522="s",14*#REF!,IF(AZ522="T",11*#REF!,"HATA")))</f>
        <v>0</v>
      </c>
      <c r="BB522" s="2" t="e">
        <f t="shared" si="172"/>
        <v>#REF!</v>
      </c>
      <c r="BC522" s="2" t="e">
        <f t="shared" si="173"/>
        <v>#REF!</v>
      </c>
      <c r="BD522" s="2" t="e">
        <f>IF(BC522-#REF!=0,"DOĞRU","YANLIŞ")</f>
        <v>#REF!</v>
      </c>
      <c r="BE522" s="2" t="e">
        <f>#REF!-BC522</f>
        <v>#REF!</v>
      </c>
      <c r="BF522" s="2">
        <v>0</v>
      </c>
      <c r="BG522" s="2" t="s">
        <v>110</v>
      </c>
      <c r="BH522" s="2">
        <v>0</v>
      </c>
      <c r="BJ522" s="2">
        <v>7</v>
      </c>
      <c r="BL522" s="7" t="e">
        <f>#REF!*14</f>
        <v>#REF!</v>
      </c>
      <c r="BM522" s="9"/>
      <c r="BN522" s="8"/>
      <c r="BO522" s="13"/>
      <c r="BP522" s="13"/>
      <c r="BQ522" s="13"/>
      <c r="BR522" s="13"/>
      <c r="BS522" s="13"/>
      <c r="BT522" s="10"/>
      <c r="BU522" s="11"/>
      <c r="BV522" s="12"/>
      <c r="CC522" s="51"/>
      <c r="CD522" s="51"/>
      <c r="CE522" s="51"/>
      <c r="CF522" s="52"/>
      <c r="CG522" s="52"/>
      <c r="CH522" s="52"/>
      <c r="CI522" s="52"/>
      <c r="CJ522" s="42"/>
      <c r="CK522" s="42"/>
    </row>
    <row r="523" spans="1:89" hidden="1" x14ac:dyDescent="0.25">
      <c r="A523" s="54" t="s">
        <v>578</v>
      </c>
      <c r="B523" s="54" t="s">
        <v>579</v>
      </c>
      <c r="C523" s="2" t="s">
        <v>579</v>
      </c>
      <c r="D523" s="4" t="s">
        <v>60</v>
      </c>
      <c r="E523" s="4" t="s">
        <v>60</v>
      </c>
      <c r="F523" s="5" t="e">
        <f>IF(AZ523="S",
IF(#REF!+BH523=2012,
IF(#REF!=1,"12-13/1",
IF(#REF!=2,"12-13/2",
IF(#REF!=3,"13-14/1",
IF(#REF!=4,"13-14/2","Hata1")))),
IF(#REF!+BH523=2013,
IF(#REF!=1,"13-14/1",
IF(#REF!=2,"13-14/2",
IF(#REF!=3,"14-15/1",
IF(#REF!=4,"14-15/2","Hata2")))),
IF(#REF!+BH523=2014,
IF(#REF!=1,"14-15/1",
IF(#REF!=2,"14-15/2",
IF(#REF!=3,"15-16/1",
IF(#REF!=4,"15-16/2","Hata3")))),
IF(#REF!+BH523=2015,
IF(#REF!=1,"15-16/1",
IF(#REF!=2,"15-16/2",
IF(#REF!=3,"16-17/1",
IF(#REF!=4,"16-17/2","Hata4")))),
IF(#REF!+BH523=2016,
IF(#REF!=1,"16-17/1",
IF(#REF!=2,"16-17/2",
IF(#REF!=3,"17-18/1",
IF(#REF!=4,"17-18/2","Hata5")))),
IF(#REF!+BH523=2017,
IF(#REF!=1,"17-18/1",
IF(#REF!=2,"17-18/2",
IF(#REF!=3,"18-19/1",
IF(#REF!=4,"18-19/2","Hata6")))),
IF(#REF!+BH523=2018,
IF(#REF!=1,"18-19/1",
IF(#REF!=2,"18-19/2",
IF(#REF!=3,"19-20/1",
IF(#REF!=4,"19-20/2","Hata7")))),
IF(#REF!+BH523=2019,
IF(#REF!=1,"19-20/1",
IF(#REF!=2,"19-20/2",
IF(#REF!=3,"20-21/1",
IF(#REF!=4,"20-21/2","Hata8")))),
IF(#REF!+BH523=2020,
IF(#REF!=1,"20-21/1",
IF(#REF!=2,"20-21/2",
IF(#REF!=3,"21-22/1",
IF(#REF!=4,"21-22/2","Hata9")))),
IF(#REF!+BH523=2021,
IF(#REF!=1,"21-22/1",
IF(#REF!=2,"21-22/2",
IF(#REF!=3,"22-23/1",
IF(#REF!=4,"22-23/2","Hata10")))),
IF(#REF!+BH523=2022,
IF(#REF!=1,"22-23/1",
IF(#REF!=2,"22-23/2",
IF(#REF!=3,"23-24/1",
IF(#REF!=4,"23-24/2","Hata11")))),
IF(#REF!+BH523=2023,
IF(#REF!=1,"23-24/1",
IF(#REF!=2,"23-24/2",
IF(#REF!=3,"24-25/1",
IF(#REF!=4,"24-25/2","Hata12")))),
)))))))))))),
IF(AZ523="T",
IF(#REF!+BH523=2012,
IF(#REF!=1,"12-13/1",
IF(#REF!=2,"12-13/2",
IF(#REF!=3,"12-13/3",
IF(#REF!=4,"13-14/1",
IF(#REF!=5,"13-14/2",
IF(#REF!=6,"13-14/3","Hata1")))))),
IF(#REF!+BH523=2013,
IF(#REF!=1,"13-14/1",
IF(#REF!=2,"13-14/2",
IF(#REF!=3,"13-14/3",
IF(#REF!=4,"14-15/1",
IF(#REF!=5,"14-15/2",
IF(#REF!=6,"14-15/3","Hata2")))))),
IF(#REF!+BH523=2014,
IF(#REF!=1,"14-15/1",
IF(#REF!=2,"14-15/2",
IF(#REF!=3,"14-15/3",
IF(#REF!=4,"15-16/1",
IF(#REF!=5,"15-16/2",
IF(#REF!=6,"15-16/3","Hata3")))))),
IF(AND(#REF!+#REF!&gt;2014,#REF!+#REF!&lt;2015,BH523=1),
IF(#REF!=0.1,"14-15/0.1",
IF(#REF!=0.2,"14-15/0.2",
IF(#REF!=0.3,"14-15/0.3","Hata4"))),
IF(#REF!+BH523=2015,
IF(#REF!=1,"15-16/1",
IF(#REF!=2,"15-16/2",
IF(#REF!=3,"15-16/3",
IF(#REF!=4,"16-17/1",
IF(#REF!=5,"16-17/2",
IF(#REF!=6,"16-17/3","Hata5")))))),
IF(#REF!+BH523=2016,
IF(#REF!=1,"16-17/1",
IF(#REF!=2,"16-17/2",
IF(#REF!=3,"16-17/3",
IF(#REF!=4,"17-18/1",
IF(#REF!=5,"17-18/2",
IF(#REF!=6,"17-18/3","Hata6")))))),
IF(#REF!+BH523=2017,
IF(#REF!=1,"17-18/1",
IF(#REF!=2,"17-18/2",
IF(#REF!=3,"17-18/3",
IF(#REF!=4,"18-19/1",
IF(#REF!=5,"18-19/2",
IF(#REF!=6,"18-19/3","Hata7")))))),
IF(#REF!+BH523=2018,
IF(#REF!=1,"18-19/1",
IF(#REF!=2,"18-19/2",
IF(#REF!=3,"18-19/3",
IF(#REF!=4,"19-20/1",
IF(#REF!=5," 19-20/2",
IF(#REF!=6,"19-20/3","Hata8")))))),
IF(#REF!+BH523=2019,
IF(#REF!=1,"19-20/1",
IF(#REF!=2,"19-20/2",
IF(#REF!=3,"19-20/3",
IF(#REF!=4,"20-21/1",
IF(#REF!=5,"20-21/2",
IF(#REF!=6,"20-21/3","Hata9")))))),
IF(#REF!+BH523=2020,
IF(#REF!=1,"20-21/1",
IF(#REF!=2,"20-21/2",
IF(#REF!=3,"20-21/3",
IF(#REF!=4,"21-22/1",
IF(#REF!=5,"21-22/2",
IF(#REF!=6,"21-22/3","Hata10")))))),
IF(#REF!+BH523=2021,
IF(#REF!=1,"21-22/1",
IF(#REF!=2,"21-22/2",
IF(#REF!=3,"21-22/3",
IF(#REF!=4,"22-23/1",
IF(#REF!=5,"22-23/2",
IF(#REF!=6,"22-23/3","Hata11")))))),
IF(#REF!+BH523=2022,
IF(#REF!=1,"22-23/1",
IF(#REF!=2,"22-23/2",
IF(#REF!=3,"22-23/3",
IF(#REF!=4,"23-24/1",
IF(#REF!=5,"23-24/2",
IF(#REF!=6,"23-24/3","Hata12")))))),
IF(#REF!+BH523=2023,
IF(#REF!=1,"23-24/1",
IF(#REF!=2,"23-24/2",
IF(#REF!=3,"23-24/3",
IF(#REF!=4,"24-25/1",
IF(#REF!=5,"24-25/2",
IF(#REF!=6,"24-25/3","Hata13")))))),
))))))))))))))
)</f>
        <v>#REF!</v>
      </c>
      <c r="G523" s="4"/>
      <c r="H523" s="54" t="s">
        <v>167</v>
      </c>
      <c r="I523" s="2">
        <v>206139</v>
      </c>
      <c r="J523" s="2" t="s">
        <v>107</v>
      </c>
      <c r="Q523" s="55">
        <v>4</v>
      </c>
      <c r="R523" s="2">
        <f>VLOOKUP($Q523,[1]sistem!$I$3:$L$10,2,FALSE)</f>
        <v>0</v>
      </c>
      <c r="S523" s="2">
        <f>VLOOKUP($Q523,[1]sistem!$I$3:$L$10,3,FALSE)</f>
        <v>1</v>
      </c>
      <c r="T523" s="2">
        <f>VLOOKUP($Q523,[1]sistem!$I$3:$L$10,4,FALSE)</f>
        <v>1</v>
      </c>
      <c r="U523" s="2" t="e">
        <f>VLOOKUP($AZ523,[1]sistem!$I$13:$L$14,2,FALSE)*#REF!</f>
        <v>#REF!</v>
      </c>
      <c r="V523" s="2" t="e">
        <f>VLOOKUP($AZ523,[1]sistem!$I$13:$L$14,3,FALSE)*#REF!</f>
        <v>#REF!</v>
      </c>
      <c r="W523" s="2" t="e">
        <f>VLOOKUP($AZ523,[1]sistem!$I$13:$L$14,4,FALSE)*#REF!</f>
        <v>#REF!</v>
      </c>
      <c r="X523" s="2" t="e">
        <f t="shared" si="160"/>
        <v>#REF!</v>
      </c>
      <c r="Y523" s="2" t="e">
        <f t="shared" si="161"/>
        <v>#REF!</v>
      </c>
      <c r="Z523" s="2" t="e">
        <f t="shared" si="162"/>
        <v>#REF!</v>
      </c>
      <c r="AA523" s="2" t="e">
        <f t="shared" si="163"/>
        <v>#REF!</v>
      </c>
      <c r="AB523" s="2">
        <f>VLOOKUP(AZ523,[1]sistem!$I$18:$J$19,2,FALSE)</f>
        <v>14</v>
      </c>
      <c r="AC523" s="2">
        <v>0.25</v>
      </c>
      <c r="AD523" s="2">
        <f>VLOOKUP($Q523,[1]sistem!$I$3:$M$10,5,FALSE)</f>
        <v>1</v>
      </c>
      <c r="AE523" s="2">
        <v>4</v>
      </c>
      <c r="AG523" s="2">
        <f>AE523*AK523</f>
        <v>56</v>
      </c>
      <c r="AH523" s="2">
        <f>VLOOKUP($Q523,[1]sistem!$I$3:$N$10,6,FALSE)</f>
        <v>2</v>
      </c>
      <c r="AI523" s="2">
        <v>2</v>
      </c>
      <c r="AJ523" s="2">
        <f t="shared" si="164"/>
        <v>4</v>
      </c>
      <c r="AK523" s="2">
        <f>VLOOKUP($AZ523,[1]sistem!$I$18:$K$19,3,FALSE)</f>
        <v>14</v>
      </c>
      <c r="AL523" s="2" t="e">
        <f>AK523*#REF!</f>
        <v>#REF!</v>
      </c>
      <c r="AM523" s="2" t="e">
        <f t="shared" si="165"/>
        <v>#REF!</v>
      </c>
      <c r="AN523" s="2">
        <f t="shared" si="159"/>
        <v>25</v>
      </c>
      <c r="AO523" s="2" t="e">
        <f t="shared" si="166"/>
        <v>#REF!</v>
      </c>
      <c r="AP523" s="2" t="e">
        <f>ROUND(AO523-#REF!,0)</f>
        <v>#REF!</v>
      </c>
      <c r="AQ523" s="2">
        <f>IF(AZ523="s",IF(Q523=0,0,
IF(Q523=1,#REF!*4*4,
IF(Q523=2,0,
IF(Q523=3,#REF!*4*2,
IF(Q523=4,0,
IF(Q523=5,0,
IF(Q523=6,0,
IF(Q523=7,0)))))))),
IF(AZ523="t",
IF(Q523=0,0,
IF(Q523=1,#REF!*4*4*0.8,
IF(Q523=2,0,
IF(Q523=3,#REF!*4*2*0.8,
IF(Q523=4,0,
IF(Q523=5,0,
IF(Q523=6,0,
IF(Q523=7,0))))))))))</f>
        <v>0</v>
      </c>
      <c r="AR523" s="2" t="e">
        <f>IF(AZ523="s",
IF(Q523=0,0,
IF(Q523=1,0,
IF(Q523=2,#REF!*4*2,
IF(Q523=3,#REF!*4,
IF(Q523=4,#REF!*4,
IF(Q523=5,0,
IF(Q523=6,0,
IF(Q523=7,#REF!*4)))))))),
IF(AZ523="t",
IF(Q523=0,0,
IF(Q523=1,0,
IF(Q523=2,#REF!*4*2*0.8,
IF(Q523=3,#REF!*4*0.8,
IF(Q523=4,#REF!*4*0.8,
IF(Q523=5,0,
IF(Q523=6,0,
IF(Q523=7,#REF!*4))))))))))</f>
        <v>#REF!</v>
      </c>
      <c r="AS523" s="2" t="e">
        <f>IF(AZ523="s",
IF(Q523=0,0,
IF(Q523=1,#REF!*2,
IF(Q523=2,#REF!*2,
IF(Q523=3,#REF!*2,
IF(Q523=4,#REF!*2,
IF(Q523=5,#REF!*2,
IF(Q523=6,#REF!*2,
IF(Q523=7,#REF!*2)))))))),
IF(AZ523="t",
IF(Q523=0,#REF!*2*0.8,
IF(Q523=1,#REF!*2*0.8,
IF(Q523=2,#REF!*2*0.8,
IF(Q523=3,#REF!*2*0.8,
IF(Q523=4,#REF!*2*0.8,
IF(Q523=5,#REF!*2*0.8,
IF(Q523=6,#REF!*1*0.8,
IF(Q523=7,#REF!*2))))))))))</f>
        <v>#REF!</v>
      </c>
      <c r="AT523" s="2" t="e">
        <f t="shared" si="167"/>
        <v>#REF!</v>
      </c>
      <c r="AU523" s="2" t="e">
        <f>IF(AZ523="s",
IF(Q523=0,0,
IF(Q523=1,(14-2)*(#REF!+#REF!)/4*4,
IF(Q523=2,(14-2)*(#REF!+#REF!)/4*2,
IF(Q523=3,(14-2)*(#REF!+#REF!)/4*3,
IF(Q523=4,(14-2)*(#REF!+#REF!)/4,
IF(Q523=5,(14-2)*#REF!/4,
IF(Q523=6,0,
IF(Q523=7,(14)*#REF!)))))))),
IF(AZ523="t",
IF(Q523=0,0,
IF(Q523=1,(11-2)*(#REF!+#REF!)/4*4,
IF(Q523=2,(11-2)*(#REF!+#REF!)/4*2,
IF(Q523=3,(11-2)*(#REF!+#REF!)/4*3,
IF(Q523=4,(11-2)*(#REF!+#REF!)/4,
IF(Q523=5,(11-2)*#REF!/4,
IF(Q523=6,0,
IF(Q523=7,(11)*#REF!))))))))))</f>
        <v>#REF!</v>
      </c>
      <c r="AV523" s="2" t="e">
        <f t="shared" si="168"/>
        <v>#REF!</v>
      </c>
      <c r="AW523" s="2">
        <f t="shared" si="169"/>
        <v>8</v>
      </c>
      <c r="AX523" s="2">
        <f t="shared" si="170"/>
        <v>4</v>
      </c>
      <c r="AY523" s="2" t="e">
        <f t="shared" si="171"/>
        <v>#REF!</v>
      </c>
      <c r="AZ523" s="2" t="s">
        <v>63</v>
      </c>
      <c r="BA523" s="2" t="e">
        <f>IF(BG523="A",0,IF(AZ523="s",14*#REF!,IF(AZ523="T",11*#REF!,"HATA")))</f>
        <v>#REF!</v>
      </c>
      <c r="BB523" s="2" t="e">
        <f t="shared" si="172"/>
        <v>#REF!</v>
      </c>
      <c r="BC523" s="2" t="e">
        <f t="shared" si="173"/>
        <v>#REF!</v>
      </c>
      <c r="BD523" s="2" t="e">
        <f>IF(BC523-#REF!=0,"DOĞRU","YANLIŞ")</f>
        <v>#REF!</v>
      </c>
      <c r="BE523" s="2" t="e">
        <f>#REF!-BC523</f>
        <v>#REF!</v>
      </c>
      <c r="BF523" s="2">
        <v>0</v>
      </c>
      <c r="BH523" s="2">
        <v>0</v>
      </c>
      <c r="BJ523" s="2">
        <v>4</v>
      </c>
      <c r="BL523" s="7" t="e">
        <f>#REF!*14</f>
        <v>#REF!</v>
      </c>
      <c r="BM523" s="9"/>
      <c r="BN523" s="8"/>
      <c r="BO523" s="13"/>
      <c r="BP523" s="13"/>
      <c r="BQ523" s="13"/>
      <c r="BR523" s="13"/>
      <c r="BS523" s="13"/>
      <c r="BT523" s="10"/>
      <c r="BU523" s="11"/>
      <c r="BV523" s="12"/>
      <c r="CC523" s="51"/>
      <c r="CD523" s="51"/>
      <c r="CE523" s="51"/>
      <c r="CF523" s="52"/>
      <c r="CG523" s="52"/>
      <c r="CH523" s="52"/>
      <c r="CI523" s="52"/>
      <c r="CJ523" s="42"/>
      <c r="CK523" s="42"/>
    </row>
    <row r="524" spans="1:89" hidden="1" x14ac:dyDescent="0.25">
      <c r="A524" s="54" t="s">
        <v>245</v>
      </c>
      <c r="B524" s="54" t="s">
        <v>246</v>
      </c>
      <c r="C524" s="2" t="s">
        <v>246</v>
      </c>
      <c r="D524" s="4" t="s">
        <v>60</v>
      </c>
      <c r="E524" s="4" t="s">
        <v>60</v>
      </c>
      <c r="F524" s="5" t="e">
        <f>IF(AZ524="S",
IF(#REF!+BH524=2012,
IF(#REF!=1,"12-13/1",
IF(#REF!=2,"12-13/2",
IF(#REF!=3,"13-14/1",
IF(#REF!=4,"13-14/2","Hata1")))),
IF(#REF!+BH524=2013,
IF(#REF!=1,"13-14/1",
IF(#REF!=2,"13-14/2",
IF(#REF!=3,"14-15/1",
IF(#REF!=4,"14-15/2","Hata2")))),
IF(#REF!+BH524=2014,
IF(#REF!=1,"14-15/1",
IF(#REF!=2,"14-15/2",
IF(#REF!=3,"15-16/1",
IF(#REF!=4,"15-16/2","Hata3")))),
IF(#REF!+BH524=2015,
IF(#REF!=1,"15-16/1",
IF(#REF!=2,"15-16/2",
IF(#REF!=3,"16-17/1",
IF(#REF!=4,"16-17/2","Hata4")))),
IF(#REF!+BH524=2016,
IF(#REF!=1,"16-17/1",
IF(#REF!=2,"16-17/2",
IF(#REF!=3,"17-18/1",
IF(#REF!=4,"17-18/2","Hata5")))),
IF(#REF!+BH524=2017,
IF(#REF!=1,"17-18/1",
IF(#REF!=2,"17-18/2",
IF(#REF!=3,"18-19/1",
IF(#REF!=4,"18-19/2","Hata6")))),
IF(#REF!+BH524=2018,
IF(#REF!=1,"18-19/1",
IF(#REF!=2,"18-19/2",
IF(#REF!=3,"19-20/1",
IF(#REF!=4,"19-20/2","Hata7")))),
IF(#REF!+BH524=2019,
IF(#REF!=1,"19-20/1",
IF(#REF!=2,"19-20/2",
IF(#REF!=3,"20-21/1",
IF(#REF!=4,"20-21/2","Hata8")))),
IF(#REF!+BH524=2020,
IF(#REF!=1,"20-21/1",
IF(#REF!=2,"20-21/2",
IF(#REF!=3,"21-22/1",
IF(#REF!=4,"21-22/2","Hata9")))),
IF(#REF!+BH524=2021,
IF(#REF!=1,"21-22/1",
IF(#REF!=2,"21-22/2",
IF(#REF!=3,"22-23/1",
IF(#REF!=4,"22-23/2","Hata10")))),
IF(#REF!+BH524=2022,
IF(#REF!=1,"22-23/1",
IF(#REF!=2,"22-23/2",
IF(#REF!=3,"23-24/1",
IF(#REF!=4,"23-24/2","Hata11")))),
IF(#REF!+BH524=2023,
IF(#REF!=1,"23-24/1",
IF(#REF!=2,"23-24/2",
IF(#REF!=3,"24-25/1",
IF(#REF!=4,"24-25/2","Hata12")))),
)))))))))))),
IF(AZ524="T",
IF(#REF!+BH524=2012,
IF(#REF!=1,"12-13/1",
IF(#REF!=2,"12-13/2",
IF(#REF!=3,"12-13/3",
IF(#REF!=4,"13-14/1",
IF(#REF!=5,"13-14/2",
IF(#REF!=6,"13-14/3","Hata1")))))),
IF(#REF!+BH524=2013,
IF(#REF!=1,"13-14/1",
IF(#REF!=2,"13-14/2",
IF(#REF!=3,"13-14/3",
IF(#REF!=4,"14-15/1",
IF(#REF!=5,"14-15/2",
IF(#REF!=6,"14-15/3","Hata2")))))),
IF(#REF!+BH524=2014,
IF(#REF!=1,"14-15/1",
IF(#REF!=2,"14-15/2",
IF(#REF!=3,"14-15/3",
IF(#REF!=4,"15-16/1",
IF(#REF!=5,"15-16/2",
IF(#REF!=6,"15-16/3","Hata3")))))),
IF(AND(#REF!+#REF!&gt;2014,#REF!+#REF!&lt;2015,BH524=1),
IF(#REF!=0.1,"14-15/0.1",
IF(#REF!=0.2,"14-15/0.2",
IF(#REF!=0.3,"14-15/0.3","Hata4"))),
IF(#REF!+BH524=2015,
IF(#REF!=1,"15-16/1",
IF(#REF!=2,"15-16/2",
IF(#REF!=3,"15-16/3",
IF(#REF!=4,"16-17/1",
IF(#REF!=5,"16-17/2",
IF(#REF!=6,"16-17/3","Hata5")))))),
IF(#REF!+BH524=2016,
IF(#REF!=1,"16-17/1",
IF(#REF!=2,"16-17/2",
IF(#REF!=3,"16-17/3",
IF(#REF!=4,"17-18/1",
IF(#REF!=5,"17-18/2",
IF(#REF!=6,"17-18/3","Hata6")))))),
IF(#REF!+BH524=2017,
IF(#REF!=1,"17-18/1",
IF(#REF!=2,"17-18/2",
IF(#REF!=3,"17-18/3",
IF(#REF!=4,"18-19/1",
IF(#REF!=5,"18-19/2",
IF(#REF!=6,"18-19/3","Hata7")))))),
IF(#REF!+BH524=2018,
IF(#REF!=1,"18-19/1",
IF(#REF!=2,"18-19/2",
IF(#REF!=3,"18-19/3",
IF(#REF!=4,"19-20/1",
IF(#REF!=5," 19-20/2",
IF(#REF!=6,"19-20/3","Hata8")))))),
IF(#REF!+BH524=2019,
IF(#REF!=1,"19-20/1",
IF(#REF!=2,"19-20/2",
IF(#REF!=3,"19-20/3",
IF(#REF!=4,"20-21/1",
IF(#REF!=5,"20-21/2",
IF(#REF!=6,"20-21/3","Hata9")))))),
IF(#REF!+BH524=2020,
IF(#REF!=1,"20-21/1",
IF(#REF!=2,"20-21/2",
IF(#REF!=3,"20-21/3",
IF(#REF!=4,"21-22/1",
IF(#REF!=5,"21-22/2",
IF(#REF!=6,"21-22/3","Hata10")))))),
IF(#REF!+BH524=2021,
IF(#REF!=1,"21-22/1",
IF(#REF!=2,"21-22/2",
IF(#REF!=3,"21-22/3",
IF(#REF!=4,"22-23/1",
IF(#REF!=5,"22-23/2",
IF(#REF!=6,"22-23/3","Hata11")))))),
IF(#REF!+BH524=2022,
IF(#REF!=1,"22-23/1",
IF(#REF!=2,"22-23/2",
IF(#REF!=3,"22-23/3",
IF(#REF!=4,"23-24/1",
IF(#REF!=5,"23-24/2",
IF(#REF!=6,"23-24/3","Hata12")))))),
IF(#REF!+BH524=2023,
IF(#REF!=1,"23-24/1",
IF(#REF!=2,"23-24/2",
IF(#REF!=3,"23-24/3",
IF(#REF!=4,"24-25/1",
IF(#REF!=5,"24-25/2",
IF(#REF!=6,"24-25/3","Hata13")))))),
))))))))))))))
)</f>
        <v>#REF!</v>
      </c>
      <c r="G524" s="4"/>
      <c r="H524" s="54" t="s">
        <v>167</v>
      </c>
      <c r="I524" s="2">
        <v>206187</v>
      </c>
      <c r="J524" s="2" t="s">
        <v>107</v>
      </c>
      <c r="L524" s="2">
        <v>4358</v>
      </c>
      <c r="Q524" s="55">
        <v>0</v>
      </c>
      <c r="R524" s="2">
        <f>VLOOKUP($Q524,[1]sistem!$I$3:$L$10,2,FALSE)</f>
        <v>0</v>
      </c>
      <c r="S524" s="2">
        <f>VLOOKUP($Q524,[1]sistem!$I$3:$L$10,3,FALSE)</f>
        <v>0</v>
      </c>
      <c r="T524" s="2">
        <f>VLOOKUP($Q524,[1]sistem!$I$3:$L$10,4,FALSE)</f>
        <v>0</v>
      </c>
      <c r="U524" s="2" t="e">
        <f>VLOOKUP($AZ524,[1]sistem!$I$13:$L$14,2,FALSE)*#REF!</f>
        <v>#REF!</v>
      </c>
      <c r="V524" s="2" t="e">
        <f>VLOOKUP($AZ524,[1]sistem!$I$13:$L$14,3,FALSE)*#REF!</f>
        <v>#REF!</v>
      </c>
      <c r="W524" s="2" t="e">
        <f>VLOOKUP($AZ524,[1]sistem!$I$13:$L$14,4,FALSE)*#REF!</f>
        <v>#REF!</v>
      </c>
      <c r="X524" s="2" t="e">
        <f t="shared" si="160"/>
        <v>#REF!</v>
      </c>
      <c r="Y524" s="2" t="e">
        <f t="shared" si="161"/>
        <v>#REF!</v>
      </c>
      <c r="Z524" s="2" t="e">
        <f t="shared" si="162"/>
        <v>#REF!</v>
      </c>
      <c r="AA524" s="2" t="e">
        <f t="shared" si="163"/>
        <v>#REF!</v>
      </c>
      <c r="AB524" s="2">
        <f>VLOOKUP(AZ524,[1]sistem!$I$18:$J$19,2,FALSE)</f>
        <v>11</v>
      </c>
      <c r="AC524" s="2">
        <v>0.25</v>
      </c>
      <c r="AD524" s="2">
        <f>VLOOKUP($Q524,[1]sistem!$I$3:$M$10,5,FALSE)</f>
        <v>0</v>
      </c>
      <c r="AG524" s="2" t="e">
        <f>(#REF!+#REF!)*AB524</f>
        <v>#REF!</v>
      </c>
      <c r="AH524" s="2">
        <f>VLOOKUP($Q524,[1]sistem!$I$3:$N$10,6,FALSE)</f>
        <v>0</v>
      </c>
      <c r="AI524" s="2">
        <v>2</v>
      </c>
      <c r="AJ524" s="2">
        <f t="shared" si="164"/>
        <v>0</v>
      </c>
      <c r="AK524" s="2">
        <f>VLOOKUP($AZ524,[1]sistem!$I$18:$K$19,3,FALSE)</f>
        <v>11</v>
      </c>
      <c r="AL524" s="2" t="e">
        <f>AK524*#REF!</f>
        <v>#REF!</v>
      </c>
      <c r="AM524" s="2" t="e">
        <f t="shared" si="165"/>
        <v>#REF!</v>
      </c>
      <c r="AN524" s="2">
        <f t="shared" si="159"/>
        <v>25</v>
      </c>
      <c r="AO524" s="2" t="e">
        <f t="shared" si="166"/>
        <v>#REF!</v>
      </c>
      <c r="AP524" s="2" t="e">
        <f>ROUND(AO524-#REF!,0)</f>
        <v>#REF!</v>
      </c>
      <c r="AQ524" s="2">
        <f>IF(AZ524="s",IF(Q524=0,0,
IF(Q524=1,#REF!*4*4,
IF(Q524=2,0,
IF(Q524=3,#REF!*4*2,
IF(Q524=4,0,
IF(Q524=5,0,
IF(Q524=6,0,
IF(Q524=7,0)))))))),
IF(AZ524="t",
IF(Q524=0,0,
IF(Q524=1,#REF!*4*4*0.8,
IF(Q524=2,0,
IF(Q524=3,#REF!*4*2*0.8,
IF(Q524=4,0,
IF(Q524=5,0,
IF(Q524=6,0,
IF(Q524=7,0))))))))))</f>
        <v>0</v>
      </c>
      <c r="AR524" s="2">
        <f>IF(AZ524="s",
IF(Q524=0,0,
IF(Q524=1,0,
IF(Q524=2,#REF!*4*2,
IF(Q524=3,#REF!*4,
IF(Q524=4,#REF!*4,
IF(Q524=5,0,
IF(Q524=6,0,
IF(Q524=7,#REF!*4)))))))),
IF(AZ524="t",
IF(Q524=0,0,
IF(Q524=1,0,
IF(Q524=2,#REF!*4*2*0.8,
IF(Q524=3,#REF!*4*0.8,
IF(Q524=4,#REF!*4*0.8,
IF(Q524=5,0,
IF(Q524=6,0,
IF(Q524=7,#REF!*4))))))))))</f>
        <v>0</v>
      </c>
      <c r="AS524" s="2" t="e">
        <f>IF(AZ524="s",
IF(Q524=0,0,
IF(Q524=1,#REF!*2,
IF(Q524=2,#REF!*2,
IF(Q524=3,#REF!*2,
IF(Q524=4,#REF!*2,
IF(Q524=5,#REF!*2,
IF(Q524=6,#REF!*2,
IF(Q524=7,#REF!*2)))))))),
IF(AZ524="t",
IF(Q524=0,#REF!*2*0.8,
IF(Q524=1,#REF!*2*0.8,
IF(Q524=2,#REF!*2*0.8,
IF(Q524=3,#REF!*2*0.8,
IF(Q524=4,#REF!*2*0.8,
IF(Q524=5,#REF!*2*0.8,
IF(Q524=6,#REF!*1*0.8,
IF(Q524=7,#REF!*2))))))))))</f>
        <v>#REF!</v>
      </c>
      <c r="AT524" s="2" t="e">
        <f t="shared" si="167"/>
        <v>#REF!</v>
      </c>
      <c r="AU524" s="2">
        <f>IF(AZ524="s",
IF(Q524=0,0,
IF(Q524=1,(14-2)*(#REF!+#REF!)/4*4,
IF(Q524=2,(14-2)*(#REF!+#REF!)/4*2,
IF(Q524=3,(14-2)*(#REF!+#REF!)/4*3,
IF(Q524=4,(14-2)*(#REF!+#REF!)/4,
IF(Q524=5,(14-2)*#REF!/4,
IF(Q524=6,0,
IF(Q524=7,(14)*#REF!)))))))),
IF(AZ524="t",
IF(Q524=0,0,
IF(Q524=1,(11-2)*(#REF!+#REF!)/4*4,
IF(Q524=2,(11-2)*(#REF!+#REF!)/4*2,
IF(Q524=3,(11-2)*(#REF!+#REF!)/4*3,
IF(Q524=4,(11-2)*(#REF!+#REF!)/4,
IF(Q524=5,(11-2)*#REF!/4,
IF(Q524=6,0,
IF(Q524=7,(11)*#REF!))))))))))</f>
        <v>0</v>
      </c>
      <c r="AV524" s="2" t="e">
        <f t="shared" si="168"/>
        <v>#REF!</v>
      </c>
      <c r="AW524" s="2">
        <f t="shared" si="169"/>
        <v>0</v>
      </c>
      <c r="AX524" s="2">
        <f t="shared" si="170"/>
        <v>0</v>
      </c>
      <c r="AY524" s="2" t="e">
        <f t="shared" si="171"/>
        <v>#REF!</v>
      </c>
      <c r="AZ524" s="2" t="s">
        <v>81</v>
      </c>
      <c r="BA524" s="2" t="e">
        <f>IF(BG524="A",0,IF(AZ524="s",14*#REF!,IF(AZ524="T",11*#REF!,"HATA")))</f>
        <v>#REF!</v>
      </c>
      <c r="BB524" s="2" t="e">
        <f t="shared" si="172"/>
        <v>#REF!</v>
      </c>
      <c r="BC524" s="2" t="e">
        <f t="shared" si="173"/>
        <v>#REF!</v>
      </c>
      <c r="BD524" s="2" t="e">
        <f>IF(BC524-#REF!=0,"DOĞRU","YANLIŞ")</f>
        <v>#REF!</v>
      </c>
      <c r="BE524" s="2" t="e">
        <f>#REF!-BC524</f>
        <v>#REF!</v>
      </c>
      <c r="BF524" s="2">
        <v>0</v>
      </c>
      <c r="BH524" s="2">
        <v>0</v>
      </c>
      <c r="BJ524" s="2">
        <v>0</v>
      </c>
      <c r="BL524" s="7" t="e">
        <f>#REF!*14</f>
        <v>#REF!</v>
      </c>
      <c r="BM524" s="9"/>
      <c r="BN524" s="8"/>
      <c r="BO524" s="13"/>
      <c r="BP524" s="13"/>
      <c r="BQ524" s="13"/>
      <c r="BR524" s="13"/>
      <c r="BS524" s="13"/>
      <c r="BT524" s="10"/>
      <c r="BU524" s="11"/>
      <c r="BV524" s="12"/>
      <c r="CC524" s="51"/>
      <c r="CD524" s="51"/>
      <c r="CE524" s="51"/>
      <c r="CF524" s="52"/>
      <c r="CG524" s="52"/>
      <c r="CH524" s="52"/>
      <c r="CI524" s="52"/>
      <c r="CJ524" s="42"/>
      <c r="CK524" s="42"/>
    </row>
    <row r="525" spans="1:89" hidden="1" x14ac:dyDescent="0.25">
      <c r="A525" s="2" t="s">
        <v>214</v>
      </c>
      <c r="B525" s="2" t="s">
        <v>215</v>
      </c>
      <c r="C525" s="2" t="s">
        <v>215</v>
      </c>
      <c r="D525" s="4" t="s">
        <v>60</v>
      </c>
      <c r="E525" s="4" t="s">
        <v>60</v>
      </c>
      <c r="F525" s="5" t="e">
        <f>IF(AZ525="S",
IF(#REF!+BH525=2012,
IF(#REF!=1,"12-13/1",
IF(#REF!=2,"12-13/2",
IF(#REF!=3,"13-14/1",
IF(#REF!=4,"13-14/2","Hata1")))),
IF(#REF!+BH525=2013,
IF(#REF!=1,"13-14/1",
IF(#REF!=2,"13-14/2",
IF(#REF!=3,"14-15/1",
IF(#REF!=4,"14-15/2","Hata2")))),
IF(#REF!+BH525=2014,
IF(#REF!=1,"14-15/1",
IF(#REF!=2,"14-15/2",
IF(#REF!=3,"15-16/1",
IF(#REF!=4,"15-16/2","Hata3")))),
IF(#REF!+BH525=2015,
IF(#REF!=1,"15-16/1",
IF(#REF!=2,"15-16/2",
IF(#REF!=3,"16-17/1",
IF(#REF!=4,"16-17/2","Hata4")))),
IF(#REF!+BH525=2016,
IF(#REF!=1,"16-17/1",
IF(#REF!=2,"16-17/2",
IF(#REF!=3,"17-18/1",
IF(#REF!=4,"17-18/2","Hata5")))),
IF(#REF!+BH525=2017,
IF(#REF!=1,"17-18/1",
IF(#REF!=2,"17-18/2",
IF(#REF!=3,"18-19/1",
IF(#REF!=4,"18-19/2","Hata6")))),
IF(#REF!+BH525=2018,
IF(#REF!=1,"18-19/1",
IF(#REF!=2,"18-19/2",
IF(#REF!=3,"19-20/1",
IF(#REF!=4,"19-20/2","Hata7")))),
IF(#REF!+BH525=2019,
IF(#REF!=1,"19-20/1",
IF(#REF!=2,"19-20/2",
IF(#REF!=3,"20-21/1",
IF(#REF!=4,"20-21/2","Hata8")))),
IF(#REF!+BH525=2020,
IF(#REF!=1,"20-21/1",
IF(#REF!=2,"20-21/2",
IF(#REF!=3,"21-22/1",
IF(#REF!=4,"21-22/2","Hata9")))),
IF(#REF!+BH525=2021,
IF(#REF!=1,"21-22/1",
IF(#REF!=2,"21-22/2",
IF(#REF!=3,"22-23/1",
IF(#REF!=4,"22-23/2","Hata10")))),
IF(#REF!+BH525=2022,
IF(#REF!=1,"22-23/1",
IF(#REF!=2,"22-23/2",
IF(#REF!=3,"23-24/1",
IF(#REF!=4,"23-24/2","Hata11")))),
IF(#REF!+BH525=2023,
IF(#REF!=1,"23-24/1",
IF(#REF!=2,"23-24/2",
IF(#REF!=3,"24-25/1",
IF(#REF!=4,"24-25/2","Hata12")))),
)))))))))))),
IF(AZ525="T",
IF(#REF!+BH525=2012,
IF(#REF!=1,"12-13/1",
IF(#REF!=2,"12-13/2",
IF(#REF!=3,"12-13/3",
IF(#REF!=4,"13-14/1",
IF(#REF!=5,"13-14/2",
IF(#REF!=6,"13-14/3","Hata1")))))),
IF(#REF!+BH525=2013,
IF(#REF!=1,"13-14/1",
IF(#REF!=2,"13-14/2",
IF(#REF!=3,"13-14/3",
IF(#REF!=4,"14-15/1",
IF(#REF!=5,"14-15/2",
IF(#REF!=6,"14-15/3","Hata2")))))),
IF(#REF!+BH525=2014,
IF(#REF!=1,"14-15/1",
IF(#REF!=2,"14-15/2",
IF(#REF!=3,"14-15/3",
IF(#REF!=4,"15-16/1",
IF(#REF!=5,"15-16/2",
IF(#REF!=6,"15-16/3","Hata3")))))),
IF(AND(#REF!+#REF!&gt;2014,#REF!+#REF!&lt;2015,BH525=1),
IF(#REF!=0.1,"14-15/0.1",
IF(#REF!=0.2,"14-15/0.2",
IF(#REF!=0.3,"14-15/0.3","Hata4"))),
IF(#REF!+BH525=2015,
IF(#REF!=1,"15-16/1",
IF(#REF!=2,"15-16/2",
IF(#REF!=3,"15-16/3",
IF(#REF!=4,"16-17/1",
IF(#REF!=5,"16-17/2",
IF(#REF!=6,"16-17/3","Hata5")))))),
IF(#REF!+BH525=2016,
IF(#REF!=1,"16-17/1",
IF(#REF!=2,"16-17/2",
IF(#REF!=3,"16-17/3",
IF(#REF!=4,"17-18/1",
IF(#REF!=5,"17-18/2",
IF(#REF!=6,"17-18/3","Hata6")))))),
IF(#REF!+BH525=2017,
IF(#REF!=1,"17-18/1",
IF(#REF!=2,"17-18/2",
IF(#REF!=3,"17-18/3",
IF(#REF!=4,"18-19/1",
IF(#REF!=5,"18-19/2",
IF(#REF!=6,"18-19/3","Hata7")))))),
IF(#REF!+BH525=2018,
IF(#REF!=1,"18-19/1",
IF(#REF!=2,"18-19/2",
IF(#REF!=3,"18-19/3",
IF(#REF!=4,"19-20/1",
IF(#REF!=5," 19-20/2",
IF(#REF!=6,"19-20/3","Hata8")))))),
IF(#REF!+BH525=2019,
IF(#REF!=1,"19-20/1",
IF(#REF!=2,"19-20/2",
IF(#REF!=3,"19-20/3",
IF(#REF!=4,"20-21/1",
IF(#REF!=5,"20-21/2",
IF(#REF!=6,"20-21/3","Hata9")))))),
IF(#REF!+BH525=2020,
IF(#REF!=1,"20-21/1",
IF(#REF!=2,"20-21/2",
IF(#REF!=3,"20-21/3",
IF(#REF!=4,"21-22/1",
IF(#REF!=5,"21-22/2",
IF(#REF!=6,"21-22/3","Hata10")))))),
IF(#REF!+BH525=2021,
IF(#REF!=1,"21-22/1",
IF(#REF!=2,"21-22/2",
IF(#REF!=3,"21-22/3",
IF(#REF!=4,"22-23/1",
IF(#REF!=5,"22-23/2",
IF(#REF!=6,"22-23/3","Hata11")))))),
IF(#REF!+BH525=2022,
IF(#REF!=1,"22-23/1",
IF(#REF!=2,"22-23/2",
IF(#REF!=3,"22-23/3",
IF(#REF!=4,"23-24/1",
IF(#REF!=5,"23-24/2",
IF(#REF!=6,"23-24/3","Hata12")))))),
IF(#REF!+BH525=2023,
IF(#REF!=1,"23-24/1",
IF(#REF!=2,"23-24/2",
IF(#REF!=3,"23-24/3",
IF(#REF!=4,"24-25/1",
IF(#REF!=5,"24-25/2",
IF(#REF!=6,"24-25/3","Hata13")))))),
))))))))))))))
)</f>
        <v>#REF!</v>
      </c>
      <c r="G525" s="4"/>
      <c r="H525" s="2" t="s">
        <v>167</v>
      </c>
      <c r="I525" s="2">
        <v>206160</v>
      </c>
      <c r="J525" s="2" t="s">
        <v>107</v>
      </c>
      <c r="Q525" s="5">
        <v>4</v>
      </c>
      <c r="R525" s="2">
        <f>VLOOKUP($Q525,[1]sistem!$I$3:$L$10,2,FALSE)</f>
        <v>0</v>
      </c>
      <c r="S525" s="2">
        <f>VLOOKUP($Q525,[1]sistem!$I$3:$L$10,3,FALSE)</f>
        <v>1</v>
      </c>
      <c r="T525" s="2">
        <f>VLOOKUP($Q525,[1]sistem!$I$3:$L$10,4,FALSE)</f>
        <v>1</v>
      </c>
      <c r="U525" s="2" t="e">
        <f>VLOOKUP($AZ525,[1]sistem!$I$13:$L$14,2,FALSE)*#REF!</f>
        <v>#REF!</v>
      </c>
      <c r="V525" s="2" t="e">
        <f>VLOOKUP($AZ525,[1]sistem!$I$13:$L$14,3,FALSE)*#REF!</f>
        <v>#REF!</v>
      </c>
      <c r="W525" s="2" t="e">
        <f>VLOOKUP($AZ525,[1]sistem!$I$13:$L$14,4,FALSE)*#REF!</f>
        <v>#REF!</v>
      </c>
      <c r="X525" s="2" t="e">
        <f t="shared" si="160"/>
        <v>#REF!</v>
      </c>
      <c r="Y525" s="2" t="e">
        <f t="shared" si="161"/>
        <v>#REF!</v>
      </c>
      <c r="Z525" s="2" t="e">
        <f t="shared" si="162"/>
        <v>#REF!</v>
      </c>
      <c r="AA525" s="2" t="e">
        <f t="shared" si="163"/>
        <v>#REF!</v>
      </c>
      <c r="AB525" s="2">
        <f>VLOOKUP(AZ525,[1]sistem!$I$18:$J$19,2,FALSE)</f>
        <v>14</v>
      </c>
      <c r="AC525" s="2">
        <v>0.25</v>
      </c>
      <c r="AD525" s="2">
        <f>VLOOKUP($Q525,[1]sistem!$I$3:$M$10,5,FALSE)</f>
        <v>1</v>
      </c>
      <c r="AG525" s="2" t="e">
        <f>(#REF!+#REF!)*AB525</f>
        <v>#REF!</v>
      </c>
      <c r="AH525" s="2">
        <f>VLOOKUP($Q525,[1]sistem!$I$3:$N$10,6,FALSE)</f>
        <v>2</v>
      </c>
      <c r="AI525" s="2">
        <v>2</v>
      </c>
      <c r="AJ525" s="2">
        <f t="shared" si="164"/>
        <v>4</v>
      </c>
      <c r="AK525" s="2">
        <f>VLOOKUP($AZ525,[1]sistem!$I$18:$K$19,3,FALSE)</f>
        <v>14</v>
      </c>
      <c r="AL525" s="2" t="e">
        <f>AK525*#REF!</f>
        <v>#REF!</v>
      </c>
      <c r="AM525" s="2" t="e">
        <f t="shared" si="165"/>
        <v>#REF!</v>
      </c>
      <c r="AN525" s="2">
        <f t="shared" si="159"/>
        <v>25</v>
      </c>
      <c r="AO525" s="2" t="e">
        <f t="shared" si="166"/>
        <v>#REF!</v>
      </c>
      <c r="AP525" s="2" t="e">
        <f>ROUND(AO525-#REF!,0)</f>
        <v>#REF!</v>
      </c>
      <c r="AQ525" s="2">
        <f>IF(AZ525="s",IF(Q525=0,0,
IF(Q525=1,#REF!*4*4,
IF(Q525=2,0,
IF(Q525=3,#REF!*4*2,
IF(Q525=4,0,
IF(Q525=5,0,
IF(Q525=6,0,
IF(Q525=7,0)))))))),
IF(AZ525="t",
IF(Q525=0,0,
IF(Q525=1,#REF!*4*4*0.8,
IF(Q525=2,0,
IF(Q525=3,#REF!*4*2*0.8,
IF(Q525=4,0,
IF(Q525=5,0,
IF(Q525=6,0,
IF(Q525=7,0))))))))))</f>
        <v>0</v>
      </c>
      <c r="AR525" s="2" t="e">
        <f>IF(AZ525="s",
IF(Q525=0,0,
IF(Q525=1,0,
IF(Q525=2,#REF!*4*2,
IF(Q525=3,#REF!*4,
IF(Q525=4,#REF!*4,
IF(Q525=5,0,
IF(Q525=6,0,
IF(Q525=7,#REF!*4)))))))),
IF(AZ525="t",
IF(Q525=0,0,
IF(Q525=1,0,
IF(Q525=2,#REF!*4*2*0.8,
IF(Q525=3,#REF!*4*0.8,
IF(Q525=4,#REF!*4*0.8,
IF(Q525=5,0,
IF(Q525=6,0,
IF(Q525=7,#REF!*4))))))))))</f>
        <v>#REF!</v>
      </c>
      <c r="AS525" s="2" t="e">
        <f>IF(AZ525="s",
IF(Q525=0,0,
IF(Q525=1,#REF!*2,
IF(Q525=2,#REF!*2,
IF(Q525=3,#REF!*2,
IF(Q525=4,#REF!*2,
IF(Q525=5,#REF!*2,
IF(Q525=6,#REF!*2,
IF(Q525=7,#REF!*2)))))))),
IF(AZ525="t",
IF(Q525=0,#REF!*2*0.8,
IF(Q525=1,#REF!*2*0.8,
IF(Q525=2,#REF!*2*0.8,
IF(Q525=3,#REF!*2*0.8,
IF(Q525=4,#REF!*2*0.8,
IF(Q525=5,#REF!*2*0.8,
IF(Q525=6,#REF!*1*0.8,
IF(Q525=7,#REF!*2))))))))))</f>
        <v>#REF!</v>
      </c>
      <c r="AT525" s="2" t="e">
        <f t="shared" si="167"/>
        <v>#REF!</v>
      </c>
      <c r="AU525" s="2" t="e">
        <f>IF(AZ525="s",
IF(Q525=0,0,
IF(Q525=1,(14-2)*(#REF!+#REF!)/4*4,
IF(Q525=2,(14-2)*(#REF!+#REF!)/4*2,
IF(Q525=3,(14-2)*(#REF!+#REF!)/4*3,
IF(Q525=4,(14-2)*(#REF!+#REF!)/4,
IF(Q525=5,(14-2)*#REF!/4,
IF(Q525=6,0,
IF(Q525=7,(14)*#REF!)))))))),
IF(AZ525="t",
IF(Q525=0,0,
IF(Q525=1,(11-2)*(#REF!+#REF!)/4*4,
IF(Q525=2,(11-2)*(#REF!+#REF!)/4*2,
IF(Q525=3,(11-2)*(#REF!+#REF!)/4*3,
IF(Q525=4,(11-2)*(#REF!+#REF!)/4,
IF(Q525=5,(11-2)*#REF!/4,
IF(Q525=6,0,
IF(Q525=7,(11)*#REF!))))))))))</f>
        <v>#REF!</v>
      </c>
      <c r="AV525" s="2" t="e">
        <f t="shared" si="168"/>
        <v>#REF!</v>
      </c>
      <c r="AW525" s="2">
        <f t="shared" si="169"/>
        <v>8</v>
      </c>
      <c r="AX525" s="2">
        <f t="shared" si="170"/>
        <v>4</v>
      </c>
      <c r="AY525" s="2" t="e">
        <f t="shared" si="171"/>
        <v>#REF!</v>
      </c>
      <c r="AZ525" s="2" t="s">
        <v>63</v>
      </c>
      <c r="BA525" s="2" t="e">
        <f>IF(BG525="A",0,IF(AZ525="s",14*#REF!,IF(AZ525="T",11*#REF!,"HATA")))</f>
        <v>#REF!</v>
      </c>
      <c r="BB525" s="2" t="e">
        <f t="shared" si="172"/>
        <v>#REF!</v>
      </c>
      <c r="BC525" s="2" t="e">
        <f t="shared" si="173"/>
        <v>#REF!</v>
      </c>
      <c r="BD525" s="2" t="e">
        <f>IF(BC525-#REF!=0,"DOĞRU","YANLIŞ")</f>
        <v>#REF!</v>
      </c>
      <c r="BE525" s="2" t="e">
        <f>#REF!-BC525</f>
        <v>#REF!</v>
      </c>
      <c r="BF525" s="2">
        <v>0</v>
      </c>
      <c r="BH525" s="2">
        <v>0</v>
      </c>
      <c r="BJ525" s="2">
        <v>4</v>
      </c>
      <c r="BL525" s="7" t="e">
        <f>#REF!*14</f>
        <v>#REF!</v>
      </c>
      <c r="BM525" s="9"/>
      <c r="BN525" s="8"/>
      <c r="BO525" s="13"/>
      <c r="BP525" s="13"/>
      <c r="BQ525" s="13"/>
      <c r="BR525" s="13"/>
      <c r="BS525" s="13"/>
      <c r="BT525" s="10"/>
      <c r="BU525" s="11"/>
      <c r="BV525" s="12"/>
      <c r="CC525" s="41"/>
      <c r="CD525" s="41"/>
      <c r="CE525" s="41"/>
      <c r="CF525" s="42"/>
      <c r="CG525" s="42"/>
      <c r="CH525" s="42"/>
      <c r="CI525" s="42"/>
      <c r="CJ525" s="42"/>
      <c r="CK525" s="42"/>
    </row>
    <row r="526" spans="1:89" hidden="1" x14ac:dyDescent="0.25">
      <c r="A526" s="2" t="s">
        <v>212</v>
      </c>
      <c r="B526" s="2" t="s">
        <v>213</v>
      </c>
      <c r="C526" s="2" t="s">
        <v>213</v>
      </c>
      <c r="D526" s="4" t="s">
        <v>60</v>
      </c>
      <c r="E526" s="4" t="s">
        <v>60</v>
      </c>
      <c r="F526" s="5" t="e">
        <f>IF(AZ526="S",
IF(#REF!+BH526=2012,
IF(#REF!=1,"12-13/1",
IF(#REF!=2,"12-13/2",
IF(#REF!=3,"13-14/1",
IF(#REF!=4,"13-14/2","Hata1")))),
IF(#REF!+BH526=2013,
IF(#REF!=1,"13-14/1",
IF(#REF!=2,"13-14/2",
IF(#REF!=3,"14-15/1",
IF(#REF!=4,"14-15/2","Hata2")))),
IF(#REF!+BH526=2014,
IF(#REF!=1,"14-15/1",
IF(#REF!=2,"14-15/2",
IF(#REF!=3,"15-16/1",
IF(#REF!=4,"15-16/2","Hata3")))),
IF(#REF!+BH526=2015,
IF(#REF!=1,"15-16/1",
IF(#REF!=2,"15-16/2",
IF(#REF!=3,"16-17/1",
IF(#REF!=4,"16-17/2","Hata4")))),
IF(#REF!+BH526=2016,
IF(#REF!=1,"16-17/1",
IF(#REF!=2,"16-17/2",
IF(#REF!=3,"17-18/1",
IF(#REF!=4,"17-18/2","Hata5")))),
IF(#REF!+BH526=2017,
IF(#REF!=1,"17-18/1",
IF(#REF!=2,"17-18/2",
IF(#REF!=3,"18-19/1",
IF(#REF!=4,"18-19/2","Hata6")))),
IF(#REF!+BH526=2018,
IF(#REF!=1,"18-19/1",
IF(#REF!=2,"18-19/2",
IF(#REF!=3,"19-20/1",
IF(#REF!=4,"19-20/2","Hata7")))),
IF(#REF!+BH526=2019,
IF(#REF!=1,"19-20/1",
IF(#REF!=2,"19-20/2",
IF(#REF!=3,"20-21/1",
IF(#REF!=4,"20-21/2","Hata8")))),
IF(#REF!+BH526=2020,
IF(#REF!=1,"20-21/1",
IF(#REF!=2,"20-21/2",
IF(#REF!=3,"21-22/1",
IF(#REF!=4,"21-22/2","Hata9")))),
IF(#REF!+BH526=2021,
IF(#REF!=1,"21-22/1",
IF(#REF!=2,"21-22/2",
IF(#REF!=3,"22-23/1",
IF(#REF!=4,"22-23/2","Hata10")))),
IF(#REF!+BH526=2022,
IF(#REF!=1,"22-23/1",
IF(#REF!=2,"22-23/2",
IF(#REF!=3,"23-24/1",
IF(#REF!=4,"23-24/2","Hata11")))),
IF(#REF!+BH526=2023,
IF(#REF!=1,"23-24/1",
IF(#REF!=2,"23-24/2",
IF(#REF!=3,"24-25/1",
IF(#REF!=4,"24-25/2","Hata12")))),
)))))))))))),
IF(AZ526="T",
IF(#REF!+BH526=2012,
IF(#REF!=1,"12-13/1",
IF(#REF!=2,"12-13/2",
IF(#REF!=3,"12-13/3",
IF(#REF!=4,"13-14/1",
IF(#REF!=5,"13-14/2",
IF(#REF!=6,"13-14/3","Hata1")))))),
IF(#REF!+BH526=2013,
IF(#REF!=1,"13-14/1",
IF(#REF!=2,"13-14/2",
IF(#REF!=3,"13-14/3",
IF(#REF!=4,"14-15/1",
IF(#REF!=5,"14-15/2",
IF(#REF!=6,"14-15/3","Hata2")))))),
IF(#REF!+BH526=2014,
IF(#REF!=1,"14-15/1",
IF(#REF!=2,"14-15/2",
IF(#REF!=3,"14-15/3",
IF(#REF!=4,"15-16/1",
IF(#REF!=5,"15-16/2",
IF(#REF!=6,"15-16/3","Hata3")))))),
IF(AND(#REF!+#REF!&gt;2014,#REF!+#REF!&lt;2015,BH526=1),
IF(#REF!=0.1,"14-15/0.1",
IF(#REF!=0.2,"14-15/0.2",
IF(#REF!=0.3,"14-15/0.3","Hata4"))),
IF(#REF!+BH526=2015,
IF(#REF!=1,"15-16/1",
IF(#REF!=2,"15-16/2",
IF(#REF!=3,"15-16/3",
IF(#REF!=4,"16-17/1",
IF(#REF!=5,"16-17/2",
IF(#REF!=6,"16-17/3","Hata5")))))),
IF(#REF!+BH526=2016,
IF(#REF!=1,"16-17/1",
IF(#REF!=2,"16-17/2",
IF(#REF!=3,"16-17/3",
IF(#REF!=4,"17-18/1",
IF(#REF!=5,"17-18/2",
IF(#REF!=6,"17-18/3","Hata6")))))),
IF(#REF!+BH526=2017,
IF(#REF!=1,"17-18/1",
IF(#REF!=2,"17-18/2",
IF(#REF!=3,"17-18/3",
IF(#REF!=4,"18-19/1",
IF(#REF!=5,"18-19/2",
IF(#REF!=6,"18-19/3","Hata7")))))),
IF(#REF!+BH526=2018,
IF(#REF!=1,"18-19/1",
IF(#REF!=2,"18-19/2",
IF(#REF!=3,"18-19/3",
IF(#REF!=4,"19-20/1",
IF(#REF!=5," 19-20/2",
IF(#REF!=6,"19-20/3","Hata8")))))),
IF(#REF!+BH526=2019,
IF(#REF!=1,"19-20/1",
IF(#REF!=2,"19-20/2",
IF(#REF!=3,"19-20/3",
IF(#REF!=4,"20-21/1",
IF(#REF!=5,"20-21/2",
IF(#REF!=6,"20-21/3","Hata9")))))),
IF(#REF!+BH526=2020,
IF(#REF!=1,"20-21/1",
IF(#REF!=2,"20-21/2",
IF(#REF!=3,"20-21/3",
IF(#REF!=4,"21-22/1",
IF(#REF!=5,"21-22/2",
IF(#REF!=6,"21-22/3","Hata10")))))),
IF(#REF!+BH526=2021,
IF(#REF!=1,"21-22/1",
IF(#REF!=2,"21-22/2",
IF(#REF!=3,"21-22/3",
IF(#REF!=4,"22-23/1",
IF(#REF!=5,"22-23/2",
IF(#REF!=6,"22-23/3","Hata11")))))),
IF(#REF!+BH526=2022,
IF(#REF!=1,"22-23/1",
IF(#REF!=2,"22-23/2",
IF(#REF!=3,"22-23/3",
IF(#REF!=4,"23-24/1",
IF(#REF!=5,"23-24/2",
IF(#REF!=6,"23-24/3","Hata12")))))),
IF(#REF!+BH526=2023,
IF(#REF!=1,"23-24/1",
IF(#REF!=2,"23-24/2",
IF(#REF!=3,"23-24/3",
IF(#REF!=4,"24-25/1",
IF(#REF!=5,"24-25/2",
IF(#REF!=6,"24-25/3","Hata13")))))),
))))))))))))))
)</f>
        <v>#REF!</v>
      </c>
      <c r="G526" s="4"/>
      <c r="H526" s="2" t="s">
        <v>167</v>
      </c>
      <c r="I526" s="2">
        <v>206140</v>
      </c>
      <c r="J526" s="2" t="s">
        <v>107</v>
      </c>
      <c r="Q526" s="5">
        <v>4</v>
      </c>
      <c r="R526" s="2">
        <f>VLOOKUP($Q526,[1]sistem!$I$3:$L$10,2,FALSE)</f>
        <v>0</v>
      </c>
      <c r="S526" s="2">
        <f>VLOOKUP($Q526,[1]sistem!$I$3:$L$10,3,FALSE)</f>
        <v>1</v>
      </c>
      <c r="T526" s="2">
        <f>VLOOKUP($Q526,[1]sistem!$I$3:$L$10,4,FALSE)</f>
        <v>1</v>
      </c>
      <c r="U526" s="2" t="e">
        <f>VLOOKUP($AZ526,[1]sistem!$I$13:$L$14,2,FALSE)*#REF!</f>
        <v>#REF!</v>
      </c>
      <c r="V526" s="2" t="e">
        <f>VLOOKUP($AZ526,[1]sistem!$I$13:$L$14,3,FALSE)*#REF!</f>
        <v>#REF!</v>
      </c>
      <c r="W526" s="2" t="e">
        <f>VLOOKUP($AZ526,[1]sistem!$I$13:$L$14,4,FALSE)*#REF!</f>
        <v>#REF!</v>
      </c>
      <c r="X526" s="2" t="e">
        <f t="shared" si="160"/>
        <v>#REF!</v>
      </c>
      <c r="Y526" s="2" t="e">
        <f t="shared" si="161"/>
        <v>#REF!</v>
      </c>
      <c r="Z526" s="2" t="e">
        <f t="shared" si="162"/>
        <v>#REF!</v>
      </c>
      <c r="AA526" s="2" t="e">
        <f t="shared" si="163"/>
        <v>#REF!</v>
      </c>
      <c r="AB526" s="2">
        <f>VLOOKUP(AZ526,[1]sistem!$I$18:$J$19,2,FALSE)</f>
        <v>14</v>
      </c>
      <c r="AC526" s="2">
        <v>0.25</v>
      </c>
      <c r="AD526" s="2">
        <f>VLOOKUP($Q526,[1]sistem!$I$3:$M$10,5,FALSE)</f>
        <v>1</v>
      </c>
      <c r="AE526" s="2">
        <v>3</v>
      </c>
      <c r="AG526" s="2">
        <f>AE526*AK526</f>
        <v>42</v>
      </c>
      <c r="AH526" s="2">
        <f>VLOOKUP($Q526,[1]sistem!$I$3:$N$10,6,FALSE)</f>
        <v>2</v>
      </c>
      <c r="AI526" s="2">
        <v>2</v>
      </c>
      <c r="AJ526" s="2">
        <f t="shared" si="164"/>
        <v>4</v>
      </c>
      <c r="AK526" s="2">
        <f>VLOOKUP($AZ526,[1]sistem!$I$18:$K$19,3,FALSE)</f>
        <v>14</v>
      </c>
      <c r="AL526" s="2" t="e">
        <f>AK526*#REF!</f>
        <v>#REF!</v>
      </c>
      <c r="AM526" s="2" t="e">
        <f t="shared" si="165"/>
        <v>#REF!</v>
      </c>
      <c r="AN526" s="2">
        <f t="shared" si="159"/>
        <v>25</v>
      </c>
      <c r="AO526" s="2" t="e">
        <f t="shared" si="166"/>
        <v>#REF!</v>
      </c>
      <c r="AP526" s="2" t="e">
        <f>ROUND(AO526-#REF!,0)</f>
        <v>#REF!</v>
      </c>
      <c r="AQ526" s="2">
        <f>IF(AZ526="s",IF(Q526=0,0,
IF(Q526=1,#REF!*4*4,
IF(Q526=2,0,
IF(Q526=3,#REF!*4*2,
IF(Q526=4,0,
IF(Q526=5,0,
IF(Q526=6,0,
IF(Q526=7,0)))))))),
IF(AZ526="t",
IF(Q526=0,0,
IF(Q526=1,#REF!*4*4*0.8,
IF(Q526=2,0,
IF(Q526=3,#REF!*4*2*0.8,
IF(Q526=4,0,
IF(Q526=5,0,
IF(Q526=6,0,
IF(Q526=7,0))))))))))</f>
        <v>0</v>
      </c>
      <c r="AR526" s="2" t="e">
        <f>IF(AZ526="s",
IF(Q526=0,0,
IF(Q526=1,0,
IF(Q526=2,#REF!*4*2,
IF(Q526=3,#REF!*4,
IF(Q526=4,#REF!*4,
IF(Q526=5,0,
IF(Q526=6,0,
IF(Q526=7,#REF!*4)))))))),
IF(AZ526="t",
IF(Q526=0,0,
IF(Q526=1,0,
IF(Q526=2,#REF!*4*2*0.8,
IF(Q526=3,#REF!*4*0.8,
IF(Q526=4,#REF!*4*0.8,
IF(Q526=5,0,
IF(Q526=6,0,
IF(Q526=7,#REF!*4))))))))))</f>
        <v>#REF!</v>
      </c>
      <c r="AS526" s="2" t="e">
        <f>IF(AZ526="s",
IF(Q526=0,0,
IF(Q526=1,#REF!*2,
IF(Q526=2,#REF!*2,
IF(Q526=3,#REF!*2,
IF(Q526=4,#REF!*2,
IF(Q526=5,#REF!*2,
IF(Q526=6,#REF!*2,
IF(Q526=7,#REF!*2)))))))),
IF(AZ526="t",
IF(Q526=0,#REF!*2*0.8,
IF(Q526=1,#REF!*2*0.8,
IF(Q526=2,#REF!*2*0.8,
IF(Q526=3,#REF!*2*0.8,
IF(Q526=4,#REF!*2*0.8,
IF(Q526=5,#REF!*2*0.8,
IF(Q526=6,#REF!*1*0.8,
IF(Q526=7,#REF!*2))))))))))</f>
        <v>#REF!</v>
      </c>
      <c r="AT526" s="2" t="e">
        <f t="shared" si="167"/>
        <v>#REF!</v>
      </c>
      <c r="AU526" s="2" t="e">
        <f>IF(AZ526="s",
IF(Q526=0,0,
IF(Q526=1,(14-2)*(#REF!+#REF!)/4*4,
IF(Q526=2,(14-2)*(#REF!+#REF!)/4*2,
IF(Q526=3,(14-2)*(#REF!+#REF!)/4*3,
IF(Q526=4,(14-2)*(#REF!+#REF!)/4,
IF(Q526=5,(14-2)*#REF!/4,
IF(Q526=6,0,
IF(Q526=7,(14)*#REF!)))))))),
IF(AZ526="t",
IF(Q526=0,0,
IF(Q526=1,(11-2)*(#REF!+#REF!)/4*4,
IF(Q526=2,(11-2)*(#REF!+#REF!)/4*2,
IF(Q526=3,(11-2)*(#REF!+#REF!)/4*3,
IF(Q526=4,(11-2)*(#REF!+#REF!)/4,
IF(Q526=5,(11-2)*#REF!/4,
IF(Q526=6,0,
IF(Q526=7,(11)*#REF!))))))))))</f>
        <v>#REF!</v>
      </c>
      <c r="AV526" s="2" t="e">
        <f t="shared" si="168"/>
        <v>#REF!</v>
      </c>
      <c r="AW526" s="2">
        <f t="shared" si="169"/>
        <v>8</v>
      </c>
      <c r="AX526" s="2">
        <f t="shared" si="170"/>
        <v>4</v>
      </c>
      <c r="AY526" s="2" t="e">
        <f t="shared" si="171"/>
        <v>#REF!</v>
      </c>
      <c r="AZ526" s="2" t="s">
        <v>63</v>
      </c>
      <c r="BA526" s="2" t="e">
        <f>IF(BG526="A",0,IF(AZ526="s",14*#REF!,IF(AZ526="T",11*#REF!,"HATA")))</f>
        <v>#REF!</v>
      </c>
      <c r="BB526" s="2" t="e">
        <f t="shared" si="172"/>
        <v>#REF!</v>
      </c>
      <c r="BC526" s="2" t="e">
        <f t="shared" si="173"/>
        <v>#REF!</v>
      </c>
      <c r="BD526" s="2" t="e">
        <f>IF(BC526-#REF!=0,"DOĞRU","YANLIŞ")</f>
        <v>#REF!</v>
      </c>
      <c r="BE526" s="2" t="e">
        <f>#REF!-BC526</f>
        <v>#REF!</v>
      </c>
      <c r="BF526" s="2">
        <v>0</v>
      </c>
      <c r="BH526" s="2">
        <v>0</v>
      </c>
      <c r="BJ526" s="2">
        <v>4</v>
      </c>
      <c r="BL526" s="7" t="e">
        <f>#REF!*14</f>
        <v>#REF!</v>
      </c>
      <c r="BM526" s="9"/>
      <c r="BN526" s="8"/>
      <c r="BO526" s="13"/>
      <c r="BP526" s="13"/>
      <c r="BQ526" s="13"/>
      <c r="BR526" s="13"/>
      <c r="BS526" s="13"/>
      <c r="BT526" s="10"/>
      <c r="BU526" s="11"/>
      <c r="BV526" s="12"/>
      <c r="CC526" s="41"/>
      <c r="CD526" s="41"/>
      <c r="CE526" s="41"/>
      <c r="CF526" s="42"/>
      <c r="CG526" s="42"/>
      <c r="CH526" s="42"/>
      <c r="CI526" s="42"/>
      <c r="CJ526" s="42"/>
      <c r="CK526" s="42"/>
    </row>
    <row r="527" spans="1:89" hidden="1" x14ac:dyDescent="0.25">
      <c r="A527" s="2" t="s">
        <v>210</v>
      </c>
      <c r="B527" s="2" t="s">
        <v>211</v>
      </c>
      <c r="C527" s="2" t="s">
        <v>211</v>
      </c>
      <c r="D527" s="4" t="s">
        <v>60</v>
      </c>
      <c r="E527" s="4" t="s">
        <v>60</v>
      </c>
      <c r="F527" s="5" t="e">
        <f>IF(AZ527="S",
IF(#REF!+BH527=2012,
IF(#REF!=1,"12-13/1",
IF(#REF!=2,"12-13/2",
IF(#REF!=3,"13-14/1",
IF(#REF!=4,"13-14/2","Hata1")))),
IF(#REF!+BH527=2013,
IF(#REF!=1,"13-14/1",
IF(#REF!=2,"13-14/2",
IF(#REF!=3,"14-15/1",
IF(#REF!=4,"14-15/2","Hata2")))),
IF(#REF!+BH527=2014,
IF(#REF!=1,"14-15/1",
IF(#REF!=2,"14-15/2",
IF(#REF!=3,"15-16/1",
IF(#REF!=4,"15-16/2","Hata3")))),
IF(#REF!+BH527=2015,
IF(#REF!=1,"15-16/1",
IF(#REF!=2,"15-16/2",
IF(#REF!=3,"16-17/1",
IF(#REF!=4,"16-17/2","Hata4")))),
IF(#REF!+BH527=2016,
IF(#REF!=1,"16-17/1",
IF(#REF!=2,"16-17/2",
IF(#REF!=3,"17-18/1",
IF(#REF!=4,"17-18/2","Hata5")))),
IF(#REF!+BH527=2017,
IF(#REF!=1,"17-18/1",
IF(#REF!=2,"17-18/2",
IF(#REF!=3,"18-19/1",
IF(#REF!=4,"18-19/2","Hata6")))),
IF(#REF!+BH527=2018,
IF(#REF!=1,"18-19/1",
IF(#REF!=2,"18-19/2",
IF(#REF!=3,"19-20/1",
IF(#REF!=4,"19-20/2","Hata7")))),
IF(#REF!+BH527=2019,
IF(#REF!=1,"19-20/1",
IF(#REF!=2,"19-20/2",
IF(#REF!=3,"20-21/1",
IF(#REF!=4,"20-21/2","Hata8")))),
IF(#REF!+BH527=2020,
IF(#REF!=1,"20-21/1",
IF(#REF!=2,"20-21/2",
IF(#REF!=3,"21-22/1",
IF(#REF!=4,"21-22/2","Hata9")))),
IF(#REF!+BH527=2021,
IF(#REF!=1,"21-22/1",
IF(#REF!=2,"21-22/2",
IF(#REF!=3,"22-23/1",
IF(#REF!=4,"22-23/2","Hata10")))),
IF(#REF!+BH527=2022,
IF(#REF!=1,"22-23/1",
IF(#REF!=2,"22-23/2",
IF(#REF!=3,"23-24/1",
IF(#REF!=4,"23-24/2","Hata11")))),
IF(#REF!+BH527=2023,
IF(#REF!=1,"23-24/1",
IF(#REF!=2,"23-24/2",
IF(#REF!=3,"24-25/1",
IF(#REF!=4,"24-25/2","Hata12")))),
)))))))))))),
IF(AZ527="T",
IF(#REF!+BH527=2012,
IF(#REF!=1,"12-13/1",
IF(#REF!=2,"12-13/2",
IF(#REF!=3,"12-13/3",
IF(#REF!=4,"13-14/1",
IF(#REF!=5,"13-14/2",
IF(#REF!=6,"13-14/3","Hata1")))))),
IF(#REF!+BH527=2013,
IF(#REF!=1,"13-14/1",
IF(#REF!=2,"13-14/2",
IF(#REF!=3,"13-14/3",
IF(#REF!=4,"14-15/1",
IF(#REF!=5,"14-15/2",
IF(#REF!=6,"14-15/3","Hata2")))))),
IF(#REF!+BH527=2014,
IF(#REF!=1,"14-15/1",
IF(#REF!=2,"14-15/2",
IF(#REF!=3,"14-15/3",
IF(#REF!=4,"15-16/1",
IF(#REF!=5,"15-16/2",
IF(#REF!=6,"15-16/3","Hata3")))))),
IF(AND(#REF!+#REF!&gt;2014,#REF!+#REF!&lt;2015,BH527=1),
IF(#REF!=0.1,"14-15/0.1",
IF(#REF!=0.2,"14-15/0.2",
IF(#REF!=0.3,"14-15/0.3","Hata4"))),
IF(#REF!+BH527=2015,
IF(#REF!=1,"15-16/1",
IF(#REF!=2,"15-16/2",
IF(#REF!=3,"15-16/3",
IF(#REF!=4,"16-17/1",
IF(#REF!=5,"16-17/2",
IF(#REF!=6,"16-17/3","Hata5")))))),
IF(#REF!+BH527=2016,
IF(#REF!=1,"16-17/1",
IF(#REF!=2,"16-17/2",
IF(#REF!=3,"16-17/3",
IF(#REF!=4,"17-18/1",
IF(#REF!=5,"17-18/2",
IF(#REF!=6,"17-18/3","Hata6")))))),
IF(#REF!+BH527=2017,
IF(#REF!=1,"17-18/1",
IF(#REF!=2,"17-18/2",
IF(#REF!=3,"17-18/3",
IF(#REF!=4,"18-19/1",
IF(#REF!=5,"18-19/2",
IF(#REF!=6,"18-19/3","Hata7")))))),
IF(#REF!+BH527=2018,
IF(#REF!=1,"18-19/1",
IF(#REF!=2,"18-19/2",
IF(#REF!=3,"18-19/3",
IF(#REF!=4,"19-20/1",
IF(#REF!=5," 19-20/2",
IF(#REF!=6,"19-20/3","Hata8")))))),
IF(#REF!+BH527=2019,
IF(#REF!=1,"19-20/1",
IF(#REF!=2,"19-20/2",
IF(#REF!=3,"19-20/3",
IF(#REF!=4,"20-21/1",
IF(#REF!=5,"20-21/2",
IF(#REF!=6,"20-21/3","Hata9")))))),
IF(#REF!+BH527=2020,
IF(#REF!=1,"20-21/1",
IF(#REF!=2,"20-21/2",
IF(#REF!=3,"20-21/3",
IF(#REF!=4,"21-22/1",
IF(#REF!=5,"21-22/2",
IF(#REF!=6,"21-22/3","Hata10")))))),
IF(#REF!+BH527=2021,
IF(#REF!=1,"21-22/1",
IF(#REF!=2,"21-22/2",
IF(#REF!=3,"21-22/3",
IF(#REF!=4,"22-23/1",
IF(#REF!=5,"22-23/2",
IF(#REF!=6,"22-23/3","Hata11")))))),
IF(#REF!+BH527=2022,
IF(#REF!=1,"22-23/1",
IF(#REF!=2,"22-23/2",
IF(#REF!=3,"22-23/3",
IF(#REF!=4,"23-24/1",
IF(#REF!=5,"23-24/2",
IF(#REF!=6,"23-24/3","Hata12")))))),
IF(#REF!+BH527=2023,
IF(#REF!=1,"23-24/1",
IF(#REF!=2,"23-24/2",
IF(#REF!=3,"23-24/3",
IF(#REF!=4,"24-25/1",
IF(#REF!=5,"24-25/2",
IF(#REF!=6,"24-25/3","Hata13")))))),
))))))))))))))
)</f>
        <v>#REF!</v>
      </c>
      <c r="G527" s="4"/>
      <c r="H527" s="2" t="s">
        <v>167</v>
      </c>
      <c r="I527" s="2">
        <v>206141</v>
      </c>
      <c r="J527" s="2" t="s">
        <v>107</v>
      </c>
      <c r="Q527" s="5">
        <v>4</v>
      </c>
      <c r="R527" s="2">
        <f>VLOOKUP($Q527,[1]sistem!$I$3:$L$10,2,FALSE)</f>
        <v>0</v>
      </c>
      <c r="S527" s="2">
        <f>VLOOKUP($Q527,[1]sistem!$I$3:$L$10,3,FALSE)</f>
        <v>1</v>
      </c>
      <c r="T527" s="2">
        <f>VLOOKUP($Q527,[1]sistem!$I$3:$L$10,4,FALSE)</f>
        <v>1</v>
      </c>
      <c r="U527" s="2" t="e">
        <f>VLOOKUP($AZ527,[1]sistem!$I$13:$L$14,2,FALSE)*#REF!</f>
        <v>#REF!</v>
      </c>
      <c r="V527" s="2" t="e">
        <f>VLOOKUP($AZ527,[1]sistem!$I$13:$L$14,3,FALSE)*#REF!</f>
        <v>#REF!</v>
      </c>
      <c r="W527" s="2" t="e">
        <f>VLOOKUP($AZ527,[1]sistem!$I$13:$L$14,4,FALSE)*#REF!</f>
        <v>#REF!</v>
      </c>
      <c r="X527" s="2" t="e">
        <f t="shared" si="160"/>
        <v>#REF!</v>
      </c>
      <c r="Y527" s="2" t="e">
        <f t="shared" si="161"/>
        <v>#REF!</v>
      </c>
      <c r="Z527" s="2" t="e">
        <f t="shared" si="162"/>
        <v>#REF!</v>
      </c>
      <c r="AA527" s="2" t="e">
        <f t="shared" si="163"/>
        <v>#REF!</v>
      </c>
      <c r="AB527" s="2">
        <f>VLOOKUP(AZ527,[1]sistem!$I$18:$J$19,2,FALSE)</f>
        <v>14</v>
      </c>
      <c r="AC527" s="2">
        <v>0.25</v>
      </c>
      <c r="AD527" s="2">
        <f>VLOOKUP($Q527,[1]sistem!$I$3:$M$10,5,FALSE)</f>
        <v>1</v>
      </c>
      <c r="AE527" s="2">
        <v>3</v>
      </c>
      <c r="AG527" s="2">
        <f>AE527*AK527</f>
        <v>42</v>
      </c>
      <c r="AH527" s="2">
        <f>VLOOKUP($Q527,[1]sistem!$I$3:$N$10,6,FALSE)</f>
        <v>2</v>
      </c>
      <c r="AI527" s="2">
        <v>2</v>
      </c>
      <c r="AJ527" s="2">
        <f t="shared" si="164"/>
        <v>4</v>
      </c>
      <c r="AK527" s="2">
        <f>VLOOKUP($AZ527,[1]sistem!$I$18:$K$19,3,FALSE)</f>
        <v>14</v>
      </c>
      <c r="AL527" s="2" t="e">
        <f>AK527*#REF!</f>
        <v>#REF!</v>
      </c>
      <c r="AM527" s="2" t="e">
        <f t="shared" si="165"/>
        <v>#REF!</v>
      </c>
      <c r="AN527" s="2">
        <f t="shared" ref="AN527:AN582" si="174">IF(AZ527="s",25,25)</f>
        <v>25</v>
      </c>
      <c r="AO527" s="2" t="e">
        <f t="shared" si="166"/>
        <v>#REF!</v>
      </c>
      <c r="AP527" s="2" t="e">
        <f>ROUND(AO527-#REF!,0)</f>
        <v>#REF!</v>
      </c>
      <c r="AQ527" s="2">
        <f>IF(AZ527="s",IF(Q527=0,0,
IF(Q527=1,#REF!*4*4,
IF(Q527=2,0,
IF(Q527=3,#REF!*4*2,
IF(Q527=4,0,
IF(Q527=5,0,
IF(Q527=6,0,
IF(Q527=7,0)))))))),
IF(AZ527="t",
IF(Q527=0,0,
IF(Q527=1,#REF!*4*4*0.8,
IF(Q527=2,0,
IF(Q527=3,#REF!*4*2*0.8,
IF(Q527=4,0,
IF(Q527=5,0,
IF(Q527=6,0,
IF(Q527=7,0))))))))))</f>
        <v>0</v>
      </c>
      <c r="AR527" s="2" t="e">
        <f>IF(AZ527="s",
IF(Q527=0,0,
IF(Q527=1,0,
IF(Q527=2,#REF!*4*2,
IF(Q527=3,#REF!*4,
IF(Q527=4,#REF!*4,
IF(Q527=5,0,
IF(Q527=6,0,
IF(Q527=7,#REF!*4)))))))),
IF(AZ527="t",
IF(Q527=0,0,
IF(Q527=1,0,
IF(Q527=2,#REF!*4*2*0.8,
IF(Q527=3,#REF!*4*0.8,
IF(Q527=4,#REF!*4*0.8,
IF(Q527=5,0,
IF(Q527=6,0,
IF(Q527=7,#REF!*4))))))))))</f>
        <v>#REF!</v>
      </c>
      <c r="AS527" s="2" t="e">
        <f>IF(AZ527="s",
IF(Q527=0,0,
IF(Q527=1,#REF!*2,
IF(Q527=2,#REF!*2,
IF(Q527=3,#REF!*2,
IF(Q527=4,#REF!*2,
IF(Q527=5,#REF!*2,
IF(Q527=6,#REF!*2,
IF(Q527=7,#REF!*2)))))))),
IF(AZ527="t",
IF(Q527=0,#REF!*2*0.8,
IF(Q527=1,#REF!*2*0.8,
IF(Q527=2,#REF!*2*0.8,
IF(Q527=3,#REF!*2*0.8,
IF(Q527=4,#REF!*2*0.8,
IF(Q527=5,#REF!*2*0.8,
IF(Q527=6,#REF!*1*0.8,
IF(Q527=7,#REF!*2))))))))))</f>
        <v>#REF!</v>
      </c>
      <c r="AT527" s="2" t="e">
        <f t="shared" si="167"/>
        <v>#REF!</v>
      </c>
      <c r="AU527" s="2" t="e">
        <f>IF(AZ527="s",
IF(Q527=0,0,
IF(Q527=1,(14-2)*(#REF!+#REF!)/4*4,
IF(Q527=2,(14-2)*(#REF!+#REF!)/4*2,
IF(Q527=3,(14-2)*(#REF!+#REF!)/4*3,
IF(Q527=4,(14-2)*(#REF!+#REF!)/4,
IF(Q527=5,(14-2)*#REF!/4,
IF(Q527=6,0,
IF(Q527=7,(14)*#REF!)))))))),
IF(AZ527="t",
IF(Q527=0,0,
IF(Q527=1,(11-2)*(#REF!+#REF!)/4*4,
IF(Q527=2,(11-2)*(#REF!+#REF!)/4*2,
IF(Q527=3,(11-2)*(#REF!+#REF!)/4*3,
IF(Q527=4,(11-2)*(#REF!+#REF!)/4,
IF(Q527=5,(11-2)*#REF!/4,
IF(Q527=6,0,
IF(Q527=7,(11)*#REF!))))))))))</f>
        <v>#REF!</v>
      </c>
      <c r="AV527" s="2" t="e">
        <f t="shared" si="168"/>
        <v>#REF!</v>
      </c>
      <c r="AW527" s="2">
        <f t="shared" si="169"/>
        <v>8</v>
      </c>
      <c r="AX527" s="2">
        <f t="shared" si="170"/>
        <v>4</v>
      </c>
      <c r="AY527" s="2" t="e">
        <f t="shared" si="171"/>
        <v>#REF!</v>
      </c>
      <c r="AZ527" s="2" t="s">
        <v>63</v>
      </c>
      <c r="BA527" s="2" t="e">
        <f>IF(BG527="A",0,IF(AZ527="s",14*#REF!,IF(AZ527="T",11*#REF!,"HATA")))</f>
        <v>#REF!</v>
      </c>
      <c r="BB527" s="2" t="e">
        <f t="shared" si="172"/>
        <v>#REF!</v>
      </c>
      <c r="BC527" s="2" t="e">
        <f t="shared" si="173"/>
        <v>#REF!</v>
      </c>
      <c r="BD527" s="2" t="e">
        <f>IF(BC527-#REF!=0,"DOĞRU","YANLIŞ")</f>
        <v>#REF!</v>
      </c>
      <c r="BE527" s="2" t="e">
        <f>#REF!-BC527</f>
        <v>#REF!</v>
      </c>
      <c r="BF527" s="2">
        <v>0</v>
      </c>
      <c r="BH527" s="2">
        <v>0</v>
      </c>
      <c r="BJ527" s="2">
        <v>4</v>
      </c>
      <c r="BL527" s="7" t="e">
        <f>#REF!*14</f>
        <v>#REF!</v>
      </c>
      <c r="BM527" s="9"/>
      <c r="BN527" s="8"/>
      <c r="BO527" s="13"/>
      <c r="BP527" s="13"/>
      <c r="BQ527" s="13"/>
      <c r="BR527" s="13"/>
      <c r="BS527" s="13"/>
      <c r="BT527" s="10"/>
      <c r="BU527" s="11"/>
      <c r="BV527" s="12"/>
      <c r="CC527" s="41"/>
      <c r="CD527" s="41"/>
      <c r="CE527" s="41"/>
      <c r="CF527" s="42"/>
      <c r="CG527" s="42"/>
      <c r="CH527" s="42"/>
      <c r="CI527" s="42"/>
      <c r="CJ527" s="42"/>
      <c r="CK527" s="42"/>
    </row>
    <row r="528" spans="1:89" hidden="1" x14ac:dyDescent="0.25">
      <c r="A528" s="2" t="s">
        <v>139</v>
      </c>
      <c r="B528" s="2" t="s">
        <v>132</v>
      </c>
      <c r="C528" s="2" t="s">
        <v>132</v>
      </c>
      <c r="D528" s="4" t="s">
        <v>60</v>
      </c>
      <c r="E528" s="4" t="s">
        <v>60</v>
      </c>
      <c r="F528" s="5" t="e">
        <f>IF(AZ528="S",
IF(#REF!+BH528=2012,
IF(#REF!=1,"12-13/1",
IF(#REF!=2,"12-13/2",
IF(#REF!=3,"13-14/1",
IF(#REF!=4,"13-14/2","Hata1")))),
IF(#REF!+BH528=2013,
IF(#REF!=1,"13-14/1",
IF(#REF!=2,"13-14/2",
IF(#REF!=3,"14-15/1",
IF(#REF!=4,"14-15/2","Hata2")))),
IF(#REF!+BH528=2014,
IF(#REF!=1,"14-15/1",
IF(#REF!=2,"14-15/2",
IF(#REF!=3,"15-16/1",
IF(#REF!=4,"15-16/2","Hata3")))),
IF(#REF!+BH528=2015,
IF(#REF!=1,"15-16/1",
IF(#REF!=2,"15-16/2",
IF(#REF!=3,"16-17/1",
IF(#REF!=4,"16-17/2","Hata4")))),
IF(#REF!+BH528=2016,
IF(#REF!=1,"16-17/1",
IF(#REF!=2,"16-17/2",
IF(#REF!=3,"17-18/1",
IF(#REF!=4,"17-18/2","Hata5")))),
IF(#REF!+BH528=2017,
IF(#REF!=1,"17-18/1",
IF(#REF!=2,"17-18/2",
IF(#REF!=3,"18-19/1",
IF(#REF!=4,"18-19/2","Hata6")))),
IF(#REF!+BH528=2018,
IF(#REF!=1,"18-19/1",
IF(#REF!=2,"18-19/2",
IF(#REF!=3,"19-20/1",
IF(#REF!=4,"19-20/2","Hata7")))),
IF(#REF!+BH528=2019,
IF(#REF!=1,"19-20/1",
IF(#REF!=2,"19-20/2",
IF(#REF!=3,"20-21/1",
IF(#REF!=4,"20-21/2","Hata8")))),
IF(#REF!+BH528=2020,
IF(#REF!=1,"20-21/1",
IF(#REF!=2,"20-21/2",
IF(#REF!=3,"21-22/1",
IF(#REF!=4,"21-22/2","Hata9")))),
IF(#REF!+BH528=2021,
IF(#REF!=1,"21-22/1",
IF(#REF!=2,"21-22/2",
IF(#REF!=3,"22-23/1",
IF(#REF!=4,"22-23/2","Hata10")))),
IF(#REF!+BH528=2022,
IF(#REF!=1,"22-23/1",
IF(#REF!=2,"22-23/2",
IF(#REF!=3,"23-24/1",
IF(#REF!=4,"23-24/2","Hata11")))),
IF(#REF!+BH528=2023,
IF(#REF!=1,"23-24/1",
IF(#REF!=2,"23-24/2",
IF(#REF!=3,"24-25/1",
IF(#REF!=4,"24-25/2","Hata12")))),
)))))))))))),
IF(AZ528="T",
IF(#REF!+BH528=2012,
IF(#REF!=1,"12-13/1",
IF(#REF!=2,"12-13/2",
IF(#REF!=3,"12-13/3",
IF(#REF!=4,"13-14/1",
IF(#REF!=5,"13-14/2",
IF(#REF!=6,"13-14/3","Hata1")))))),
IF(#REF!+BH528=2013,
IF(#REF!=1,"13-14/1",
IF(#REF!=2,"13-14/2",
IF(#REF!=3,"13-14/3",
IF(#REF!=4,"14-15/1",
IF(#REF!=5,"14-15/2",
IF(#REF!=6,"14-15/3","Hata2")))))),
IF(#REF!+BH528=2014,
IF(#REF!=1,"14-15/1",
IF(#REF!=2,"14-15/2",
IF(#REF!=3,"14-15/3",
IF(#REF!=4,"15-16/1",
IF(#REF!=5,"15-16/2",
IF(#REF!=6,"15-16/3","Hata3")))))),
IF(AND(#REF!+#REF!&gt;2014,#REF!+#REF!&lt;2015,BH528=1),
IF(#REF!=0.1,"14-15/0.1",
IF(#REF!=0.2,"14-15/0.2",
IF(#REF!=0.3,"14-15/0.3","Hata4"))),
IF(#REF!+BH528=2015,
IF(#REF!=1,"15-16/1",
IF(#REF!=2,"15-16/2",
IF(#REF!=3,"15-16/3",
IF(#REF!=4,"16-17/1",
IF(#REF!=5,"16-17/2",
IF(#REF!=6,"16-17/3","Hata5")))))),
IF(#REF!+BH528=2016,
IF(#REF!=1,"16-17/1",
IF(#REF!=2,"16-17/2",
IF(#REF!=3,"16-17/3",
IF(#REF!=4,"17-18/1",
IF(#REF!=5,"17-18/2",
IF(#REF!=6,"17-18/3","Hata6")))))),
IF(#REF!+BH528=2017,
IF(#REF!=1,"17-18/1",
IF(#REF!=2,"17-18/2",
IF(#REF!=3,"17-18/3",
IF(#REF!=4,"18-19/1",
IF(#REF!=5,"18-19/2",
IF(#REF!=6,"18-19/3","Hata7")))))),
IF(#REF!+BH528=2018,
IF(#REF!=1,"18-19/1",
IF(#REF!=2,"18-19/2",
IF(#REF!=3,"18-19/3",
IF(#REF!=4,"19-20/1",
IF(#REF!=5," 19-20/2",
IF(#REF!=6,"19-20/3","Hata8")))))),
IF(#REF!+BH528=2019,
IF(#REF!=1,"19-20/1",
IF(#REF!=2,"19-20/2",
IF(#REF!=3,"19-20/3",
IF(#REF!=4,"20-21/1",
IF(#REF!=5,"20-21/2",
IF(#REF!=6,"20-21/3","Hata9")))))),
IF(#REF!+BH528=2020,
IF(#REF!=1,"20-21/1",
IF(#REF!=2,"20-21/2",
IF(#REF!=3,"20-21/3",
IF(#REF!=4,"21-22/1",
IF(#REF!=5,"21-22/2",
IF(#REF!=6,"21-22/3","Hata10")))))),
IF(#REF!+BH528=2021,
IF(#REF!=1,"21-22/1",
IF(#REF!=2,"21-22/2",
IF(#REF!=3,"21-22/3",
IF(#REF!=4,"22-23/1",
IF(#REF!=5,"22-23/2",
IF(#REF!=6,"22-23/3","Hata11")))))),
IF(#REF!+BH528=2022,
IF(#REF!=1,"22-23/1",
IF(#REF!=2,"22-23/2",
IF(#REF!=3,"22-23/3",
IF(#REF!=4,"23-24/1",
IF(#REF!=5,"23-24/2",
IF(#REF!=6,"23-24/3","Hata12")))))),
IF(#REF!+BH528=2023,
IF(#REF!=1,"23-24/1",
IF(#REF!=2,"23-24/2",
IF(#REF!=3,"23-24/3",
IF(#REF!=4,"24-25/1",
IF(#REF!=5,"24-25/2",
IF(#REF!=6,"24-25/3","Hata13")))))),
))))))))))))))
)</f>
        <v>#REF!</v>
      </c>
      <c r="G528" s="4"/>
      <c r="H528" s="2" t="s">
        <v>167</v>
      </c>
      <c r="I528" s="2">
        <v>206138</v>
      </c>
      <c r="J528" s="2" t="s">
        <v>107</v>
      </c>
      <c r="O528" s="2" t="s">
        <v>135</v>
      </c>
      <c r="P528" s="2" t="s">
        <v>135</v>
      </c>
      <c r="Q528" s="5">
        <v>7</v>
      </c>
      <c r="R528" s="2">
        <f>VLOOKUP($Q528,[1]sistem!$I$3:$L$10,2,FALSE)</f>
        <v>0</v>
      </c>
      <c r="S528" s="2">
        <f>VLOOKUP($Q528,[1]sistem!$I$3:$L$10,3,FALSE)</f>
        <v>1</v>
      </c>
      <c r="T528" s="2">
        <f>VLOOKUP($Q528,[1]sistem!$I$3:$L$10,4,FALSE)</f>
        <v>1</v>
      </c>
      <c r="U528" s="2" t="e">
        <f>VLOOKUP($AZ528,[1]sistem!$I$13:$L$14,2,FALSE)*#REF!</f>
        <v>#REF!</v>
      </c>
      <c r="V528" s="2" t="e">
        <f>VLOOKUP($AZ528,[1]sistem!$I$13:$L$14,3,FALSE)*#REF!</f>
        <v>#REF!</v>
      </c>
      <c r="W528" s="2" t="e">
        <f>VLOOKUP($AZ528,[1]sistem!$I$13:$L$14,4,FALSE)*#REF!</f>
        <v>#REF!</v>
      </c>
      <c r="X528" s="2" t="e">
        <f t="shared" si="160"/>
        <v>#REF!</v>
      </c>
      <c r="Y528" s="2" t="e">
        <f t="shared" si="161"/>
        <v>#REF!</v>
      </c>
      <c r="Z528" s="2" t="e">
        <f t="shared" si="162"/>
        <v>#REF!</v>
      </c>
      <c r="AA528" s="2" t="e">
        <f t="shared" si="163"/>
        <v>#REF!</v>
      </c>
      <c r="AB528" s="2">
        <f>VLOOKUP(AZ528,[1]sistem!$I$18:$J$19,2,FALSE)</f>
        <v>14</v>
      </c>
      <c r="AC528" s="2">
        <v>0.25</v>
      </c>
      <c r="AD528" s="2">
        <f>VLOOKUP($Q528,[1]sistem!$I$3:$M$10,5,FALSE)</f>
        <v>1</v>
      </c>
      <c r="AG528" s="2" t="e">
        <f>(#REF!+#REF!)*AB528</f>
        <v>#REF!</v>
      </c>
      <c r="AH528" s="2">
        <f>VLOOKUP($Q528,[1]sistem!$I$3:$N$10,6,FALSE)</f>
        <v>2</v>
      </c>
      <c r="AI528" s="2">
        <v>2</v>
      </c>
      <c r="AJ528" s="2">
        <f t="shared" si="164"/>
        <v>4</v>
      </c>
      <c r="AK528" s="2">
        <f>VLOOKUP($AZ528,[1]sistem!$I$18:$K$19,3,FALSE)</f>
        <v>14</v>
      </c>
      <c r="AL528" s="2" t="e">
        <f>AK528*#REF!</f>
        <v>#REF!</v>
      </c>
      <c r="AM528" s="2" t="e">
        <f t="shared" si="165"/>
        <v>#REF!</v>
      </c>
      <c r="AN528" s="2">
        <f t="shared" si="174"/>
        <v>25</v>
      </c>
      <c r="AO528" s="2" t="e">
        <f t="shared" si="166"/>
        <v>#REF!</v>
      </c>
      <c r="AP528" s="2" t="e">
        <f>ROUND(AO528-#REF!,0)</f>
        <v>#REF!</v>
      </c>
      <c r="AQ528" s="2">
        <f>IF(AZ528="s",IF(Q528=0,0,
IF(Q528=1,#REF!*4*4,
IF(Q528=2,0,
IF(Q528=3,#REF!*4*2,
IF(Q528=4,0,
IF(Q528=5,0,
IF(Q528=6,0,
IF(Q528=7,0)))))))),
IF(AZ528="t",
IF(Q528=0,0,
IF(Q528=1,#REF!*4*4*0.8,
IF(Q528=2,0,
IF(Q528=3,#REF!*4*2*0.8,
IF(Q528=4,0,
IF(Q528=5,0,
IF(Q528=6,0,
IF(Q528=7,0))))))))))</f>
        <v>0</v>
      </c>
      <c r="AR528" s="2" t="e">
        <f>IF(AZ528="s",
IF(Q528=0,0,
IF(Q528=1,0,
IF(Q528=2,#REF!*4*2,
IF(Q528=3,#REF!*4,
IF(Q528=4,#REF!*4,
IF(Q528=5,0,
IF(Q528=6,0,
IF(Q528=7,#REF!*4)))))))),
IF(AZ528="t",
IF(Q528=0,0,
IF(Q528=1,0,
IF(Q528=2,#REF!*4*2*0.8,
IF(Q528=3,#REF!*4*0.8,
IF(Q528=4,#REF!*4*0.8,
IF(Q528=5,0,
IF(Q528=6,0,
IF(Q528=7,#REF!*4))))))))))</f>
        <v>#REF!</v>
      </c>
      <c r="AS528" s="2" t="e">
        <f>IF(AZ528="s",
IF(Q528=0,0,
IF(Q528=1,#REF!*2,
IF(Q528=2,#REF!*2,
IF(Q528=3,#REF!*2,
IF(Q528=4,#REF!*2,
IF(Q528=5,#REF!*2,
IF(Q528=6,#REF!*2,
IF(Q528=7,#REF!*2)))))))),
IF(AZ528="t",
IF(Q528=0,#REF!*2*0.8,
IF(Q528=1,#REF!*2*0.8,
IF(Q528=2,#REF!*2*0.8,
IF(Q528=3,#REF!*2*0.8,
IF(Q528=4,#REF!*2*0.8,
IF(Q528=5,#REF!*2*0.8,
IF(Q528=6,#REF!*1*0.8,
IF(Q528=7,#REF!*2))))))))))</f>
        <v>#REF!</v>
      </c>
      <c r="AT528" s="2" t="e">
        <f t="shared" si="167"/>
        <v>#REF!</v>
      </c>
      <c r="AU528" s="2" t="e">
        <f>IF(AZ528="s",
IF(Q528=0,0,
IF(Q528=1,(14-2)*(#REF!+#REF!)/4*4,
IF(Q528=2,(14-2)*(#REF!+#REF!)/4*2,
IF(Q528=3,(14-2)*(#REF!+#REF!)/4*3,
IF(Q528=4,(14-2)*(#REF!+#REF!)/4,
IF(Q528=5,(14-2)*#REF!/4,
IF(Q528=6,0,
IF(Q528=7,(14)*#REF!)))))))),
IF(AZ528="t",
IF(Q528=0,0,
IF(Q528=1,(11-2)*(#REF!+#REF!)/4*4,
IF(Q528=2,(11-2)*(#REF!+#REF!)/4*2,
IF(Q528=3,(11-2)*(#REF!+#REF!)/4*3,
IF(Q528=4,(11-2)*(#REF!+#REF!)/4,
IF(Q528=5,(11-2)*#REF!/4,
IF(Q528=6,0,
IF(Q528=7,(11)*#REF!))))))))))</f>
        <v>#REF!</v>
      </c>
      <c r="AV528" s="2" t="e">
        <f t="shared" si="168"/>
        <v>#REF!</v>
      </c>
      <c r="AW528" s="2">
        <f t="shared" si="169"/>
        <v>8</v>
      </c>
      <c r="AX528" s="2">
        <f t="shared" si="170"/>
        <v>4</v>
      </c>
      <c r="AY528" s="2" t="e">
        <f t="shared" si="171"/>
        <v>#REF!</v>
      </c>
      <c r="AZ528" s="2" t="s">
        <v>63</v>
      </c>
      <c r="BA528" s="2">
        <f>IF(BG528="A",0,IF(AZ528="s",14*#REF!,IF(AZ528="T",11*#REF!,"HATA")))</f>
        <v>0</v>
      </c>
      <c r="BB528" s="2" t="e">
        <f t="shared" si="172"/>
        <v>#REF!</v>
      </c>
      <c r="BC528" s="2" t="e">
        <f t="shared" si="173"/>
        <v>#REF!</v>
      </c>
      <c r="BD528" s="2" t="e">
        <f>IF(BC528-#REF!=0,"DOĞRU","YANLIŞ")</f>
        <v>#REF!</v>
      </c>
      <c r="BE528" s="2" t="e">
        <f>#REF!-BC528</f>
        <v>#REF!</v>
      </c>
      <c r="BF528" s="2">
        <v>0</v>
      </c>
      <c r="BG528" s="2" t="s">
        <v>110</v>
      </c>
      <c r="BH528" s="2">
        <v>0</v>
      </c>
      <c r="BJ528" s="2">
        <v>7</v>
      </c>
      <c r="BL528" s="7" t="e">
        <f>#REF!*14</f>
        <v>#REF!</v>
      </c>
      <c r="BM528" s="9"/>
      <c r="BN528" s="8"/>
      <c r="BO528" s="13"/>
      <c r="BP528" s="13"/>
      <c r="BQ528" s="13"/>
      <c r="BR528" s="13"/>
      <c r="BS528" s="13"/>
      <c r="BT528" s="10"/>
      <c r="BU528" s="11"/>
      <c r="BV528" s="12"/>
      <c r="CC528" s="41"/>
      <c r="CD528" s="41"/>
      <c r="CE528" s="41"/>
      <c r="CF528" s="42"/>
      <c r="CG528" s="42"/>
      <c r="CH528" s="42"/>
      <c r="CI528" s="42"/>
      <c r="CJ528" s="42"/>
      <c r="CK528" s="42"/>
    </row>
    <row r="529" spans="1:89" hidden="1" x14ac:dyDescent="0.25">
      <c r="A529" s="2" t="s">
        <v>576</v>
      </c>
      <c r="B529" s="2" t="s">
        <v>577</v>
      </c>
      <c r="C529" s="2" t="s">
        <v>577</v>
      </c>
      <c r="D529" s="4" t="s">
        <v>171</v>
      </c>
      <c r="E529" s="4">
        <v>1</v>
      </c>
      <c r="F529" s="5" t="e">
        <f>IF(AZ529="S",
IF(#REF!+BH529=2012,
IF(#REF!=1,"12-13/1",
IF(#REF!=2,"12-13/2",
IF(#REF!=3,"13-14/1",
IF(#REF!=4,"13-14/2","Hata1")))),
IF(#REF!+BH529=2013,
IF(#REF!=1,"13-14/1",
IF(#REF!=2,"13-14/2",
IF(#REF!=3,"14-15/1",
IF(#REF!=4,"14-15/2","Hata2")))),
IF(#REF!+BH529=2014,
IF(#REF!=1,"14-15/1",
IF(#REF!=2,"14-15/2",
IF(#REF!=3,"15-16/1",
IF(#REF!=4,"15-16/2","Hata3")))),
IF(#REF!+BH529=2015,
IF(#REF!=1,"15-16/1",
IF(#REF!=2,"15-16/2",
IF(#REF!=3,"16-17/1",
IF(#REF!=4,"16-17/2","Hata4")))),
IF(#REF!+BH529=2016,
IF(#REF!=1,"16-17/1",
IF(#REF!=2,"16-17/2",
IF(#REF!=3,"17-18/1",
IF(#REF!=4,"17-18/2","Hata5")))),
IF(#REF!+BH529=2017,
IF(#REF!=1,"17-18/1",
IF(#REF!=2,"17-18/2",
IF(#REF!=3,"18-19/1",
IF(#REF!=4,"18-19/2","Hata6")))),
IF(#REF!+BH529=2018,
IF(#REF!=1,"18-19/1",
IF(#REF!=2,"18-19/2",
IF(#REF!=3,"19-20/1",
IF(#REF!=4,"19-20/2","Hata7")))),
IF(#REF!+BH529=2019,
IF(#REF!=1,"19-20/1",
IF(#REF!=2,"19-20/2",
IF(#REF!=3,"20-21/1",
IF(#REF!=4,"20-21/2","Hata8")))),
IF(#REF!+BH529=2020,
IF(#REF!=1,"20-21/1",
IF(#REF!=2,"20-21/2",
IF(#REF!=3,"21-22/1",
IF(#REF!=4,"21-22/2","Hata9")))),
IF(#REF!+BH529=2021,
IF(#REF!=1,"21-22/1",
IF(#REF!=2,"21-22/2",
IF(#REF!=3,"22-23/1",
IF(#REF!=4,"22-23/2","Hata10")))),
IF(#REF!+BH529=2022,
IF(#REF!=1,"22-23/1",
IF(#REF!=2,"22-23/2",
IF(#REF!=3,"23-24/1",
IF(#REF!=4,"23-24/2","Hata11")))),
IF(#REF!+BH529=2023,
IF(#REF!=1,"23-24/1",
IF(#REF!=2,"23-24/2",
IF(#REF!=3,"24-25/1",
IF(#REF!=4,"24-25/2","Hata12")))),
)))))))))))),
IF(AZ529="T",
IF(#REF!+BH529=2012,
IF(#REF!=1,"12-13/1",
IF(#REF!=2,"12-13/2",
IF(#REF!=3,"12-13/3",
IF(#REF!=4,"13-14/1",
IF(#REF!=5,"13-14/2",
IF(#REF!=6,"13-14/3","Hata1")))))),
IF(#REF!+BH529=2013,
IF(#REF!=1,"13-14/1",
IF(#REF!=2,"13-14/2",
IF(#REF!=3,"13-14/3",
IF(#REF!=4,"14-15/1",
IF(#REF!=5,"14-15/2",
IF(#REF!=6,"14-15/3","Hata2")))))),
IF(#REF!+BH529=2014,
IF(#REF!=1,"14-15/1",
IF(#REF!=2,"14-15/2",
IF(#REF!=3,"14-15/3",
IF(#REF!=4,"15-16/1",
IF(#REF!=5,"15-16/2",
IF(#REF!=6,"15-16/3","Hata3")))))),
IF(AND(#REF!+#REF!&gt;2014,#REF!+#REF!&lt;2015,BH529=1),
IF(#REF!=0.1,"14-15/0.1",
IF(#REF!=0.2,"14-15/0.2",
IF(#REF!=0.3,"14-15/0.3","Hata4"))),
IF(#REF!+BH529=2015,
IF(#REF!=1,"15-16/1",
IF(#REF!=2,"15-16/2",
IF(#REF!=3,"15-16/3",
IF(#REF!=4,"16-17/1",
IF(#REF!=5,"16-17/2",
IF(#REF!=6,"16-17/3","Hata5")))))),
IF(#REF!+BH529=2016,
IF(#REF!=1,"16-17/1",
IF(#REF!=2,"16-17/2",
IF(#REF!=3,"16-17/3",
IF(#REF!=4,"17-18/1",
IF(#REF!=5,"17-18/2",
IF(#REF!=6,"17-18/3","Hata6")))))),
IF(#REF!+BH529=2017,
IF(#REF!=1,"17-18/1",
IF(#REF!=2,"17-18/2",
IF(#REF!=3,"17-18/3",
IF(#REF!=4,"18-19/1",
IF(#REF!=5,"18-19/2",
IF(#REF!=6,"18-19/3","Hata7")))))),
IF(#REF!+BH529=2018,
IF(#REF!=1,"18-19/1",
IF(#REF!=2,"18-19/2",
IF(#REF!=3,"18-19/3",
IF(#REF!=4,"19-20/1",
IF(#REF!=5," 19-20/2",
IF(#REF!=6,"19-20/3","Hata8")))))),
IF(#REF!+BH529=2019,
IF(#REF!=1,"19-20/1",
IF(#REF!=2,"19-20/2",
IF(#REF!=3,"19-20/3",
IF(#REF!=4,"20-21/1",
IF(#REF!=5,"20-21/2",
IF(#REF!=6,"20-21/3","Hata9")))))),
IF(#REF!+BH529=2020,
IF(#REF!=1,"20-21/1",
IF(#REF!=2,"20-21/2",
IF(#REF!=3,"20-21/3",
IF(#REF!=4,"21-22/1",
IF(#REF!=5,"21-22/2",
IF(#REF!=6,"21-22/3","Hata10")))))),
IF(#REF!+BH529=2021,
IF(#REF!=1,"21-22/1",
IF(#REF!=2,"21-22/2",
IF(#REF!=3,"21-22/3",
IF(#REF!=4,"22-23/1",
IF(#REF!=5,"22-23/2",
IF(#REF!=6,"22-23/3","Hata11")))))),
IF(#REF!+BH529=2022,
IF(#REF!=1,"22-23/1",
IF(#REF!=2,"22-23/2",
IF(#REF!=3,"22-23/3",
IF(#REF!=4,"23-24/1",
IF(#REF!=5,"23-24/2",
IF(#REF!=6,"23-24/3","Hata12")))))),
IF(#REF!+BH529=2023,
IF(#REF!=1,"23-24/1",
IF(#REF!=2,"23-24/2",
IF(#REF!=3,"23-24/3",
IF(#REF!=4,"24-25/1",
IF(#REF!=5,"24-25/2",
IF(#REF!=6,"24-25/3","Hata13")))))),
))))))))))))))
)</f>
        <v>#REF!</v>
      </c>
      <c r="G529" s="4">
        <v>0</v>
      </c>
      <c r="H529" s="2" t="s">
        <v>167</v>
      </c>
      <c r="I529" s="2">
        <v>206187</v>
      </c>
      <c r="J529" s="2" t="s">
        <v>107</v>
      </c>
      <c r="Q529" s="5">
        <v>4</v>
      </c>
      <c r="R529" s="2">
        <f>VLOOKUP($Q529,[1]sistem!$I$3:$L$10,2,FALSE)</f>
        <v>0</v>
      </c>
      <c r="S529" s="2">
        <f>VLOOKUP($Q529,[1]sistem!$I$3:$L$10,3,FALSE)</f>
        <v>1</v>
      </c>
      <c r="T529" s="2">
        <f>VLOOKUP($Q529,[1]sistem!$I$3:$L$10,4,FALSE)</f>
        <v>1</v>
      </c>
      <c r="U529" s="2" t="e">
        <f>VLOOKUP($AZ529,[1]sistem!$I$13:$L$14,2,FALSE)*#REF!</f>
        <v>#REF!</v>
      </c>
      <c r="V529" s="2" t="e">
        <f>VLOOKUP($AZ529,[1]sistem!$I$13:$L$14,3,FALSE)*#REF!</f>
        <v>#REF!</v>
      </c>
      <c r="W529" s="2" t="e">
        <f>VLOOKUP($AZ529,[1]sistem!$I$13:$L$14,4,FALSE)*#REF!</f>
        <v>#REF!</v>
      </c>
      <c r="X529" s="2" t="e">
        <f t="shared" si="160"/>
        <v>#REF!</v>
      </c>
      <c r="Y529" s="2" t="e">
        <f t="shared" si="161"/>
        <v>#REF!</v>
      </c>
      <c r="Z529" s="2" t="e">
        <f t="shared" si="162"/>
        <v>#REF!</v>
      </c>
      <c r="AA529" s="2" t="e">
        <f t="shared" si="163"/>
        <v>#REF!</v>
      </c>
      <c r="AB529" s="2">
        <f>VLOOKUP(AZ529,[1]sistem!$I$18:$J$19,2,FALSE)</f>
        <v>14</v>
      </c>
      <c r="AC529" s="2">
        <v>0.25</v>
      </c>
      <c r="AD529" s="2">
        <f>VLOOKUP($Q529,[1]sistem!$I$3:$M$10,5,FALSE)</f>
        <v>1</v>
      </c>
      <c r="AE529" s="2">
        <v>4</v>
      </c>
      <c r="AG529" s="2">
        <f>AE529*AK529</f>
        <v>56</v>
      </c>
      <c r="AH529" s="2">
        <f>VLOOKUP($Q529,[1]sistem!$I$3:$N$10,6,FALSE)</f>
        <v>2</v>
      </c>
      <c r="AI529" s="2">
        <v>2</v>
      </c>
      <c r="AJ529" s="2">
        <f t="shared" si="164"/>
        <v>4</v>
      </c>
      <c r="AK529" s="2">
        <f>VLOOKUP($AZ529,[1]sistem!$I$18:$K$19,3,FALSE)</f>
        <v>14</v>
      </c>
      <c r="AL529" s="2" t="e">
        <f>AK529*#REF!</f>
        <v>#REF!</v>
      </c>
      <c r="AM529" s="2" t="e">
        <f t="shared" si="165"/>
        <v>#REF!</v>
      </c>
      <c r="AN529" s="2">
        <f t="shared" si="174"/>
        <v>25</v>
      </c>
      <c r="AO529" s="2" t="e">
        <f t="shared" si="166"/>
        <v>#REF!</v>
      </c>
      <c r="AP529" s="2" t="e">
        <f>ROUND(AO529-#REF!,0)</f>
        <v>#REF!</v>
      </c>
      <c r="AQ529" s="2">
        <f>IF(AZ529="s",IF(Q529=0,0,
IF(Q529=1,#REF!*4*4,
IF(Q529=2,0,
IF(Q529=3,#REF!*4*2,
IF(Q529=4,0,
IF(Q529=5,0,
IF(Q529=6,0,
IF(Q529=7,0)))))))),
IF(AZ529="t",
IF(Q529=0,0,
IF(Q529=1,#REF!*4*4*0.8,
IF(Q529=2,0,
IF(Q529=3,#REF!*4*2*0.8,
IF(Q529=4,0,
IF(Q529=5,0,
IF(Q529=6,0,
IF(Q529=7,0))))))))))</f>
        <v>0</v>
      </c>
      <c r="AR529" s="2" t="e">
        <f>IF(AZ529="s",
IF(Q529=0,0,
IF(Q529=1,0,
IF(Q529=2,#REF!*4*2,
IF(Q529=3,#REF!*4,
IF(Q529=4,#REF!*4,
IF(Q529=5,0,
IF(Q529=6,0,
IF(Q529=7,#REF!*4)))))))),
IF(AZ529="t",
IF(Q529=0,0,
IF(Q529=1,0,
IF(Q529=2,#REF!*4*2*0.8,
IF(Q529=3,#REF!*4*0.8,
IF(Q529=4,#REF!*4*0.8,
IF(Q529=5,0,
IF(Q529=6,0,
IF(Q529=7,#REF!*4))))))))))</f>
        <v>#REF!</v>
      </c>
      <c r="AS529" s="2" t="e">
        <f>IF(AZ529="s",
IF(Q529=0,0,
IF(Q529=1,#REF!*2,
IF(Q529=2,#REF!*2,
IF(Q529=3,#REF!*2,
IF(Q529=4,#REF!*2,
IF(Q529=5,#REF!*2,
IF(Q529=6,#REF!*2,
IF(Q529=7,#REF!*2)))))))),
IF(AZ529="t",
IF(Q529=0,#REF!*2*0.8,
IF(Q529=1,#REF!*2*0.8,
IF(Q529=2,#REF!*2*0.8,
IF(Q529=3,#REF!*2*0.8,
IF(Q529=4,#REF!*2*0.8,
IF(Q529=5,#REF!*2*0.8,
IF(Q529=6,#REF!*1*0.8,
IF(Q529=7,#REF!*2))))))))))</f>
        <v>#REF!</v>
      </c>
      <c r="AT529" s="2" t="e">
        <f t="shared" si="167"/>
        <v>#REF!</v>
      </c>
      <c r="AU529" s="2" t="e">
        <f>IF(AZ529="s",
IF(Q529=0,0,
IF(Q529=1,(14-2)*(#REF!+#REF!)/4*4,
IF(Q529=2,(14-2)*(#REF!+#REF!)/4*2,
IF(Q529=3,(14-2)*(#REF!+#REF!)/4*3,
IF(Q529=4,(14-2)*(#REF!+#REF!)/4,
IF(Q529=5,(14-2)*#REF!/4,
IF(Q529=6,0,
IF(Q529=7,(14)*#REF!)))))))),
IF(AZ529="t",
IF(Q529=0,0,
IF(Q529=1,(11-2)*(#REF!+#REF!)/4*4,
IF(Q529=2,(11-2)*(#REF!+#REF!)/4*2,
IF(Q529=3,(11-2)*(#REF!+#REF!)/4*3,
IF(Q529=4,(11-2)*(#REF!+#REF!)/4,
IF(Q529=5,(11-2)*#REF!/4,
IF(Q529=6,0,
IF(Q529=7,(11)*#REF!))))))))))</f>
        <v>#REF!</v>
      </c>
      <c r="AV529" s="2" t="e">
        <f t="shared" si="168"/>
        <v>#REF!</v>
      </c>
      <c r="AW529" s="2">
        <f t="shared" si="169"/>
        <v>8</v>
      </c>
      <c r="AX529" s="2">
        <f t="shared" si="170"/>
        <v>4</v>
      </c>
      <c r="AY529" s="2" t="e">
        <f t="shared" si="171"/>
        <v>#REF!</v>
      </c>
      <c r="AZ529" s="2" t="s">
        <v>63</v>
      </c>
      <c r="BA529" s="2" t="e">
        <f>IF(BG529="A",0,IF(AZ529="s",14*#REF!,IF(AZ529="T",11*#REF!,"HATA")))</f>
        <v>#REF!</v>
      </c>
      <c r="BB529" s="2" t="e">
        <f t="shared" si="172"/>
        <v>#REF!</v>
      </c>
      <c r="BC529" s="2" t="e">
        <f t="shared" si="173"/>
        <v>#REF!</v>
      </c>
      <c r="BD529" s="2" t="e">
        <f>IF(BC529-#REF!=0,"DOĞRU","YANLIŞ")</f>
        <v>#REF!</v>
      </c>
      <c r="BE529" s="2" t="e">
        <f>#REF!-BC529</f>
        <v>#REF!</v>
      </c>
      <c r="BF529" s="2">
        <v>0</v>
      </c>
      <c r="BH529" s="2">
        <v>0</v>
      </c>
      <c r="BJ529" s="2">
        <v>4</v>
      </c>
      <c r="BL529" s="7" t="e">
        <f>#REF!*14</f>
        <v>#REF!</v>
      </c>
      <c r="BM529" s="9"/>
      <c r="BN529" s="8"/>
      <c r="BO529" s="13"/>
      <c r="BP529" s="13"/>
      <c r="BQ529" s="13"/>
      <c r="BR529" s="13"/>
      <c r="BS529" s="13"/>
      <c r="BT529" s="10"/>
      <c r="BU529" s="11"/>
      <c r="BV529" s="12"/>
      <c r="CC529" s="41"/>
      <c r="CD529" s="41"/>
      <c r="CE529" s="41"/>
      <c r="CF529" s="42"/>
      <c r="CG529" s="42"/>
      <c r="CH529" s="42"/>
      <c r="CI529" s="42"/>
      <c r="CJ529" s="42"/>
      <c r="CK529" s="42"/>
    </row>
    <row r="530" spans="1:89" hidden="1" x14ac:dyDescent="0.25">
      <c r="A530" s="2" t="s">
        <v>245</v>
      </c>
      <c r="B530" s="2" t="s">
        <v>246</v>
      </c>
      <c r="C530" s="2" t="s">
        <v>246</v>
      </c>
      <c r="D530" s="4" t="s">
        <v>60</v>
      </c>
      <c r="E530" s="4" t="s">
        <v>60</v>
      </c>
      <c r="F530" s="5" t="e">
        <f>IF(AZ530="S",
IF(#REF!+BH530=2012,
IF(#REF!=1,"12-13/1",
IF(#REF!=2,"12-13/2",
IF(#REF!=3,"13-14/1",
IF(#REF!=4,"13-14/2","Hata1")))),
IF(#REF!+BH530=2013,
IF(#REF!=1,"13-14/1",
IF(#REF!=2,"13-14/2",
IF(#REF!=3,"14-15/1",
IF(#REF!=4,"14-15/2","Hata2")))),
IF(#REF!+BH530=2014,
IF(#REF!=1,"14-15/1",
IF(#REF!=2,"14-15/2",
IF(#REF!=3,"15-16/1",
IF(#REF!=4,"15-16/2","Hata3")))),
IF(#REF!+BH530=2015,
IF(#REF!=1,"15-16/1",
IF(#REF!=2,"15-16/2",
IF(#REF!=3,"16-17/1",
IF(#REF!=4,"16-17/2","Hata4")))),
IF(#REF!+BH530=2016,
IF(#REF!=1,"16-17/1",
IF(#REF!=2,"16-17/2",
IF(#REF!=3,"17-18/1",
IF(#REF!=4,"17-18/2","Hata5")))),
IF(#REF!+BH530=2017,
IF(#REF!=1,"17-18/1",
IF(#REF!=2,"17-18/2",
IF(#REF!=3,"18-19/1",
IF(#REF!=4,"18-19/2","Hata6")))),
IF(#REF!+BH530=2018,
IF(#REF!=1,"18-19/1",
IF(#REF!=2,"18-19/2",
IF(#REF!=3,"19-20/1",
IF(#REF!=4,"19-20/2","Hata7")))),
IF(#REF!+BH530=2019,
IF(#REF!=1,"19-20/1",
IF(#REF!=2,"19-20/2",
IF(#REF!=3,"20-21/1",
IF(#REF!=4,"20-21/2","Hata8")))),
IF(#REF!+BH530=2020,
IF(#REF!=1,"20-21/1",
IF(#REF!=2,"20-21/2",
IF(#REF!=3,"21-22/1",
IF(#REF!=4,"21-22/2","Hata9")))),
IF(#REF!+BH530=2021,
IF(#REF!=1,"21-22/1",
IF(#REF!=2,"21-22/2",
IF(#REF!=3,"22-23/1",
IF(#REF!=4,"22-23/2","Hata10")))),
IF(#REF!+BH530=2022,
IF(#REF!=1,"22-23/1",
IF(#REF!=2,"22-23/2",
IF(#REF!=3,"23-24/1",
IF(#REF!=4,"23-24/2","Hata11")))),
IF(#REF!+BH530=2023,
IF(#REF!=1,"23-24/1",
IF(#REF!=2,"23-24/2",
IF(#REF!=3,"24-25/1",
IF(#REF!=4,"24-25/2","Hata12")))),
)))))))))))),
IF(AZ530="T",
IF(#REF!+BH530=2012,
IF(#REF!=1,"12-13/1",
IF(#REF!=2,"12-13/2",
IF(#REF!=3,"12-13/3",
IF(#REF!=4,"13-14/1",
IF(#REF!=5,"13-14/2",
IF(#REF!=6,"13-14/3","Hata1")))))),
IF(#REF!+BH530=2013,
IF(#REF!=1,"13-14/1",
IF(#REF!=2,"13-14/2",
IF(#REF!=3,"13-14/3",
IF(#REF!=4,"14-15/1",
IF(#REF!=5,"14-15/2",
IF(#REF!=6,"14-15/3","Hata2")))))),
IF(#REF!+BH530=2014,
IF(#REF!=1,"14-15/1",
IF(#REF!=2,"14-15/2",
IF(#REF!=3,"14-15/3",
IF(#REF!=4,"15-16/1",
IF(#REF!=5,"15-16/2",
IF(#REF!=6,"15-16/3","Hata3")))))),
IF(AND(#REF!+#REF!&gt;2014,#REF!+#REF!&lt;2015,BH530=1),
IF(#REF!=0.1,"14-15/0.1",
IF(#REF!=0.2,"14-15/0.2",
IF(#REF!=0.3,"14-15/0.3","Hata4"))),
IF(#REF!+BH530=2015,
IF(#REF!=1,"15-16/1",
IF(#REF!=2,"15-16/2",
IF(#REF!=3,"15-16/3",
IF(#REF!=4,"16-17/1",
IF(#REF!=5,"16-17/2",
IF(#REF!=6,"16-17/3","Hata5")))))),
IF(#REF!+BH530=2016,
IF(#REF!=1,"16-17/1",
IF(#REF!=2,"16-17/2",
IF(#REF!=3,"16-17/3",
IF(#REF!=4,"17-18/1",
IF(#REF!=5,"17-18/2",
IF(#REF!=6,"17-18/3","Hata6")))))),
IF(#REF!+BH530=2017,
IF(#REF!=1,"17-18/1",
IF(#REF!=2,"17-18/2",
IF(#REF!=3,"17-18/3",
IF(#REF!=4,"18-19/1",
IF(#REF!=5,"18-19/2",
IF(#REF!=6,"18-19/3","Hata7")))))),
IF(#REF!+BH530=2018,
IF(#REF!=1,"18-19/1",
IF(#REF!=2,"18-19/2",
IF(#REF!=3,"18-19/3",
IF(#REF!=4,"19-20/1",
IF(#REF!=5," 19-20/2",
IF(#REF!=6,"19-20/3","Hata8")))))),
IF(#REF!+BH530=2019,
IF(#REF!=1,"19-20/1",
IF(#REF!=2,"19-20/2",
IF(#REF!=3,"19-20/3",
IF(#REF!=4,"20-21/1",
IF(#REF!=5,"20-21/2",
IF(#REF!=6,"20-21/3","Hata9")))))),
IF(#REF!+BH530=2020,
IF(#REF!=1,"20-21/1",
IF(#REF!=2,"20-21/2",
IF(#REF!=3,"20-21/3",
IF(#REF!=4,"21-22/1",
IF(#REF!=5,"21-22/2",
IF(#REF!=6,"21-22/3","Hata10")))))),
IF(#REF!+BH530=2021,
IF(#REF!=1,"21-22/1",
IF(#REF!=2,"21-22/2",
IF(#REF!=3,"21-22/3",
IF(#REF!=4,"22-23/1",
IF(#REF!=5,"22-23/2",
IF(#REF!=6,"22-23/3","Hata11")))))),
IF(#REF!+BH530=2022,
IF(#REF!=1,"22-23/1",
IF(#REF!=2,"22-23/2",
IF(#REF!=3,"22-23/3",
IF(#REF!=4,"23-24/1",
IF(#REF!=5,"23-24/2",
IF(#REF!=6,"23-24/3","Hata12")))))),
IF(#REF!+BH530=2023,
IF(#REF!=1,"23-24/1",
IF(#REF!=2,"23-24/2",
IF(#REF!=3,"23-24/3",
IF(#REF!=4,"24-25/1",
IF(#REF!=5,"24-25/2",
IF(#REF!=6,"24-25/3","Hata13")))))),
))))))))))))))
)</f>
        <v>#REF!</v>
      </c>
      <c r="G530" s="4"/>
      <c r="H530" s="2" t="s">
        <v>167</v>
      </c>
      <c r="I530" s="2">
        <v>206187</v>
      </c>
      <c r="J530" s="2" t="s">
        <v>107</v>
      </c>
      <c r="L530" s="2">
        <v>4358</v>
      </c>
      <c r="Q530" s="5">
        <v>0</v>
      </c>
      <c r="R530" s="2">
        <f>VLOOKUP($Q530,[1]sistem!$I$3:$L$10,2,FALSE)</f>
        <v>0</v>
      </c>
      <c r="S530" s="2">
        <f>VLOOKUP($Q530,[1]sistem!$I$3:$L$10,3,FALSE)</f>
        <v>0</v>
      </c>
      <c r="T530" s="2">
        <f>VLOOKUP($Q530,[1]sistem!$I$3:$L$10,4,FALSE)</f>
        <v>0</v>
      </c>
      <c r="U530" s="2" t="e">
        <f>VLOOKUP($AZ530,[1]sistem!$I$13:$L$14,2,FALSE)*#REF!</f>
        <v>#REF!</v>
      </c>
      <c r="V530" s="2" t="e">
        <f>VLOOKUP($AZ530,[1]sistem!$I$13:$L$14,3,FALSE)*#REF!</f>
        <v>#REF!</v>
      </c>
      <c r="W530" s="2" t="e">
        <f>VLOOKUP($AZ530,[1]sistem!$I$13:$L$14,4,FALSE)*#REF!</f>
        <v>#REF!</v>
      </c>
      <c r="X530" s="2" t="e">
        <f t="shared" si="160"/>
        <v>#REF!</v>
      </c>
      <c r="Y530" s="2" t="e">
        <f t="shared" si="161"/>
        <v>#REF!</v>
      </c>
      <c r="Z530" s="2" t="e">
        <f t="shared" si="162"/>
        <v>#REF!</v>
      </c>
      <c r="AA530" s="2" t="e">
        <f t="shared" si="163"/>
        <v>#REF!</v>
      </c>
      <c r="AB530" s="2">
        <f>VLOOKUP(AZ530,[1]sistem!$I$18:$J$19,2,FALSE)</f>
        <v>11</v>
      </c>
      <c r="AC530" s="2">
        <v>0.25</v>
      </c>
      <c r="AD530" s="2">
        <f>VLOOKUP($Q530,[1]sistem!$I$3:$M$10,5,FALSE)</f>
        <v>0</v>
      </c>
      <c r="AG530" s="2" t="e">
        <f>(#REF!+#REF!)*AB530</f>
        <v>#REF!</v>
      </c>
      <c r="AH530" s="2">
        <f>VLOOKUP($Q530,[1]sistem!$I$3:$N$10,6,FALSE)</f>
        <v>0</v>
      </c>
      <c r="AI530" s="2">
        <v>2</v>
      </c>
      <c r="AJ530" s="2">
        <f t="shared" si="164"/>
        <v>0</v>
      </c>
      <c r="AK530" s="2">
        <f>VLOOKUP($AZ530,[1]sistem!$I$18:$K$19,3,FALSE)</f>
        <v>11</v>
      </c>
      <c r="AL530" s="2" t="e">
        <f>AK530*#REF!</f>
        <v>#REF!</v>
      </c>
      <c r="AM530" s="2" t="e">
        <f t="shared" si="165"/>
        <v>#REF!</v>
      </c>
      <c r="AN530" s="2">
        <f t="shared" si="174"/>
        <v>25</v>
      </c>
      <c r="AO530" s="2" t="e">
        <f t="shared" si="166"/>
        <v>#REF!</v>
      </c>
      <c r="AP530" s="2" t="e">
        <f>ROUND(AO530-#REF!,0)</f>
        <v>#REF!</v>
      </c>
      <c r="AQ530" s="2">
        <f>IF(AZ530="s",IF(Q530=0,0,
IF(Q530=1,#REF!*4*4,
IF(Q530=2,0,
IF(Q530=3,#REF!*4*2,
IF(Q530=4,0,
IF(Q530=5,0,
IF(Q530=6,0,
IF(Q530=7,0)))))))),
IF(AZ530="t",
IF(Q530=0,0,
IF(Q530=1,#REF!*4*4*0.8,
IF(Q530=2,0,
IF(Q530=3,#REF!*4*2*0.8,
IF(Q530=4,0,
IF(Q530=5,0,
IF(Q530=6,0,
IF(Q530=7,0))))))))))</f>
        <v>0</v>
      </c>
      <c r="AR530" s="2">
        <f>IF(AZ530="s",
IF(Q530=0,0,
IF(Q530=1,0,
IF(Q530=2,#REF!*4*2,
IF(Q530=3,#REF!*4,
IF(Q530=4,#REF!*4,
IF(Q530=5,0,
IF(Q530=6,0,
IF(Q530=7,#REF!*4)))))))),
IF(AZ530="t",
IF(Q530=0,0,
IF(Q530=1,0,
IF(Q530=2,#REF!*4*2*0.8,
IF(Q530=3,#REF!*4*0.8,
IF(Q530=4,#REF!*4*0.8,
IF(Q530=5,0,
IF(Q530=6,0,
IF(Q530=7,#REF!*4))))))))))</f>
        <v>0</v>
      </c>
      <c r="AS530" s="2" t="e">
        <f>IF(AZ530="s",
IF(Q530=0,0,
IF(Q530=1,#REF!*2,
IF(Q530=2,#REF!*2,
IF(Q530=3,#REF!*2,
IF(Q530=4,#REF!*2,
IF(Q530=5,#REF!*2,
IF(Q530=6,#REF!*2,
IF(Q530=7,#REF!*2)))))))),
IF(AZ530="t",
IF(Q530=0,#REF!*2*0.8,
IF(Q530=1,#REF!*2*0.8,
IF(Q530=2,#REF!*2*0.8,
IF(Q530=3,#REF!*2*0.8,
IF(Q530=4,#REF!*2*0.8,
IF(Q530=5,#REF!*2*0.8,
IF(Q530=6,#REF!*1*0.8,
IF(Q530=7,#REF!*2))))))))))</f>
        <v>#REF!</v>
      </c>
      <c r="AT530" s="2" t="e">
        <f t="shared" si="167"/>
        <v>#REF!</v>
      </c>
      <c r="AU530" s="2">
        <f>IF(AZ530="s",
IF(Q530=0,0,
IF(Q530=1,(14-2)*(#REF!+#REF!)/4*4,
IF(Q530=2,(14-2)*(#REF!+#REF!)/4*2,
IF(Q530=3,(14-2)*(#REF!+#REF!)/4*3,
IF(Q530=4,(14-2)*(#REF!+#REF!)/4,
IF(Q530=5,(14-2)*#REF!/4,
IF(Q530=6,0,
IF(Q530=7,(14)*#REF!)))))))),
IF(AZ530="t",
IF(Q530=0,0,
IF(Q530=1,(11-2)*(#REF!+#REF!)/4*4,
IF(Q530=2,(11-2)*(#REF!+#REF!)/4*2,
IF(Q530=3,(11-2)*(#REF!+#REF!)/4*3,
IF(Q530=4,(11-2)*(#REF!+#REF!)/4,
IF(Q530=5,(11-2)*#REF!/4,
IF(Q530=6,0,
IF(Q530=7,(11)*#REF!))))))))))</f>
        <v>0</v>
      </c>
      <c r="AV530" s="2" t="e">
        <f t="shared" si="168"/>
        <v>#REF!</v>
      </c>
      <c r="AW530" s="2">
        <f t="shared" si="169"/>
        <v>0</v>
      </c>
      <c r="AX530" s="2">
        <f t="shared" si="170"/>
        <v>0</v>
      </c>
      <c r="AY530" s="2" t="e">
        <f t="shared" si="171"/>
        <v>#REF!</v>
      </c>
      <c r="AZ530" s="2" t="s">
        <v>81</v>
      </c>
      <c r="BA530" s="2" t="e">
        <f>IF(BG530="A",0,IF(AZ530="s",14*#REF!,IF(AZ530="T",11*#REF!,"HATA")))</f>
        <v>#REF!</v>
      </c>
      <c r="BB530" s="2" t="e">
        <f t="shared" si="172"/>
        <v>#REF!</v>
      </c>
      <c r="BC530" s="2" t="e">
        <f t="shared" si="173"/>
        <v>#REF!</v>
      </c>
      <c r="BD530" s="2" t="e">
        <f>IF(BC530-#REF!=0,"DOĞRU","YANLIŞ")</f>
        <v>#REF!</v>
      </c>
      <c r="BE530" s="2" t="e">
        <f>#REF!-BC530</f>
        <v>#REF!</v>
      </c>
      <c r="BF530" s="2">
        <v>0</v>
      </c>
      <c r="BH530" s="2">
        <v>0</v>
      </c>
      <c r="BJ530" s="2">
        <v>0</v>
      </c>
      <c r="BL530" s="7" t="e">
        <f>#REF!*14</f>
        <v>#REF!</v>
      </c>
      <c r="BM530" s="9"/>
      <c r="BN530" s="8"/>
      <c r="BO530" s="13"/>
      <c r="BP530" s="13"/>
      <c r="BQ530" s="13"/>
      <c r="BR530" s="13"/>
      <c r="BS530" s="13"/>
      <c r="BT530" s="10"/>
      <c r="BU530" s="11"/>
      <c r="BV530" s="12"/>
      <c r="CC530" s="41"/>
      <c r="CD530" s="41"/>
      <c r="CE530" s="41"/>
      <c r="CF530" s="42"/>
      <c r="CG530" s="42"/>
      <c r="CH530" s="42"/>
      <c r="CI530" s="42"/>
      <c r="CJ530" s="42"/>
      <c r="CK530" s="42"/>
    </row>
    <row r="531" spans="1:89" hidden="1" x14ac:dyDescent="0.25">
      <c r="A531" s="54" t="s">
        <v>256</v>
      </c>
      <c r="B531" s="54" t="s">
        <v>257</v>
      </c>
      <c r="C531" s="2" t="s">
        <v>257</v>
      </c>
      <c r="D531" s="4" t="s">
        <v>60</v>
      </c>
      <c r="E531" s="4" t="s">
        <v>60</v>
      </c>
      <c r="F531" s="5" t="e">
        <f>IF(AZ531="S",
IF(#REF!+BH531=2012,
IF(#REF!=1,"12-13/1",
IF(#REF!=2,"12-13/2",
IF(#REF!=3,"13-14/1",
IF(#REF!=4,"13-14/2","Hata1")))),
IF(#REF!+BH531=2013,
IF(#REF!=1,"13-14/1",
IF(#REF!=2,"13-14/2",
IF(#REF!=3,"14-15/1",
IF(#REF!=4,"14-15/2","Hata2")))),
IF(#REF!+BH531=2014,
IF(#REF!=1,"14-15/1",
IF(#REF!=2,"14-15/2",
IF(#REF!=3,"15-16/1",
IF(#REF!=4,"15-16/2","Hata3")))),
IF(#REF!+BH531=2015,
IF(#REF!=1,"15-16/1",
IF(#REF!=2,"15-16/2",
IF(#REF!=3,"16-17/1",
IF(#REF!=4,"16-17/2","Hata4")))),
IF(#REF!+BH531=2016,
IF(#REF!=1,"16-17/1",
IF(#REF!=2,"16-17/2",
IF(#REF!=3,"17-18/1",
IF(#REF!=4,"17-18/2","Hata5")))),
IF(#REF!+BH531=2017,
IF(#REF!=1,"17-18/1",
IF(#REF!=2,"17-18/2",
IF(#REF!=3,"18-19/1",
IF(#REF!=4,"18-19/2","Hata6")))),
IF(#REF!+BH531=2018,
IF(#REF!=1,"18-19/1",
IF(#REF!=2,"18-19/2",
IF(#REF!=3,"19-20/1",
IF(#REF!=4,"19-20/2","Hata7")))),
IF(#REF!+BH531=2019,
IF(#REF!=1,"19-20/1",
IF(#REF!=2,"19-20/2",
IF(#REF!=3,"20-21/1",
IF(#REF!=4,"20-21/2","Hata8")))),
IF(#REF!+BH531=2020,
IF(#REF!=1,"20-21/1",
IF(#REF!=2,"20-21/2",
IF(#REF!=3,"21-22/1",
IF(#REF!=4,"21-22/2","Hata9")))),
IF(#REF!+BH531=2021,
IF(#REF!=1,"21-22/1",
IF(#REF!=2,"21-22/2",
IF(#REF!=3,"22-23/1",
IF(#REF!=4,"22-23/2","Hata10")))),
IF(#REF!+BH531=2022,
IF(#REF!=1,"22-23/1",
IF(#REF!=2,"22-23/2",
IF(#REF!=3,"23-24/1",
IF(#REF!=4,"23-24/2","Hata11")))),
IF(#REF!+BH531=2023,
IF(#REF!=1,"23-24/1",
IF(#REF!=2,"23-24/2",
IF(#REF!=3,"24-25/1",
IF(#REF!=4,"24-25/2","Hata12")))),
)))))))))))),
IF(AZ531="T",
IF(#REF!+BH531=2012,
IF(#REF!=1,"12-13/1",
IF(#REF!=2,"12-13/2",
IF(#REF!=3,"12-13/3",
IF(#REF!=4,"13-14/1",
IF(#REF!=5,"13-14/2",
IF(#REF!=6,"13-14/3","Hata1")))))),
IF(#REF!+BH531=2013,
IF(#REF!=1,"13-14/1",
IF(#REF!=2,"13-14/2",
IF(#REF!=3,"13-14/3",
IF(#REF!=4,"14-15/1",
IF(#REF!=5,"14-15/2",
IF(#REF!=6,"14-15/3","Hata2")))))),
IF(#REF!+BH531=2014,
IF(#REF!=1,"14-15/1",
IF(#REF!=2,"14-15/2",
IF(#REF!=3,"14-15/3",
IF(#REF!=4,"15-16/1",
IF(#REF!=5,"15-16/2",
IF(#REF!=6,"15-16/3","Hata3")))))),
IF(AND(#REF!+#REF!&gt;2014,#REF!+#REF!&lt;2015,BH531=1),
IF(#REF!=0.1,"14-15/0.1",
IF(#REF!=0.2,"14-15/0.2",
IF(#REF!=0.3,"14-15/0.3","Hata4"))),
IF(#REF!+BH531=2015,
IF(#REF!=1,"15-16/1",
IF(#REF!=2,"15-16/2",
IF(#REF!=3,"15-16/3",
IF(#REF!=4,"16-17/1",
IF(#REF!=5,"16-17/2",
IF(#REF!=6,"16-17/3","Hata5")))))),
IF(#REF!+BH531=2016,
IF(#REF!=1,"16-17/1",
IF(#REF!=2,"16-17/2",
IF(#REF!=3,"16-17/3",
IF(#REF!=4,"17-18/1",
IF(#REF!=5,"17-18/2",
IF(#REF!=6,"17-18/3","Hata6")))))),
IF(#REF!+BH531=2017,
IF(#REF!=1,"17-18/1",
IF(#REF!=2,"17-18/2",
IF(#REF!=3,"17-18/3",
IF(#REF!=4,"18-19/1",
IF(#REF!=5,"18-19/2",
IF(#REF!=6,"18-19/3","Hata7")))))),
IF(#REF!+BH531=2018,
IF(#REF!=1,"18-19/1",
IF(#REF!=2,"18-19/2",
IF(#REF!=3,"18-19/3",
IF(#REF!=4,"19-20/1",
IF(#REF!=5," 19-20/2",
IF(#REF!=6,"19-20/3","Hata8")))))),
IF(#REF!+BH531=2019,
IF(#REF!=1,"19-20/1",
IF(#REF!=2,"19-20/2",
IF(#REF!=3,"19-20/3",
IF(#REF!=4,"20-21/1",
IF(#REF!=5,"20-21/2",
IF(#REF!=6,"20-21/3","Hata9")))))),
IF(#REF!+BH531=2020,
IF(#REF!=1,"20-21/1",
IF(#REF!=2,"20-21/2",
IF(#REF!=3,"20-21/3",
IF(#REF!=4,"21-22/1",
IF(#REF!=5,"21-22/2",
IF(#REF!=6,"21-22/3","Hata10")))))),
IF(#REF!+BH531=2021,
IF(#REF!=1,"21-22/1",
IF(#REF!=2,"21-22/2",
IF(#REF!=3,"21-22/3",
IF(#REF!=4,"22-23/1",
IF(#REF!=5,"22-23/2",
IF(#REF!=6,"22-23/3","Hata11")))))),
IF(#REF!+BH531=2022,
IF(#REF!=1,"22-23/1",
IF(#REF!=2,"22-23/2",
IF(#REF!=3,"22-23/3",
IF(#REF!=4,"23-24/1",
IF(#REF!=5,"23-24/2",
IF(#REF!=6,"23-24/3","Hata12")))))),
IF(#REF!+BH531=2023,
IF(#REF!=1,"23-24/1",
IF(#REF!=2,"23-24/2",
IF(#REF!=3,"23-24/3",
IF(#REF!=4,"24-25/1",
IF(#REF!=5,"24-25/2",
IF(#REF!=6,"24-25/3","Hata13")))))),
))))))))))))))
)</f>
        <v>#REF!</v>
      </c>
      <c r="G531" s="4"/>
      <c r="H531" s="54" t="s">
        <v>167</v>
      </c>
      <c r="I531" s="2">
        <v>206179</v>
      </c>
      <c r="J531" s="2" t="s">
        <v>107</v>
      </c>
      <c r="O531" s="2" t="s">
        <v>469</v>
      </c>
      <c r="P531" s="2" t="s">
        <v>469</v>
      </c>
      <c r="Q531" s="55">
        <v>0</v>
      </c>
      <c r="R531" s="2">
        <f>VLOOKUP($Q531,[1]sistem!$I$3:$L$10,2,FALSE)</f>
        <v>0</v>
      </c>
      <c r="S531" s="2">
        <f>VLOOKUP($Q531,[1]sistem!$I$3:$L$10,3,FALSE)</f>
        <v>0</v>
      </c>
      <c r="T531" s="2">
        <f>VLOOKUP($Q531,[1]sistem!$I$3:$L$10,4,FALSE)</f>
        <v>0</v>
      </c>
      <c r="U531" s="2" t="e">
        <f>VLOOKUP($AZ531,[1]sistem!$I$13:$L$14,2,FALSE)*#REF!</f>
        <v>#REF!</v>
      </c>
      <c r="V531" s="2" t="e">
        <f>VLOOKUP($AZ531,[1]sistem!$I$13:$L$14,3,FALSE)*#REF!</f>
        <v>#REF!</v>
      </c>
      <c r="W531" s="2" t="e">
        <f>VLOOKUP($AZ531,[1]sistem!$I$13:$L$14,4,FALSE)*#REF!</f>
        <v>#REF!</v>
      </c>
      <c r="X531" s="2" t="e">
        <f t="shared" si="160"/>
        <v>#REF!</v>
      </c>
      <c r="Y531" s="2" t="e">
        <f t="shared" si="161"/>
        <v>#REF!</v>
      </c>
      <c r="Z531" s="2" t="e">
        <f t="shared" si="162"/>
        <v>#REF!</v>
      </c>
      <c r="AA531" s="2" t="e">
        <f t="shared" si="163"/>
        <v>#REF!</v>
      </c>
      <c r="AB531" s="2">
        <f>VLOOKUP(AZ531,[1]sistem!$I$18:$J$19,2,FALSE)</f>
        <v>14</v>
      </c>
      <c r="AC531" s="2">
        <v>0.25</v>
      </c>
      <c r="AD531" s="2">
        <f>VLOOKUP($Q531,[1]sistem!$I$3:$M$10,5,FALSE)</f>
        <v>0</v>
      </c>
      <c r="AG531" s="2" t="e">
        <f>(#REF!+#REF!)*AB531</f>
        <v>#REF!</v>
      </c>
      <c r="AH531" s="2">
        <f>VLOOKUP($Q531,[1]sistem!$I$3:$N$10,6,FALSE)</f>
        <v>0</v>
      </c>
      <c r="AI531" s="2">
        <v>2</v>
      </c>
      <c r="AJ531" s="2">
        <f t="shared" si="164"/>
        <v>0</v>
      </c>
      <c r="AK531" s="2">
        <f>VLOOKUP($AZ531,[1]sistem!$I$18:$K$19,3,FALSE)</f>
        <v>14</v>
      </c>
      <c r="AL531" s="2" t="e">
        <f>AK531*#REF!</f>
        <v>#REF!</v>
      </c>
      <c r="AM531" s="2" t="e">
        <f t="shared" si="165"/>
        <v>#REF!</v>
      </c>
      <c r="AN531" s="2">
        <f t="shared" si="174"/>
        <v>25</v>
      </c>
      <c r="AO531" s="2" t="e">
        <f t="shared" si="166"/>
        <v>#REF!</v>
      </c>
      <c r="AP531" s="2" t="e">
        <f>ROUND(AO531-#REF!,0)</f>
        <v>#REF!</v>
      </c>
      <c r="AQ531" s="2">
        <f>IF(AZ531="s",IF(Q531=0,0,
IF(Q531=1,#REF!*4*4,
IF(Q531=2,0,
IF(Q531=3,#REF!*4*2,
IF(Q531=4,0,
IF(Q531=5,0,
IF(Q531=6,0,
IF(Q531=7,0)))))))),
IF(AZ531="t",
IF(Q531=0,0,
IF(Q531=1,#REF!*4*4*0.8,
IF(Q531=2,0,
IF(Q531=3,#REF!*4*2*0.8,
IF(Q531=4,0,
IF(Q531=5,0,
IF(Q531=6,0,
IF(Q531=7,0))))))))))</f>
        <v>0</v>
      </c>
      <c r="AR531" s="2">
        <f>IF(AZ531="s",
IF(Q531=0,0,
IF(Q531=1,0,
IF(Q531=2,#REF!*4*2,
IF(Q531=3,#REF!*4,
IF(Q531=4,#REF!*4,
IF(Q531=5,0,
IF(Q531=6,0,
IF(Q531=7,#REF!*4)))))))),
IF(AZ531="t",
IF(Q531=0,0,
IF(Q531=1,0,
IF(Q531=2,#REF!*4*2*0.8,
IF(Q531=3,#REF!*4*0.8,
IF(Q531=4,#REF!*4*0.8,
IF(Q531=5,0,
IF(Q531=6,0,
IF(Q531=7,#REF!*4))))))))))</f>
        <v>0</v>
      </c>
      <c r="AS531" s="2">
        <f>IF(AZ531="s",
IF(Q531=0,0,
IF(Q531=1,#REF!*2,
IF(Q531=2,#REF!*2,
IF(Q531=3,#REF!*2,
IF(Q531=4,#REF!*2,
IF(Q531=5,#REF!*2,
IF(Q531=6,#REF!*2,
IF(Q531=7,#REF!*2)))))))),
IF(AZ531="t",
IF(Q531=0,#REF!*2*0.8,
IF(Q531=1,#REF!*2*0.8,
IF(Q531=2,#REF!*2*0.8,
IF(Q531=3,#REF!*2*0.8,
IF(Q531=4,#REF!*2*0.8,
IF(Q531=5,#REF!*2*0.8,
IF(Q531=6,#REF!*1*0.8,
IF(Q531=7,#REF!*2))))))))))</f>
        <v>0</v>
      </c>
      <c r="AT531" s="2" t="e">
        <f t="shared" si="167"/>
        <v>#REF!</v>
      </c>
      <c r="AU531" s="2">
        <f>IF(AZ531="s",
IF(Q531=0,0,
IF(Q531=1,(14-2)*(#REF!+#REF!)/4*4,
IF(Q531=2,(14-2)*(#REF!+#REF!)/4*2,
IF(Q531=3,(14-2)*(#REF!+#REF!)/4*3,
IF(Q531=4,(14-2)*(#REF!+#REF!)/4,
IF(Q531=5,(14-2)*#REF!/4,
IF(Q531=6,0,
IF(Q531=7,(14)*#REF!)))))))),
IF(AZ531="t",
IF(Q531=0,0,
IF(Q531=1,(11-2)*(#REF!+#REF!)/4*4,
IF(Q531=2,(11-2)*(#REF!+#REF!)/4*2,
IF(Q531=3,(11-2)*(#REF!+#REF!)/4*3,
IF(Q531=4,(11-2)*(#REF!+#REF!)/4,
IF(Q531=5,(11-2)*#REF!/4,
IF(Q531=6,0,
IF(Q531=7,(11)*#REF!))))))))))</f>
        <v>0</v>
      </c>
      <c r="AV531" s="2" t="e">
        <f t="shared" si="168"/>
        <v>#REF!</v>
      </c>
      <c r="AW531" s="2">
        <f t="shared" si="169"/>
        <v>0</v>
      </c>
      <c r="AX531" s="2">
        <f t="shared" si="170"/>
        <v>0</v>
      </c>
      <c r="AY531" s="2">
        <f t="shared" si="171"/>
        <v>0</v>
      </c>
      <c r="AZ531" s="2" t="s">
        <v>63</v>
      </c>
      <c r="BA531" s="2" t="e">
        <f>IF(BG531="A",0,IF(AZ531="s",14*#REF!,IF(AZ531="T",11*#REF!,"HATA")))</f>
        <v>#REF!</v>
      </c>
      <c r="BB531" s="2" t="e">
        <f t="shared" si="172"/>
        <v>#REF!</v>
      </c>
      <c r="BC531" s="2" t="e">
        <f t="shared" si="173"/>
        <v>#REF!</v>
      </c>
      <c r="BD531" s="2" t="e">
        <f>IF(BC531-#REF!=0,"DOĞRU","YANLIŞ")</f>
        <v>#REF!</v>
      </c>
      <c r="BE531" s="2" t="e">
        <f>#REF!-BC531</f>
        <v>#REF!</v>
      </c>
      <c r="BF531" s="2">
        <v>0</v>
      </c>
      <c r="BH531" s="2">
        <v>0</v>
      </c>
      <c r="BJ531" s="2">
        <v>0</v>
      </c>
      <c r="BL531" s="7" t="e">
        <f>#REF!*14</f>
        <v>#REF!</v>
      </c>
      <c r="BM531" s="9"/>
      <c r="BN531" s="8"/>
      <c r="BO531" s="13"/>
      <c r="BP531" s="13"/>
      <c r="BQ531" s="13"/>
      <c r="BR531" s="13"/>
      <c r="BS531" s="13"/>
      <c r="BT531" s="10"/>
      <c r="BU531" s="11"/>
      <c r="BV531" s="12"/>
      <c r="CC531" s="51"/>
      <c r="CD531" s="51"/>
      <c r="CE531" s="51"/>
      <c r="CF531" s="52"/>
      <c r="CG531" s="52"/>
      <c r="CH531" s="52"/>
      <c r="CI531" s="52"/>
      <c r="CJ531" s="42"/>
      <c r="CK531" s="42"/>
    </row>
    <row r="532" spans="1:89" hidden="1" x14ac:dyDescent="0.25">
      <c r="A532" s="54" t="s">
        <v>440</v>
      </c>
      <c r="B532" s="54" t="s">
        <v>438</v>
      </c>
      <c r="C532" s="2" t="s">
        <v>438</v>
      </c>
      <c r="D532" s="4" t="s">
        <v>171</v>
      </c>
      <c r="E532" s="4">
        <v>3</v>
      </c>
      <c r="F532" s="5" t="e">
        <f>IF(AZ532="S",
IF(#REF!+BH532=2012,
IF(#REF!=1,"12-13/1",
IF(#REF!=2,"12-13/2",
IF(#REF!=3,"13-14/1",
IF(#REF!=4,"13-14/2","Hata1")))),
IF(#REF!+BH532=2013,
IF(#REF!=1,"13-14/1",
IF(#REF!=2,"13-14/2",
IF(#REF!=3,"14-15/1",
IF(#REF!=4,"14-15/2","Hata2")))),
IF(#REF!+BH532=2014,
IF(#REF!=1,"14-15/1",
IF(#REF!=2,"14-15/2",
IF(#REF!=3,"15-16/1",
IF(#REF!=4,"15-16/2","Hata3")))),
IF(#REF!+BH532=2015,
IF(#REF!=1,"15-16/1",
IF(#REF!=2,"15-16/2",
IF(#REF!=3,"16-17/1",
IF(#REF!=4,"16-17/2","Hata4")))),
IF(#REF!+BH532=2016,
IF(#REF!=1,"16-17/1",
IF(#REF!=2,"16-17/2",
IF(#REF!=3,"17-18/1",
IF(#REF!=4,"17-18/2","Hata5")))),
IF(#REF!+BH532=2017,
IF(#REF!=1,"17-18/1",
IF(#REF!=2,"17-18/2",
IF(#REF!=3,"18-19/1",
IF(#REF!=4,"18-19/2","Hata6")))),
IF(#REF!+BH532=2018,
IF(#REF!=1,"18-19/1",
IF(#REF!=2,"18-19/2",
IF(#REF!=3,"19-20/1",
IF(#REF!=4,"19-20/2","Hata7")))),
IF(#REF!+BH532=2019,
IF(#REF!=1,"19-20/1",
IF(#REF!=2,"19-20/2",
IF(#REF!=3,"20-21/1",
IF(#REF!=4,"20-21/2","Hata8")))),
IF(#REF!+BH532=2020,
IF(#REF!=1,"20-21/1",
IF(#REF!=2,"20-21/2",
IF(#REF!=3,"21-22/1",
IF(#REF!=4,"21-22/2","Hata9")))),
IF(#REF!+BH532=2021,
IF(#REF!=1,"21-22/1",
IF(#REF!=2,"21-22/2",
IF(#REF!=3,"22-23/1",
IF(#REF!=4,"22-23/2","Hata10")))),
IF(#REF!+BH532=2022,
IF(#REF!=1,"22-23/1",
IF(#REF!=2,"22-23/2",
IF(#REF!=3,"23-24/1",
IF(#REF!=4,"23-24/2","Hata11")))),
IF(#REF!+BH532=2023,
IF(#REF!=1,"23-24/1",
IF(#REF!=2,"23-24/2",
IF(#REF!=3,"24-25/1",
IF(#REF!=4,"24-25/2","Hata12")))),
)))))))))))),
IF(AZ532="T",
IF(#REF!+BH532=2012,
IF(#REF!=1,"12-13/1",
IF(#REF!=2,"12-13/2",
IF(#REF!=3,"12-13/3",
IF(#REF!=4,"13-14/1",
IF(#REF!=5,"13-14/2",
IF(#REF!=6,"13-14/3","Hata1")))))),
IF(#REF!+BH532=2013,
IF(#REF!=1,"13-14/1",
IF(#REF!=2,"13-14/2",
IF(#REF!=3,"13-14/3",
IF(#REF!=4,"14-15/1",
IF(#REF!=5,"14-15/2",
IF(#REF!=6,"14-15/3","Hata2")))))),
IF(#REF!+BH532=2014,
IF(#REF!=1,"14-15/1",
IF(#REF!=2,"14-15/2",
IF(#REF!=3,"14-15/3",
IF(#REF!=4,"15-16/1",
IF(#REF!=5,"15-16/2",
IF(#REF!=6,"15-16/3","Hata3")))))),
IF(AND(#REF!+#REF!&gt;2014,#REF!+#REF!&lt;2015,BH532=1),
IF(#REF!=0.1,"14-15/0.1",
IF(#REF!=0.2,"14-15/0.2",
IF(#REF!=0.3,"14-15/0.3","Hata4"))),
IF(#REF!+BH532=2015,
IF(#REF!=1,"15-16/1",
IF(#REF!=2,"15-16/2",
IF(#REF!=3,"15-16/3",
IF(#REF!=4,"16-17/1",
IF(#REF!=5,"16-17/2",
IF(#REF!=6,"16-17/3","Hata5")))))),
IF(#REF!+BH532=2016,
IF(#REF!=1,"16-17/1",
IF(#REF!=2,"16-17/2",
IF(#REF!=3,"16-17/3",
IF(#REF!=4,"17-18/1",
IF(#REF!=5,"17-18/2",
IF(#REF!=6,"17-18/3","Hata6")))))),
IF(#REF!+BH532=2017,
IF(#REF!=1,"17-18/1",
IF(#REF!=2,"17-18/2",
IF(#REF!=3,"17-18/3",
IF(#REF!=4,"18-19/1",
IF(#REF!=5,"18-19/2",
IF(#REF!=6,"18-19/3","Hata7")))))),
IF(#REF!+BH532=2018,
IF(#REF!=1,"18-19/1",
IF(#REF!=2,"18-19/2",
IF(#REF!=3,"18-19/3",
IF(#REF!=4,"19-20/1",
IF(#REF!=5," 19-20/2",
IF(#REF!=6,"19-20/3","Hata8")))))),
IF(#REF!+BH532=2019,
IF(#REF!=1,"19-20/1",
IF(#REF!=2,"19-20/2",
IF(#REF!=3,"19-20/3",
IF(#REF!=4,"20-21/1",
IF(#REF!=5,"20-21/2",
IF(#REF!=6,"20-21/3","Hata9")))))),
IF(#REF!+BH532=2020,
IF(#REF!=1,"20-21/1",
IF(#REF!=2,"20-21/2",
IF(#REF!=3,"20-21/3",
IF(#REF!=4,"21-22/1",
IF(#REF!=5,"21-22/2",
IF(#REF!=6,"21-22/3","Hata10")))))),
IF(#REF!+BH532=2021,
IF(#REF!=1,"21-22/1",
IF(#REF!=2,"21-22/2",
IF(#REF!=3,"21-22/3",
IF(#REF!=4,"22-23/1",
IF(#REF!=5,"22-23/2",
IF(#REF!=6,"22-23/3","Hata11")))))),
IF(#REF!+BH532=2022,
IF(#REF!=1,"22-23/1",
IF(#REF!=2,"22-23/2",
IF(#REF!=3,"22-23/3",
IF(#REF!=4,"23-24/1",
IF(#REF!=5,"23-24/2",
IF(#REF!=6,"23-24/3","Hata12")))))),
IF(#REF!+BH532=2023,
IF(#REF!=1,"23-24/1",
IF(#REF!=2,"23-24/2",
IF(#REF!=3,"23-24/3",
IF(#REF!=4,"24-25/1",
IF(#REF!=5,"24-25/2",
IF(#REF!=6,"24-25/3","Hata13")))))),
))))))))))))))
)</f>
        <v>#REF!</v>
      </c>
      <c r="G532" s="4"/>
      <c r="H532" s="54" t="s">
        <v>167</v>
      </c>
      <c r="I532" s="2">
        <v>206186</v>
      </c>
      <c r="J532" s="2" t="s">
        <v>107</v>
      </c>
      <c r="O532" s="2" t="s">
        <v>332</v>
      </c>
      <c r="P532" s="2" t="s">
        <v>332</v>
      </c>
      <c r="Q532" s="55">
        <v>7</v>
      </c>
      <c r="R532" s="2">
        <f>VLOOKUP($Q532,[1]sistem!$I$3:$L$10,2,FALSE)</f>
        <v>0</v>
      </c>
      <c r="S532" s="2">
        <f>VLOOKUP($Q532,[1]sistem!$I$3:$L$10,3,FALSE)</f>
        <v>1</v>
      </c>
      <c r="T532" s="2">
        <f>VLOOKUP($Q532,[1]sistem!$I$3:$L$10,4,FALSE)</f>
        <v>1</v>
      </c>
      <c r="U532" s="2" t="e">
        <f>VLOOKUP($AZ532,[1]sistem!$I$13:$L$14,2,FALSE)*#REF!</f>
        <v>#REF!</v>
      </c>
      <c r="V532" s="2" t="e">
        <f>VLOOKUP($AZ532,[1]sistem!$I$13:$L$14,3,FALSE)*#REF!</f>
        <v>#REF!</v>
      </c>
      <c r="W532" s="2" t="e">
        <f>VLOOKUP($AZ532,[1]sistem!$I$13:$L$14,4,FALSE)*#REF!</f>
        <v>#REF!</v>
      </c>
      <c r="X532" s="2" t="e">
        <f t="shared" si="160"/>
        <v>#REF!</v>
      </c>
      <c r="Y532" s="2" t="e">
        <f t="shared" si="161"/>
        <v>#REF!</v>
      </c>
      <c r="Z532" s="2" t="e">
        <f t="shared" si="162"/>
        <v>#REF!</v>
      </c>
      <c r="AA532" s="2" t="e">
        <f t="shared" si="163"/>
        <v>#REF!</v>
      </c>
      <c r="AB532" s="2">
        <f>VLOOKUP(AZ532,[1]sistem!$I$18:$J$19,2,FALSE)</f>
        <v>14</v>
      </c>
      <c r="AC532" s="2">
        <v>0.25</v>
      </c>
      <c r="AD532" s="2">
        <f>VLOOKUP($Q532,[1]sistem!$I$3:$M$10,5,FALSE)</f>
        <v>1</v>
      </c>
      <c r="AE532" s="2">
        <v>4</v>
      </c>
      <c r="AG532" s="2">
        <f>AE532*AK532</f>
        <v>56</v>
      </c>
      <c r="AH532" s="2">
        <f>VLOOKUP($Q532,[1]sistem!$I$3:$N$10,6,FALSE)</f>
        <v>2</v>
      </c>
      <c r="AI532" s="2">
        <v>2</v>
      </c>
      <c r="AJ532" s="2">
        <f t="shared" si="164"/>
        <v>4</v>
      </c>
      <c r="AK532" s="2">
        <f>VLOOKUP($AZ532,[1]sistem!$I$18:$K$19,3,FALSE)</f>
        <v>14</v>
      </c>
      <c r="AL532" s="2" t="e">
        <f>AK532*#REF!</f>
        <v>#REF!</v>
      </c>
      <c r="AM532" s="2" t="e">
        <f t="shared" si="165"/>
        <v>#REF!</v>
      </c>
      <c r="AN532" s="2">
        <f t="shared" si="174"/>
        <v>25</v>
      </c>
      <c r="AO532" s="2" t="e">
        <f t="shared" si="166"/>
        <v>#REF!</v>
      </c>
      <c r="AP532" s="2" t="e">
        <f>ROUND(AO532-#REF!,0)</f>
        <v>#REF!</v>
      </c>
      <c r="AQ532" s="2">
        <f>IF(AZ532="s",IF(Q532=0,0,
IF(Q532=1,#REF!*4*4,
IF(Q532=2,0,
IF(Q532=3,#REF!*4*2,
IF(Q532=4,0,
IF(Q532=5,0,
IF(Q532=6,0,
IF(Q532=7,0)))))))),
IF(AZ532="t",
IF(Q532=0,0,
IF(Q532=1,#REF!*4*4*0.8,
IF(Q532=2,0,
IF(Q532=3,#REF!*4*2*0.8,
IF(Q532=4,0,
IF(Q532=5,0,
IF(Q532=6,0,
IF(Q532=7,0))))))))))</f>
        <v>0</v>
      </c>
      <c r="AR532" s="2" t="e">
        <f>IF(AZ532="s",
IF(Q532=0,0,
IF(Q532=1,0,
IF(Q532=2,#REF!*4*2,
IF(Q532=3,#REF!*4,
IF(Q532=4,#REF!*4,
IF(Q532=5,0,
IF(Q532=6,0,
IF(Q532=7,#REF!*4)))))))),
IF(AZ532="t",
IF(Q532=0,0,
IF(Q532=1,0,
IF(Q532=2,#REF!*4*2*0.8,
IF(Q532=3,#REF!*4*0.8,
IF(Q532=4,#REF!*4*0.8,
IF(Q532=5,0,
IF(Q532=6,0,
IF(Q532=7,#REF!*4))))))))))</f>
        <v>#REF!</v>
      </c>
      <c r="AS532" s="2" t="e">
        <f>IF(AZ532="s",
IF(Q532=0,0,
IF(Q532=1,#REF!*2,
IF(Q532=2,#REF!*2,
IF(Q532=3,#REF!*2,
IF(Q532=4,#REF!*2,
IF(Q532=5,#REF!*2,
IF(Q532=6,#REF!*2,
IF(Q532=7,#REF!*2)))))))),
IF(AZ532="t",
IF(Q532=0,#REF!*2*0.8,
IF(Q532=1,#REF!*2*0.8,
IF(Q532=2,#REF!*2*0.8,
IF(Q532=3,#REF!*2*0.8,
IF(Q532=4,#REF!*2*0.8,
IF(Q532=5,#REF!*2*0.8,
IF(Q532=6,#REF!*1*0.8,
IF(Q532=7,#REF!*2))))))))))</f>
        <v>#REF!</v>
      </c>
      <c r="AT532" s="2" t="e">
        <f t="shared" si="167"/>
        <v>#REF!</v>
      </c>
      <c r="AU532" s="2" t="e">
        <f>IF(AZ532="s",
IF(Q532=0,0,
IF(Q532=1,(14-2)*(#REF!+#REF!)/4*4,
IF(Q532=2,(14-2)*(#REF!+#REF!)/4*2,
IF(Q532=3,(14-2)*(#REF!+#REF!)/4*3,
IF(Q532=4,(14-2)*(#REF!+#REF!)/4,
IF(Q532=5,(14-2)*#REF!/4,
IF(Q532=6,0,
IF(Q532=7,(14)*#REF!)))))))),
IF(AZ532="t",
IF(Q532=0,0,
IF(Q532=1,(11-2)*(#REF!+#REF!)/4*4,
IF(Q532=2,(11-2)*(#REF!+#REF!)/4*2,
IF(Q532=3,(11-2)*(#REF!+#REF!)/4*3,
IF(Q532=4,(11-2)*(#REF!+#REF!)/4,
IF(Q532=5,(11-2)*#REF!/4,
IF(Q532=6,0,
IF(Q532=7,(11)*#REF!))))))))))</f>
        <v>#REF!</v>
      </c>
      <c r="AV532" s="2" t="e">
        <f t="shared" si="168"/>
        <v>#REF!</v>
      </c>
      <c r="AW532" s="2">
        <f t="shared" si="169"/>
        <v>8</v>
      </c>
      <c r="AX532" s="2">
        <f t="shared" si="170"/>
        <v>4</v>
      </c>
      <c r="AY532" s="2" t="e">
        <f t="shared" si="171"/>
        <v>#REF!</v>
      </c>
      <c r="AZ532" s="2" t="s">
        <v>63</v>
      </c>
      <c r="BA532" s="2" t="e">
        <f>IF(BG532="A",0,IF(AZ532="s",14*#REF!,IF(AZ532="T",11*#REF!,"HATA")))</f>
        <v>#REF!</v>
      </c>
      <c r="BB532" s="2" t="e">
        <f t="shared" si="172"/>
        <v>#REF!</v>
      </c>
      <c r="BC532" s="2" t="e">
        <f t="shared" si="173"/>
        <v>#REF!</v>
      </c>
      <c r="BD532" s="2" t="e">
        <f>IF(BC532-#REF!=0,"DOĞRU","YANLIŞ")</f>
        <v>#REF!</v>
      </c>
      <c r="BE532" s="2" t="e">
        <f>#REF!-BC532</f>
        <v>#REF!</v>
      </c>
      <c r="BF532" s="2">
        <v>0</v>
      </c>
      <c r="BH532" s="2">
        <v>0</v>
      </c>
      <c r="BJ532" s="2">
        <v>7</v>
      </c>
      <c r="BL532" s="7" t="e">
        <f>#REF!*14</f>
        <v>#REF!</v>
      </c>
      <c r="BM532" s="9"/>
      <c r="BN532" s="8"/>
      <c r="BO532" s="13"/>
      <c r="BP532" s="13"/>
      <c r="BQ532" s="13"/>
      <c r="BR532" s="13"/>
      <c r="BS532" s="13"/>
      <c r="BT532" s="10"/>
      <c r="BU532" s="11"/>
      <c r="BV532" s="12"/>
      <c r="CC532" s="51"/>
      <c r="CD532" s="51"/>
      <c r="CE532" s="51"/>
      <c r="CF532" s="52"/>
      <c r="CG532" s="52"/>
      <c r="CH532" s="52"/>
      <c r="CI532" s="52"/>
      <c r="CJ532" s="42"/>
      <c r="CK532" s="42"/>
    </row>
    <row r="533" spans="1:89" hidden="1" x14ac:dyDescent="0.25">
      <c r="A533" s="54" t="s">
        <v>419</v>
      </c>
      <c r="B533" s="54" t="s">
        <v>420</v>
      </c>
      <c r="C533" s="2" t="s">
        <v>420</v>
      </c>
      <c r="D533" s="4" t="s">
        <v>171</v>
      </c>
      <c r="E533" s="4">
        <v>1</v>
      </c>
      <c r="F533" s="5" t="e">
        <f>IF(AZ533="S",
IF(#REF!+BH533=2012,
IF(#REF!=1,"12-13/1",
IF(#REF!=2,"12-13/2",
IF(#REF!=3,"13-14/1",
IF(#REF!=4,"13-14/2","Hata1")))),
IF(#REF!+BH533=2013,
IF(#REF!=1,"13-14/1",
IF(#REF!=2,"13-14/2",
IF(#REF!=3,"14-15/1",
IF(#REF!=4,"14-15/2","Hata2")))),
IF(#REF!+BH533=2014,
IF(#REF!=1,"14-15/1",
IF(#REF!=2,"14-15/2",
IF(#REF!=3,"15-16/1",
IF(#REF!=4,"15-16/2","Hata3")))),
IF(#REF!+BH533=2015,
IF(#REF!=1,"15-16/1",
IF(#REF!=2,"15-16/2",
IF(#REF!=3,"16-17/1",
IF(#REF!=4,"16-17/2","Hata4")))),
IF(#REF!+BH533=2016,
IF(#REF!=1,"16-17/1",
IF(#REF!=2,"16-17/2",
IF(#REF!=3,"17-18/1",
IF(#REF!=4,"17-18/2","Hata5")))),
IF(#REF!+BH533=2017,
IF(#REF!=1,"17-18/1",
IF(#REF!=2,"17-18/2",
IF(#REF!=3,"18-19/1",
IF(#REF!=4,"18-19/2","Hata6")))),
IF(#REF!+BH533=2018,
IF(#REF!=1,"18-19/1",
IF(#REF!=2,"18-19/2",
IF(#REF!=3,"19-20/1",
IF(#REF!=4,"19-20/2","Hata7")))),
IF(#REF!+BH533=2019,
IF(#REF!=1,"19-20/1",
IF(#REF!=2,"19-20/2",
IF(#REF!=3,"20-21/1",
IF(#REF!=4,"20-21/2","Hata8")))),
IF(#REF!+BH533=2020,
IF(#REF!=1,"20-21/1",
IF(#REF!=2,"20-21/2",
IF(#REF!=3,"21-22/1",
IF(#REF!=4,"21-22/2","Hata9")))),
IF(#REF!+BH533=2021,
IF(#REF!=1,"21-22/1",
IF(#REF!=2,"21-22/2",
IF(#REF!=3,"22-23/1",
IF(#REF!=4,"22-23/2","Hata10")))),
IF(#REF!+BH533=2022,
IF(#REF!=1,"22-23/1",
IF(#REF!=2,"22-23/2",
IF(#REF!=3,"23-24/1",
IF(#REF!=4,"23-24/2","Hata11")))),
IF(#REF!+BH533=2023,
IF(#REF!=1,"23-24/1",
IF(#REF!=2,"23-24/2",
IF(#REF!=3,"24-25/1",
IF(#REF!=4,"24-25/2","Hata12")))),
)))))))))))),
IF(AZ533="T",
IF(#REF!+BH533=2012,
IF(#REF!=1,"12-13/1",
IF(#REF!=2,"12-13/2",
IF(#REF!=3,"12-13/3",
IF(#REF!=4,"13-14/1",
IF(#REF!=5,"13-14/2",
IF(#REF!=6,"13-14/3","Hata1")))))),
IF(#REF!+BH533=2013,
IF(#REF!=1,"13-14/1",
IF(#REF!=2,"13-14/2",
IF(#REF!=3,"13-14/3",
IF(#REF!=4,"14-15/1",
IF(#REF!=5,"14-15/2",
IF(#REF!=6,"14-15/3","Hata2")))))),
IF(#REF!+BH533=2014,
IF(#REF!=1,"14-15/1",
IF(#REF!=2,"14-15/2",
IF(#REF!=3,"14-15/3",
IF(#REF!=4,"15-16/1",
IF(#REF!=5,"15-16/2",
IF(#REF!=6,"15-16/3","Hata3")))))),
IF(AND(#REF!+#REF!&gt;2014,#REF!+#REF!&lt;2015,BH533=1),
IF(#REF!=0.1,"14-15/0.1",
IF(#REF!=0.2,"14-15/0.2",
IF(#REF!=0.3,"14-15/0.3","Hata4"))),
IF(#REF!+BH533=2015,
IF(#REF!=1,"15-16/1",
IF(#REF!=2,"15-16/2",
IF(#REF!=3,"15-16/3",
IF(#REF!=4,"16-17/1",
IF(#REF!=5,"16-17/2",
IF(#REF!=6,"16-17/3","Hata5")))))),
IF(#REF!+BH533=2016,
IF(#REF!=1,"16-17/1",
IF(#REF!=2,"16-17/2",
IF(#REF!=3,"16-17/3",
IF(#REF!=4,"17-18/1",
IF(#REF!=5,"17-18/2",
IF(#REF!=6,"17-18/3","Hata6")))))),
IF(#REF!+BH533=2017,
IF(#REF!=1,"17-18/1",
IF(#REF!=2,"17-18/2",
IF(#REF!=3,"17-18/3",
IF(#REF!=4,"18-19/1",
IF(#REF!=5,"18-19/2",
IF(#REF!=6,"18-19/3","Hata7")))))),
IF(#REF!+BH533=2018,
IF(#REF!=1,"18-19/1",
IF(#REF!=2,"18-19/2",
IF(#REF!=3,"18-19/3",
IF(#REF!=4,"19-20/1",
IF(#REF!=5," 19-20/2",
IF(#REF!=6,"19-20/3","Hata8")))))),
IF(#REF!+BH533=2019,
IF(#REF!=1,"19-20/1",
IF(#REF!=2,"19-20/2",
IF(#REF!=3,"19-20/3",
IF(#REF!=4,"20-21/1",
IF(#REF!=5,"20-21/2",
IF(#REF!=6,"20-21/3","Hata9")))))),
IF(#REF!+BH533=2020,
IF(#REF!=1,"20-21/1",
IF(#REF!=2,"20-21/2",
IF(#REF!=3,"20-21/3",
IF(#REF!=4,"21-22/1",
IF(#REF!=5,"21-22/2",
IF(#REF!=6,"21-22/3","Hata10")))))),
IF(#REF!+BH533=2021,
IF(#REF!=1,"21-22/1",
IF(#REF!=2,"21-22/2",
IF(#REF!=3,"21-22/3",
IF(#REF!=4,"22-23/1",
IF(#REF!=5,"22-23/2",
IF(#REF!=6,"22-23/3","Hata11")))))),
IF(#REF!+BH533=2022,
IF(#REF!=1,"22-23/1",
IF(#REF!=2,"22-23/2",
IF(#REF!=3,"22-23/3",
IF(#REF!=4,"23-24/1",
IF(#REF!=5,"23-24/2",
IF(#REF!=6,"23-24/3","Hata12")))))),
IF(#REF!+BH533=2023,
IF(#REF!=1,"23-24/1",
IF(#REF!=2,"23-24/2",
IF(#REF!=3,"23-24/3",
IF(#REF!=4,"24-25/1",
IF(#REF!=5,"24-25/2",
IF(#REF!=6,"24-25/3","Hata13")))))),
))))))))))))))
)</f>
        <v>#REF!</v>
      </c>
      <c r="G533" s="4">
        <v>0</v>
      </c>
      <c r="H533" s="54" t="s">
        <v>167</v>
      </c>
      <c r="I533" s="2">
        <v>206187</v>
      </c>
      <c r="J533" s="2" t="s">
        <v>107</v>
      </c>
      <c r="Q533" s="55">
        <v>4</v>
      </c>
      <c r="R533" s="2">
        <f>VLOOKUP($Q533,[1]sistem!$I$3:$L$10,2,FALSE)</f>
        <v>0</v>
      </c>
      <c r="S533" s="2">
        <f>VLOOKUP($Q533,[1]sistem!$I$3:$L$10,3,FALSE)</f>
        <v>1</v>
      </c>
      <c r="T533" s="2">
        <f>VLOOKUP($Q533,[1]sistem!$I$3:$L$10,4,FALSE)</f>
        <v>1</v>
      </c>
      <c r="U533" s="2" t="e">
        <f>VLOOKUP($AZ533,[1]sistem!$I$13:$L$14,2,FALSE)*#REF!</f>
        <v>#REF!</v>
      </c>
      <c r="V533" s="2" t="e">
        <f>VLOOKUP($AZ533,[1]sistem!$I$13:$L$14,3,FALSE)*#REF!</f>
        <v>#REF!</v>
      </c>
      <c r="W533" s="2" t="e">
        <f>VLOOKUP($AZ533,[1]sistem!$I$13:$L$14,4,FALSE)*#REF!</f>
        <v>#REF!</v>
      </c>
      <c r="X533" s="2" t="e">
        <f t="shared" si="160"/>
        <v>#REF!</v>
      </c>
      <c r="Y533" s="2" t="e">
        <f t="shared" si="161"/>
        <v>#REF!</v>
      </c>
      <c r="Z533" s="2" t="e">
        <f t="shared" si="162"/>
        <v>#REF!</v>
      </c>
      <c r="AA533" s="2" t="e">
        <f t="shared" si="163"/>
        <v>#REF!</v>
      </c>
      <c r="AB533" s="2">
        <f>VLOOKUP(AZ533,[1]sistem!$I$18:$J$19,2,FALSE)</f>
        <v>14</v>
      </c>
      <c r="AC533" s="2">
        <v>0.25</v>
      </c>
      <c r="AD533" s="2">
        <f>VLOOKUP($Q533,[1]sistem!$I$3:$M$10,5,FALSE)</f>
        <v>1</v>
      </c>
      <c r="AE533" s="2">
        <v>4</v>
      </c>
      <c r="AG533" s="2">
        <f>AE533*AK533</f>
        <v>56</v>
      </c>
      <c r="AH533" s="2">
        <f>VLOOKUP($Q533,[1]sistem!$I$3:$N$10,6,FALSE)</f>
        <v>2</v>
      </c>
      <c r="AI533" s="2">
        <v>2</v>
      </c>
      <c r="AJ533" s="2">
        <f t="shared" si="164"/>
        <v>4</v>
      </c>
      <c r="AK533" s="2">
        <f>VLOOKUP($AZ533,[1]sistem!$I$18:$K$19,3,FALSE)</f>
        <v>14</v>
      </c>
      <c r="AL533" s="2" t="e">
        <f>AK533*#REF!</f>
        <v>#REF!</v>
      </c>
      <c r="AM533" s="2" t="e">
        <f t="shared" si="165"/>
        <v>#REF!</v>
      </c>
      <c r="AN533" s="2">
        <f t="shared" si="174"/>
        <v>25</v>
      </c>
      <c r="AO533" s="2" t="e">
        <f t="shared" si="166"/>
        <v>#REF!</v>
      </c>
      <c r="AP533" s="2" t="e">
        <f>ROUND(AO533-#REF!,0)</f>
        <v>#REF!</v>
      </c>
      <c r="AQ533" s="2">
        <f>IF(AZ533="s",IF(Q533=0,0,
IF(Q533=1,#REF!*4*4,
IF(Q533=2,0,
IF(Q533=3,#REF!*4*2,
IF(Q533=4,0,
IF(Q533=5,0,
IF(Q533=6,0,
IF(Q533=7,0)))))))),
IF(AZ533="t",
IF(Q533=0,0,
IF(Q533=1,#REF!*4*4*0.8,
IF(Q533=2,0,
IF(Q533=3,#REF!*4*2*0.8,
IF(Q533=4,0,
IF(Q533=5,0,
IF(Q533=6,0,
IF(Q533=7,0))))))))))</f>
        <v>0</v>
      </c>
      <c r="AR533" s="2" t="e">
        <f>IF(AZ533="s",
IF(Q533=0,0,
IF(Q533=1,0,
IF(Q533=2,#REF!*4*2,
IF(Q533=3,#REF!*4,
IF(Q533=4,#REF!*4,
IF(Q533=5,0,
IF(Q533=6,0,
IF(Q533=7,#REF!*4)))))))),
IF(AZ533="t",
IF(Q533=0,0,
IF(Q533=1,0,
IF(Q533=2,#REF!*4*2*0.8,
IF(Q533=3,#REF!*4*0.8,
IF(Q533=4,#REF!*4*0.8,
IF(Q533=5,0,
IF(Q533=6,0,
IF(Q533=7,#REF!*4))))))))))</f>
        <v>#REF!</v>
      </c>
      <c r="AS533" s="2" t="e">
        <f>IF(AZ533="s",
IF(Q533=0,0,
IF(Q533=1,#REF!*2,
IF(Q533=2,#REF!*2,
IF(Q533=3,#REF!*2,
IF(Q533=4,#REF!*2,
IF(Q533=5,#REF!*2,
IF(Q533=6,#REF!*2,
IF(Q533=7,#REF!*2)))))))),
IF(AZ533="t",
IF(Q533=0,#REF!*2*0.8,
IF(Q533=1,#REF!*2*0.8,
IF(Q533=2,#REF!*2*0.8,
IF(Q533=3,#REF!*2*0.8,
IF(Q533=4,#REF!*2*0.8,
IF(Q533=5,#REF!*2*0.8,
IF(Q533=6,#REF!*1*0.8,
IF(Q533=7,#REF!*2))))))))))</f>
        <v>#REF!</v>
      </c>
      <c r="AT533" s="2" t="e">
        <f t="shared" si="167"/>
        <v>#REF!</v>
      </c>
      <c r="AU533" s="2" t="e">
        <f>IF(AZ533="s",
IF(Q533=0,0,
IF(Q533=1,(14-2)*(#REF!+#REF!)/4*4,
IF(Q533=2,(14-2)*(#REF!+#REF!)/4*2,
IF(Q533=3,(14-2)*(#REF!+#REF!)/4*3,
IF(Q533=4,(14-2)*(#REF!+#REF!)/4,
IF(Q533=5,(14-2)*#REF!/4,
IF(Q533=6,0,
IF(Q533=7,(14)*#REF!)))))))),
IF(AZ533="t",
IF(Q533=0,0,
IF(Q533=1,(11-2)*(#REF!+#REF!)/4*4,
IF(Q533=2,(11-2)*(#REF!+#REF!)/4*2,
IF(Q533=3,(11-2)*(#REF!+#REF!)/4*3,
IF(Q533=4,(11-2)*(#REF!+#REF!)/4,
IF(Q533=5,(11-2)*#REF!/4,
IF(Q533=6,0,
IF(Q533=7,(11)*#REF!))))))))))</f>
        <v>#REF!</v>
      </c>
      <c r="AV533" s="2" t="e">
        <f t="shared" si="168"/>
        <v>#REF!</v>
      </c>
      <c r="AW533" s="2">
        <f t="shared" si="169"/>
        <v>8</v>
      </c>
      <c r="AX533" s="2">
        <f t="shared" si="170"/>
        <v>4</v>
      </c>
      <c r="AY533" s="2" t="e">
        <f t="shared" si="171"/>
        <v>#REF!</v>
      </c>
      <c r="AZ533" s="2" t="s">
        <v>63</v>
      </c>
      <c r="BA533" s="2" t="e">
        <f>IF(BG533="A",0,IF(AZ533="s",14*#REF!,IF(AZ533="T",11*#REF!,"HATA")))</f>
        <v>#REF!</v>
      </c>
      <c r="BB533" s="2" t="e">
        <f t="shared" si="172"/>
        <v>#REF!</v>
      </c>
      <c r="BC533" s="2" t="e">
        <f t="shared" si="173"/>
        <v>#REF!</v>
      </c>
      <c r="BD533" s="2" t="e">
        <f>IF(BC533-#REF!=0,"DOĞRU","YANLIŞ")</f>
        <v>#REF!</v>
      </c>
      <c r="BE533" s="2" t="e">
        <f>#REF!-BC533</f>
        <v>#REF!</v>
      </c>
      <c r="BF533" s="2">
        <v>0</v>
      </c>
      <c r="BH533" s="2">
        <v>0</v>
      </c>
      <c r="BJ533" s="2">
        <v>4</v>
      </c>
      <c r="BL533" s="7" t="e">
        <f>#REF!*14</f>
        <v>#REF!</v>
      </c>
      <c r="BM533" s="9"/>
      <c r="BN533" s="8"/>
      <c r="BO533" s="13"/>
      <c r="BP533" s="13"/>
      <c r="BQ533" s="13"/>
      <c r="BR533" s="13"/>
      <c r="BS533" s="13"/>
      <c r="BT533" s="10"/>
      <c r="BU533" s="11"/>
      <c r="BV533" s="12"/>
      <c r="CC533" s="51"/>
      <c r="CD533" s="51"/>
      <c r="CE533" s="51"/>
      <c r="CF533" s="52"/>
      <c r="CG533" s="52"/>
      <c r="CH533" s="52"/>
      <c r="CI533" s="52"/>
      <c r="CJ533" s="42"/>
      <c r="CK533" s="42"/>
    </row>
    <row r="534" spans="1:89" hidden="1" x14ac:dyDescent="0.25">
      <c r="A534" s="2" t="s">
        <v>208</v>
      </c>
      <c r="B534" s="2" t="s">
        <v>209</v>
      </c>
      <c r="C534" s="2" t="s">
        <v>209</v>
      </c>
      <c r="D534" s="4" t="s">
        <v>60</v>
      </c>
      <c r="E534" s="4" t="s">
        <v>60</v>
      </c>
      <c r="F534" s="5" t="e">
        <f>IF(AZ534="S",
IF(#REF!+BH534=2012,
IF(#REF!=1,"12-13/1",
IF(#REF!=2,"12-13/2",
IF(#REF!=3,"13-14/1",
IF(#REF!=4,"13-14/2","Hata1")))),
IF(#REF!+BH534=2013,
IF(#REF!=1,"13-14/1",
IF(#REF!=2,"13-14/2",
IF(#REF!=3,"14-15/1",
IF(#REF!=4,"14-15/2","Hata2")))),
IF(#REF!+BH534=2014,
IF(#REF!=1,"14-15/1",
IF(#REF!=2,"14-15/2",
IF(#REF!=3,"15-16/1",
IF(#REF!=4,"15-16/2","Hata3")))),
IF(#REF!+BH534=2015,
IF(#REF!=1,"15-16/1",
IF(#REF!=2,"15-16/2",
IF(#REF!=3,"16-17/1",
IF(#REF!=4,"16-17/2","Hata4")))),
IF(#REF!+BH534=2016,
IF(#REF!=1,"16-17/1",
IF(#REF!=2,"16-17/2",
IF(#REF!=3,"17-18/1",
IF(#REF!=4,"17-18/2","Hata5")))),
IF(#REF!+BH534=2017,
IF(#REF!=1,"17-18/1",
IF(#REF!=2,"17-18/2",
IF(#REF!=3,"18-19/1",
IF(#REF!=4,"18-19/2","Hata6")))),
IF(#REF!+BH534=2018,
IF(#REF!=1,"18-19/1",
IF(#REF!=2,"18-19/2",
IF(#REF!=3,"19-20/1",
IF(#REF!=4,"19-20/2","Hata7")))),
IF(#REF!+BH534=2019,
IF(#REF!=1,"19-20/1",
IF(#REF!=2,"19-20/2",
IF(#REF!=3,"20-21/1",
IF(#REF!=4,"20-21/2","Hata8")))),
IF(#REF!+BH534=2020,
IF(#REF!=1,"20-21/1",
IF(#REF!=2,"20-21/2",
IF(#REF!=3,"21-22/1",
IF(#REF!=4,"21-22/2","Hata9")))),
IF(#REF!+BH534=2021,
IF(#REF!=1,"21-22/1",
IF(#REF!=2,"21-22/2",
IF(#REF!=3,"22-23/1",
IF(#REF!=4,"22-23/2","Hata10")))),
IF(#REF!+BH534=2022,
IF(#REF!=1,"22-23/1",
IF(#REF!=2,"22-23/2",
IF(#REF!=3,"23-24/1",
IF(#REF!=4,"23-24/2","Hata11")))),
IF(#REF!+BH534=2023,
IF(#REF!=1,"23-24/1",
IF(#REF!=2,"23-24/2",
IF(#REF!=3,"24-25/1",
IF(#REF!=4,"24-25/2","Hata12")))),
)))))))))))),
IF(AZ534="T",
IF(#REF!+BH534=2012,
IF(#REF!=1,"12-13/1",
IF(#REF!=2,"12-13/2",
IF(#REF!=3,"12-13/3",
IF(#REF!=4,"13-14/1",
IF(#REF!=5,"13-14/2",
IF(#REF!=6,"13-14/3","Hata1")))))),
IF(#REF!+BH534=2013,
IF(#REF!=1,"13-14/1",
IF(#REF!=2,"13-14/2",
IF(#REF!=3,"13-14/3",
IF(#REF!=4,"14-15/1",
IF(#REF!=5,"14-15/2",
IF(#REF!=6,"14-15/3","Hata2")))))),
IF(#REF!+BH534=2014,
IF(#REF!=1,"14-15/1",
IF(#REF!=2,"14-15/2",
IF(#REF!=3,"14-15/3",
IF(#REF!=4,"15-16/1",
IF(#REF!=5,"15-16/2",
IF(#REF!=6,"15-16/3","Hata3")))))),
IF(AND(#REF!+#REF!&gt;2014,#REF!+#REF!&lt;2015,BH534=1),
IF(#REF!=0.1,"14-15/0.1",
IF(#REF!=0.2,"14-15/0.2",
IF(#REF!=0.3,"14-15/0.3","Hata4"))),
IF(#REF!+BH534=2015,
IF(#REF!=1,"15-16/1",
IF(#REF!=2,"15-16/2",
IF(#REF!=3,"15-16/3",
IF(#REF!=4,"16-17/1",
IF(#REF!=5,"16-17/2",
IF(#REF!=6,"16-17/3","Hata5")))))),
IF(#REF!+BH534=2016,
IF(#REF!=1,"16-17/1",
IF(#REF!=2,"16-17/2",
IF(#REF!=3,"16-17/3",
IF(#REF!=4,"17-18/1",
IF(#REF!=5,"17-18/2",
IF(#REF!=6,"17-18/3","Hata6")))))),
IF(#REF!+BH534=2017,
IF(#REF!=1,"17-18/1",
IF(#REF!=2,"17-18/2",
IF(#REF!=3,"17-18/3",
IF(#REF!=4,"18-19/1",
IF(#REF!=5,"18-19/2",
IF(#REF!=6,"18-19/3","Hata7")))))),
IF(#REF!+BH534=2018,
IF(#REF!=1,"18-19/1",
IF(#REF!=2,"18-19/2",
IF(#REF!=3,"18-19/3",
IF(#REF!=4,"19-20/1",
IF(#REF!=5," 19-20/2",
IF(#REF!=6,"19-20/3","Hata8")))))),
IF(#REF!+BH534=2019,
IF(#REF!=1,"19-20/1",
IF(#REF!=2,"19-20/2",
IF(#REF!=3,"19-20/3",
IF(#REF!=4,"20-21/1",
IF(#REF!=5,"20-21/2",
IF(#REF!=6,"20-21/3","Hata9")))))),
IF(#REF!+BH534=2020,
IF(#REF!=1,"20-21/1",
IF(#REF!=2,"20-21/2",
IF(#REF!=3,"20-21/3",
IF(#REF!=4,"21-22/1",
IF(#REF!=5,"21-22/2",
IF(#REF!=6,"21-22/3","Hata10")))))),
IF(#REF!+BH534=2021,
IF(#REF!=1,"21-22/1",
IF(#REF!=2,"21-22/2",
IF(#REF!=3,"21-22/3",
IF(#REF!=4,"22-23/1",
IF(#REF!=5,"22-23/2",
IF(#REF!=6,"22-23/3","Hata11")))))),
IF(#REF!+BH534=2022,
IF(#REF!=1,"22-23/1",
IF(#REF!=2,"22-23/2",
IF(#REF!=3,"22-23/3",
IF(#REF!=4,"23-24/1",
IF(#REF!=5,"23-24/2",
IF(#REF!=6,"23-24/3","Hata12")))))),
IF(#REF!+BH534=2023,
IF(#REF!=1,"23-24/1",
IF(#REF!=2,"23-24/2",
IF(#REF!=3,"23-24/3",
IF(#REF!=4,"24-25/1",
IF(#REF!=5,"24-25/2",
IF(#REF!=6,"24-25/3","Hata13")))))),
))))))))))))))
)</f>
        <v>#REF!</v>
      </c>
      <c r="G534" s="4"/>
      <c r="H534" s="2" t="s">
        <v>167</v>
      </c>
      <c r="I534" s="2">
        <v>206138</v>
      </c>
      <c r="J534" s="2" t="s">
        <v>107</v>
      </c>
      <c r="Q534" s="5">
        <v>0</v>
      </c>
      <c r="R534" s="2">
        <f>VLOOKUP($Q534,[1]sistem!$I$3:$L$10,2,FALSE)</f>
        <v>0</v>
      </c>
      <c r="S534" s="2">
        <f>VLOOKUP($Q534,[1]sistem!$I$3:$L$10,3,FALSE)</f>
        <v>0</v>
      </c>
      <c r="T534" s="2">
        <f>VLOOKUP($Q534,[1]sistem!$I$3:$L$10,4,FALSE)</f>
        <v>0</v>
      </c>
      <c r="U534" s="2" t="e">
        <f>VLOOKUP($AZ534,[1]sistem!$I$13:$L$14,2,FALSE)*#REF!</f>
        <v>#REF!</v>
      </c>
      <c r="V534" s="2" t="e">
        <f>VLOOKUP($AZ534,[1]sistem!$I$13:$L$14,3,FALSE)*#REF!</f>
        <v>#REF!</v>
      </c>
      <c r="W534" s="2" t="e">
        <f>VLOOKUP($AZ534,[1]sistem!$I$13:$L$14,4,FALSE)*#REF!</f>
        <v>#REF!</v>
      </c>
      <c r="X534" s="2" t="e">
        <f t="shared" si="160"/>
        <v>#REF!</v>
      </c>
      <c r="Y534" s="2" t="e">
        <f t="shared" si="161"/>
        <v>#REF!</v>
      </c>
      <c r="Z534" s="2" t="e">
        <f t="shared" si="162"/>
        <v>#REF!</v>
      </c>
      <c r="AA534" s="2" t="e">
        <f t="shared" si="163"/>
        <v>#REF!</v>
      </c>
      <c r="AB534" s="2">
        <f>VLOOKUP(AZ534,[1]sistem!$I$18:$J$19,2,FALSE)</f>
        <v>14</v>
      </c>
      <c r="AC534" s="2">
        <v>0.25</v>
      </c>
      <c r="AD534" s="2">
        <f>VLOOKUP($Q534,[1]sistem!$I$3:$M$10,5,FALSE)</f>
        <v>0</v>
      </c>
      <c r="AG534" s="2" t="e">
        <f>(#REF!+#REF!)*AB534</f>
        <v>#REF!</v>
      </c>
      <c r="AH534" s="2">
        <f>VLOOKUP($Q534,[1]sistem!$I$3:$N$10,6,FALSE)</f>
        <v>0</v>
      </c>
      <c r="AI534" s="2">
        <v>2</v>
      </c>
      <c r="AJ534" s="2">
        <f t="shared" si="164"/>
        <v>0</v>
      </c>
      <c r="AK534" s="2">
        <f>VLOOKUP($AZ534,[1]sistem!$I$18:$K$19,3,FALSE)</f>
        <v>14</v>
      </c>
      <c r="AL534" s="2" t="e">
        <f>AK534*#REF!</f>
        <v>#REF!</v>
      </c>
      <c r="AM534" s="2" t="e">
        <f t="shared" si="165"/>
        <v>#REF!</v>
      </c>
      <c r="AN534" s="2">
        <f t="shared" si="174"/>
        <v>25</v>
      </c>
      <c r="AO534" s="2" t="e">
        <f t="shared" si="166"/>
        <v>#REF!</v>
      </c>
      <c r="AP534" s="2" t="e">
        <f>ROUND(AO534-#REF!,0)</f>
        <v>#REF!</v>
      </c>
      <c r="AQ534" s="2">
        <f>IF(AZ534="s",IF(Q534=0,0,
IF(Q534=1,#REF!*4*4,
IF(Q534=2,0,
IF(Q534=3,#REF!*4*2,
IF(Q534=4,0,
IF(Q534=5,0,
IF(Q534=6,0,
IF(Q534=7,0)))))))),
IF(AZ534="t",
IF(Q534=0,0,
IF(Q534=1,#REF!*4*4*0.8,
IF(Q534=2,0,
IF(Q534=3,#REF!*4*2*0.8,
IF(Q534=4,0,
IF(Q534=5,0,
IF(Q534=6,0,
IF(Q534=7,0))))))))))</f>
        <v>0</v>
      </c>
      <c r="AR534" s="2">
        <f>IF(AZ534="s",
IF(Q534=0,0,
IF(Q534=1,0,
IF(Q534=2,#REF!*4*2,
IF(Q534=3,#REF!*4,
IF(Q534=4,#REF!*4,
IF(Q534=5,0,
IF(Q534=6,0,
IF(Q534=7,#REF!*4)))))))),
IF(AZ534="t",
IF(Q534=0,0,
IF(Q534=1,0,
IF(Q534=2,#REF!*4*2*0.8,
IF(Q534=3,#REF!*4*0.8,
IF(Q534=4,#REF!*4*0.8,
IF(Q534=5,0,
IF(Q534=6,0,
IF(Q534=7,#REF!*4))))))))))</f>
        <v>0</v>
      </c>
      <c r="AS534" s="2">
        <f>IF(AZ534="s",
IF(Q534=0,0,
IF(Q534=1,#REF!*2,
IF(Q534=2,#REF!*2,
IF(Q534=3,#REF!*2,
IF(Q534=4,#REF!*2,
IF(Q534=5,#REF!*2,
IF(Q534=6,#REF!*2,
IF(Q534=7,#REF!*2)))))))),
IF(AZ534="t",
IF(Q534=0,#REF!*2*0.8,
IF(Q534=1,#REF!*2*0.8,
IF(Q534=2,#REF!*2*0.8,
IF(Q534=3,#REF!*2*0.8,
IF(Q534=4,#REF!*2*0.8,
IF(Q534=5,#REF!*2*0.8,
IF(Q534=6,#REF!*1*0.8,
IF(Q534=7,#REF!*2))))))))))</f>
        <v>0</v>
      </c>
      <c r="AT534" s="2" t="e">
        <f t="shared" si="167"/>
        <v>#REF!</v>
      </c>
      <c r="AU534" s="2">
        <f>IF(AZ534="s",
IF(Q534=0,0,
IF(Q534=1,(14-2)*(#REF!+#REF!)/4*4,
IF(Q534=2,(14-2)*(#REF!+#REF!)/4*2,
IF(Q534=3,(14-2)*(#REF!+#REF!)/4*3,
IF(Q534=4,(14-2)*(#REF!+#REF!)/4,
IF(Q534=5,(14-2)*#REF!/4,
IF(Q534=6,0,
IF(Q534=7,(14)*#REF!)))))))),
IF(AZ534="t",
IF(Q534=0,0,
IF(Q534=1,(11-2)*(#REF!+#REF!)/4*4,
IF(Q534=2,(11-2)*(#REF!+#REF!)/4*2,
IF(Q534=3,(11-2)*(#REF!+#REF!)/4*3,
IF(Q534=4,(11-2)*(#REF!+#REF!)/4,
IF(Q534=5,(11-2)*#REF!/4,
IF(Q534=6,0,
IF(Q534=7,(11)*#REF!))))))))))</f>
        <v>0</v>
      </c>
      <c r="AV534" s="2" t="e">
        <f t="shared" si="168"/>
        <v>#REF!</v>
      </c>
      <c r="AW534" s="2">
        <f t="shared" si="169"/>
        <v>0</v>
      </c>
      <c r="AX534" s="2">
        <f t="shared" si="170"/>
        <v>0</v>
      </c>
      <c r="AY534" s="2">
        <f t="shared" si="171"/>
        <v>0</v>
      </c>
      <c r="AZ534" s="2" t="s">
        <v>63</v>
      </c>
      <c r="BA534" s="2" t="e">
        <f>IF(BG534="A",0,IF(AZ534="s",14*#REF!,IF(AZ534="T",11*#REF!,"HATA")))</f>
        <v>#REF!</v>
      </c>
      <c r="BB534" s="2" t="e">
        <f t="shared" si="172"/>
        <v>#REF!</v>
      </c>
      <c r="BC534" s="2" t="e">
        <f t="shared" si="173"/>
        <v>#REF!</v>
      </c>
      <c r="BD534" s="2" t="e">
        <f>IF(BC534-#REF!=0,"DOĞRU","YANLIŞ")</f>
        <v>#REF!</v>
      </c>
      <c r="BE534" s="2" t="e">
        <f>#REF!-BC534</f>
        <v>#REF!</v>
      </c>
      <c r="BF534" s="2">
        <v>0</v>
      </c>
      <c r="BH534" s="2">
        <v>0</v>
      </c>
      <c r="BJ534" s="2">
        <v>0</v>
      </c>
      <c r="BL534" s="7" t="e">
        <f>#REF!*14</f>
        <v>#REF!</v>
      </c>
      <c r="BM534" s="9"/>
      <c r="BN534" s="8"/>
      <c r="BO534" s="13"/>
      <c r="BP534" s="13"/>
      <c r="BQ534" s="13"/>
      <c r="BR534" s="13"/>
      <c r="BS534" s="13"/>
      <c r="BT534" s="10"/>
      <c r="BU534" s="11"/>
      <c r="BV534" s="12"/>
      <c r="CC534" s="41"/>
      <c r="CD534" s="41"/>
      <c r="CE534" s="41"/>
      <c r="CF534" s="42"/>
      <c r="CG534" s="42"/>
      <c r="CH534" s="42"/>
      <c r="CI534" s="42"/>
      <c r="CJ534" s="42"/>
      <c r="CK534" s="42"/>
    </row>
    <row r="535" spans="1:89" hidden="1" x14ac:dyDescent="0.25">
      <c r="A535" s="2" t="s">
        <v>206</v>
      </c>
      <c r="B535" s="2" t="s">
        <v>207</v>
      </c>
      <c r="C535" s="2" t="s">
        <v>207</v>
      </c>
      <c r="D535" s="4" t="s">
        <v>60</v>
      </c>
      <c r="E535" s="4" t="s">
        <v>60</v>
      </c>
      <c r="F535" s="5" t="e">
        <f>IF(AZ535="S",
IF(#REF!+BH535=2012,
IF(#REF!=1,"12-13/1",
IF(#REF!=2,"12-13/2",
IF(#REF!=3,"13-14/1",
IF(#REF!=4,"13-14/2","Hata1")))),
IF(#REF!+BH535=2013,
IF(#REF!=1,"13-14/1",
IF(#REF!=2,"13-14/2",
IF(#REF!=3,"14-15/1",
IF(#REF!=4,"14-15/2","Hata2")))),
IF(#REF!+BH535=2014,
IF(#REF!=1,"14-15/1",
IF(#REF!=2,"14-15/2",
IF(#REF!=3,"15-16/1",
IF(#REF!=4,"15-16/2","Hata3")))),
IF(#REF!+BH535=2015,
IF(#REF!=1,"15-16/1",
IF(#REF!=2,"15-16/2",
IF(#REF!=3,"16-17/1",
IF(#REF!=4,"16-17/2","Hata4")))),
IF(#REF!+BH535=2016,
IF(#REF!=1,"16-17/1",
IF(#REF!=2,"16-17/2",
IF(#REF!=3,"17-18/1",
IF(#REF!=4,"17-18/2","Hata5")))),
IF(#REF!+BH535=2017,
IF(#REF!=1,"17-18/1",
IF(#REF!=2,"17-18/2",
IF(#REF!=3,"18-19/1",
IF(#REF!=4,"18-19/2","Hata6")))),
IF(#REF!+BH535=2018,
IF(#REF!=1,"18-19/1",
IF(#REF!=2,"18-19/2",
IF(#REF!=3,"19-20/1",
IF(#REF!=4,"19-20/2","Hata7")))),
IF(#REF!+BH535=2019,
IF(#REF!=1,"19-20/1",
IF(#REF!=2,"19-20/2",
IF(#REF!=3,"20-21/1",
IF(#REF!=4,"20-21/2","Hata8")))),
IF(#REF!+BH535=2020,
IF(#REF!=1,"20-21/1",
IF(#REF!=2,"20-21/2",
IF(#REF!=3,"21-22/1",
IF(#REF!=4,"21-22/2","Hata9")))),
IF(#REF!+BH535=2021,
IF(#REF!=1,"21-22/1",
IF(#REF!=2,"21-22/2",
IF(#REF!=3,"22-23/1",
IF(#REF!=4,"22-23/2","Hata10")))),
IF(#REF!+BH535=2022,
IF(#REF!=1,"22-23/1",
IF(#REF!=2,"22-23/2",
IF(#REF!=3,"23-24/1",
IF(#REF!=4,"23-24/2","Hata11")))),
IF(#REF!+BH535=2023,
IF(#REF!=1,"23-24/1",
IF(#REF!=2,"23-24/2",
IF(#REF!=3,"24-25/1",
IF(#REF!=4,"24-25/2","Hata12")))),
)))))))))))),
IF(AZ535="T",
IF(#REF!+BH535=2012,
IF(#REF!=1,"12-13/1",
IF(#REF!=2,"12-13/2",
IF(#REF!=3,"12-13/3",
IF(#REF!=4,"13-14/1",
IF(#REF!=5,"13-14/2",
IF(#REF!=6,"13-14/3","Hata1")))))),
IF(#REF!+BH535=2013,
IF(#REF!=1,"13-14/1",
IF(#REF!=2,"13-14/2",
IF(#REF!=3,"13-14/3",
IF(#REF!=4,"14-15/1",
IF(#REF!=5,"14-15/2",
IF(#REF!=6,"14-15/3","Hata2")))))),
IF(#REF!+BH535=2014,
IF(#REF!=1,"14-15/1",
IF(#REF!=2,"14-15/2",
IF(#REF!=3,"14-15/3",
IF(#REF!=4,"15-16/1",
IF(#REF!=5,"15-16/2",
IF(#REF!=6,"15-16/3","Hata3")))))),
IF(AND(#REF!+#REF!&gt;2014,#REF!+#REF!&lt;2015,BH535=1),
IF(#REF!=0.1,"14-15/0.1",
IF(#REF!=0.2,"14-15/0.2",
IF(#REF!=0.3,"14-15/0.3","Hata4"))),
IF(#REF!+BH535=2015,
IF(#REF!=1,"15-16/1",
IF(#REF!=2,"15-16/2",
IF(#REF!=3,"15-16/3",
IF(#REF!=4,"16-17/1",
IF(#REF!=5,"16-17/2",
IF(#REF!=6,"16-17/3","Hata5")))))),
IF(#REF!+BH535=2016,
IF(#REF!=1,"16-17/1",
IF(#REF!=2,"16-17/2",
IF(#REF!=3,"16-17/3",
IF(#REF!=4,"17-18/1",
IF(#REF!=5,"17-18/2",
IF(#REF!=6,"17-18/3","Hata6")))))),
IF(#REF!+BH535=2017,
IF(#REF!=1,"17-18/1",
IF(#REF!=2,"17-18/2",
IF(#REF!=3,"17-18/3",
IF(#REF!=4,"18-19/1",
IF(#REF!=5,"18-19/2",
IF(#REF!=6,"18-19/3","Hata7")))))),
IF(#REF!+BH535=2018,
IF(#REF!=1,"18-19/1",
IF(#REF!=2,"18-19/2",
IF(#REF!=3,"18-19/3",
IF(#REF!=4,"19-20/1",
IF(#REF!=5," 19-20/2",
IF(#REF!=6,"19-20/3","Hata8")))))),
IF(#REF!+BH535=2019,
IF(#REF!=1,"19-20/1",
IF(#REF!=2,"19-20/2",
IF(#REF!=3,"19-20/3",
IF(#REF!=4,"20-21/1",
IF(#REF!=5,"20-21/2",
IF(#REF!=6,"20-21/3","Hata9")))))),
IF(#REF!+BH535=2020,
IF(#REF!=1,"20-21/1",
IF(#REF!=2,"20-21/2",
IF(#REF!=3,"20-21/3",
IF(#REF!=4,"21-22/1",
IF(#REF!=5,"21-22/2",
IF(#REF!=6,"21-22/3","Hata10")))))),
IF(#REF!+BH535=2021,
IF(#REF!=1,"21-22/1",
IF(#REF!=2,"21-22/2",
IF(#REF!=3,"21-22/3",
IF(#REF!=4,"22-23/1",
IF(#REF!=5,"22-23/2",
IF(#REF!=6,"22-23/3","Hata11")))))),
IF(#REF!+BH535=2022,
IF(#REF!=1,"22-23/1",
IF(#REF!=2,"22-23/2",
IF(#REF!=3,"22-23/3",
IF(#REF!=4,"23-24/1",
IF(#REF!=5,"23-24/2",
IF(#REF!=6,"23-24/3","Hata12")))))),
IF(#REF!+BH535=2023,
IF(#REF!=1,"23-24/1",
IF(#REF!=2,"23-24/2",
IF(#REF!=3,"23-24/3",
IF(#REF!=4,"24-25/1",
IF(#REF!=5,"24-25/2",
IF(#REF!=6,"24-25/3","Hata13")))))),
))))))))))))))
)</f>
        <v>#REF!</v>
      </c>
      <c r="G535" s="4"/>
      <c r="H535" s="2" t="s">
        <v>167</v>
      </c>
      <c r="I535" s="2">
        <v>206175</v>
      </c>
      <c r="J535" s="2" t="s">
        <v>107</v>
      </c>
      <c r="Q535" s="5">
        <v>3</v>
      </c>
      <c r="R535" s="2">
        <f>VLOOKUP($Q535,[1]sistem!$I$3:$L$10,2,FALSE)</f>
        <v>2</v>
      </c>
      <c r="S535" s="2">
        <f>VLOOKUP($Q535,[1]sistem!$I$3:$L$10,3,FALSE)</f>
        <v>1</v>
      </c>
      <c r="T535" s="2">
        <f>VLOOKUP($Q535,[1]sistem!$I$3:$L$10,4,FALSE)</f>
        <v>1</v>
      </c>
      <c r="U535" s="2" t="e">
        <f>VLOOKUP($AZ535,[1]sistem!$I$13:$L$14,2,FALSE)*#REF!</f>
        <v>#REF!</v>
      </c>
      <c r="V535" s="2" t="e">
        <f>VLOOKUP($AZ535,[1]sistem!$I$13:$L$14,3,FALSE)*#REF!</f>
        <v>#REF!</v>
      </c>
      <c r="W535" s="2" t="e">
        <f>VLOOKUP($AZ535,[1]sistem!$I$13:$L$14,4,FALSE)*#REF!</f>
        <v>#REF!</v>
      </c>
      <c r="X535" s="2" t="e">
        <f t="shared" si="160"/>
        <v>#REF!</v>
      </c>
      <c r="Y535" s="2" t="e">
        <f t="shared" si="161"/>
        <v>#REF!</v>
      </c>
      <c r="Z535" s="2" t="e">
        <f t="shared" si="162"/>
        <v>#REF!</v>
      </c>
      <c r="AA535" s="2" t="e">
        <f t="shared" si="163"/>
        <v>#REF!</v>
      </c>
      <c r="AB535" s="2">
        <f>VLOOKUP(AZ535,[1]sistem!$I$18:$J$19,2,FALSE)</f>
        <v>14</v>
      </c>
      <c r="AC535" s="2">
        <v>0.25</v>
      </c>
      <c r="AD535" s="2">
        <f>VLOOKUP($Q535,[1]sistem!$I$3:$M$10,5,FALSE)</f>
        <v>3</v>
      </c>
      <c r="AG535" s="2" t="e">
        <f>(#REF!+#REF!)*AB535</f>
        <v>#REF!</v>
      </c>
      <c r="AH535" s="2">
        <f>VLOOKUP($Q535,[1]sistem!$I$3:$N$10,6,FALSE)</f>
        <v>4</v>
      </c>
      <c r="AI535" s="2">
        <v>2</v>
      </c>
      <c r="AJ535" s="2">
        <f t="shared" si="164"/>
        <v>8</v>
      </c>
      <c r="AK535" s="2">
        <f>VLOOKUP($AZ535,[1]sistem!$I$18:$K$19,3,FALSE)</f>
        <v>14</v>
      </c>
      <c r="AL535" s="2" t="e">
        <f>AK535*#REF!</f>
        <v>#REF!</v>
      </c>
      <c r="AM535" s="2" t="e">
        <f t="shared" si="165"/>
        <v>#REF!</v>
      </c>
      <c r="AN535" s="2">
        <f t="shared" si="174"/>
        <v>25</v>
      </c>
      <c r="AO535" s="2" t="e">
        <f t="shared" si="166"/>
        <v>#REF!</v>
      </c>
      <c r="AP535" s="2" t="e">
        <f>ROUND(AO535-#REF!,0)</f>
        <v>#REF!</v>
      </c>
      <c r="AQ535" s="2" t="e">
        <f>IF(AZ535="s",IF(Q535=0,0,
IF(Q535=1,#REF!*4*4,
IF(Q535=2,0,
IF(Q535=3,#REF!*4*2,
IF(Q535=4,0,
IF(Q535=5,0,
IF(Q535=6,0,
IF(Q535=7,0)))))))),
IF(AZ535="t",
IF(Q535=0,0,
IF(Q535=1,#REF!*4*4*0.8,
IF(Q535=2,0,
IF(Q535=3,#REF!*4*2*0.8,
IF(Q535=4,0,
IF(Q535=5,0,
IF(Q535=6,0,
IF(Q535=7,0))))))))))</f>
        <v>#REF!</v>
      </c>
      <c r="AR535" s="2" t="e">
        <f>IF(AZ535="s",
IF(Q535=0,0,
IF(Q535=1,0,
IF(Q535=2,#REF!*4*2,
IF(Q535=3,#REF!*4,
IF(Q535=4,#REF!*4,
IF(Q535=5,0,
IF(Q535=6,0,
IF(Q535=7,#REF!*4)))))))),
IF(AZ535="t",
IF(Q535=0,0,
IF(Q535=1,0,
IF(Q535=2,#REF!*4*2*0.8,
IF(Q535=3,#REF!*4*0.8,
IF(Q535=4,#REF!*4*0.8,
IF(Q535=5,0,
IF(Q535=6,0,
IF(Q535=7,#REF!*4))))))))))</f>
        <v>#REF!</v>
      </c>
      <c r="AS535" s="2" t="e">
        <f>IF(AZ535="s",
IF(Q535=0,0,
IF(Q535=1,#REF!*2,
IF(Q535=2,#REF!*2,
IF(Q535=3,#REF!*2,
IF(Q535=4,#REF!*2,
IF(Q535=5,#REF!*2,
IF(Q535=6,#REF!*2,
IF(Q535=7,#REF!*2)))))))),
IF(AZ535="t",
IF(Q535=0,#REF!*2*0.8,
IF(Q535=1,#REF!*2*0.8,
IF(Q535=2,#REF!*2*0.8,
IF(Q535=3,#REF!*2*0.8,
IF(Q535=4,#REF!*2*0.8,
IF(Q535=5,#REF!*2*0.8,
IF(Q535=6,#REF!*1*0.8,
IF(Q535=7,#REF!*2))))))))))</f>
        <v>#REF!</v>
      </c>
      <c r="AT535" s="2" t="e">
        <f t="shared" si="167"/>
        <v>#REF!</v>
      </c>
      <c r="AU535" s="2" t="e">
        <f>IF(AZ535="s",
IF(Q535=0,0,
IF(Q535=1,(14-2)*(#REF!+#REF!)/4*4,
IF(Q535=2,(14-2)*(#REF!+#REF!)/4*2,
IF(Q535=3,(14-2)*(#REF!+#REF!)/4*3,
IF(Q535=4,(14-2)*(#REF!+#REF!)/4,
IF(Q535=5,(14-2)*#REF!/4,
IF(Q535=6,0,
IF(Q535=7,(14)*#REF!)))))))),
IF(AZ535="t",
IF(Q535=0,0,
IF(Q535=1,(11-2)*(#REF!+#REF!)/4*4,
IF(Q535=2,(11-2)*(#REF!+#REF!)/4*2,
IF(Q535=3,(11-2)*(#REF!+#REF!)/4*3,
IF(Q535=4,(11-2)*(#REF!+#REF!)/4,
IF(Q535=5,(11-2)*#REF!/4,
IF(Q535=6,0,
IF(Q535=7,(11)*#REF!))))))))))</f>
        <v>#REF!</v>
      </c>
      <c r="AV535" s="2" t="e">
        <f t="shared" si="168"/>
        <v>#REF!</v>
      </c>
      <c r="AW535" s="2">
        <f t="shared" si="169"/>
        <v>16</v>
      </c>
      <c r="AX535" s="2">
        <f t="shared" si="170"/>
        <v>8</v>
      </c>
      <c r="AY535" s="2" t="e">
        <f t="shared" si="171"/>
        <v>#REF!</v>
      </c>
      <c r="AZ535" s="2" t="s">
        <v>63</v>
      </c>
      <c r="BA535" s="2" t="e">
        <f>IF(BG535="A",0,IF(AZ535="s",14*#REF!,IF(AZ535="T",11*#REF!,"HATA")))</f>
        <v>#REF!</v>
      </c>
      <c r="BB535" s="2" t="e">
        <f t="shared" si="172"/>
        <v>#REF!</v>
      </c>
      <c r="BC535" s="2" t="e">
        <f t="shared" si="173"/>
        <v>#REF!</v>
      </c>
      <c r="BD535" s="2" t="e">
        <f>IF(BC535-#REF!=0,"DOĞRU","YANLIŞ")</f>
        <v>#REF!</v>
      </c>
      <c r="BE535" s="2" t="e">
        <f>#REF!-BC535</f>
        <v>#REF!</v>
      </c>
      <c r="BF535" s="2">
        <v>0</v>
      </c>
      <c r="BH535" s="2">
        <v>0</v>
      </c>
      <c r="BJ535" s="2">
        <v>3</v>
      </c>
      <c r="BL535" s="7" t="e">
        <f>#REF!*14</f>
        <v>#REF!</v>
      </c>
      <c r="BM535" s="9"/>
      <c r="BN535" s="8"/>
      <c r="BO535" s="13"/>
      <c r="BP535" s="13"/>
      <c r="BQ535" s="13"/>
      <c r="BR535" s="13"/>
      <c r="BS535" s="13"/>
      <c r="BT535" s="10"/>
      <c r="BU535" s="11"/>
      <c r="BV535" s="12"/>
      <c r="CC535" s="41"/>
      <c r="CD535" s="41"/>
      <c r="CE535" s="41"/>
      <c r="CF535" s="42"/>
      <c r="CG535" s="42"/>
      <c r="CH535" s="42"/>
      <c r="CI535" s="42"/>
      <c r="CJ535" s="42"/>
      <c r="CK535" s="42"/>
    </row>
    <row r="536" spans="1:89" hidden="1" x14ac:dyDescent="0.25">
      <c r="A536" s="2" t="s">
        <v>204</v>
      </c>
      <c r="B536" s="2" t="s">
        <v>205</v>
      </c>
      <c r="C536" s="2" t="s">
        <v>205</v>
      </c>
      <c r="D536" s="4" t="s">
        <v>60</v>
      </c>
      <c r="E536" s="4" t="s">
        <v>60</v>
      </c>
      <c r="F536" s="5" t="e">
        <f>IF(AZ536="S",
IF(#REF!+BH536=2012,
IF(#REF!=1,"12-13/1",
IF(#REF!=2,"12-13/2",
IF(#REF!=3,"13-14/1",
IF(#REF!=4,"13-14/2","Hata1")))),
IF(#REF!+BH536=2013,
IF(#REF!=1,"13-14/1",
IF(#REF!=2,"13-14/2",
IF(#REF!=3,"14-15/1",
IF(#REF!=4,"14-15/2","Hata2")))),
IF(#REF!+BH536=2014,
IF(#REF!=1,"14-15/1",
IF(#REF!=2,"14-15/2",
IF(#REF!=3,"15-16/1",
IF(#REF!=4,"15-16/2","Hata3")))),
IF(#REF!+BH536=2015,
IF(#REF!=1,"15-16/1",
IF(#REF!=2,"15-16/2",
IF(#REF!=3,"16-17/1",
IF(#REF!=4,"16-17/2","Hata4")))),
IF(#REF!+BH536=2016,
IF(#REF!=1,"16-17/1",
IF(#REF!=2,"16-17/2",
IF(#REF!=3,"17-18/1",
IF(#REF!=4,"17-18/2","Hata5")))),
IF(#REF!+BH536=2017,
IF(#REF!=1,"17-18/1",
IF(#REF!=2,"17-18/2",
IF(#REF!=3,"18-19/1",
IF(#REF!=4,"18-19/2","Hata6")))),
IF(#REF!+BH536=2018,
IF(#REF!=1,"18-19/1",
IF(#REF!=2,"18-19/2",
IF(#REF!=3,"19-20/1",
IF(#REF!=4,"19-20/2","Hata7")))),
IF(#REF!+BH536=2019,
IF(#REF!=1,"19-20/1",
IF(#REF!=2,"19-20/2",
IF(#REF!=3,"20-21/1",
IF(#REF!=4,"20-21/2","Hata8")))),
IF(#REF!+BH536=2020,
IF(#REF!=1,"20-21/1",
IF(#REF!=2,"20-21/2",
IF(#REF!=3,"21-22/1",
IF(#REF!=4,"21-22/2","Hata9")))),
IF(#REF!+BH536=2021,
IF(#REF!=1,"21-22/1",
IF(#REF!=2,"21-22/2",
IF(#REF!=3,"22-23/1",
IF(#REF!=4,"22-23/2","Hata10")))),
IF(#REF!+BH536=2022,
IF(#REF!=1,"22-23/1",
IF(#REF!=2,"22-23/2",
IF(#REF!=3,"23-24/1",
IF(#REF!=4,"23-24/2","Hata11")))),
IF(#REF!+BH536=2023,
IF(#REF!=1,"23-24/1",
IF(#REF!=2,"23-24/2",
IF(#REF!=3,"24-25/1",
IF(#REF!=4,"24-25/2","Hata12")))),
)))))))))))),
IF(AZ536="T",
IF(#REF!+BH536=2012,
IF(#REF!=1,"12-13/1",
IF(#REF!=2,"12-13/2",
IF(#REF!=3,"12-13/3",
IF(#REF!=4,"13-14/1",
IF(#REF!=5,"13-14/2",
IF(#REF!=6,"13-14/3","Hata1")))))),
IF(#REF!+BH536=2013,
IF(#REF!=1,"13-14/1",
IF(#REF!=2,"13-14/2",
IF(#REF!=3,"13-14/3",
IF(#REF!=4,"14-15/1",
IF(#REF!=5,"14-15/2",
IF(#REF!=6,"14-15/3","Hata2")))))),
IF(#REF!+BH536=2014,
IF(#REF!=1,"14-15/1",
IF(#REF!=2,"14-15/2",
IF(#REF!=3,"14-15/3",
IF(#REF!=4,"15-16/1",
IF(#REF!=5,"15-16/2",
IF(#REF!=6,"15-16/3","Hata3")))))),
IF(AND(#REF!+#REF!&gt;2014,#REF!+#REF!&lt;2015,BH536=1),
IF(#REF!=0.1,"14-15/0.1",
IF(#REF!=0.2,"14-15/0.2",
IF(#REF!=0.3,"14-15/0.3","Hata4"))),
IF(#REF!+BH536=2015,
IF(#REF!=1,"15-16/1",
IF(#REF!=2,"15-16/2",
IF(#REF!=3,"15-16/3",
IF(#REF!=4,"16-17/1",
IF(#REF!=5,"16-17/2",
IF(#REF!=6,"16-17/3","Hata5")))))),
IF(#REF!+BH536=2016,
IF(#REF!=1,"16-17/1",
IF(#REF!=2,"16-17/2",
IF(#REF!=3,"16-17/3",
IF(#REF!=4,"17-18/1",
IF(#REF!=5,"17-18/2",
IF(#REF!=6,"17-18/3","Hata6")))))),
IF(#REF!+BH536=2017,
IF(#REF!=1,"17-18/1",
IF(#REF!=2,"17-18/2",
IF(#REF!=3,"17-18/3",
IF(#REF!=4,"18-19/1",
IF(#REF!=5,"18-19/2",
IF(#REF!=6,"18-19/3","Hata7")))))),
IF(#REF!+BH536=2018,
IF(#REF!=1,"18-19/1",
IF(#REF!=2,"18-19/2",
IF(#REF!=3,"18-19/3",
IF(#REF!=4,"19-20/1",
IF(#REF!=5," 19-20/2",
IF(#REF!=6,"19-20/3","Hata8")))))),
IF(#REF!+BH536=2019,
IF(#REF!=1,"19-20/1",
IF(#REF!=2,"19-20/2",
IF(#REF!=3,"19-20/3",
IF(#REF!=4,"20-21/1",
IF(#REF!=5,"20-21/2",
IF(#REF!=6,"20-21/3","Hata9")))))),
IF(#REF!+BH536=2020,
IF(#REF!=1,"20-21/1",
IF(#REF!=2,"20-21/2",
IF(#REF!=3,"20-21/3",
IF(#REF!=4,"21-22/1",
IF(#REF!=5,"21-22/2",
IF(#REF!=6,"21-22/3","Hata10")))))),
IF(#REF!+BH536=2021,
IF(#REF!=1,"21-22/1",
IF(#REF!=2,"21-22/2",
IF(#REF!=3,"21-22/3",
IF(#REF!=4,"22-23/1",
IF(#REF!=5,"22-23/2",
IF(#REF!=6,"22-23/3","Hata11")))))),
IF(#REF!+BH536=2022,
IF(#REF!=1,"22-23/1",
IF(#REF!=2,"22-23/2",
IF(#REF!=3,"22-23/3",
IF(#REF!=4,"23-24/1",
IF(#REF!=5,"23-24/2",
IF(#REF!=6,"23-24/3","Hata12")))))),
IF(#REF!+BH536=2023,
IF(#REF!=1,"23-24/1",
IF(#REF!=2,"23-24/2",
IF(#REF!=3,"23-24/3",
IF(#REF!=4,"24-25/1",
IF(#REF!=5,"24-25/2",
IF(#REF!=6,"24-25/3","Hata13")))))),
))))))))))))))
)</f>
        <v>#REF!</v>
      </c>
      <c r="G536" s="4"/>
      <c r="H536" s="2" t="s">
        <v>167</v>
      </c>
      <c r="I536" s="2">
        <v>206176</v>
      </c>
      <c r="J536" s="2" t="s">
        <v>107</v>
      </c>
      <c r="Q536" s="5">
        <v>4</v>
      </c>
      <c r="R536" s="2">
        <f>VLOOKUP($Q536,[1]sistem!$I$3:$L$10,2,FALSE)</f>
        <v>0</v>
      </c>
      <c r="S536" s="2">
        <f>VLOOKUP($Q536,[1]sistem!$I$3:$L$10,3,FALSE)</f>
        <v>1</v>
      </c>
      <c r="T536" s="2">
        <f>VLOOKUP($Q536,[1]sistem!$I$3:$L$10,4,FALSE)</f>
        <v>1</v>
      </c>
      <c r="U536" s="2" t="e">
        <f>VLOOKUP($AZ536,[1]sistem!$I$13:$L$14,2,FALSE)*#REF!</f>
        <v>#REF!</v>
      </c>
      <c r="V536" s="2" t="e">
        <f>VLOOKUP($AZ536,[1]sistem!$I$13:$L$14,3,FALSE)*#REF!</f>
        <v>#REF!</v>
      </c>
      <c r="W536" s="2" t="e">
        <f>VLOOKUP($AZ536,[1]sistem!$I$13:$L$14,4,FALSE)*#REF!</f>
        <v>#REF!</v>
      </c>
      <c r="X536" s="2" t="e">
        <f t="shared" si="160"/>
        <v>#REF!</v>
      </c>
      <c r="Y536" s="2" t="e">
        <f t="shared" si="161"/>
        <v>#REF!</v>
      </c>
      <c r="Z536" s="2" t="e">
        <f t="shared" si="162"/>
        <v>#REF!</v>
      </c>
      <c r="AA536" s="2" t="e">
        <f t="shared" si="163"/>
        <v>#REF!</v>
      </c>
      <c r="AB536" s="2">
        <f>VLOOKUP(AZ536,[1]sistem!$I$18:$J$19,2,FALSE)</f>
        <v>14</v>
      </c>
      <c r="AC536" s="2">
        <v>0.25</v>
      </c>
      <c r="AD536" s="2">
        <f>VLOOKUP($Q536,[1]sistem!$I$3:$M$10,5,FALSE)</f>
        <v>1</v>
      </c>
      <c r="AG536" s="2" t="e">
        <f>(#REF!+#REF!)*AB536</f>
        <v>#REF!</v>
      </c>
      <c r="AH536" s="2">
        <f>VLOOKUP($Q536,[1]sistem!$I$3:$N$10,6,FALSE)</f>
        <v>2</v>
      </c>
      <c r="AI536" s="2">
        <v>2</v>
      </c>
      <c r="AJ536" s="2">
        <f t="shared" si="164"/>
        <v>4</v>
      </c>
      <c r="AK536" s="2">
        <f>VLOOKUP($AZ536,[1]sistem!$I$18:$K$19,3,FALSE)</f>
        <v>14</v>
      </c>
      <c r="AL536" s="2" t="e">
        <f>AK536*#REF!</f>
        <v>#REF!</v>
      </c>
      <c r="AM536" s="2" t="e">
        <f t="shared" si="165"/>
        <v>#REF!</v>
      </c>
      <c r="AN536" s="2">
        <f t="shared" si="174"/>
        <v>25</v>
      </c>
      <c r="AO536" s="2" t="e">
        <f t="shared" si="166"/>
        <v>#REF!</v>
      </c>
      <c r="AP536" s="2" t="e">
        <f>ROUND(AO536-#REF!,0)</f>
        <v>#REF!</v>
      </c>
      <c r="AQ536" s="2">
        <f>IF(AZ536="s",IF(Q536=0,0,
IF(Q536=1,#REF!*4*4,
IF(Q536=2,0,
IF(Q536=3,#REF!*4*2,
IF(Q536=4,0,
IF(Q536=5,0,
IF(Q536=6,0,
IF(Q536=7,0)))))))),
IF(AZ536="t",
IF(Q536=0,0,
IF(Q536=1,#REF!*4*4*0.8,
IF(Q536=2,0,
IF(Q536=3,#REF!*4*2*0.8,
IF(Q536=4,0,
IF(Q536=5,0,
IF(Q536=6,0,
IF(Q536=7,0))))))))))</f>
        <v>0</v>
      </c>
      <c r="AR536" s="2" t="e">
        <f>IF(AZ536="s",
IF(Q536=0,0,
IF(Q536=1,0,
IF(Q536=2,#REF!*4*2,
IF(Q536=3,#REF!*4,
IF(Q536=4,#REF!*4,
IF(Q536=5,0,
IF(Q536=6,0,
IF(Q536=7,#REF!*4)))))))),
IF(AZ536="t",
IF(Q536=0,0,
IF(Q536=1,0,
IF(Q536=2,#REF!*4*2*0.8,
IF(Q536=3,#REF!*4*0.8,
IF(Q536=4,#REF!*4*0.8,
IF(Q536=5,0,
IF(Q536=6,0,
IF(Q536=7,#REF!*4))))))))))</f>
        <v>#REF!</v>
      </c>
      <c r="AS536" s="2" t="e">
        <f>IF(AZ536="s",
IF(Q536=0,0,
IF(Q536=1,#REF!*2,
IF(Q536=2,#REF!*2,
IF(Q536=3,#REF!*2,
IF(Q536=4,#REF!*2,
IF(Q536=5,#REF!*2,
IF(Q536=6,#REF!*2,
IF(Q536=7,#REF!*2)))))))),
IF(AZ536="t",
IF(Q536=0,#REF!*2*0.8,
IF(Q536=1,#REF!*2*0.8,
IF(Q536=2,#REF!*2*0.8,
IF(Q536=3,#REF!*2*0.8,
IF(Q536=4,#REF!*2*0.8,
IF(Q536=5,#REF!*2*0.8,
IF(Q536=6,#REF!*1*0.8,
IF(Q536=7,#REF!*2))))))))))</f>
        <v>#REF!</v>
      </c>
      <c r="AT536" s="2" t="e">
        <f t="shared" si="167"/>
        <v>#REF!</v>
      </c>
      <c r="AU536" s="2" t="e">
        <f>IF(AZ536="s",
IF(Q536=0,0,
IF(Q536=1,(14-2)*(#REF!+#REF!)/4*4,
IF(Q536=2,(14-2)*(#REF!+#REF!)/4*2,
IF(Q536=3,(14-2)*(#REF!+#REF!)/4*3,
IF(Q536=4,(14-2)*(#REF!+#REF!)/4,
IF(Q536=5,(14-2)*#REF!/4,
IF(Q536=6,0,
IF(Q536=7,(14)*#REF!)))))))),
IF(AZ536="t",
IF(Q536=0,0,
IF(Q536=1,(11-2)*(#REF!+#REF!)/4*4,
IF(Q536=2,(11-2)*(#REF!+#REF!)/4*2,
IF(Q536=3,(11-2)*(#REF!+#REF!)/4*3,
IF(Q536=4,(11-2)*(#REF!+#REF!)/4,
IF(Q536=5,(11-2)*#REF!/4,
IF(Q536=6,0,
IF(Q536=7,(11)*#REF!))))))))))</f>
        <v>#REF!</v>
      </c>
      <c r="AV536" s="2" t="e">
        <f t="shared" si="168"/>
        <v>#REF!</v>
      </c>
      <c r="AW536" s="2">
        <f t="shared" si="169"/>
        <v>8</v>
      </c>
      <c r="AX536" s="2">
        <f t="shared" si="170"/>
        <v>4</v>
      </c>
      <c r="AY536" s="2" t="e">
        <f t="shared" si="171"/>
        <v>#REF!</v>
      </c>
      <c r="AZ536" s="2" t="s">
        <v>63</v>
      </c>
      <c r="BA536" s="2" t="e">
        <f>IF(BG536="A",0,IF(AZ536="s",14*#REF!,IF(AZ536="T",11*#REF!,"HATA")))</f>
        <v>#REF!</v>
      </c>
      <c r="BB536" s="2" t="e">
        <f t="shared" si="172"/>
        <v>#REF!</v>
      </c>
      <c r="BC536" s="2" t="e">
        <f t="shared" si="173"/>
        <v>#REF!</v>
      </c>
      <c r="BD536" s="2" t="e">
        <f>IF(BC536-#REF!=0,"DOĞRU","YANLIŞ")</f>
        <v>#REF!</v>
      </c>
      <c r="BE536" s="2" t="e">
        <f>#REF!-BC536</f>
        <v>#REF!</v>
      </c>
      <c r="BF536" s="2">
        <v>0</v>
      </c>
      <c r="BH536" s="2">
        <v>0</v>
      </c>
      <c r="BJ536" s="2">
        <v>4</v>
      </c>
      <c r="BL536" s="7" t="e">
        <f>#REF!*14</f>
        <v>#REF!</v>
      </c>
      <c r="BM536" s="9"/>
      <c r="BN536" s="8"/>
      <c r="BO536" s="13"/>
      <c r="BP536" s="13"/>
      <c r="BQ536" s="13"/>
      <c r="BR536" s="13"/>
      <c r="BS536" s="13"/>
      <c r="BT536" s="10"/>
      <c r="BU536" s="11"/>
      <c r="BV536" s="12"/>
      <c r="CC536" s="41"/>
      <c r="CD536" s="41"/>
      <c r="CE536" s="41"/>
      <c r="CF536" s="42"/>
      <c r="CG536" s="42"/>
      <c r="CH536" s="42"/>
      <c r="CI536" s="42"/>
      <c r="CJ536" s="42"/>
      <c r="CK536" s="42"/>
    </row>
    <row r="537" spans="1:89" hidden="1" x14ac:dyDescent="0.25">
      <c r="A537" s="2" t="s">
        <v>247</v>
      </c>
      <c r="B537" s="2" t="s">
        <v>248</v>
      </c>
      <c r="C537" s="2" t="s">
        <v>248</v>
      </c>
      <c r="D537" s="4" t="s">
        <v>171</v>
      </c>
      <c r="E537" s="4">
        <v>1</v>
      </c>
      <c r="F537" s="5" t="e">
        <f>IF(AZ537="S",
IF(#REF!+BH537=2012,
IF(#REF!=1,"12-13/1",
IF(#REF!=2,"12-13/2",
IF(#REF!=3,"13-14/1",
IF(#REF!=4,"13-14/2","Hata1")))),
IF(#REF!+BH537=2013,
IF(#REF!=1,"13-14/1",
IF(#REF!=2,"13-14/2",
IF(#REF!=3,"14-15/1",
IF(#REF!=4,"14-15/2","Hata2")))),
IF(#REF!+BH537=2014,
IF(#REF!=1,"14-15/1",
IF(#REF!=2,"14-15/2",
IF(#REF!=3,"15-16/1",
IF(#REF!=4,"15-16/2","Hata3")))),
IF(#REF!+BH537=2015,
IF(#REF!=1,"15-16/1",
IF(#REF!=2,"15-16/2",
IF(#REF!=3,"16-17/1",
IF(#REF!=4,"16-17/2","Hata4")))),
IF(#REF!+BH537=2016,
IF(#REF!=1,"16-17/1",
IF(#REF!=2,"16-17/2",
IF(#REF!=3,"17-18/1",
IF(#REF!=4,"17-18/2","Hata5")))),
IF(#REF!+BH537=2017,
IF(#REF!=1,"17-18/1",
IF(#REF!=2,"17-18/2",
IF(#REF!=3,"18-19/1",
IF(#REF!=4,"18-19/2","Hata6")))),
IF(#REF!+BH537=2018,
IF(#REF!=1,"18-19/1",
IF(#REF!=2,"18-19/2",
IF(#REF!=3,"19-20/1",
IF(#REF!=4,"19-20/2","Hata7")))),
IF(#REF!+BH537=2019,
IF(#REF!=1,"19-20/1",
IF(#REF!=2,"19-20/2",
IF(#REF!=3,"20-21/1",
IF(#REF!=4,"20-21/2","Hata8")))),
IF(#REF!+BH537=2020,
IF(#REF!=1,"20-21/1",
IF(#REF!=2,"20-21/2",
IF(#REF!=3,"21-22/1",
IF(#REF!=4,"21-22/2","Hata9")))),
IF(#REF!+BH537=2021,
IF(#REF!=1,"21-22/1",
IF(#REF!=2,"21-22/2",
IF(#REF!=3,"22-23/1",
IF(#REF!=4,"22-23/2","Hata10")))),
IF(#REF!+BH537=2022,
IF(#REF!=1,"22-23/1",
IF(#REF!=2,"22-23/2",
IF(#REF!=3,"23-24/1",
IF(#REF!=4,"23-24/2","Hata11")))),
IF(#REF!+BH537=2023,
IF(#REF!=1,"23-24/1",
IF(#REF!=2,"23-24/2",
IF(#REF!=3,"24-25/1",
IF(#REF!=4,"24-25/2","Hata12")))),
)))))))))))),
IF(AZ537="T",
IF(#REF!+BH537=2012,
IF(#REF!=1,"12-13/1",
IF(#REF!=2,"12-13/2",
IF(#REF!=3,"12-13/3",
IF(#REF!=4,"13-14/1",
IF(#REF!=5,"13-14/2",
IF(#REF!=6,"13-14/3","Hata1")))))),
IF(#REF!+BH537=2013,
IF(#REF!=1,"13-14/1",
IF(#REF!=2,"13-14/2",
IF(#REF!=3,"13-14/3",
IF(#REF!=4,"14-15/1",
IF(#REF!=5,"14-15/2",
IF(#REF!=6,"14-15/3","Hata2")))))),
IF(#REF!+BH537=2014,
IF(#REF!=1,"14-15/1",
IF(#REF!=2,"14-15/2",
IF(#REF!=3,"14-15/3",
IF(#REF!=4,"15-16/1",
IF(#REF!=5,"15-16/2",
IF(#REF!=6,"15-16/3","Hata3")))))),
IF(AND(#REF!+#REF!&gt;2014,#REF!+#REF!&lt;2015,BH537=1),
IF(#REF!=0.1,"14-15/0.1",
IF(#REF!=0.2,"14-15/0.2",
IF(#REF!=0.3,"14-15/0.3","Hata4"))),
IF(#REF!+BH537=2015,
IF(#REF!=1,"15-16/1",
IF(#REF!=2,"15-16/2",
IF(#REF!=3,"15-16/3",
IF(#REF!=4,"16-17/1",
IF(#REF!=5,"16-17/2",
IF(#REF!=6,"16-17/3","Hata5")))))),
IF(#REF!+BH537=2016,
IF(#REF!=1,"16-17/1",
IF(#REF!=2,"16-17/2",
IF(#REF!=3,"16-17/3",
IF(#REF!=4,"17-18/1",
IF(#REF!=5,"17-18/2",
IF(#REF!=6,"17-18/3","Hata6")))))),
IF(#REF!+BH537=2017,
IF(#REF!=1,"17-18/1",
IF(#REF!=2,"17-18/2",
IF(#REF!=3,"17-18/3",
IF(#REF!=4,"18-19/1",
IF(#REF!=5,"18-19/2",
IF(#REF!=6,"18-19/3","Hata7")))))),
IF(#REF!+BH537=2018,
IF(#REF!=1,"18-19/1",
IF(#REF!=2,"18-19/2",
IF(#REF!=3,"18-19/3",
IF(#REF!=4,"19-20/1",
IF(#REF!=5," 19-20/2",
IF(#REF!=6,"19-20/3","Hata8")))))),
IF(#REF!+BH537=2019,
IF(#REF!=1,"19-20/1",
IF(#REF!=2,"19-20/2",
IF(#REF!=3,"19-20/3",
IF(#REF!=4,"20-21/1",
IF(#REF!=5,"20-21/2",
IF(#REF!=6,"20-21/3","Hata9")))))),
IF(#REF!+BH537=2020,
IF(#REF!=1,"20-21/1",
IF(#REF!=2,"20-21/2",
IF(#REF!=3,"20-21/3",
IF(#REF!=4,"21-22/1",
IF(#REF!=5,"21-22/2",
IF(#REF!=6,"21-22/3","Hata10")))))),
IF(#REF!+BH537=2021,
IF(#REF!=1,"21-22/1",
IF(#REF!=2,"21-22/2",
IF(#REF!=3,"21-22/3",
IF(#REF!=4,"22-23/1",
IF(#REF!=5,"22-23/2",
IF(#REF!=6,"22-23/3","Hata11")))))),
IF(#REF!+BH537=2022,
IF(#REF!=1,"22-23/1",
IF(#REF!=2,"22-23/2",
IF(#REF!=3,"22-23/3",
IF(#REF!=4,"23-24/1",
IF(#REF!=5,"23-24/2",
IF(#REF!=6,"23-24/3","Hata12")))))),
IF(#REF!+BH537=2023,
IF(#REF!=1,"23-24/1",
IF(#REF!=2,"23-24/2",
IF(#REF!=3,"23-24/3",
IF(#REF!=4,"24-25/1",
IF(#REF!=5,"24-25/2",
IF(#REF!=6,"24-25/3","Hata13")))))),
))))))))))))))
)</f>
        <v>#REF!</v>
      </c>
      <c r="G537" s="4">
        <v>0</v>
      </c>
      <c r="H537" s="2" t="s">
        <v>167</v>
      </c>
      <c r="I537" s="2">
        <v>206187</v>
      </c>
      <c r="J537" s="2" t="s">
        <v>107</v>
      </c>
      <c r="O537" s="2" t="s">
        <v>249</v>
      </c>
      <c r="P537" s="2" t="s">
        <v>249</v>
      </c>
      <c r="Q537" s="5">
        <v>4</v>
      </c>
      <c r="R537" s="2">
        <f>VLOOKUP($Q537,[1]sistem!$I$3:$L$10,2,FALSE)</f>
        <v>0</v>
      </c>
      <c r="S537" s="2">
        <f>VLOOKUP($Q537,[1]sistem!$I$3:$L$10,3,FALSE)</f>
        <v>1</v>
      </c>
      <c r="T537" s="2">
        <f>VLOOKUP($Q537,[1]sistem!$I$3:$L$10,4,FALSE)</f>
        <v>1</v>
      </c>
      <c r="U537" s="2" t="e">
        <f>VLOOKUP($AZ537,[1]sistem!$I$13:$L$14,2,FALSE)*#REF!</f>
        <v>#REF!</v>
      </c>
      <c r="V537" s="2" t="e">
        <f>VLOOKUP($AZ537,[1]sistem!$I$13:$L$14,3,FALSE)*#REF!</f>
        <v>#REF!</v>
      </c>
      <c r="W537" s="2" t="e">
        <f>VLOOKUP($AZ537,[1]sistem!$I$13:$L$14,4,FALSE)*#REF!</f>
        <v>#REF!</v>
      </c>
      <c r="X537" s="2" t="e">
        <f t="shared" si="160"/>
        <v>#REF!</v>
      </c>
      <c r="Y537" s="2" t="e">
        <f t="shared" si="161"/>
        <v>#REF!</v>
      </c>
      <c r="Z537" s="2" t="e">
        <f t="shared" si="162"/>
        <v>#REF!</v>
      </c>
      <c r="AA537" s="2" t="e">
        <f t="shared" si="163"/>
        <v>#REF!</v>
      </c>
      <c r="AB537" s="2">
        <f>VLOOKUP(AZ537,[1]sistem!$I$18:$J$19,2,FALSE)</f>
        <v>14</v>
      </c>
      <c r="AC537" s="2">
        <v>0.25</v>
      </c>
      <c r="AD537" s="2">
        <f>VLOOKUP($Q537,[1]sistem!$I$3:$M$10,5,FALSE)</f>
        <v>1</v>
      </c>
      <c r="AE537" s="2">
        <v>4</v>
      </c>
      <c r="AG537" s="2">
        <f>AE537*AK537</f>
        <v>56</v>
      </c>
      <c r="AH537" s="2">
        <f>VLOOKUP($Q537,[1]sistem!$I$3:$N$10,6,FALSE)</f>
        <v>2</v>
      </c>
      <c r="AI537" s="2">
        <v>2</v>
      </c>
      <c r="AJ537" s="2">
        <f t="shared" si="164"/>
        <v>4</v>
      </c>
      <c r="AK537" s="2">
        <f>VLOOKUP($AZ537,[1]sistem!$I$18:$K$19,3,FALSE)</f>
        <v>14</v>
      </c>
      <c r="AL537" s="2" t="e">
        <f>AK537*#REF!</f>
        <v>#REF!</v>
      </c>
      <c r="AM537" s="2" t="e">
        <f t="shared" si="165"/>
        <v>#REF!</v>
      </c>
      <c r="AN537" s="2">
        <f t="shared" si="174"/>
        <v>25</v>
      </c>
      <c r="AO537" s="2" t="e">
        <f t="shared" si="166"/>
        <v>#REF!</v>
      </c>
      <c r="AP537" s="2" t="e">
        <f>ROUND(AO537-#REF!,0)</f>
        <v>#REF!</v>
      </c>
      <c r="AQ537" s="2">
        <f>IF(AZ537="s",IF(Q537=0,0,
IF(Q537=1,#REF!*4*4,
IF(Q537=2,0,
IF(Q537=3,#REF!*4*2,
IF(Q537=4,0,
IF(Q537=5,0,
IF(Q537=6,0,
IF(Q537=7,0)))))))),
IF(AZ537="t",
IF(Q537=0,0,
IF(Q537=1,#REF!*4*4*0.8,
IF(Q537=2,0,
IF(Q537=3,#REF!*4*2*0.8,
IF(Q537=4,0,
IF(Q537=5,0,
IF(Q537=6,0,
IF(Q537=7,0))))))))))</f>
        <v>0</v>
      </c>
      <c r="AR537" s="2" t="e">
        <f>IF(AZ537="s",
IF(Q537=0,0,
IF(Q537=1,0,
IF(Q537=2,#REF!*4*2,
IF(Q537=3,#REF!*4,
IF(Q537=4,#REF!*4,
IF(Q537=5,0,
IF(Q537=6,0,
IF(Q537=7,#REF!*4)))))))),
IF(AZ537="t",
IF(Q537=0,0,
IF(Q537=1,0,
IF(Q537=2,#REF!*4*2*0.8,
IF(Q537=3,#REF!*4*0.8,
IF(Q537=4,#REF!*4*0.8,
IF(Q537=5,0,
IF(Q537=6,0,
IF(Q537=7,#REF!*4))))))))))</f>
        <v>#REF!</v>
      </c>
      <c r="AS537" s="2" t="e">
        <f>IF(AZ537="s",
IF(Q537=0,0,
IF(Q537=1,#REF!*2,
IF(Q537=2,#REF!*2,
IF(Q537=3,#REF!*2,
IF(Q537=4,#REF!*2,
IF(Q537=5,#REF!*2,
IF(Q537=6,#REF!*2,
IF(Q537=7,#REF!*2)))))))),
IF(AZ537="t",
IF(Q537=0,#REF!*2*0.8,
IF(Q537=1,#REF!*2*0.8,
IF(Q537=2,#REF!*2*0.8,
IF(Q537=3,#REF!*2*0.8,
IF(Q537=4,#REF!*2*0.8,
IF(Q537=5,#REF!*2*0.8,
IF(Q537=6,#REF!*1*0.8,
IF(Q537=7,#REF!*2))))))))))</f>
        <v>#REF!</v>
      </c>
      <c r="AT537" s="2" t="e">
        <f t="shared" si="167"/>
        <v>#REF!</v>
      </c>
      <c r="AU537" s="2" t="e">
        <f>IF(AZ537="s",
IF(Q537=0,0,
IF(Q537=1,(14-2)*(#REF!+#REF!)/4*4,
IF(Q537=2,(14-2)*(#REF!+#REF!)/4*2,
IF(Q537=3,(14-2)*(#REF!+#REF!)/4*3,
IF(Q537=4,(14-2)*(#REF!+#REF!)/4,
IF(Q537=5,(14-2)*#REF!/4,
IF(Q537=6,0,
IF(Q537=7,(14)*#REF!)))))))),
IF(AZ537="t",
IF(Q537=0,0,
IF(Q537=1,(11-2)*(#REF!+#REF!)/4*4,
IF(Q537=2,(11-2)*(#REF!+#REF!)/4*2,
IF(Q537=3,(11-2)*(#REF!+#REF!)/4*3,
IF(Q537=4,(11-2)*(#REF!+#REF!)/4,
IF(Q537=5,(11-2)*#REF!/4,
IF(Q537=6,0,
IF(Q537=7,(11)*#REF!))))))))))</f>
        <v>#REF!</v>
      </c>
      <c r="AV537" s="2" t="e">
        <f t="shared" si="168"/>
        <v>#REF!</v>
      </c>
      <c r="AW537" s="2">
        <f t="shared" si="169"/>
        <v>8</v>
      </c>
      <c r="AX537" s="2">
        <f t="shared" si="170"/>
        <v>4</v>
      </c>
      <c r="AY537" s="2" t="e">
        <f t="shared" si="171"/>
        <v>#REF!</v>
      </c>
      <c r="AZ537" s="2" t="s">
        <v>63</v>
      </c>
      <c r="BA537" s="2" t="e">
        <f>IF(BG537="A",0,IF(AZ537="s",14*#REF!,IF(AZ537="T",11*#REF!,"HATA")))</f>
        <v>#REF!</v>
      </c>
      <c r="BB537" s="2" t="e">
        <f t="shared" si="172"/>
        <v>#REF!</v>
      </c>
      <c r="BC537" s="2" t="e">
        <f t="shared" si="173"/>
        <v>#REF!</v>
      </c>
      <c r="BD537" s="2" t="e">
        <f>IF(BC537-#REF!=0,"DOĞRU","YANLIŞ")</f>
        <v>#REF!</v>
      </c>
      <c r="BE537" s="2" t="e">
        <f>#REF!-BC537</f>
        <v>#REF!</v>
      </c>
      <c r="BF537" s="2">
        <v>0</v>
      </c>
      <c r="BH537" s="2">
        <v>0</v>
      </c>
      <c r="BJ537" s="2">
        <v>4</v>
      </c>
      <c r="BL537" s="7" t="e">
        <f>#REF!*14</f>
        <v>#REF!</v>
      </c>
      <c r="BM537" s="9"/>
      <c r="BN537" s="8"/>
      <c r="BO537" s="13"/>
      <c r="BP537" s="13"/>
      <c r="BQ537" s="13"/>
      <c r="BR537" s="13"/>
      <c r="BS537" s="13"/>
      <c r="BT537" s="10"/>
      <c r="BU537" s="11"/>
      <c r="BV537" s="12"/>
      <c r="CC537" s="41"/>
      <c r="CD537" s="41"/>
      <c r="CE537" s="41"/>
      <c r="CF537" s="42"/>
      <c r="CG537" s="42"/>
      <c r="CH537" s="42"/>
      <c r="CI537" s="42"/>
      <c r="CJ537" s="42"/>
      <c r="CK537" s="42"/>
    </row>
    <row r="538" spans="1:89" hidden="1" x14ac:dyDescent="0.25">
      <c r="A538" s="54" t="s">
        <v>333</v>
      </c>
      <c r="B538" s="54" t="s">
        <v>330</v>
      </c>
      <c r="C538" s="2" t="s">
        <v>330</v>
      </c>
      <c r="D538" s="4" t="s">
        <v>171</v>
      </c>
      <c r="E538" s="4">
        <v>3</v>
      </c>
      <c r="F538" s="5" t="e">
        <f>IF(AZ538="S",
IF(#REF!+BH538=2012,
IF(#REF!=1,"12-13/1",
IF(#REF!=2,"12-13/2",
IF(#REF!=3,"13-14/1",
IF(#REF!=4,"13-14/2","Hata1")))),
IF(#REF!+BH538=2013,
IF(#REF!=1,"13-14/1",
IF(#REF!=2,"13-14/2",
IF(#REF!=3,"14-15/1",
IF(#REF!=4,"14-15/2","Hata2")))),
IF(#REF!+BH538=2014,
IF(#REF!=1,"14-15/1",
IF(#REF!=2,"14-15/2",
IF(#REF!=3,"15-16/1",
IF(#REF!=4,"15-16/2","Hata3")))),
IF(#REF!+BH538=2015,
IF(#REF!=1,"15-16/1",
IF(#REF!=2,"15-16/2",
IF(#REF!=3,"16-17/1",
IF(#REF!=4,"16-17/2","Hata4")))),
IF(#REF!+BH538=2016,
IF(#REF!=1,"16-17/1",
IF(#REF!=2,"16-17/2",
IF(#REF!=3,"17-18/1",
IF(#REF!=4,"17-18/2","Hata5")))),
IF(#REF!+BH538=2017,
IF(#REF!=1,"17-18/1",
IF(#REF!=2,"17-18/2",
IF(#REF!=3,"18-19/1",
IF(#REF!=4,"18-19/2","Hata6")))),
IF(#REF!+BH538=2018,
IF(#REF!=1,"18-19/1",
IF(#REF!=2,"18-19/2",
IF(#REF!=3,"19-20/1",
IF(#REF!=4,"19-20/2","Hata7")))),
IF(#REF!+BH538=2019,
IF(#REF!=1,"19-20/1",
IF(#REF!=2,"19-20/2",
IF(#REF!=3,"20-21/1",
IF(#REF!=4,"20-21/2","Hata8")))),
IF(#REF!+BH538=2020,
IF(#REF!=1,"20-21/1",
IF(#REF!=2,"20-21/2",
IF(#REF!=3,"21-22/1",
IF(#REF!=4,"21-22/2","Hata9")))),
IF(#REF!+BH538=2021,
IF(#REF!=1,"21-22/1",
IF(#REF!=2,"21-22/2",
IF(#REF!=3,"22-23/1",
IF(#REF!=4,"22-23/2","Hata10")))),
IF(#REF!+BH538=2022,
IF(#REF!=1,"22-23/1",
IF(#REF!=2,"22-23/2",
IF(#REF!=3,"23-24/1",
IF(#REF!=4,"23-24/2","Hata11")))),
IF(#REF!+BH538=2023,
IF(#REF!=1,"23-24/1",
IF(#REF!=2,"23-24/2",
IF(#REF!=3,"24-25/1",
IF(#REF!=4,"24-25/2","Hata12")))),
)))))))))))),
IF(AZ538="T",
IF(#REF!+BH538=2012,
IF(#REF!=1,"12-13/1",
IF(#REF!=2,"12-13/2",
IF(#REF!=3,"12-13/3",
IF(#REF!=4,"13-14/1",
IF(#REF!=5,"13-14/2",
IF(#REF!=6,"13-14/3","Hata1")))))),
IF(#REF!+BH538=2013,
IF(#REF!=1,"13-14/1",
IF(#REF!=2,"13-14/2",
IF(#REF!=3,"13-14/3",
IF(#REF!=4,"14-15/1",
IF(#REF!=5,"14-15/2",
IF(#REF!=6,"14-15/3","Hata2")))))),
IF(#REF!+BH538=2014,
IF(#REF!=1,"14-15/1",
IF(#REF!=2,"14-15/2",
IF(#REF!=3,"14-15/3",
IF(#REF!=4,"15-16/1",
IF(#REF!=5,"15-16/2",
IF(#REF!=6,"15-16/3","Hata3")))))),
IF(AND(#REF!+#REF!&gt;2014,#REF!+#REF!&lt;2015,BH538=1),
IF(#REF!=0.1,"14-15/0.1",
IF(#REF!=0.2,"14-15/0.2",
IF(#REF!=0.3,"14-15/0.3","Hata4"))),
IF(#REF!+BH538=2015,
IF(#REF!=1,"15-16/1",
IF(#REF!=2,"15-16/2",
IF(#REF!=3,"15-16/3",
IF(#REF!=4,"16-17/1",
IF(#REF!=5,"16-17/2",
IF(#REF!=6,"16-17/3","Hata5")))))),
IF(#REF!+BH538=2016,
IF(#REF!=1,"16-17/1",
IF(#REF!=2,"16-17/2",
IF(#REF!=3,"16-17/3",
IF(#REF!=4,"17-18/1",
IF(#REF!=5,"17-18/2",
IF(#REF!=6,"17-18/3","Hata6")))))),
IF(#REF!+BH538=2017,
IF(#REF!=1,"17-18/1",
IF(#REF!=2,"17-18/2",
IF(#REF!=3,"17-18/3",
IF(#REF!=4,"18-19/1",
IF(#REF!=5,"18-19/2",
IF(#REF!=6,"18-19/3","Hata7")))))),
IF(#REF!+BH538=2018,
IF(#REF!=1,"18-19/1",
IF(#REF!=2,"18-19/2",
IF(#REF!=3,"18-19/3",
IF(#REF!=4,"19-20/1",
IF(#REF!=5," 19-20/2",
IF(#REF!=6,"19-20/3","Hata8")))))),
IF(#REF!+BH538=2019,
IF(#REF!=1,"19-20/1",
IF(#REF!=2,"19-20/2",
IF(#REF!=3,"19-20/3",
IF(#REF!=4,"20-21/1",
IF(#REF!=5,"20-21/2",
IF(#REF!=6,"20-21/3","Hata9")))))),
IF(#REF!+BH538=2020,
IF(#REF!=1,"20-21/1",
IF(#REF!=2,"20-21/2",
IF(#REF!=3,"20-21/3",
IF(#REF!=4,"21-22/1",
IF(#REF!=5,"21-22/2",
IF(#REF!=6,"21-22/3","Hata10")))))),
IF(#REF!+BH538=2021,
IF(#REF!=1,"21-22/1",
IF(#REF!=2,"21-22/2",
IF(#REF!=3,"21-22/3",
IF(#REF!=4,"22-23/1",
IF(#REF!=5,"22-23/2",
IF(#REF!=6,"22-23/3","Hata11")))))),
IF(#REF!+BH538=2022,
IF(#REF!=1,"22-23/1",
IF(#REF!=2,"22-23/2",
IF(#REF!=3,"22-23/3",
IF(#REF!=4,"23-24/1",
IF(#REF!=5,"23-24/2",
IF(#REF!=6,"23-24/3","Hata12")))))),
IF(#REF!+BH538=2023,
IF(#REF!=1,"23-24/1",
IF(#REF!=2,"23-24/2",
IF(#REF!=3,"23-24/3",
IF(#REF!=4,"24-25/1",
IF(#REF!=5,"24-25/2",
IF(#REF!=6,"24-25/3","Hata13")))))),
))))))))))))))
)</f>
        <v>#REF!</v>
      </c>
      <c r="G538" s="4">
        <v>0</v>
      </c>
      <c r="H538" s="54" t="s">
        <v>167</v>
      </c>
      <c r="I538" s="2">
        <v>206177</v>
      </c>
      <c r="J538" s="2" t="s">
        <v>107</v>
      </c>
      <c r="Q538" s="55">
        <v>7</v>
      </c>
      <c r="R538" s="2">
        <f>VLOOKUP($Q538,[1]sistem!$I$3:$L$10,2,FALSE)</f>
        <v>0</v>
      </c>
      <c r="S538" s="2">
        <f>VLOOKUP($Q538,[1]sistem!$I$3:$L$10,3,FALSE)</f>
        <v>1</v>
      </c>
      <c r="T538" s="2">
        <f>VLOOKUP($Q538,[1]sistem!$I$3:$L$10,4,FALSE)</f>
        <v>1</v>
      </c>
      <c r="U538" s="2" t="e">
        <f>VLOOKUP($AZ538,[1]sistem!$I$13:$L$14,2,FALSE)*#REF!</f>
        <v>#REF!</v>
      </c>
      <c r="V538" s="2" t="e">
        <f>VLOOKUP($AZ538,[1]sistem!$I$13:$L$14,3,FALSE)*#REF!</f>
        <v>#REF!</v>
      </c>
      <c r="W538" s="2" t="e">
        <f>VLOOKUP($AZ538,[1]sistem!$I$13:$L$14,4,FALSE)*#REF!</f>
        <v>#REF!</v>
      </c>
      <c r="X538" s="2" t="e">
        <f t="shared" si="160"/>
        <v>#REF!</v>
      </c>
      <c r="Y538" s="2" t="e">
        <f t="shared" si="161"/>
        <v>#REF!</v>
      </c>
      <c r="Z538" s="2" t="e">
        <f t="shared" si="162"/>
        <v>#REF!</v>
      </c>
      <c r="AA538" s="2" t="e">
        <f t="shared" si="163"/>
        <v>#REF!</v>
      </c>
      <c r="AB538" s="2">
        <f>VLOOKUP(AZ538,[1]sistem!$I$18:$J$19,2,FALSE)</f>
        <v>14</v>
      </c>
      <c r="AC538" s="2">
        <v>0.25</v>
      </c>
      <c r="AD538" s="2">
        <f>VLOOKUP($Q538,[1]sistem!$I$3:$M$10,5,FALSE)</f>
        <v>1</v>
      </c>
      <c r="AE538" s="2">
        <v>4</v>
      </c>
      <c r="AG538" s="2">
        <f>AE538*AK538</f>
        <v>56</v>
      </c>
      <c r="AH538" s="2">
        <f>VLOOKUP($Q538,[1]sistem!$I$3:$N$10,6,FALSE)</f>
        <v>2</v>
      </c>
      <c r="AI538" s="2">
        <v>2</v>
      </c>
      <c r="AJ538" s="2">
        <f t="shared" si="164"/>
        <v>4</v>
      </c>
      <c r="AK538" s="2">
        <f>VLOOKUP($AZ538,[1]sistem!$I$18:$K$19,3,FALSE)</f>
        <v>14</v>
      </c>
      <c r="AL538" s="2" t="e">
        <f>AK538*#REF!</f>
        <v>#REF!</v>
      </c>
      <c r="AM538" s="2" t="e">
        <f t="shared" si="165"/>
        <v>#REF!</v>
      </c>
      <c r="AN538" s="2">
        <f t="shared" si="174"/>
        <v>25</v>
      </c>
      <c r="AO538" s="2" t="e">
        <f t="shared" si="166"/>
        <v>#REF!</v>
      </c>
      <c r="AP538" s="2" t="e">
        <f>ROUND(AO538-#REF!,0)</f>
        <v>#REF!</v>
      </c>
      <c r="AQ538" s="2">
        <f>IF(AZ538="s",IF(Q538=0,0,
IF(Q538=1,#REF!*4*4,
IF(Q538=2,0,
IF(Q538=3,#REF!*4*2,
IF(Q538=4,0,
IF(Q538=5,0,
IF(Q538=6,0,
IF(Q538=7,0)))))))),
IF(AZ538="t",
IF(Q538=0,0,
IF(Q538=1,#REF!*4*4*0.8,
IF(Q538=2,0,
IF(Q538=3,#REF!*4*2*0.8,
IF(Q538=4,0,
IF(Q538=5,0,
IF(Q538=6,0,
IF(Q538=7,0))))))))))</f>
        <v>0</v>
      </c>
      <c r="AR538" s="2" t="e">
        <f>IF(AZ538="s",
IF(Q538=0,0,
IF(Q538=1,0,
IF(Q538=2,#REF!*4*2,
IF(Q538=3,#REF!*4,
IF(Q538=4,#REF!*4,
IF(Q538=5,0,
IF(Q538=6,0,
IF(Q538=7,#REF!*4)))))))),
IF(AZ538="t",
IF(Q538=0,0,
IF(Q538=1,0,
IF(Q538=2,#REF!*4*2*0.8,
IF(Q538=3,#REF!*4*0.8,
IF(Q538=4,#REF!*4*0.8,
IF(Q538=5,0,
IF(Q538=6,0,
IF(Q538=7,#REF!*4))))))))))</f>
        <v>#REF!</v>
      </c>
      <c r="AS538" s="2" t="e">
        <f>IF(AZ538="s",
IF(Q538=0,0,
IF(Q538=1,#REF!*2,
IF(Q538=2,#REF!*2,
IF(Q538=3,#REF!*2,
IF(Q538=4,#REF!*2,
IF(Q538=5,#REF!*2,
IF(Q538=6,#REF!*2,
IF(Q538=7,#REF!*2)))))))),
IF(AZ538="t",
IF(Q538=0,#REF!*2*0.8,
IF(Q538=1,#REF!*2*0.8,
IF(Q538=2,#REF!*2*0.8,
IF(Q538=3,#REF!*2*0.8,
IF(Q538=4,#REF!*2*0.8,
IF(Q538=5,#REF!*2*0.8,
IF(Q538=6,#REF!*1*0.8,
IF(Q538=7,#REF!*2))))))))))</f>
        <v>#REF!</v>
      </c>
      <c r="AT538" s="2" t="e">
        <f t="shared" si="167"/>
        <v>#REF!</v>
      </c>
      <c r="AU538" s="2" t="e">
        <f>IF(AZ538="s",
IF(Q538=0,0,
IF(Q538=1,(14-2)*(#REF!+#REF!)/4*4,
IF(Q538=2,(14-2)*(#REF!+#REF!)/4*2,
IF(Q538=3,(14-2)*(#REF!+#REF!)/4*3,
IF(Q538=4,(14-2)*(#REF!+#REF!)/4,
IF(Q538=5,(14-2)*#REF!/4,
IF(Q538=6,0,
IF(Q538=7,(14)*#REF!)))))))),
IF(AZ538="t",
IF(Q538=0,0,
IF(Q538=1,(11-2)*(#REF!+#REF!)/4*4,
IF(Q538=2,(11-2)*(#REF!+#REF!)/4*2,
IF(Q538=3,(11-2)*(#REF!+#REF!)/4*3,
IF(Q538=4,(11-2)*(#REF!+#REF!)/4,
IF(Q538=5,(11-2)*#REF!/4,
IF(Q538=6,0,
IF(Q538=7,(11)*#REF!))))))))))</f>
        <v>#REF!</v>
      </c>
      <c r="AV538" s="2" t="e">
        <f t="shared" si="168"/>
        <v>#REF!</v>
      </c>
      <c r="AW538" s="2">
        <f t="shared" si="169"/>
        <v>8</v>
      </c>
      <c r="AX538" s="2">
        <f t="shared" si="170"/>
        <v>4</v>
      </c>
      <c r="AY538" s="2" t="e">
        <f t="shared" si="171"/>
        <v>#REF!</v>
      </c>
      <c r="AZ538" s="2" t="s">
        <v>63</v>
      </c>
      <c r="BA538" s="2" t="e">
        <f>IF(BG538="A",0,IF(AZ538="s",14*#REF!,IF(AZ538="T",11*#REF!,"HATA")))</f>
        <v>#REF!</v>
      </c>
      <c r="BB538" s="2" t="e">
        <f t="shared" si="172"/>
        <v>#REF!</v>
      </c>
      <c r="BC538" s="2" t="e">
        <f t="shared" si="173"/>
        <v>#REF!</v>
      </c>
      <c r="BD538" s="2" t="e">
        <f>IF(BC538-#REF!=0,"DOĞRU","YANLIŞ")</f>
        <v>#REF!</v>
      </c>
      <c r="BE538" s="2" t="e">
        <f>#REF!-BC538</f>
        <v>#REF!</v>
      </c>
      <c r="BF538" s="2">
        <v>0</v>
      </c>
      <c r="BH538" s="2">
        <v>0</v>
      </c>
      <c r="BJ538" s="2">
        <v>7</v>
      </c>
      <c r="BL538" s="7" t="e">
        <f>#REF!*14</f>
        <v>#REF!</v>
      </c>
      <c r="BM538" s="9"/>
      <c r="BN538" s="8"/>
      <c r="BO538" s="13"/>
      <c r="BP538" s="13"/>
      <c r="BQ538" s="13"/>
      <c r="BR538" s="13"/>
      <c r="BS538" s="13"/>
      <c r="BT538" s="10"/>
      <c r="BU538" s="11"/>
      <c r="BV538" s="12"/>
      <c r="CC538" s="51"/>
      <c r="CD538" s="51"/>
      <c r="CE538" s="51"/>
      <c r="CF538" s="52"/>
      <c r="CG538" s="52"/>
      <c r="CH538" s="52"/>
      <c r="CI538" s="52"/>
      <c r="CJ538" s="42"/>
      <c r="CK538" s="42"/>
    </row>
    <row r="539" spans="1:89" hidden="1" x14ac:dyDescent="0.25">
      <c r="A539" s="54" t="s">
        <v>250</v>
      </c>
      <c r="B539" s="54" t="s">
        <v>251</v>
      </c>
      <c r="C539" s="2" t="s">
        <v>251</v>
      </c>
      <c r="D539" s="4" t="s">
        <v>60</v>
      </c>
      <c r="E539" s="4" t="s">
        <v>60</v>
      </c>
      <c r="F539" s="5" t="e">
        <f>IF(AZ539="S",
IF(#REF!+BH539=2012,
IF(#REF!=1,"12-13/1",
IF(#REF!=2,"12-13/2",
IF(#REF!=3,"13-14/1",
IF(#REF!=4,"13-14/2","Hata1")))),
IF(#REF!+BH539=2013,
IF(#REF!=1,"13-14/1",
IF(#REF!=2,"13-14/2",
IF(#REF!=3,"14-15/1",
IF(#REF!=4,"14-15/2","Hata2")))),
IF(#REF!+BH539=2014,
IF(#REF!=1,"14-15/1",
IF(#REF!=2,"14-15/2",
IF(#REF!=3,"15-16/1",
IF(#REF!=4,"15-16/2","Hata3")))),
IF(#REF!+BH539=2015,
IF(#REF!=1,"15-16/1",
IF(#REF!=2,"15-16/2",
IF(#REF!=3,"16-17/1",
IF(#REF!=4,"16-17/2","Hata4")))),
IF(#REF!+BH539=2016,
IF(#REF!=1,"16-17/1",
IF(#REF!=2,"16-17/2",
IF(#REF!=3,"17-18/1",
IF(#REF!=4,"17-18/2","Hata5")))),
IF(#REF!+BH539=2017,
IF(#REF!=1,"17-18/1",
IF(#REF!=2,"17-18/2",
IF(#REF!=3,"18-19/1",
IF(#REF!=4,"18-19/2","Hata6")))),
IF(#REF!+BH539=2018,
IF(#REF!=1,"18-19/1",
IF(#REF!=2,"18-19/2",
IF(#REF!=3,"19-20/1",
IF(#REF!=4,"19-20/2","Hata7")))),
IF(#REF!+BH539=2019,
IF(#REF!=1,"19-20/1",
IF(#REF!=2,"19-20/2",
IF(#REF!=3,"20-21/1",
IF(#REF!=4,"20-21/2","Hata8")))),
IF(#REF!+BH539=2020,
IF(#REF!=1,"20-21/1",
IF(#REF!=2,"20-21/2",
IF(#REF!=3,"21-22/1",
IF(#REF!=4,"21-22/2","Hata9")))),
IF(#REF!+BH539=2021,
IF(#REF!=1,"21-22/1",
IF(#REF!=2,"21-22/2",
IF(#REF!=3,"22-23/1",
IF(#REF!=4,"22-23/2","Hata10")))),
IF(#REF!+BH539=2022,
IF(#REF!=1,"22-23/1",
IF(#REF!=2,"22-23/2",
IF(#REF!=3,"23-24/1",
IF(#REF!=4,"23-24/2","Hata11")))),
IF(#REF!+BH539=2023,
IF(#REF!=1,"23-24/1",
IF(#REF!=2,"23-24/2",
IF(#REF!=3,"24-25/1",
IF(#REF!=4,"24-25/2","Hata12")))),
)))))))))))),
IF(AZ539="T",
IF(#REF!+BH539=2012,
IF(#REF!=1,"12-13/1",
IF(#REF!=2,"12-13/2",
IF(#REF!=3,"12-13/3",
IF(#REF!=4,"13-14/1",
IF(#REF!=5,"13-14/2",
IF(#REF!=6,"13-14/3","Hata1")))))),
IF(#REF!+BH539=2013,
IF(#REF!=1,"13-14/1",
IF(#REF!=2,"13-14/2",
IF(#REF!=3,"13-14/3",
IF(#REF!=4,"14-15/1",
IF(#REF!=5,"14-15/2",
IF(#REF!=6,"14-15/3","Hata2")))))),
IF(#REF!+BH539=2014,
IF(#REF!=1,"14-15/1",
IF(#REF!=2,"14-15/2",
IF(#REF!=3,"14-15/3",
IF(#REF!=4,"15-16/1",
IF(#REF!=5,"15-16/2",
IF(#REF!=6,"15-16/3","Hata3")))))),
IF(AND(#REF!+#REF!&gt;2014,#REF!+#REF!&lt;2015,BH539=1),
IF(#REF!=0.1,"14-15/0.1",
IF(#REF!=0.2,"14-15/0.2",
IF(#REF!=0.3,"14-15/0.3","Hata4"))),
IF(#REF!+BH539=2015,
IF(#REF!=1,"15-16/1",
IF(#REF!=2,"15-16/2",
IF(#REF!=3,"15-16/3",
IF(#REF!=4,"16-17/1",
IF(#REF!=5,"16-17/2",
IF(#REF!=6,"16-17/3","Hata5")))))),
IF(#REF!+BH539=2016,
IF(#REF!=1,"16-17/1",
IF(#REF!=2,"16-17/2",
IF(#REF!=3,"16-17/3",
IF(#REF!=4,"17-18/1",
IF(#REF!=5,"17-18/2",
IF(#REF!=6,"17-18/3","Hata6")))))),
IF(#REF!+BH539=2017,
IF(#REF!=1,"17-18/1",
IF(#REF!=2,"17-18/2",
IF(#REF!=3,"17-18/3",
IF(#REF!=4,"18-19/1",
IF(#REF!=5,"18-19/2",
IF(#REF!=6,"18-19/3","Hata7")))))),
IF(#REF!+BH539=2018,
IF(#REF!=1,"18-19/1",
IF(#REF!=2,"18-19/2",
IF(#REF!=3,"18-19/3",
IF(#REF!=4,"19-20/1",
IF(#REF!=5," 19-20/2",
IF(#REF!=6,"19-20/3","Hata8")))))),
IF(#REF!+BH539=2019,
IF(#REF!=1,"19-20/1",
IF(#REF!=2,"19-20/2",
IF(#REF!=3,"19-20/3",
IF(#REF!=4,"20-21/1",
IF(#REF!=5,"20-21/2",
IF(#REF!=6,"20-21/3","Hata9")))))),
IF(#REF!+BH539=2020,
IF(#REF!=1,"20-21/1",
IF(#REF!=2,"20-21/2",
IF(#REF!=3,"20-21/3",
IF(#REF!=4,"21-22/1",
IF(#REF!=5,"21-22/2",
IF(#REF!=6,"21-22/3","Hata10")))))),
IF(#REF!+BH539=2021,
IF(#REF!=1,"21-22/1",
IF(#REF!=2,"21-22/2",
IF(#REF!=3,"21-22/3",
IF(#REF!=4,"22-23/1",
IF(#REF!=5,"22-23/2",
IF(#REF!=6,"22-23/3","Hata11")))))),
IF(#REF!+BH539=2022,
IF(#REF!=1,"22-23/1",
IF(#REF!=2,"22-23/2",
IF(#REF!=3,"22-23/3",
IF(#REF!=4,"23-24/1",
IF(#REF!=5,"23-24/2",
IF(#REF!=6,"23-24/3","Hata12")))))),
IF(#REF!+BH539=2023,
IF(#REF!=1,"23-24/1",
IF(#REF!=2,"23-24/2",
IF(#REF!=3,"23-24/3",
IF(#REF!=4,"24-25/1",
IF(#REF!=5,"24-25/2",
IF(#REF!=6,"24-25/3","Hata13")))))),
))))))))))))))
)</f>
        <v>#REF!</v>
      </c>
      <c r="G539" s="4"/>
      <c r="H539" s="54" t="s">
        <v>167</v>
      </c>
      <c r="I539" s="2">
        <v>206179</v>
      </c>
      <c r="J539" s="2" t="s">
        <v>107</v>
      </c>
      <c r="O539" s="2" t="s">
        <v>253</v>
      </c>
      <c r="P539" s="2" t="s">
        <v>253</v>
      </c>
      <c r="Q539" s="55">
        <v>0</v>
      </c>
      <c r="R539" s="2">
        <f>VLOOKUP($Q539,[1]sistem!$I$3:$L$10,2,FALSE)</f>
        <v>0</v>
      </c>
      <c r="S539" s="2">
        <f>VLOOKUP($Q539,[1]sistem!$I$3:$L$10,3,FALSE)</f>
        <v>0</v>
      </c>
      <c r="T539" s="2">
        <f>VLOOKUP($Q539,[1]sistem!$I$3:$L$10,4,FALSE)</f>
        <v>0</v>
      </c>
      <c r="U539" s="2" t="e">
        <f>VLOOKUP($AZ539,[1]sistem!$I$13:$L$14,2,FALSE)*#REF!</f>
        <v>#REF!</v>
      </c>
      <c r="V539" s="2" t="e">
        <f>VLOOKUP($AZ539,[1]sistem!$I$13:$L$14,3,FALSE)*#REF!</f>
        <v>#REF!</v>
      </c>
      <c r="W539" s="2" t="e">
        <f>VLOOKUP($AZ539,[1]sistem!$I$13:$L$14,4,FALSE)*#REF!</f>
        <v>#REF!</v>
      </c>
      <c r="X539" s="2" t="e">
        <f t="shared" si="160"/>
        <v>#REF!</v>
      </c>
      <c r="Y539" s="2" t="e">
        <f t="shared" si="161"/>
        <v>#REF!</v>
      </c>
      <c r="Z539" s="2" t="e">
        <f t="shared" si="162"/>
        <v>#REF!</v>
      </c>
      <c r="AA539" s="2" t="e">
        <f t="shared" si="163"/>
        <v>#REF!</v>
      </c>
      <c r="AB539" s="2">
        <f>VLOOKUP(AZ539,[1]sistem!$I$18:$J$19,2,FALSE)</f>
        <v>14</v>
      </c>
      <c r="AC539" s="2">
        <v>0.25</v>
      </c>
      <c r="AD539" s="2">
        <f>VLOOKUP($Q539,[1]sistem!$I$3:$M$10,5,FALSE)</f>
        <v>0</v>
      </c>
      <c r="AG539" s="2" t="e">
        <f>(#REF!+#REF!)*AB539</f>
        <v>#REF!</v>
      </c>
      <c r="AH539" s="2">
        <f>VLOOKUP($Q539,[1]sistem!$I$3:$N$10,6,FALSE)</f>
        <v>0</v>
      </c>
      <c r="AI539" s="2">
        <v>2</v>
      </c>
      <c r="AJ539" s="2">
        <f t="shared" si="164"/>
        <v>0</v>
      </c>
      <c r="AK539" s="2">
        <f>VLOOKUP($AZ539,[1]sistem!$I$18:$K$19,3,FALSE)</f>
        <v>14</v>
      </c>
      <c r="AL539" s="2" t="e">
        <f>AK539*#REF!</f>
        <v>#REF!</v>
      </c>
      <c r="AM539" s="2" t="e">
        <f t="shared" si="165"/>
        <v>#REF!</v>
      </c>
      <c r="AN539" s="2">
        <f t="shared" si="174"/>
        <v>25</v>
      </c>
      <c r="AO539" s="2" t="e">
        <f t="shared" si="166"/>
        <v>#REF!</v>
      </c>
      <c r="AP539" s="2" t="e">
        <f>ROUND(AO539-#REF!,0)</f>
        <v>#REF!</v>
      </c>
      <c r="AQ539" s="2">
        <f>IF(AZ539="s",IF(Q539=0,0,
IF(Q539=1,#REF!*4*4,
IF(Q539=2,0,
IF(Q539=3,#REF!*4*2,
IF(Q539=4,0,
IF(Q539=5,0,
IF(Q539=6,0,
IF(Q539=7,0)))))))),
IF(AZ539="t",
IF(Q539=0,0,
IF(Q539=1,#REF!*4*4*0.8,
IF(Q539=2,0,
IF(Q539=3,#REF!*4*2*0.8,
IF(Q539=4,0,
IF(Q539=5,0,
IF(Q539=6,0,
IF(Q539=7,0))))))))))</f>
        <v>0</v>
      </c>
      <c r="AR539" s="2">
        <f>IF(AZ539="s",
IF(Q539=0,0,
IF(Q539=1,0,
IF(Q539=2,#REF!*4*2,
IF(Q539=3,#REF!*4,
IF(Q539=4,#REF!*4,
IF(Q539=5,0,
IF(Q539=6,0,
IF(Q539=7,#REF!*4)))))))),
IF(AZ539="t",
IF(Q539=0,0,
IF(Q539=1,0,
IF(Q539=2,#REF!*4*2*0.8,
IF(Q539=3,#REF!*4*0.8,
IF(Q539=4,#REF!*4*0.8,
IF(Q539=5,0,
IF(Q539=6,0,
IF(Q539=7,#REF!*4))))))))))</f>
        <v>0</v>
      </c>
      <c r="AS539" s="2">
        <f>IF(AZ539="s",
IF(Q539=0,0,
IF(Q539=1,#REF!*2,
IF(Q539=2,#REF!*2,
IF(Q539=3,#REF!*2,
IF(Q539=4,#REF!*2,
IF(Q539=5,#REF!*2,
IF(Q539=6,#REF!*2,
IF(Q539=7,#REF!*2)))))))),
IF(AZ539="t",
IF(Q539=0,#REF!*2*0.8,
IF(Q539=1,#REF!*2*0.8,
IF(Q539=2,#REF!*2*0.8,
IF(Q539=3,#REF!*2*0.8,
IF(Q539=4,#REF!*2*0.8,
IF(Q539=5,#REF!*2*0.8,
IF(Q539=6,#REF!*1*0.8,
IF(Q539=7,#REF!*2))))))))))</f>
        <v>0</v>
      </c>
      <c r="AT539" s="2" t="e">
        <f t="shared" si="167"/>
        <v>#REF!</v>
      </c>
      <c r="AU539" s="2">
        <f>IF(AZ539="s",
IF(Q539=0,0,
IF(Q539=1,(14-2)*(#REF!+#REF!)/4*4,
IF(Q539=2,(14-2)*(#REF!+#REF!)/4*2,
IF(Q539=3,(14-2)*(#REF!+#REF!)/4*3,
IF(Q539=4,(14-2)*(#REF!+#REF!)/4,
IF(Q539=5,(14-2)*#REF!/4,
IF(Q539=6,0,
IF(Q539=7,(14)*#REF!)))))))),
IF(AZ539="t",
IF(Q539=0,0,
IF(Q539=1,(11-2)*(#REF!+#REF!)/4*4,
IF(Q539=2,(11-2)*(#REF!+#REF!)/4*2,
IF(Q539=3,(11-2)*(#REF!+#REF!)/4*3,
IF(Q539=4,(11-2)*(#REF!+#REF!)/4,
IF(Q539=5,(11-2)*#REF!/4,
IF(Q539=6,0,
IF(Q539=7,(11)*#REF!))))))))))</f>
        <v>0</v>
      </c>
      <c r="AV539" s="2" t="e">
        <f t="shared" si="168"/>
        <v>#REF!</v>
      </c>
      <c r="AW539" s="2">
        <f t="shared" si="169"/>
        <v>0</v>
      </c>
      <c r="AX539" s="2">
        <f t="shared" si="170"/>
        <v>0</v>
      </c>
      <c r="AY539" s="2">
        <f t="shared" si="171"/>
        <v>0</v>
      </c>
      <c r="AZ539" s="2" t="s">
        <v>63</v>
      </c>
      <c r="BA539" s="2" t="e">
        <f>IF(BG539="A",0,IF(AZ539="s",14*#REF!,IF(AZ539="T",11*#REF!,"HATA")))</f>
        <v>#REF!</v>
      </c>
      <c r="BB539" s="2" t="e">
        <f t="shared" si="172"/>
        <v>#REF!</v>
      </c>
      <c r="BC539" s="2" t="e">
        <f t="shared" si="173"/>
        <v>#REF!</v>
      </c>
      <c r="BD539" s="2" t="e">
        <f>IF(BC539-#REF!=0,"DOĞRU","YANLIŞ")</f>
        <v>#REF!</v>
      </c>
      <c r="BE539" s="2" t="e">
        <f>#REF!-BC539</f>
        <v>#REF!</v>
      </c>
      <c r="BF539" s="2">
        <v>0</v>
      </c>
      <c r="BH539" s="2">
        <v>0</v>
      </c>
      <c r="BJ539" s="2">
        <v>0</v>
      </c>
      <c r="BL539" s="7" t="e">
        <f>#REF!*14</f>
        <v>#REF!</v>
      </c>
      <c r="BM539" s="9"/>
      <c r="BN539" s="8"/>
      <c r="BO539" s="13"/>
      <c r="BP539" s="13"/>
      <c r="BQ539" s="13"/>
      <c r="BR539" s="13"/>
      <c r="BS539" s="13"/>
      <c r="BT539" s="10"/>
      <c r="BU539" s="11"/>
      <c r="BV539" s="12"/>
      <c r="CC539" s="51"/>
      <c r="CD539" s="51"/>
      <c r="CE539" s="51"/>
      <c r="CF539" s="52"/>
      <c r="CG539" s="52"/>
      <c r="CH539" s="52"/>
      <c r="CI539" s="52"/>
      <c r="CJ539" s="42"/>
      <c r="CK539" s="42"/>
    </row>
    <row r="540" spans="1:89" hidden="1" x14ac:dyDescent="0.25">
      <c r="A540" s="2" t="s">
        <v>196</v>
      </c>
      <c r="B540" s="2" t="s">
        <v>126</v>
      </c>
      <c r="C540" s="2" t="s">
        <v>126</v>
      </c>
      <c r="D540" s="4" t="s">
        <v>60</v>
      </c>
      <c r="E540" s="4" t="s">
        <v>60</v>
      </c>
      <c r="F540" s="5" t="e">
        <f>IF(AZ540="S",
IF(#REF!+BH540=2012,
IF(#REF!=1,"12-13/1",
IF(#REF!=2,"12-13/2",
IF(#REF!=3,"13-14/1",
IF(#REF!=4,"13-14/2","Hata1")))),
IF(#REF!+BH540=2013,
IF(#REF!=1,"13-14/1",
IF(#REF!=2,"13-14/2",
IF(#REF!=3,"14-15/1",
IF(#REF!=4,"14-15/2","Hata2")))),
IF(#REF!+BH540=2014,
IF(#REF!=1,"14-15/1",
IF(#REF!=2,"14-15/2",
IF(#REF!=3,"15-16/1",
IF(#REF!=4,"15-16/2","Hata3")))),
IF(#REF!+BH540=2015,
IF(#REF!=1,"15-16/1",
IF(#REF!=2,"15-16/2",
IF(#REF!=3,"16-17/1",
IF(#REF!=4,"16-17/2","Hata4")))),
IF(#REF!+BH540=2016,
IF(#REF!=1,"16-17/1",
IF(#REF!=2,"16-17/2",
IF(#REF!=3,"17-18/1",
IF(#REF!=4,"17-18/2","Hata5")))),
IF(#REF!+BH540=2017,
IF(#REF!=1,"17-18/1",
IF(#REF!=2,"17-18/2",
IF(#REF!=3,"18-19/1",
IF(#REF!=4,"18-19/2","Hata6")))),
IF(#REF!+BH540=2018,
IF(#REF!=1,"18-19/1",
IF(#REF!=2,"18-19/2",
IF(#REF!=3,"19-20/1",
IF(#REF!=4,"19-20/2","Hata7")))),
IF(#REF!+BH540=2019,
IF(#REF!=1,"19-20/1",
IF(#REF!=2,"19-20/2",
IF(#REF!=3,"20-21/1",
IF(#REF!=4,"20-21/2","Hata8")))),
IF(#REF!+BH540=2020,
IF(#REF!=1,"20-21/1",
IF(#REF!=2,"20-21/2",
IF(#REF!=3,"21-22/1",
IF(#REF!=4,"21-22/2","Hata9")))),
IF(#REF!+BH540=2021,
IF(#REF!=1,"21-22/1",
IF(#REF!=2,"21-22/2",
IF(#REF!=3,"22-23/1",
IF(#REF!=4,"22-23/2","Hata10")))),
IF(#REF!+BH540=2022,
IF(#REF!=1,"22-23/1",
IF(#REF!=2,"22-23/2",
IF(#REF!=3,"23-24/1",
IF(#REF!=4,"23-24/2","Hata11")))),
IF(#REF!+BH540=2023,
IF(#REF!=1,"23-24/1",
IF(#REF!=2,"23-24/2",
IF(#REF!=3,"24-25/1",
IF(#REF!=4,"24-25/2","Hata12")))),
)))))))))))),
IF(AZ540="T",
IF(#REF!+BH540=2012,
IF(#REF!=1,"12-13/1",
IF(#REF!=2,"12-13/2",
IF(#REF!=3,"12-13/3",
IF(#REF!=4,"13-14/1",
IF(#REF!=5,"13-14/2",
IF(#REF!=6,"13-14/3","Hata1")))))),
IF(#REF!+BH540=2013,
IF(#REF!=1,"13-14/1",
IF(#REF!=2,"13-14/2",
IF(#REF!=3,"13-14/3",
IF(#REF!=4,"14-15/1",
IF(#REF!=5,"14-15/2",
IF(#REF!=6,"14-15/3","Hata2")))))),
IF(#REF!+BH540=2014,
IF(#REF!=1,"14-15/1",
IF(#REF!=2,"14-15/2",
IF(#REF!=3,"14-15/3",
IF(#REF!=4,"15-16/1",
IF(#REF!=5,"15-16/2",
IF(#REF!=6,"15-16/3","Hata3")))))),
IF(AND(#REF!+#REF!&gt;2014,#REF!+#REF!&lt;2015,BH540=1),
IF(#REF!=0.1,"14-15/0.1",
IF(#REF!=0.2,"14-15/0.2",
IF(#REF!=0.3,"14-15/0.3","Hata4"))),
IF(#REF!+BH540=2015,
IF(#REF!=1,"15-16/1",
IF(#REF!=2,"15-16/2",
IF(#REF!=3,"15-16/3",
IF(#REF!=4,"16-17/1",
IF(#REF!=5,"16-17/2",
IF(#REF!=6,"16-17/3","Hata5")))))),
IF(#REF!+BH540=2016,
IF(#REF!=1,"16-17/1",
IF(#REF!=2,"16-17/2",
IF(#REF!=3,"16-17/3",
IF(#REF!=4,"17-18/1",
IF(#REF!=5,"17-18/2",
IF(#REF!=6,"17-18/3","Hata6")))))),
IF(#REF!+BH540=2017,
IF(#REF!=1,"17-18/1",
IF(#REF!=2,"17-18/2",
IF(#REF!=3,"17-18/3",
IF(#REF!=4,"18-19/1",
IF(#REF!=5,"18-19/2",
IF(#REF!=6,"18-19/3","Hata7")))))),
IF(#REF!+BH540=2018,
IF(#REF!=1,"18-19/1",
IF(#REF!=2,"18-19/2",
IF(#REF!=3,"18-19/3",
IF(#REF!=4,"19-20/1",
IF(#REF!=5," 19-20/2",
IF(#REF!=6,"19-20/3","Hata8")))))),
IF(#REF!+BH540=2019,
IF(#REF!=1,"19-20/1",
IF(#REF!=2,"19-20/2",
IF(#REF!=3,"19-20/3",
IF(#REF!=4,"20-21/1",
IF(#REF!=5,"20-21/2",
IF(#REF!=6,"20-21/3","Hata9")))))),
IF(#REF!+BH540=2020,
IF(#REF!=1,"20-21/1",
IF(#REF!=2,"20-21/2",
IF(#REF!=3,"20-21/3",
IF(#REF!=4,"21-22/1",
IF(#REF!=5,"21-22/2",
IF(#REF!=6,"21-22/3","Hata10")))))),
IF(#REF!+BH540=2021,
IF(#REF!=1,"21-22/1",
IF(#REF!=2,"21-22/2",
IF(#REF!=3,"21-22/3",
IF(#REF!=4,"22-23/1",
IF(#REF!=5,"22-23/2",
IF(#REF!=6,"22-23/3","Hata11")))))),
IF(#REF!+BH540=2022,
IF(#REF!=1,"22-23/1",
IF(#REF!=2,"22-23/2",
IF(#REF!=3,"22-23/3",
IF(#REF!=4,"23-24/1",
IF(#REF!=5,"23-24/2",
IF(#REF!=6,"23-24/3","Hata12")))))),
IF(#REF!+BH540=2023,
IF(#REF!=1,"23-24/1",
IF(#REF!=2,"23-24/2",
IF(#REF!=3,"23-24/3",
IF(#REF!=4,"24-25/1",
IF(#REF!=5,"24-25/2",
IF(#REF!=6,"24-25/3","Hata13")))))),
))))))))))))))
)</f>
        <v>#REF!</v>
      </c>
      <c r="G540" s="4"/>
      <c r="H540" s="2" t="s">
        <v>168</v>
      </c>
      <c r="I540" s="2">
        <v>54710</v>
      </c>
      <c r="J540" s="2" t="s">
        <v>117</v>
      </c>
      <c r="Q540" s="5">
        <v>4</v>
      </c>
      <c r="R540" s="2">
        <f>VLOOKUP($Q540,[1]sistem!$I$3:$L$10,2,FALSE)</f>
        <v>0</v>
      </c>
      <c r="S540" s="2">
        <f>VLOOKUP($Q540,[1]sistem!$I$3:$L$10,3,FALSE)</f>
        <v>1</v>
      </c>
      <c r="T540" s="2">
        <f>VLOOKUP($Q540,[1]sistem!$I$3:$L$10,4,FALSE)</f>
        <v>1</v>
      </c>
      <c r="U540" s="2" t="e">
        <f>VLOOKUP($AZ540,[1]sistem!$I$13:$L$14,2,FALSE)*#REF!</f>
        <v>#REF!</v>
      </c>
      <c r="V540" s="2" t="e">
        <f>VLOOKUP($AZ540,[1]sistem!$I$13:$L$14,3,FALSE)*#REF!</f>
        <v>#REF!</v>
      </c>
      <c r="W540" s="2" t="e">
        <f>VLOOKUP($AZ540,[1]sistem!$I$13:$L$14,4,FALSE)*#REF!</f>
        <v>#REF!</v>
      </c>
      <c r="X540" s="2" t="e">
        <f t="shared" si="160"/>
        <v>#REF!</v>
      </c>
      <c r="Y540" s="2" t="e">
        <f t="shared" si="161"/>
        <v>#REF!</v>
      </c>
      <c r="Z540" s="2" t="e">
        <f t="shared" si="162"/>
        <v>#REF!</v>
      </c>
      <c r="AA540" s="2" t="e">
        <f t="shared" si="163"/>
        <v>#REF!</v>
      </c>
      <c r="AB540" s="2">
        <f>VLOOKUP(AZ540,[1]sistem!$I$18:$J$19,2,FALSE)</f>
        <v>14</v>
      </c>
      <c r="AC540" s="2">
        <v>0.25</v>
      </c>
      <c r="AD540" s="2">
        <f>VLOOKUP($Q540,[1]sistem!$I$3:$M$10,5,FALSE)</f>
        <v>1</v>
      </c>
      <c r="AE540" s="2">
        <v>4</v>
      </c>
      <c r="AG540" s="2">
        <f>AE540*AK540</f>
        <v>56</v>
      </c>
      <c r="AH540" s="2">
        <f>VLOOKUP($Q540,[1]sistem!$I$3:$N$10,6,FALSE)</f>
        <v>2</v>
      </c>
      <c r="AI540" s="2">
        <v>2</v>
      </c>
      <c r="AJ540" s="2">
        <f t="shared" si="164"/>
        <v>4</v>
      </c>
      <c r="AK540" s="2">
        <f>VLOOKUP($AZ540,[1]sistem!$I$18:$K$19,3,FALSE)</f>
        <v>14</v>
      </c>
      <c r="AL540" s="2" t="e">
        <f>AK540*#REF!</f>
        <v>#REF!</v>
      </c>
      <c r="AM540" s="2" t="e">
        <f t="shared" si="165"/>
        <v>#REF!</v>
      </c>
      <c r="AN540" s="2">
        <f t="shared" si="174"/>
        <v>25</v>
      </c>
      <c r="AO540" s="2" t="e">
        <f t="shared" si="166"/>
        <v>#REF!</v>
      </c>
      <c r="AP540" s="2" t="e">
        <f>ROUND(AO540-#REF!,0)</f>
        <v>#REF!</v>
      </c>
      <c r="AQ540" s="2">
        <f>IF(AZ540="s",IF(Q540=0,0,
IF(Q540=1,#REF!*4*4,
IF(Q540=2,0,
IF(Q540=3,#REF!*4*2,
IF(Q540=4,0,
IF(Q540=5,0,
IF(Q540=6,0,
IF(Q540=7,0)))))))),
IF(AZ540="t",
IF(Q540=0,0,
IF(Q540=1,#REF!*4*4*0.8,
IF(Q540=2,0,
IF(Q540=3,#REF!*4*2*0.8,
IF(Q540=4,0,
IF(Q540=5,0,
IF(Q540=6,0,
IF(Q540=7,0))))))))))</f>
        <v>0</v>
      </c>
      <c r="AR540" s="2" t="e">
        <f>IF(AZ540="s",
IF(Q540=0,0,
IF(Q540=1,0,
IF(Q540=2,#REF!*4*2,
IF(Q540=3,#REF!*4,
IF(Q540=4,#REF!*4,
IF(Q540=5,0,
IF(Q540=6,0,
IF(Q540=7,#REF!*4)))))))),
IF(AZ540="t",
IF(Q540=0,0,
IF(Q540=1,0,
IF(Q540=2,#REF!*4*2*0.8,
IF(Q540=3,#REF!*4*0.8,
IF(Q540=4,#REF!*4*0.8,
IF(Q540=5,0,
IF(Q540=6,0,
IF(Q540=7,#REF!*4))))))))))</f>
        <v>#REF!</v>
      </c>
      <c r="AS540" s="2" t="e">
        <f>IF(AZ540="s",
IF(Q540=0,0,
IF(Q540=1,#REF!*2,
IF(Q540=2,#REF!*2,
IF(Q540=3,#REF!*2,
IF(Q540=4,#REF!*2,
IF(Q540=5,#REF!*2,
IF(Q540=6,#REF!*2,
IF(Q540=7,#REF!*2)))))))),
IF(AZ540="t",
IF(Q540=0,#REF!*2*0.8,
IF(Q540=1,#REF!*2*0.8,
IF(Q540=2,#REF!*2*0.8,
IF(Q540=3,#REF!*2*0.8,
IF(Q540=4,#REF!*2*0.8,
IF(Q540=5,#REF!*2*0.8,
IF(Q540=6,#REF!*1*0.8,
IF(Q540=7,#REF!*2))))))))))</f>
        <v>#REF!</v>
      </c>
      <c r="AT540" s="2" t="e">
        <f t="shared" si="167"/>
        <v>#REF!</v>
      </c>
      <c r="AU540" s="2" t="e">
        <f>IF(AZ540="s",
IF(Q540=0,0,
IF(Q540=1,(14-2)*(#REF!+#REF!)/4*4,
IF(Q540=2,(14-2)*(#REF!+#REF!)/4*2,
IF(Q540=3,(14-2)*(#REF!+#REF!)/4*3,
IF(Q540=4,(14-2)*(#REF!+#REF!)/4,
IF(Q540=5,(14-2)*#REF!/4,
IF(Q540=6,0,
IF(Q540=7,(14)*#REF!)))))))),
IF(AZ540="t",
IF(Q540=0,0,
IF(Q540=1,(11-2)*(#REF!+#REF!)/4*4,
IF(Q540=2,(11-2)*(#REF!+#REF!)/4*2,
IF(Q540=3,(11-2)*(#REF!+#REF!)/4*3,
IF(Q540=4,(11-2)*(#REF!+#REF!)/4,
IF(Q540=5,(11-2)*#REF!/4,
IF(Q540=6,0,
IF(Q540=7,(11)*#REF!))))))))))</f>
        <v>#REF!</v>
      </c>
      <c r="AV540" s="2" t="e">
        <f t="shared" si="168"/>
        <v>#REF!</v>
      </c>
      <c r="AW540" s="2">
        <f t="shared" si="169"/>
        <v>8</v>
      </c>
      <c r="AX540" s="2">
        <f t="shared" si="170"/>
        <v>4</v>
      </c>
      <c r="AY540" s="2" t="e">
        <f t="shared" si="171"/>
        <v>#REF!</v>
      </c>
      <c r="AZ540" s="2" t="s">
        <v>63</v>
      </c>
      <c r="BA540" s="2" t="e">
        <f>IF(BG540="A",0,IF(AZ540="s",14*#REF!,IF(AZ540="T",11*#REF!,"HATA")))</f>
        <v>#REF!</v>
      </c>
      <c r="BB540" s="2" t="e">
        <f t="shared" si="172"/>
        <v>#REF!</v>
      </c>
      <c r="BC540" s="2" t="e">
        <f t="shared" si="173"/>
        <v>#REF!</v>
      </c>
      <c r="BD540" s="2" t="e">
        <f>IF(BC540-#REF!=0,"DOĞRU","YANLIŞ")</f>
        <v>#REF!</v>
      </c>
      <c r="BE540" s="2" t="e">
        <f>#REF!-BC540</f>
        <v>#REF!</v>
      </c>
      <c r="BF540" s="2">
        <v>0</v>
      </c>
      <c r="BH540" s="2">
        <v>0</v>
      </c>
      <c r="BJ540" s="2">
        <v>4</v>
      </c>
      <c r="BL540" s="7" t="e">
        <f>#REF!*14</f>
        <v>#REF!</v>
      </c>
      <c r="BM540" s="9"/>
      <c r="BN540" s="8"/>
      <c r="BO540" s="13"/>
      <c r="BP540" s="13"/>
      <c r="BQ540" s="13"/>
      <c r="BR540" s="13"/>
      <c r="BS540" s="13"/>
      <c r="BT540" s="10"/>
      <c r="BU540" s="11"/>
      <c r="BV540" s="12"/>
      <c r="CC540" s="41"/>
      <c r="CD540" s="41"/>
      <c r="CE540" s="41"/>
      <c r="CF540" s="42"/>
      <c r="CG540" s="42"/>
      <c r="CH540" s="42"/>
      <c r="CI540" s="42"/>
      <c r="CJ540" s="42"/>
      <c r="CK540" s="42"/>
    </row>
    <row r="541" spans="1:89" hidden="1" x14ac:dyDescent="0.25">
      <c r="A541" s="2" t="s">
        <v>104</v>
      </c>
      <c r="B541" s="2" t="s">
        <v>105</v>
      </c>
      <c r="C541" s="2" t="s">
        <v>105</v>
      </c>
      <c r="D541" s="4" t="s">
        <v>60</v>
      </c>
      <c r="E541" s="4" t="s">
        <v>60</v>
      </c>
      <c r="F541" s="5" t="e">
        <f>IF(AZ541="S",
IF(#REF!+BH541=2012,
IF(#REF!=1,"12-13/1",
IF(#REF!=2,"12-13/2",
IF(#REF!=3,"13-14/1",
IF(#REF!=4,"13-14/2","Hata1")))),
IF(#REF!+BH541=2013,
IF(#REF!=1,"13-14/1",
IF(#REF!=2,"13-14/2",
IF(#REF!=3,"14-15/1",
IF(#REF!=4,"14-15/2","Hata2")))),
IF(#REF!+BH541=2014,
IF(#REF!=1,"14-15/1",
IF(#REF!=2,"14-15/2",
IF(#REF!=3,"15-16/1",
IF(#REF!=4,"15-16/2","Hata3")))),
IF(#REF!+BH541=2015,
IF(#REF!=1,"15-16/1",
IF(#REF!=2,"15-16/2",
IF(#REF!=3,"16-17/1",
IF(#REF!=4,"16-17/2","Hata4")))),
IF(#REF!+BH541=2016,
IF(#REF!=1,"16-17/1",
IF(#REF!=2,"16-17/2",
IF(#REF!=3,"17-18/1",
IF(#REF!=4,"17-18/2","Hata5")))),
IF(#REF!+BH541=2017,
IF(#REF!=1,"17-18/1",
IF(#REF!=2,"17-18/2",
IF(#REF!=3,"18-19/1",
IF(#REF!=4,"18-19/2","Hata6")))),
IF(#REF!+BH541=2018,
IF(#REF!=1,"18-19/1",
IF(#REF!=2,"18-19/2",
IF(#REF!=3,"19-20/1",
IF(#REF!=4,"19-20/2","Hata7")))),
IF(#REF!+BH541=2019,
IF(#REF!=1,"19-20/1",
IF(#REF!=2,"19-20/2",
IF(#REF!=3,"20-21/1",
IF(#REF!=4,"20-21/2","Hata8")))),
IF(#REF!+BH541=2020,
IF(#REF!=1,"20-21/1",
IF(#REF!=2,"20-21/2",
IF(#REF!=3,"21-22/1",
IF(#REF!=4,"21-22/2","Hata9")))),
IF(#REF!+BH541=2021,
IF(#REF!=1,"21-22/1",
IF(#REF!=2,"21-22/2",
IF(#REF!=3,"22-23/1",
IF(#REF!=4,"22-23/2","Hata10")))),
IF(#REF!+BH541=2022,
IF(#REF!=1,"22-23/1",
IF(#REF!=2,"22-23/2",
IF(#REF!=3,"23-24/1",
IF(#REF!=4,"23-24/2","Hata11")))),
IF(#REF!+BH541=2023,
IF(#REF!=1,"23-24/1",
IF(#REF!=2,"23-24/2",
IF(#REF!=3,"24-25/1",
IF(#REF!=4,"24-25/2","Hata12")))),
)))))))))))),
IF(AZ541="T",
IF(#REF!+BH541=2012,
IF(#REF!=1,"12-13/1",
IF(#REF!=2,"12-13/2",
IF(#REF!=3,"12-13/3",
IF(#REF!=4,"13-14/1",
IF(#REF!=5,"13-14/2",
IF(#REF!=6,"13-14/3","Hata1")))))),
IF(#REF!+BH541=2013,
IF(#REF!=1,"13-14/1",
IF(#REF!=2,"13-14/2",
IF(#REF!=3,"13-14/3",
IF(#REF!=4,"14-15/1",
IF(#REF!=5,"14-15/2",
IF(#REF!=6,"14-15/3","Hata2")))))),
IF(#REF!+BH541=2014,
IF(#REF!=1,"14-15/1",
IF(#REF!=2,"14-15/2",
IF(#REF!=3,"14-15/3",
IF(#REF!=4,"15-16/1",
IF(#REF!=5,"15-16/2",
IF(#REF!=6,"15-16/3","Hata3")))))),
IF(AND(#REF!+#REF!&gt;2014,#REF!+#REF!&lt;2015,BH541=1),
IF(#REF!=0.1,"14-15/0.1",
IF(#REF!=0.2,"14-15/0.2",
IF(#REF!=0.3,"14-15/0.3","Hata4"))),
IF(#REF!+BH541=2015,
IF(#REF!=1,"15-16/1",
IF(#REF!=2,"15-16/2",
IF(#REF!=3,"15-16/3",
IF(#REF!=4,"16-17/1",
IF(#REF!=5,"16-17/2",
IF(#REF!=6,"16-17/3","Hata5")))))),
IF(#REF!+BH541=2016,
IF(#REF!=1,"16-17/1",
IF(#REF!=2,"16-17/2",
IF(#REF!=3,"16-17/3",
IF(#REF!=4,"17-18/1",
IF(#REF!=5,"17-18/2",
IF(#REF!=6,"17-18/3","Hata6")))))),
IF(#REF!+BH541=2017,
IF(#REF!=1,"17-18/1",
IF(#REF!=2,"17-18/2",
IF(#REF!=3,"17-18/3",
IF(#REF!=4,"18-19/1",
IF(#REF!=5,"18-19/2",
IF(#REF!=6,"18-19/3","Hata7")))))),
IF(#REF!+BH541=2018,
IF(#REF!=1,"18-19/1",
IF(#REF!=2,"18-19/2",
IF(#REF!=3,"18-19/3",
IF(#REF!=4,"19-20/1",
IF(#REF!=5," 19-20/2",
IF(#REF!=6,"19-20/3","Hata8")))))),
IF(#REF!+BH541=2019,
IF(#REF!=1,"19-20/1",
IF(#REF!=2,"19-20/2",
IF(#REF!=3,"19-20/3",
IF(#REF!=4,"20-21/1",
IF(#REF!=5,"20-21/2",
IF(#REF!=6,"20-21/3","Hata9")))))),
IF(#REF!+BH541=2020,
IF(#REF!=1,"20-21/1",
IF(#REF!=2,"20-21/2",
IF(#REF!=3,"20-21/3",
IF(#REF!=4,"21-22/1",
IF(#REF!=5,"21-22/2",
IF(#REF!=6,"21-22/3","Hata10")))))),
IF(#REF!+BH541=2021,
IF(#REF!=1,"21-22/1",
IF(#REF!=2,"21-22/2",
IF(#REF!=3,"21-22/3",
IF(#REF!=4,"22-23/1",
IF(#REF!=5,"22-23/2",
IF(#REF!=6,"22-23/3","Hata11")))))),
IF(#REF!+BH541=2022,
IF(#REF!=1,"22-23/1",
IF(#REF!=2,"22-23/2",
IF(#REF!=3,"22-23/3",
IF(#REF!=4,"23-24/1",
IF(#REF!=5,"23-24/2",
IF(#REF!=6,"23-24/3","Hata12")))))),
IF(#REF!+BH541=2023,
IF(#REF!=1,"23-24/1",
IF(#REF!=2,"23-24/2",
IF(#REF!=3,"23-24/3",
IF(#REF!=4,"24-25/1",
IF(#REF!=5,"24-25/2",
IF(#REF!=6,"24-25/3","Hata13")))))),
))))))))))))))
)</f>
        <v>#REF!</v>
      </c>
      <c r="G541" s="4"/>
      <c r="H541" s="2" t="s">
        <v>168</v>
      </c>
      <c r="I541" s="2">
        <v>54710</v>
      </c>
      <c r="J541" s="2" t="s">
        <v>117</v>
      </c>
      <c r="O541" s="2" t="s">
        <v>108</v>
      </c>
      <c r="P541" s="2" t="s">
        <v>109</v>
      </c>
      <c r="Q541" s="5">
        <v>7</v>
      </c>
      <c r="R541" s="2">
        <f>VLOOKUP($Q541,[1]sistem!$I$3:$L$10,2,FALSE)</f>
        <v>0</v>
      </c>
      <c r="S541" s="2">
        <f>VLOOKUP($Q541,[1]sistem!$I$3:$L$10,3,FALSE)</f>
        <v>1</v>
      </c>
      <c r="T541" s="2">
        <f>VLOOKUP($Q541,[1]sistem!$I$3:$L$10,4,FALSE)</f>
        <v>1</v>
      </c>
      <c r="U541" s="2" t="e">
        <f>VLOOKUP($AZ541,[1]sistem!$I$13:$L$14,2,FALSE)*#REF!</f>
        <v>#REF!</v>
      </c>
      <c r="V541" s="2" t="e">
        <f>VLOOKUP($AZ541,[1]sistem!$I$13:$L$14,3,FALSE)*#REF!</f>
        <v>#REF!</v>
      </c>
      <c r="W541" s="2" t="e">
        <f>VLOOKUP($AZ541,[1]sistem!$I$13:$L$14,4,FALSE)*#REF!</f>
        <v>#REF!</v>
      </c>
      <c r="X541" s="2" t="e">
        <f t="shared" si="160"/>
        <v>#REF!</v>
      </c>
      <c r="Y541" s="2" t="e">
        <f t="shared" si="161"/>
        <v>#REF!</v>
      </c>
      <c r="Z541" s="2" t="e">
        <f t="shared" si="162"/>
        <v>#REF!</v>
      </c>
      <c r="AA541" s="2" t="e">
        <f t="shared" si="163"/>
        <v>#REF!</v>
      </c>
      <c r="AB541" s="2">
        <f>VLOOKUP(AZ541,[1]sistem!$I$18:$J$19,2,FALSE)</f>
        <v>14</v>
      </c>
      <c r="AC541" s="2">
        <v>0.25</v>
      </c>
      <c r="AD541" s="2">
        <f>VLOOKUP($Q541,[1]sistem!$I$3:$M$10,5,FALSE)</f>
        <v>1</v>
      </c>
      <c r="AG541" s="2" t="e">
        <f>(#REF!+#REF!)*AB541</f>
        <v>#REF!</v>
      </c>
      <c r="AH541" s="2">
        <f>VLOOKUP($Q541,[1]sistem!$I$3:$N$10,6,FALSE)</f>
        <v>2</v>
      </c>
      <c r="AI541" s="2">
        <v>2</v>
      </c>
      <c r="AJ541" s="2">
        <f t="shared" si="164"/>
        <v>4</v>
      </c>
      <c r="AK541" s="2">
        <f>VLOOKUP($AZ541,[1]sistem!$I$18:$K$19,3,FALSE)</f>
        <v>14</v>
      </c>
      <c r="AL541" s="2" t="e">
        <f>AK541*#REF!</f>
        <v>#REF!</v>
      </c>
      <c r="AM541" s="2" t="e">
        <f t="shared" si="165"/>
        <v>#REF!</v>
      </c>
      <c r="AN541" s="2">
        <f t="shared" si="174"/>
        <v>25</v>
      </c>
      <c r="AO541" s="2" t="e">
        <f t="shared" si="166"/>
        <v>#REF!</v>
      </c>
      <c r="AP541" s="2" t="e">
        <f>ROUND(AO541-#REF!,0)</f>
        <v>#REF!</v>
      </c>
      <c r="AQ541" s="2">
        <f>IF(AZ541="s",IF(Q541=0,0,
IF(Q541=1,#REF!*4*4,
IF(Q541=2,0,
IF(Q541=3,#REF!*4*2,
IF(Q541=4,0,
IF(Q541=5,0,
IF(Q541=6,0,
IF(Q541=7,0)))))))),
IF(AZ541="t",
IF(Q541=0,0,
IF(Q541=1,#REF!*4*4*0.8,
IF(Q541=2,0,
IF(Q541=3,#REF!*4*2*0.8,
IF(Q541=4,0,
IF(Q541=5,0,
IF(Q541=6,0,
IF(Q541=7,0))))))))))</f>
        <v>0</v>
      </c>
      <c r="AR541" s="2" t="e">
        <f>IF(AZ541="s",
IF(Q541=0,0,
IF(Q541=1,0,
IF(Q541=2,#REF!*4*2,
IF(Q541=3,#REF!*4,
IF(Q541=4,#REF!*4,
IF(Q541=5,0,
IF(Q541=6,0,
IF(Q541=7,#REF!*4)))))))),
IF(AZ541="t",
IF(Q541=0,0,
IF(Q541=1,0,
IF(Q541=2,#REF!*4*2*0.8,
IF(Q541=3,#REF!*4*0.8,
IF(Q541=4,#REF!*4*0.8,
IF(Q541=5,0,
IF(Q541=6,0,
IF(Q541=7,#REF!*4))))))))))</f>
        <v>#REF!</v>
      </c>
      <c r="AS541" s="2" t="e">
        <f>IF(AZ541="s",
IF(Q541=0,0,
IF(Q541=1,#REF!*2,
IF(Q541=2,#REF!*2,
IF(Q541=3,#REF!*2,
IF(Q541=4,#REF!*2,
IF(Q541=5,#REF!*2,
IF(Q541=6,#REF!*2,
IF(Q541=7,#REF!*2)))))))),
IF(AZ541="t",
IF(Q541=0,#REF!*2*0.8,
IF(Q541=1,#REF!*2*0.8,
IF(Q541=2,#REF!*2*0.8,
IF(Q541=3,#REF!*2*0.8,
IF(Q541=4,#REF!*2*0.8,
IF(Q541=5,#REF!*2*0.8,
IF(Q541=6,#REF!*1*0.8,
IF(Q541=7,#REF!*2))))))))))</f>
        <v>#REF!</v>
      </c>
      <c r="AT541" s="2" t="e">
        <f t="shared" si="167"/>
        <v>#REF!</v>
      </c>
      <c r="AU541" s="2" t="e">
        <f>IF(AZ541="s",
IF(Q541=0,0,
IF(Q541=1,(14-2)*(#REF!+#REF!)/4*4,
IF(Q541=2,(14-2)*(#REF!+#REF!)/4*2,
IF(Q541=3,(14-2)*(#REF!+#REF!)/4*3,
IF(Q541=4,(14-2)*(#REF!+#REF!)/4,
IF(Q541=5,(14-2)*#REF!/4,
IF(Q541=6,0,
IF(Q541=7,(14)*#REF!)))))))),
IF(AZ541="t",
IF(Q541=0,0,
IF(Q541=1,(11-2)*(#REF!+#REF!)/4*4,
IF(Q541=2,(11-2)*(#REF!+#REF!)/4*2,
IF(Q541=3,(11-2)*(#REF!+#REF!)/4*3,
IF(Q541=4,(11-2)*(#REF!+#REF!)/4,
IF(Q541=5,(11-2)*#REF!/4,
IF(Q541=6,0,
IF(Q541=7,(11)*#REF!))))))))))</f>
        <v>#REF!</v>
      </c>
      <c r="AV541" s="2" t="e">
        <f t="shared" si="168"/>
        <v>#REF!</v>
      </c>
      <c r="AW541" s="2">
        <f t="shared" si="169"/>
        <v>8</v>
      </c>
      <c r="AX541" s="2">
        <f t="shared" si="170"/>
        <v>4</v>
      </c>
      <c r="AY541" s="2" t="e">
        <f t="shared" si="171"/>
        <v>#REF!</v>
      </c>
      <c r="AZ541" s="2" t="s">
        <v>63</v>
      </c>
      <c r="BA541" s="2">
        <f>IF(BG541="A",0,IF(AZ541="s",14*#REF!,IF(AZ541="T",11*#REF!,"HATA")))</f>
        <v>0</v>
      </c>
      <c r="BB541" s="2" t="e">
        <f t="shared" si="172"/>
        <v>#REF!</v>
      </c>
      <c r="BC541" s="2" t="e">
        <f t="shared" si="173"/>
        <v>#REF!</v>
      </c>
      <c r="BD541" s="2" t="e">
        <f>IF(BC541-#REF!=0,"DOĞRU","YANLIŞ")</f>
        <v>#REF!</v>
      </c>
      <c r="BE541" s="2" t="e">
        <f>#REF!-BC541</f>
        <v>#REF!</v>
      </c>
      <c r="BF541" s="2">
        <v>0</v>
      </c>
      <c r="BG541" s="2" t="s">
        <v>110</v>
      </c>
      <c r="BH541" s="2">
        <v>0</v>
      </c>
      <c r="BJ541" s="2">
        <v>7</v>
      </c>
      <c r="BL541" s="7" t="e">
        <f>#REF!*14</f>
        <v>#REF!</v>
      </c>
      <c r="BM541" s="9"/>
      <c r="BN541" s="8"/>
      <c r="BO541" s="13"/>
      <c r="BP541" s="13"/>
      <c r="BQ541" s="13"/>
      <c r="BR541" s="13"/>
      <c r="BS541" s="13"/>
      <c r="BT541" s="10"/>
      <c r="BU541" s="11"/>
      <c r="BV541" s="12"/>
      <c r="CC541" s="41"/>
      <c r="CD541" s="41"/>
      <c r="CE541" s="41"/>
      <c r="CF541" s="42"/>
      <c r="CG541" s="42"/>
      <c r="CH541" s="42"/>
      <c r="CI541" s="42"/>
      <c r="CJ541" s="42"/>
      <c r="CK541" s="42"/>
    </row>
    <row r="542" spans="1:89" hidden="1" x14ac:dyDescent="0.25">
      <c r="A542" s="2" t="s">
        <v>245</v>
      </c>
      <c r="B542" s="2" t="s">
        <v>246</v>
      </c>
      <c r="C542" s="2" t="s">
        <v>246</v>
      </c>
      <c r="D542" s="4" t="s">
        <v>60</v>
      </c>
      <c r="E542" s="4" t="s">
        <v>60</v>
      </c>
      <c r="F542" s="5" t="e">
        <f>IF(AZ542="S",
IF(#REF!+BH542=2012,
IF(#REF!=1,"12-13/1",
IF(#REF!=2,"12-13/2",
IF(#REF!=3,"13-14/1",
IF(#REF!=4,"13-14/2","Hata1")))),
IF(#REF!+BH542=2013,
IF(#REF!=1,"13-14/1",
IF(#REF!=2,"13-14/2",
IF(#REF!=3,"14-15/1",
IF(#REF!=4,"14-15/2","Hata2")))),
IF(#REF!+BH542=2014,
IF(#REF!=1,"14-15/1",
IF(#REF!=2,"14-15/2",
IF(#REF!=3,"15-16/1",
IF(#REF!=4,"15-16/2","Hata3")))),
IF(#REF!+BH542=2015,
IF(#REF!=1,"15-16/1",
IF(#REF!=2,"15-16/2",
IF(#REF!=3,"16-17/1",
IF(#REF!=4,"16-17/2","Hata4")))),
IF(#REF!+BH542=2016,
IF(#REF!=1,"16-17/1",
IF(#REF!=2,"16-17/2",
IF(#REF!=3,"17-18/1",
IF(#REF!=4,"17-18/2","Hata5")))),
IF(#REF!+BH542=2017,
IF(#REF!=1,"17-18/1",
IF(#REF!=2,"17-18/2",
IF(#REF!=3,"18-19/1",
IF(#REF!=4,"18-19/2","Hata6")))),
IF(#REF!+BH542=2018,
IF(#REF!=1,"18-19/1",
IF(#REF!=2,"18-19/2",
IF(#REF!=3,"19-20/1",
IF(#REF!=4,"19-20/2","Hata7")))),
IF(#REF!+BH542=2019,
IF(#REF!=1,"19-20/1",
IF(#REF!=2,"19-20/2",
IF(#REF!=3,"20-21/1",
IF(#REF!=4,"20-21/2","Hata8")))),
IF(#REF!+BH542=2020,
IF(#REF!=1,"20-21/1",
IF(#REF!=2,"20-21/2",
IF(#REF!=3,"21-22/1",
IF(#REF!=4,"21-22/2","Hata9")))),
IF(#REF!+BH542=2021,
IF(#REF!=1,"21-22/1",
IF(#REF!=2,"21-22/2",
IF(#REF!=3,"22-23/1",
IF(#REF!=4,"22-23/2","Hata10")))),
IF(#REF!+BH542=2022,
IF(#REF!=1,"22-23/1",
IF(#REF!=2,"22-23/2",
IF(#REF!=3,"23-24/1",
IF(#REF!=4,"23-24/2","Hata11")))),
IF(#REF!+BH542=2023,
IF(#REF!=1,"23-24/1",
IF(#REF!=2,"23-24/2",
IF(#REF!=3,"24-25/1",
IF(#REF!=4,"24-25/2","Hata12")))),
)))))))))))),
IF(AZ542="T",
IF(#REF!+BH542=2012,
IF(#REF!=1,"12-13/1",
IF(#REF!=2,"12-13/2",
IF(#REF!=3,"12-13/3",
IF(#REF!=4,"13-14/1",
IF(#REF!=5,"13-14/2",
IF(#REF!=6,"13-14/3","Hata1")))))),
IF(#REF!+BH542=2013,
IF(#REF!=1,"13-14/1",
IF(#REF!=2,"13-14/2",
IF(#REF!=3,"13-14/3",
IF(#REF!=4,"14-15/1",
IF(#REF!=5,"14-15/2",
IF(#REF!=6,"14-15/3","Hata2")))))),
IF(#REF!+BH542=2014,
IF(#REF!=1,"14-15/1",
IF(#REF!=2,"14-15/2",
IF(#REF!=3,"14-15/3",
IF(#REF!=4,"15-16/1",
IF(#REF!=5,"15-16/2",
IF(#REF!=6,"15-16/3","Hata3")))))),
IF(AND(#REF!+#REF!&gt;2014,#REF!+#REF!&lt;2015,BH542=1),
IF(#REF!=0.1,"14-15/0.1",
IF(#REF!=0.2,"14-15/0.2",
IF(#REF!=0.3,"14-15/0.3","Hata4"))),
IF(#REF!+BH542=2015,
IF(#REF!=1,"15-16/1",
IF(#REF!=2,"15-16/2",
IF(#REF!=3,"15-16/3",
IF(#REF!=4,"16-17/1",
IF(#REF!=5,"16-17/2",
IF(#REF!=6,"16-17/3","Hata5")))))),
IF(#REF!+BH542=2016,
IF(#REF!=1,"16-17/1",
IF(#REF!=2,"16-17/2",
IF(#REF!=3,"16-17/3",
IF(#REF!=4,"17-18/1",
IF(#REF!=5,"17-18/2",
IF(#REF!=6,"17-18/3","Hata6")))))),
IF(#REF!+BH542=2017,
IF(#REF!=1,"17-18/1",
IF(#REF!=2,"17-18/2",
IF(#REF!=3,"17-18/3",
IF(#REF!=4,"18-19/1",
IF(#REF!=5,"18-19/2",
IF(#REF!=6,"18-19/3","Hata7")))))),
IF(#REF!+BH542=2018,
IF(#REF!=1,"18-19/1",
IF(#REF!=2,"18-19/2",
IF(#REF!=3,"18-19/3",
IF(#REF!=4,"19-20/1",
IF(#REF!=5," 19-20/2",
IF(#REF!=6,"19-20/3","Hata8")))))),
IF(#REF!+BH542=2019,
IF(#REF!=1,"19-20/1",
IF(#REF!=2,"19-20/2",
IF(#REF!=3,"19-20/3",
IF(#REF!=4,"20-21/1",
IF(#REF!=5,"20-21/2",
IF(#REF!=6,"20-21/3","Hata9")))))),
IF(#REF!+BH542=2020,
IF(#REF!=1,"20-21/1",
IF(#REF!=2,"20-21/2",
IF(#REF!=3,"20-21/3",
IF(#REF!=4,"21-22/1",
IF(#REF!=5,"21-22/2",
IF(#REF!=6,"21-22/3","Hata10")))))),
IF(#REF!+BH542=2021,
IF(#REF!=1,"21-22/1",
IF(#REF!=2,"21-22/2",
IF(#REF!=3,"21-22/3",
IF(#REF!=4,"22-23/1",
IF(#REF!=5,"22-23/2",
IF(#REF!=6,"22-23/3","Hata11")))))),
IF(#REF!+BH542=2022,
IF(#REF!=1,"22-23/1",
IF(#REF!=2,"22-23/2",
IF(#REF!=3,"22-23/3",
IF(#REF!=4,"23-24/1",
IF(#REF!=5,"23-24/2",
IF(#REF!=6,"23-24/3","Hata12")))))),
IF(#REF!+BH542=2023,
IF(#REF!=1,"23-24/1",
IF(#REF!=2,"23-24/2",
IF(#REF!=3,"23-24/3",
IF(#REF!=4,"24-25/1",
IF(#REF!=5,"24-25/2",
IF(#REF!=6,"24-25/3","Hata13")))))),
))))))))))))))
)</f>
        <v>#REF!</v>
      </c>
      <c r="G542" s="4"/>
      <c r="H542" s="2" t="s">
        <v>168</v>
      </c>
      <c r="I542" s="2">
        <v>54710</v>
      </c>
      <c r="J542" s="2" t="s">
        <v>117</v>
      </c>
      <c r="L542" s="2">
        <v>4358</v>
      </c>
      <c r="Q542" s="5">
        <v>0</v>
      </c>
      <c r="R542" s="2">
        <f>VLOOKUP($Q542,[1]sistem!$I$3:$L$10,2,FALSE)</f>
        <v>0</v>
      </c>
      <c r="S542" s="2">
        <f>VLOOKUP($Q542,[1]sistem!$I$3:$L$10,3,FALSE)</f>
        <v>0</v>
      </c>
      <c r="T542" s="2">
        <f>VLOOKUP($Q542,[1]sistem!$I$3:$L$10,4,FALSE)</f>
        <v>0</v>
      </c>
      <c r="U542" s="2" t="e">
        <f>VLOOKUP($AZ542,[1]sistem!$I$13:$L$14,2,FALSE)*#REF!</f>
        <v>#REF!</v>
      </c>
      <c r="V542" s="2" t="e">
        <f>VLOOKUP($AZ542,[1]sistem!$I$13:$L$14,3,FALSE)*#REF!</f>
        <v>#REF!</v>
      </c>
      <c r="W542" s="2" t="e">
        <f>VLOOKUP($AZ542,[1]sistem!$I$13:$L$14,4,FALSE)*#REF!</f>
        <v>#REF!</v>
      </c>
      <c r="X542" s="2" t="e">
        <f t="shared" si="160"/>
        <v>#REF!</v>
      </c>
      <c r="Y542" s="2" t="e">
        <f t="shared" si="161"/>
        <v>#REF!</v>
      </c>
      <c r="Z542" s="2" t="e">
        <f t="shared" si="162"/>
        <v>#REF!</v>
      </c>
      <c r="AA542" s="2" t="e">
        <f t="shared" si="163"/>
        <v>#REF!</v>
      </c>
      <c r="AB542" s="2">
        <f>VLOOKUP(AZ542,[1]sistem!$I$18:$J$19,2,FALSE)</f>
        <v>11</v>
      </c>
      <c r="AC542" s="2">
        <v>0.25</v>
      </c>
      <c r="AD542" s="2">
        <f>VLOOKUP($Q542,[1]sistem!$I$3:$M$10,5,FALSE)</f>
        <v>0</v>
      </c>
      <c r="AG542" s="2" t="e">
        <f>(#REF!+#REF!)*AB542</f>
        <v>#REF!</v>
      </c>
      <c r="AH542" s="2">
        <f>VLOOKUP($Q542,[1]sistem!$I$3:$N$10,6,FALSE)</f>
        <v>0</v>
      </c>
      <c r="AI542" s="2">
        <v>2</v>
      </c>
      <c r="AJ542" s="2">
        <f t="shared" si="164"/>
        <v>0</v>
      </c>
      <c r="AK542" s="2">
        <f>VLOOKUP($AZ542,[1]sistem!$I$18:$K$19,3,FALSE)</f>
        <v>11</v>
      </c>
      <c r="AL542" s="2" t="e">
        <f>AK542*#REF!</f>
        <v>#REF!</v>
      </c>
      <c r="AM542" s="2" t="e">
        <f t="shared" si="165"/>
        <v>#REF!</v>
      </c>
      <c r="AN542" s="2">
        <f t="shared" si="174"/>
        <v>25</v>
      </c>
      <c r="AO542" s="2" t="e">
        <f t="shared" si="166"/>
        <v>#REF!</v>
      </c>
      <c r="AP542" s="2" t="e">
        <f>ROUND(AO542-#REF!,0)</f>
        <v>#REF!</v>
      </c>
      <c r="AQ542" s="2">
        <f>IF(AZ542="s",IF(Q542=0,0,
IF(Q542=1,#REF!*4*4,
IF(Q542=2,0,
IF(Q542=3,#REF!*4*2,
IF(Q542=4,0,
IF(Q542=5,0,
IF(Q542=6,0,
IF(Q542=7,0)))))))),
IF(AZ542="t",
IF(Q542=0,0,
IF(Q542=1,#REF!*4*4*0.8,
IF(Q542=2,0,
IF(Q542=3,#REF!*4*2*0.8,
IF(Q542=4,0,
IF(Q542=5,0,
IF(Q542=6,0,
IF(Q542=7,0))))))))))</f>
        <v>0</v>
      </c>
      <c r="AR542" s="2">
        <f>IF(AZ542="s",
IF(Q542=0,0,
IF(Q542=1,0,
IF(Q542=2,#REF!*4*2,
IF(Q542=3,#REF!*4,
IF(Q542=4,#REF!*4,
IF(Q542=5,0,
IF(Q542=6,0,
IF(Q542=7,#REF!*4)))))))),
IF(AZ542="t",
IF(Q542=0,0,
IF(Q542=1,0,
IF(Q542=2,#REF!*4*2*0.8,
IF(Q542=3,#REF!*4*0.8,
IF(Q542=4,#REF!*4*0.8,
IF(Q542=5,0,
IF(Q542=6,0,
IF(Q542=7,#REF!*4))))))))))</f>
        <v>0</v>
      </c>
      <c r="AS542" s="2" t="e">
        <f>IF(AZ542="s",
IF(Q542=0,0,
IF(Q542=1,#REF!*2,
IF(Q542=2,#REF!*2,
IF(Q542=3,#REF!*2,
IF(Q542=4,#REF!*2,
IF(Q542=5,#REF!*2,
IF(Q542=6,#REF!*2,
IF(Q542=7,#REF!*2)))))))),
IF(AZ542="t",
IF(Q542=0,#REF!*2*0.8,
IF(Q542=1,#REF!*2*0.8,
IF(Q542=2,#REF!*2*0.8,
IF(Q542=3,#REF!*2*0.8,
IF(Q542=4,#REF!*2*0.8,
IF(Q542=5,#REF!*2*0.8,
IF(Q542=6,#REF!*1*0.8,
IF(Q542=7,#REF!*2))))))))))</f>
        <v>#REF!</v>
      </c>
      <c r="AT542" s="2" t="e">
        <f t="shared" si="167"/>
        <v>#REF!</v>
      </c>
      <c r="AU542" s="2">
        <f>IF(AZ542="s",
IF(Q542=0,0,
IF(Q542=1,(14-2)*(#REF!+#REF!)/4*4,
IF(Q542=2,(14-2)*(#REF!+#REF!)/4*2,
IF(Q542=3,(14-2)*(#REF!+#REF!)/4*3,
IF(Q542=4,(14-2)*(#REF!+#REF!)/4,
IF(Q542=5,(14-2)*#REF!/4,
IF(Q542=6,0,
IF(Q542=7,(14)*#REF!)))))))),
IF(AZ542="t",
IF(Q542=0,0,
IF(Q542=1,(11-2)*(#REF!+#REF!)/4*4,
IF(Q542=2,(11-2)*(#REF!+#REF!)/4*2,
IF(Q542=3,(11-2)*(#REF!+#REF!)/4*3,
IF(Q542=4,(11-2)*(#REF!+#REF!)/4,
IF(Q542=5,(11-2)*#REF!/4,
IF(Q542=6,0,
IF(Q542=7,(11)*#REF!))))))))))</f>
        <v>0</v>
      </c>
      <c r="AV542" s="2" t="e">
        <f t="shared" si="168"/>
        <v>#REF!</v>
      </c>
      <c r="AW542" s="2">
        <f t="shared" si="169"/>
        <v>0</v>
      </c>
      <c r="AX542" s="2">
        <f t="shared" si="170"/>
        <v>0</v>
      </c>
      <c r="AY542" s="2" t="e">
        <f t="shared" si="171"/>
        <v>#REF!</v>
      </c>
      <c r="AZ542" s="2" t="s">
        <v>81</v>
      </c>
      <c r="BA542" s="2" t="e">
        <f>IF(BG542="A",0,IF(AZ542="s",14*#REF!,IF(AZ542="T",11*#REF!,"HATA")))</f>
        <v>#REF!</v>
      </c>
      <c r="BB542" s="2" t="e">
        <f t="shared" si="172"/>
        <v>#REF!</v>
      </c>
      <c r="BC542" s="2" t="e">
        <f t="shared" si="173"/>
        <v>#REF!</v>
      </c>
      <c r="BD542" s="2" t="e">
        <f>IF(BC542-#REF!=0,"DOĞRU","YANLIŞ")</f>
        <v>#REF!</v>
      </c>
      <c r="BE542" s="2" t="e">
        <f>#REF!-BC542</f>
        <v>#REF!</v>
      </c>
      <c r="BF542" s="2">
        <v>0</v>
      </c>
      <c r="BH542" s="2">
        <v>0</v>
      </c>
      <c r="BJ542" s="2">
        <v>0</v>
      </c>
      <c r="BL542" s="7" t="e">
        <f>#REF!*14</f>
        <v>#REF!</v>
      </c>
      <c r="BM542" s="9"/>
      <c r="BN542" s="8"/>
      <c r="BO542" s="13"/>
      <c r="BP542" s="13"/>
      <c r="BQ542" s="13"/>
      <c r="BR542" s="13"/>
      <c r="BS542" s="13"/>
      <c r="BT542" s="10"/>
      <c r="BU542" s="11"/>
      <c r="BV542" s="12"/>
      <c r="CC542" s="41"/>
      <c r="CD542" s="41"/>
      <c r="CE542" s="41"/>
      <c r="CF542" s="42"/>
      <c r="CG542" s="42"/>
      <c r="CH542" s="42"/>
      <c r="CI542" s="42"/>
      <c r="CJ542" s="42"/>
      <c r="CK542" s="42"/>
    </row>
    <row r="543" spans="1:89" hidden="1" x14ac:dyDescent="0.25">
      <c r="A543" s="2" t="s">
        <v>194</v>
      </c>
      <c r="B543" s="43" t="s">
        <v>717</v>
      </c>
      <c r="C543" s="2" t="s">
        <v>128</v>
      </c>
      <c r="D543" s="4" t="s">
        <v>60</v>
      </c>
      <c r="E543" s="4" t="s">
        <v>60</v>
      </c>
      <c r="F543" s="5" t="e">
        <f>IF(AZ543="S",
IF(#REF!+BH543=2012,
IF(#REF!=1,"12-13/1",
IF(#REF!=2,"12-13/2",
IF(#REF!=3,"13-14/1",
IF(#REF!=4,"13-14/2","Hata1")))),
IF(#REF!+BH543=2013,
IF(#REF!=1,"13-14/1",
IF(#REF!=2,"13-14/2",
IF(#REF!=3,"14-15/1",
IF(#REF!=4,"14-15/2","Hata2")))),
IF(#REF!+BH543=2014,
IF(#REF!=1,"14-15/1",
IF(#REF!=2,"14-15/2",
IF(#REF!=3,"15-16/1",
IF(#REF!=4,"15-16/2","Hata3")))),
IF(#REF!+BH543=2015,
IF(#REF!=1,"15-16/1",
IF(#REF!=2,"15-16/2",
IF(#REF!=3,"16-17/1",
IF(#REF!=4,"16-17/2","Hata4")))),
IF(#REF!+BH543=2016,
IF(#REF!=1,"16-17/1",
IF(#REF!=2,"16-17/2",
IF(#REF!=3,"17-18/1",
IF(#REF!=4,"17-18/2","Hata5")))),
IF(#REF!+BH543=2017,
IF(#REF!=1,"17-18/1",
IF(#REF!=2,"17-18/2",
IF(#REF!=3,"18-19/1",
IF(#REF!=4,"18-19/2","Hata6")))),
IF(#REF!+BH543=2018,
IF(#REF!=1,"18-19/1",
IF(#REF!=2,"18-19/2",
IF(#REF!=3,"19-20/1",
IF(#REF!=4,"19-20/2","Hata7")))),
IF(#REF!+BH543=2019,
IF(#REF!=1,"19-20/1",
IF(#REF!=2,"19-20/2",
IF(#REF!=3,"20-21/1",
IF(#REF!=4,"20-21/2","Hata8")))),
IF(#REF!+BH543=2020,
IF(#REF!=1,"20-21/1",
IF(#REF!=2,"20-21/2",
IF(#REF!=3,"21-22/1",
IF(#REF!=4,"21-22/2","Hata9")))),
IF(#REF!+BH543=2021,
IF(#REF!=1,"21-22/1",
IF(#REF!=2,"21-22/2",
IF(#REF!=3,"22-23/1",
IF(#REF!=4,"22-23/2","Hata10")))),
IF(#REF!+BH543=2022,
IF(#REF!=1,"22-23/1",
IF(#REF!=2,"22-23/2",
IF(#REF!=3,"23-24/1",
IF(#REF!=4,"23-24/2","Hata11")))),
IF(#REF!+BH543=2023,
IF(#REF!=1,"23-24/1",
IF(#REF!=2,"23-24/2",
IF(#REF!=3,"24-25/1",
IF(#REF!=4,"24-25/2","Hata12")))),
)))))))))))),
IF(AZ543="T",
IF(#REF!+BH543=2012,
IF(#REF!=1,"12-13/1",
IF(#REF!=2,"12-13/2",
IF(#REF!=3,"12-13/3",
IF(#REF!=4,"13-14/1",
IF(#REF!=5,"13-14/2",
IF(#REF!=6,"13-14/3","Hata1")))))),
IF(#REF!+BH543=2013,
IF(#REF!=1,"13-14/1",
IF(#REF!=2,"13-14/2",
IF(#REF!=3,"13-14/3",
IF(#REF!=4,"14-15/1",
IF(#REF!=5,"14-15/2",
IF(#REF!=6,"14-15/3","Hata2")))))),
IF(#REF!+BH543=2014,
IF(#REF!=1,"14-15/1",
IF(#REF!=2,"14-15/2",
IF(#REF!=3,"14-15/3",
IF(#REF!=4,"15-16/1",
IF(#REF!=5,"15-16/2",
IF(#REF!=6,"15-16/3","Hata3")))))),
IF(AND(#REF!+#REF!&gt;2014,#REF!+#REF!&lt;2015,BH543=1),
IF(#REF!=0.1,"14-15/0.1",
IF(#REF!=0.2,"14-15/0.2",
IF(#REF!=0.3,"14-15/0.3","Hata4"))),
IF(#REF!+BH543=2015,
IF(#REF!=1,"15-16/1",
IF(#REF!=2,"15-16/2",
IF(#REF!=3,"15-16/3",
IF(#REF!=4,"16-17/1",
IF(#REF!=5,"16-17/2",
IF(#REF!=6,"16-17/3","Hata5")))))),
IF(#REF!+BH543=2016,
IF(#REF!=1,"16-17/1",
IF(#REF!=2,"16-17/2",
IF(#REF!=3,"16-17/3",
IF(#REF!=4,"17-18/1",
IF(#REF!=5,"17-18/2",
IF(#REF!=6,"17-18/3","Hata6")))))),
IF(#REF!+BH543=2017,
IF(#REF!=1,"17-18/1",
IF(#REF!=2,"17-18/2",
IF(#REF!=3,"17-18/3",
IF(#REF!=4,"18-19/1",
IF(#REF!=5,"18-19/2",
IF(#REF!=6,"18-19/3","Hata7")))))),
IF(#REF!+BH543=2018,
IF(#REF!=1,"18-19/1",
IF(#REF!=2,"18-19/2",
IF(#REF!=3,"18-19/3",
IF(#REF!=4,"19-20/1",
IF(#REF!=5," 19-20/2",
IF(#REF!=6,"19-20/3","Hata8")))))),
IF(#REF!+BH543=2019,
IF(#REF!=1,"19-20/1",
IF(#REF!=2,"19-20/2",
IF(#REF!=3,"19-20/3",
IF(#REF!=4,"20-21/1",
IF(#REF!=5,"20-21/2",
IF(#REF!=6,"20-21/3","Hata9")))))),
IF(#REF!+BH543=2020,
IF(#REF!=1,"20-21/1",
IF(#REF!=2,"20-21/2",
IF(#REF!=3,"20-21/3",
IF(#REF!=4,"21-22/1",
IF(#REF!=5,"21-22/2",
IF(#REF!=6,"21-22/3","Hata10")))))),
IF(#REF!+BH543=2021,
IF(#REF!=1,"21-22/1",
IF(#REF!=2,"21-22/2",
IF(#REF!=3,"21-22/3",
IF(#REF!=4,"22-23/1",
IF(#REF!=5,"22-23/2",
IF(#REF!=6,"22-23/3","Hata11")))))),
IF(#REF!+BH543=2022,
IF(#REF!=1,"22-23/1",
IF(#REF!=2,"22-23/2",
IF(#REF!=3,"22-23/3",
IF(#REF!=4,"23-24/1",
IF(#REF!=5,"23-24/2",
IF(#REF!=6,"23-24/3","Hata12")))))),
IF(#REF!+BH543=2023,
IF(#REF!=1,"23-24/1",
IF(#REF!=2,"23-24/2",
IF(#REF!=3,"23-24/3",
IF(#REF!=4,"24-25/1",
IF(#REF!=5,"24-25/2",
IF(#REF!=6,"24-25/3","Hata13")))))),
))))))))))))))
)</f>
        <v>#REF!</v>
      </c>
      <c r="G543" s="4"/>
      <c r="H543" s="2" t="s">
        <v>168</v>
      </c>
      <c r="I543" s="2">
        <v>54710</v>
      </c>
      <c r="J543" s="2" t="s">
        <v>117</v>
      </c>
      <c r="Q543" s="5">
        <v>4</v>
      </c>
      <c r="R543" s="2">
        <f>VLOOKUP($Q543,[1]sistem!$I$3:$L$10,2,FALSE)</f>
        <v>0</v>
      </c>
      <c r="S543" s="2">
        <f>VLOOKUP($Q543,[1]sistem!$I$3:$L$10,3,FALSE)</f>
        <v>1</v>
      </c>
      <c r="T543" s="2">
        <f>VLOOKUP($Q543,[1]sistem!$I$3:$L$10,4,FALSE)</f>
        <v>1</v>
      </c>
      <c r="U543" s="2" t="e">
        <f>VLOOKUP($AZ543,[1]sistem!$I$13:$L$14,2,FALSE)*#REF!</f>
        <v>#REF!</v>
      </c>
      <c r="V543" s="2" t="e">
        <f>VLOOKUP($AZ543,[1]sistem!$I$13:$L$14,3,FALSE)*#REF!</f>
        <v>#REF!</v>
      </c>
      <c r="W543" s="2" t="e">
        <f>VLOOKUP($AZ543,[1]sistem!$I$13:$L$14,4,FALSE)*#REF!</f>
        <v>#REF!</v>
      </c>
      <c r="X543" s="2" t="e">
        <f t="shared" si="160"/>
        <v>#REF!</v>
      </c>
      <c r="Y543" s="2" t="e">
        <f t="shared" si="161"/>
        <v>#REF!</v>
      </c>
      <c r="Z543" s="2" t="e">
        <f t="shared" si="162"/>
        <v>#REF!</v>
      </c>
      <c r="AA543" s="2" t="e">
        <f t="shared" si="163"/>
        <v>#REF!</v>
      </c>
      <c r="AB543" s="2">
        <f>VLOOKUP(AZ543,[1]sistem!$I$18:$J$19,2,FALSE)</f>
        <v>14</v>
      </c>
      <c r="AC543" s="2">
        <v>0.25</v>
      </c>
      <c r="AD543" s="2">
        <f>VLOOKUP($Q543,[1]sistem!$I$3:$M$10,5,FALSE)</f>
        <v>1</v>
      </c>
      <c r="AE543" s="2">
        <v>4</v>
      </c>
      <c r="AG543" s="2">
        <f>AE543*AK543</f>
        <v>56</v>
      </c>
      <c r="AH543" s="2">
        <f>VLOOKUP($Q543,[1]sistem!$I$3:$N$10,6,FALSE)</f>
        <v>2</v>
      </c>
      <c r="AI543" s="2">
        <v>2</v>
      </c>
      <c r="AJ543" s="2">
        <f t="shared" si="164"/>
        <v>4</v>
      </c>
      <c r="AK543" s="2">
        <f>VLOOKUP($AZ543,[1]sistem!$I$18:$K$19,3,FALSE)</f>
        <v>14</v>
      </c>
      <c r="AL543" s="2" t="e">
        <f>AK543*#REF!</f>
        <v>#REF!</v>
      </c>
      <c r="AM543" s="2" t="e">
        <f t="shared" si="165"/>
        <v>#REF!</v>
      </c>
      <c r="AN543" s="2">
        <f t="shared" si="174"/>
        <v>25</v>
      </c>
      <c r="AO543" s="2" t="e">
        <f t="shared" si="166"/>
        <v>#REF!</v>
      </c>
      <c r="AP543" s="2" t="e">
        <f>ROUND(AO543-#REF!,0)</f>
        <v>#REF!</v>
      </c>
      <c r="AQ543" s="2">
        <f>IF(AZ543="s",IF(Q543=0,0,
IF(Q543=1,#REF!*4*4,
IF(Q543=2,0,
IF(Q543=3,#REF!*4*2,
IF(Q543=4,0,
IF(Q543=5,0,
IF(Q543=6,0,
IF(Q543=7,0)))))))),
IF(AZ543="t",
IF(Q543=0,0,
IF(Q543=1,#REF!*4*4*0.8,
IF(Q543=2,0,
IF(Q543=3,#REF!*4*2*0.8,
IF(Q543=4,0,
IF(Q543=5,0,
IF(Q543=6,0,
IF(Q543=7,0))))))))))</f>
        <v>0</v>
      </c>
      <c r="AR543" s="2" t="e">
        <f>IF(AZ543="s",
IF(Q543=0,0,
IF(Q543=1,0,
IF(Q543=2,#REF!*4*2,
IF(Q543=3,#REF!*4,
IF(Q543=4,#REF!*4,
IF(Q543=5,0,
IF(Q543=6,0,
IF(Q543=7,#REF!*4)))))))),
IF(AZ543="t",
IF(Q543=0,0,
IF(Q543=1,0,
IF(Q543=2,#REF!*4*2*0.8,
IF(Q543=3,#REF!*4*0.8,
IF(Q543=4,#REF!*4*0.8,
IF(Q543=5,0,
IF(Q543=6,0,
IF(Q543=7,#REF!*4))))))))))</f>
        <v>#REF!</v>
      </c>
      <c r="AS543" s="2" t="e">
        <f>IF(AZ543="s",
IF(Q543=0,0,
IF(Q543=1,#REF!*2,
IF(Q543=2,#REF!*2,
IF(Q543=3,#REF!*2,
IF(Q543=4,#REF!*2,
IF(Q543=5,#REF!*2,
IF(Q543=6,#REF!*2,
IF(Q543=7,#REF!*2)))))))),
IF(AZ543="t",
IF(Q543=0,#REF!*2*0.8,
IF(Q543=1,#REF!*2*0.8,
IF(Q543=2,#REF!*2*0.8,
IF(Q543=3,#REF!*2*0.8,
IF(Q543=4,#REF!*2*0.8,
IF(Q543=5,#REF!*2*0.8,
IF(Q543=6,#REF!*1*0.8,
IF(Q543=7,#REF!*2))))))))))</f>
        <v>#REF!</v>
      </c>
      <c r="AT543" s="2" t="e">
        <f t="shared" si="167"/>
        <v>#REF!</v>
      </c>
      <c r="AU543" s="2" t="e">
        <f>IF(AZ543="s",
IF(Q543=0,0,
IF(Q543=1,(14-2)*(#REF!+#REF!)/4*4,
IF(Q543=2,(14-2)*(#REF!+#REF!)/4*2,
IF(Q543=3,(14-2)*(#REF!+#REF!)/4*3,
IF(Q543=4,(14-2)*(#REF!+#REF!)/4,
IF(Q543=5,(14-2)*#REF!/4,
IF(Q543=6,0,
IF(Q543=7,(14)*#REF!)))))))),
IF(AZ543="t",
IF(Q543=0,0,
IF(Q543=1,(11-2)*(#REF!+#REF!)/4*4,
IF(Q543=2,(11-2)*(#REF!+#REF!)/4*2,
IF(Q543=3,(11-2)*(#REF!+#REF!)/4*3,
IF(Q543=4,(11-2)*(#REF!+#REF!)/4,
IF(Q543=5,(11-2)*#REF!/4,
IF(Q543=6,0,
IF(Q543=7,(11)*#REF!))))))))))</f>
        <v>#REF!</v>
      </c>
      <c r="AV543" s="2" t="e">
        <f t="shared" si="168"/>
        <v>#REF!</v>
      </c>
      <c r="AW543" s="2">
        <f t="shared" si="169"/>
        <v>8</v>
      </c>
      <c r="AX543" s="2">
        <f t="shared" si="170"/>
        <v>4</v>
      </c>
      <c r="AY543" s="2" t="e">
        <f t="shared" si="171"/>
        <v>#REF!</v>
      </c>
      <c r="AZ543" s="2" t="s">
        <v>63</v>
      </c>
      <c r="BA543" s="2" t="e">
        <f>IF(BG543="A",0,IF(AZ543="s",14*#REF!,IF(AZ543="T",11*#REF!,"HATA")))</f>
        <v>#REF!</v>
      </c>
      <c r="BB543" s="2" t="e">
        <f t="shared" si="172"/>
        <v>#REF!</v>
      </c>
      <c r="BC543" s="2" t="e">
        <f t="shared" si="173"/>
        <v>#REF!</v>
      </c>
      <c r="BD543" s="2" t="e">
        <f>IF(BC543-#REF!=0,"DOĞRU","YANLIŞ")</f>
        <v>#REF!</v>
      </c>
      <c r="BE543" s="2" t="e">
        <f>#REF!-BC543</f>
        <v>#REF!</v>
      </c>
      <c r="BF543" s="2">
        <v>0</v>
      </c>
      <c r="BH543" s="2">
        <v>0</v>
      </c>
      <c r="BJ543" s="2">
        <v>4</v>
      </c>
      <c r="BL543" s="7" t="e">
        <f>#REF!*14</f>
        <v>#REF!</v>
      </c>
      <c r="BM543" s="9"/>
      <c r="BN543" s="8"/>
      <c r="BO543" s="13"/>
      <c r="BP543" s="13"/>
      <c r="BQ543" s="13"/>
      <c r="BR543" s="13"/>
      <c r="BS543" s="13"/>
      <c r="BT543" s="10"/>
      <c r="BU543" s="11"/>
      <c r="BV543" s="12"/>
      <c r="CC543" s="41"/>
      <c r="CD543" s="41"/>
      <c r="CE543" s="41"/>
      <c r="CF543" s="42"/>
      <c r="CG543" s="42"/>
      <c r="CH543" s="42"/>
      <c r="CI543" s="42"/>
      <c r="CJ543" s="42"/>
      <c r="CK543" s="42"/>
    </row>
    <row r="544" spans="1:89" hidden="1" x14ac:dyDescent="0.25">
      <c r="A544" s="2" t="s">
        <v>195</v>
      </c>
      <c r="B544" s="2" t="s">
        <v>130</v>
      </c>
      <c r="C544" s="2" t="s">
        <v>130</v>
      </c>
      <c r="D544" s="4" t="s">
        <v>60</v>
      </c>
      <c r="E544" s="4" t="s">
        <v>60</v>
      </c>
      <c r="F544" s="5" t="e">
        <f>IF(AZ544="S",
IF(#REF!+BH544=2012,
IF(#REF!=1,"12-13/1",
IF(#REF!=2,"12-13/2",
IF(#REF!=3,"13-14/1",
IF(#REF!=4,"13-14/2","Hata1")))),
IF(#REF!+BH544=2013,
IF(#REF!=1,"13-14/1",
IF(#REF!=2,"13-14/2",
IF(#REF!=3,"14-15/1",
IF(#REF!=4,"14-15/2","Hata2")))),
IF(#REF!+BH544=2014,
IF(#REF!=1,"14-15/1",
IF(#REF!=2,"14-15/2",
IF(#REF!=3,"15-16/1",
IF(#REF!=4,"15-16/2","Hata3")))),
IF(#REF!+BH544=2015,
IF(#REF!=1,"15-16/1",
IF(#REF!=2,"15-16/2",
IF(#REF!=3,"16-17/1",
IF(#REF!=4,"16-17/2","Hata4")))),
IF(#REF!+BH544=2016,
IF(#REF!=1,"16-17/1",
IF(#REF!=2,"16-17/2",
IF(#REF!=3,"17-18/1",
IF(#REF!=4,"17-18/2","Hata5")))),
IF(#REF!+BH544=2017,
IF(#REF!=1,"17-18/1",
IF(#REF!=2,"17-18/2",
IF(#REF!=3,"18-19/1",
IF(#REF!=4,"18-19/2","Hata6")))),
IF(#REF!+BH544=2018,
IF(#REF!=1,"18-19/1",
IF(#REF!=2,"18-19/2",
IF(#REF!=3,"19-20/1",
IF(#REF!=4,"19-20/2","Hata7")))),
IF(#REF!+BH544=2019,
IF(#REF!=1,"19-20/1",
IF(#REF!=2,"19-20/2",
IF(#REF!=3,"20-21/1",
IF(#REF!=4,"20-21/2","Hata8")))),
IF(#REF!+BH544=2020,
IF(#REF!=1,"20-21/1",
IF(#REF!=2,"20-21/2",
IF(#REF!=3,"21-22/1",
IF(#REF!=4,"21-22/2","Hata9")))),
IF(#REF!+BH544=2021,
IF(#REF!=1,"21-22/1",
IF(#REF!=2,"21-22/2",
IF(#REF!=3,"22-23/1",
IF(#REF!=4,"22-23/2","Hata10")))),
IF(#REF!+BH544=2022,
IF(#REF!=1,"22-23/1",
IF(#REF!=2,"22-23/2",
IF(#REF!=3,"23-24/1",
IF(#REF!=4,"23-24/2","Hata11")))),
IF(#REF!+BH544=2023,
IF(#REF!=1,"23-24/1",
IF(#REF!=2,"23-24/2",
IF(#REF!=3,"24-25/1",
IF(#REF!=4,"24-25/2","Hata12")))),
)))))))))))),
IF(AZ544="T",
IF(#REF!+BH544=2012,
IF(#REF!=1,"12-13/1",
IF(#REF!=2,"12-13/2",
IF(#REF!=3,"12-13/3",
IF(#REF!=4,"13-14/1",
IF(#REF!=5,"13-14/2",
IF(#REF!=6,"13-14/3","Hata1")))))),
IF(#REF!+BH544=2013,
IF(#REF!=1,"13-14/1",
IF(#REF!=2,"13-14/2",
IF(#REF!=3,"13-14/3",
IF(#REF!=4,"14-15/1",
IF(#REF!=5,"14-15/2",
IF(#REF!=6,"14-15/3","Hata2")))))),
IF(#REF!+BH544=2014,
IF(#REF!=1,"14-15/1",
IF(#REF!=2,"14-15/2",
IF(#REF!=3,"14-15/3",
IF(#REF!=4,"15-16/1",
IF(#REF!=5,"15-16/2",
IF(#REF!=6,"15-16/3","Hata3")))))),
IF(AND(#REF!+#REF!&gt;2014,#REF!+#REF!&lt;2015,BH544=1),
IF(#REF!=0.1,"14-15/0.1",
IF(#REF!=0.2,"14-15/0.2",
IF(#REF!=0.3,"14-15/0.3","Hata4"))),
IF(#REF!+BH544=2015,
IF(#REF!=1,"15-16/1",
IF(#REF!=2,"15-16/2",
IF(#REF!=3,"15-16/3",
IF(#REF!=4,"16-17/1",
IF(#REF!=5,"16-17/2",
IF(#REF!=6,"16-17/3","Hata5")))))),
IF(#REF!+BH544=2016,
IF(#REF!=1,"16-17/1",
IF(#REF!=2,"16-17/2",
IF(#REF!=3,"16-17/3",
IF(#REF!=4,"17-18/1",
IF(#REF!=5,"17-18/2",
IF(#REF!=6,"17-18/3","Hata6")))))),
IF(#REF!+BH544=2017,
IF(#REF!=1,"17-18/1",
IF(#REF!=2,"17-18/2",
IF(#REF!=3,"17-18/3",
IF(#REF!=4,"18-19/1",
IF(#REF!=5,"18-19/2",
IF(#REF!=6,"18-19/3","Hata7")))))),
IF(#REF!+BH544=2018,
IF(#REF!=1,"18-19/1",
IF(#REF!=2,"18-19/2",
IF(#REF!=3,"18-19/3",
IF(#REF!=4,"19-20/1",
IF(#REF!=5," 19-20/2",
IF(#REF!=6,"19-20/3","Hata8")))))),
IF(#REF!+BH544=2019,
IF(#REF!=1,"19-20/1",
IF(#REF!=2,"19-20/2",
IF(#REF!=3,"19-20/3",
IF(#REF!=4,"20-21/1",
IF(#REF!=5,"20-21/2",
IF(#REF!=6,"20-21/3","Hata9")))))),
IF(#REF!+BH544=2020,
IF(#REF!=1,"20-21/1",
IF(#REF!=2,"20-21/2",
IF(#REF!=3,"20-21/3",
IF(#REF!=4,"21-22/1",
IF(#REF!=5,"21-22/2",
IF(#REF!=6,"21-22/3","Hata10")))))),
IF(#REF!+BH544=2021,
IF(#REF!=1,"21-22/1",
IF(#REF!=2,"21-22/2",
IF(#REF!=3,"21-22/3",
IF(#REF!=4,"22-23/1",
IF(#REF!=5,"22-23/2",
IF(#REF!=6,"22-23/3","Hata11")))))),
IF(#REF!+BH544=2022,
IF(#REF!=1,"22-23/1",
IF(#REF!=2,"22-23/2",
IF(#REF!=3,"22-23/3",
IF(#REF!=4,"23-24/1",
IF(#REF!=5,"23-24/2",
IF(#REF!=6,"23-24/3","Hata12")))))),
IF(#REF!+BH544=2023,
IF(#REF!=1,"23-24/1",
IF(#REF!=2,"23-24/2",
IF(#REF!=3,"23-24/3",
IF(#REF!=4,"24-25/1",
IF(#REF!=5,"24-25/2",
IF(#REF!=6,"24-25/3","Hata13")))))),
))))))))))))))
)</f>
        <v>#REF!</v>
      </c>
      <c r="G544" s="4"/>
      <c r="H544" s="2" t="s">
        <v>168</v>
      </c>
      <c r="I544" s="2">
        <v>54710</v>
      </c>
      <c r="J544" s="2" t="s">
        <v>117</v>
      </c>
      <c r="Q544" s="5">
        <v>4</v>
      </c>
      <c r="R544" s="2">
        <f>VLOOKUP($Q544,[1]sistem!$I$3:$L$10,2,FALSE)</f>
        <v>0</v>
      </c>
      <c r="S544" s="2">
        <f>VLOOKUP($Q544,[1]sistem!$I$3:$L$10,3,FALSE)</f>
        <v>1</v>
      </c>
      <c r="T544" s="2">
        <f>VLOOKUP($Q544,[1]sistem!$I$3:$L$10,4,FALSE)</f>
        <v>1</v>
      </c>
      <c r="U544" s="2" t="e">
        <f>VLOOKUP($AZ544,[1]sistem!$I$13:$L$14,2,FALSE)*#REF!</f>
        <v>#REF!</v>
      </c>
      <c r="V544" s="2" t="e">
        <f>VLOOKUP($AZ544,[1]sistem!$I$13:$L$14,3,FALSE)*#REF!</f>
        <v>#REF!</v>
      </c>
      <c r="W544" s="2" t="e">
        <f>VLOOKUP($AZ544,[1]sistem!$I$13:$L$14,4,FALSE)*#REF!</f>
        <v>#REF!</v>
      </c>
      <c r="X544" s="2" t="e">
        <f t="shared" si="160"/>
        <v>#REF!</v>
      </c>
      <c r="Y544" s="2" t="e">
        <f t="shared" si="161"/>
        <v>#REF!</v>
      </c>
      <c r="Z544" s="2" t="e">
        <f t="shared" si="162"/>
        <v>#REF!</v>
      </c>
      <c r="AA544" s="2" t="e">
        <f t="shared" si="163"/>
        <v>#REF!</v>
      </c>
      <c r="AB544" s="2">
        <f>VLOOKUP(AZ544,[1]sistem!$I$18:$J$19,2,FALSE)</f>
        <v>14</v>
      </c>
      <c r="AC544" s="2">
        <v>0.25</v>
      </c>
      <c r="AD544" s="2">
        <f>VLOOKUP($Q544,[1]sistem!$I$3:$M$10,5,FALSE)</f>
        <v>1</v>
      </c>
      <c r="AG544" s="2" t="e">
        <f>(#REF!+#REF!)*AB544</f>
        <v>#REF!</v>
      </c>
      <c r="AH544" s="2">
        <f>VLOOKUP($Q544,[1]sistem!$I$3:$N$10,6,FALSE)</f>
        <v>2</v>
      </c>
      <c r="AI544" s="2">
        <v>2</v>
      </c>
      <c r="AJ544" s="2">
        <f t="shared" si="164"/>
        <v>4</v>
      </c>
      <c r="AK544" s="2">
        <f>VLOOKUP($AZ544,[1]sistem!$I$18:$K$19,3,FALSE)</f>
        <v>14</v>
      </c>
      <c r="AL544" s="2" t="e">
        <f>AK544*#REF!</f>
        <v>#REF!</v>
      </c>
      <c r="AM544" s="2" t="e">
        <f t="shared" si="165"/>
        <v>#REF!</v>
      </c>
      <c r="AN544" s="2">
        <f t="shared" si="174"/>
        <v>25</v>
      </c>
      <c r="AO544" s="2" t="e">
        <f t="shared" si="166"/>
        <v>#REF!</v>
      </c>
      <c r="AP544" s="2" t="e">
        <f>ROUND(AO544-#REF!,0)</f>
        <v>#REF!</v>
      </c>
      <c r="AQ544" s="2">
        <f>IF(AZ544="s",IF(Q544=0,0,
IF(Q544=1,#REF!*4*4,
IF(Q544=2,0,
IF(Q544=3,#REF!*4*2,
IF(Q544=4,0,
IF(Q544=5,0,
IF(Q544=6,0,
IF(Q544=7,0)))))))),
IF(AZ544="t",
IF(Q544=0,0,
IF(Q544=1,#REF!*4*4*0.8,
IF(Q544=2,0,
IF(Q544=3,#REF!*4*2*0.8,
IF(Q544=4,0,
IF(Q544=5,0,
IF(Q544=6,0,
IF(Q544=7,0))))))))))</f>
        <v>0</v>
      </c>
      <c r="AR544" s="2" t="e">
        <f>IF(AZ544="s",
IF(Q544=0,0,
IF(Q544=1,0,
IF(Q544=2,#REF!*4*2,
IF(Q544=3,#REF!*4,
IF(Q544=4,#REF!*4,
IF(Q544=5,0,
IF(Q544=6,0,
IF(Q544=7,#REF!*4)))))))),
IF(AZ544="t",
IF(Q544=0,0,
IF(Q544=1,0,
IF(Q544=2,#REF!*4*2*0.8,
IF(Q544=3,#REF!*4*0.8,
IF(Q544=4,#REF!*4*0.8,
IF(Q544=5,0,
IF(Q544=6,0,
IF(Q544=7,#REF!*4))))))))))</f>
        <v>#REF!</v>
      </c>
      <c r="AS544" s="2" t="e">
        <f>IF(AZ544="s",
IF(Q544=0,0,
IF(Q544=1,#REF!*2,
IF(Q544=2,#REF!*2,
IF(Q544=3,#REF!*2,
IF(Q544=4,#REF!*2,
IF(Q544=5,#REF!*2,
IF(Q544=6,#REF!*2,
IF(Q544=7,#REF!*2)))))))),
IF(AZ544="t",
IF(Q544=0,#REF!*2*0.8,
IF(Q544=1,#REF!*2*0.8,
IF(Q544=2,#REF!*2*0.8,
IF(Q544=3,#REF!*2*0.8,
IF(Q544=4,#REF!*2*0.8,
IF(Q544=5,#REF!*2*0.8,
IF(Q544=6,#REF!*1*0.8,
IF(Q544=7,#REF!*2))))))))))</f>
        <v>#REF!</v>
      </c>
      <c r="AT544" s="2" t="e">
        <f t="shared" si="167"/>
        <v>#REF!</v>
      </c>
      <c r="AU544" s="2" t="e">
        <f>IF(AZ544="s",
IF(Q544=0,0,
IF(Q544=1,(14-2)*(#REF!+#REF!)/4*4,
IF(Q544=2,(14-2)*(#REF!+#REF!)/4*2,
IF(Q544=3,(14-2)*(#REF!+#REF!)/4*3,
IF(Q544=4,(14-2)*(#REF!+#REF!)/4,
IF(Q544=5,(14-2)*#REF!/4,
IF(Q544=6,0,
IF(Q544=7,(14)*#REF!)))))))),
IF(AZ544="t",
IF(Q544=0,0,
IF(Q544=1,(11-2)*(#REF!+#REF!)/4*4,
IF(Q544=2,(11-2)*(#REF!+#REF!)/4*2,
IF(Q544=3,(11-2)*(#REF!+#REF!)/4*3,
IF(Q544=4,(11-2)*(#REF!+#REF!)/4,
IF(Q544=5,(11-2)*#REF!/4,
IF(Q544=6,0,
IF(Q544=7,(11)*#REF!))))))))))</f>
        <v>#REF!</v>
      </c>
      <c r="AV544" s="2" t="e">
        <f t="shared" si="168"/>
        <v>#REF!</v>
      </c>
      <c r="AW544" s="2">
        <f t="shared" si="169"/>
        <v>8</v>
      </c>
      <c r="AX544" s="2">
        <f t="shared" si="170"/>
        <v>4</v>
      </c>
      <c r="AY544" s="2" t="e">
        <f t="shared" si="171"/>
        <v>#REF!</v>
      </c>
      <c r="AZ544" s="2" t="s">
        <v>63</v>
      </c>
      <c r="BA544" s="2" t="e">
        <f>IF(BG544="A",0,IF(AZ544="s",14*#REF!,IF(AZ544="T",11*#REF!,"HATA")))</f>
        <v>#REF!</v>
      </c>
      <c r="BB544" s="2" t="e">
        <f t="shared" si="172"/>
        <v>#REF!</v>
      </c>
      <c r="BC544" s="2" t="e">
        <f t="shared" si="173"/>
        <v>#REF!</v>
      </c>
      <c r="BD544" s="2" t="e">
        <f>IF(BC544-#REF!=0,"DOĞRU","YANLIŞ")</f>
        <v>#REF!</v>
      </c>
      <c r="BE544" s="2" t="e">
        <f>#REF!-BC544</f>
        <v>#REF!</v>
      </c>
      <c r="BF544" s="2">
        <v>0</v>
      </c>
      <c r="BH544" s="2">
        <v>0</v>
      </c>
      <c r="BJ544" s="2">
        <v>4</v>
      </c>
      <c r="BL544" s="7" t="e">
        <f>#REF!*14</f>
        <v>#REF!</v>
      </c>
      <c r="BM544" s="9"/>
      <c r="BN544" s="8"/>
      <c r="BO544" s="13"/>
      <c r="BP544" s="13"/>
      <c r="BQ544" s="13"/>
      <c r="BR544" s="13"/>
      <c r="BS544" s="13"/>
      <c r="BT544" s="10"/>
      <c r="BU544" s="11"/>
      <c r="BV544" s="12"/>
      <c r="CC544" s="41"/>
      <c r="CD544" s="41"/>
      <c r="CE544" s="41"/>
      <c r="CF544" s="42"/>
      <c r="CG544" s="42"/>
      <c r="CH544" s="42"/>
      <c r="CI544" s="42"/>
      <c r="CJ544" s="42"/>
      <c r="CK544" s="42"/>
    </row>
    <row r="545" spans="1:89" hidden="1" x14ac:dyDescent="0.25">
      <c r="A545" s="2" t="s">
        <v>139</v>
      </c>
      <c r="B545" s="2" t="s">
        <v>132</v>
      </c>
      <c r="C545" s="2" t="s">
        <v>132</v>
      </c>
      <c r="D545" s="4" t="s">
        <v>60</v>
      </c>
      <c r="E545" s="4" t="s">
        <v>60</v>
      </c>
      <c r="F545" s="5" t="e">
        <f>IF(AZ545="S",
IF(#REF!+BH545=2012,
IF(#REF!=1,"12-13/1",
IF(#REF!=2,"12-13/2",
IF(#REF!=3,"13-14/1",
IF(#REF!=4,"13-14/2","Hata1")))),
IF(#REF!+BH545=2013,
IF(#REF!=1,"13-14/1",
IF(#REF!=2,"13-14/2",
IF(#REF!=3,"14-15/1",
IF(#REF!=4,"14-15/2","Hata2")))),
IF(#REF!+BH545=2014,
IF(#REF!=1,"14-15/1",
IF(#REF!=2,"14-15/2",
IF(#REF!=3,"15-16/1",
IF(#REF!=4,"15-16/2","Hata3")))),
IF(#REF!+BH545=2015,
IF(#REF!=1,"15-16/1",
IF(#REF!=2,"15-16/2",
IF(#REF!=3,"16-17/1",
IF(#REF!=4,"16-17/2","Hata4")))),
IF(#REF!+BH545=2016,
IF(#REF!=1,"16-17/1",
IF(#REF!=2,"16-17/2",
IF(#REF!=3,"17-18/1",
IF(#REF!=4,"17-18/2","Hata5")))),
IF(#REF!+BH545=2017,
IF(#REF!=1,"17-18/1",
IF(#REF!=2,"17-18/2",
IF(#REF!=3,"18-19/1",
IF(#REF!=4,"18-19/2","Hata6")))),
IF(#REF!+BH545=2018,
IF(#REF!=1,"18-19/1",
IF(#REF!=2,"18-19/2",
IF(#REF!=3,"19-20/1",
IF(#REF!=4,"19-20/2","Hata7")))),
IF(#REF!+BH545=2019,
IF(#REF!=1,"19-20/1",
IF(#REF!=2,"19-20/2",
IF(#REF!=3,"20-21/1",
IF(#REF!=4,"20-21/2","Hata8")))),
IF(#REF!+BH545=2020,
IF(#REF!=1,"20-21/1",
IF(#REF!=2,"20-21/2",
IF(#REF!=3,"21-22/1",
IF(#REF!=4,"21-22/2","Hata9")))),
IF(#REF!+BH545=2021,
IF(#REF!=1,"21-22/1",
IF(#REF!=2,"21-22/2",
IF(#REF!=3,"22-23/1",
IF(#REF!=4,"22-23/2","Hata10")))),
IF(#REF!+BH545=2022,
IF(#REF!=1,"22-23/1",
IF(#REF!=2,"22-23/2",
IF(#REF!=3,"23-24/1",
IF(#REF!=4,"23-24/2","Hata11")))),
IF(#REF!+BH545=2023,
IF(#REF!=1,"23-24/1",
IF(#REF!=2,"23-24/2",
IF(#REF!=3,"24-25/1",
IF(#REF!=4,"24-25/2","Hata12")))),
)))))))))))),
IF(AZ545="T",
IF(#REF!+BH545=2012,
IF(#REF!=1,"12-13/1",
IF(#REF!=2,"12-13/2",
IF(#REF!=3,"12-13/3",
IF(#REF!=4,"13-14/1",
IF(#REF!=5,"13-14/2",
IF(#REF!=6,"13-14/3","Hata1")))))),
IF(#REF!+BH545=2013,
IF(#REF!=1,"13-14/1",
IF(#REF!=2,"13-14/2",
IF(#REF!=3,"13-14/3",
IF(#REF!=4,"14-15/1",
IF(#REF!=5,"14-15/2",
IF(#REF!=6,"14-15/3","Hata2")))))),
IF(#REF!+BH545=2014,
IF(#REF!=1,"14-15/1",
IF(#REF!=2,"14-15/2",
IF(#REF!=3,"14-15/3",
IF(#REF!=4,"15-16/1",
IF(#REF!=5,"15-16/2",
IF(#REF!=6,"15-16/3","Hata3")))))),
IF(AND(#REF!+#REF!&gt;2014,#REF!+#REF!&lt;2015,BH545=1),
IF(#REF!=0.1,"14-15/0.1",
IF(#REF!=0.2,"14-15/0.2",
IF(#REF!=0.3,"14-15/0.3","Hata4"))),
IF(#REF!+BH545=2015,
IF(#REF!=1,"15-16/1",
IF(#REF!=2,"15-16/2",
IF(#REF!=3,"15-16/3",
IF(#REF!=4,"16-17/1",
IF(#REF!=5,"16-17/2",
IF(#REF!=6,"16-17/3","Hata5")))))),
IF(#REF!+BH545=2016,
IF(#REF!=1,"16-17/1",
IF(#REF!=2,"16-17/2",
IF(#REF!=3,"16-17/3",
IF(#REF!=4,"17-18/1",
IF(#REF!=5,"17-18/2",
IF(#REF!=6,"17-18/3","Hata6")))))),
IF(#REF!+BH545=2017,
IF(#REF!=1,"17-18/1",
IF(#REF!=2,"17-18/2",
IF(#REF!=3,"17-18/3",
IF(#REF!=4,"18-19/1",
IF(#REF!=5,"18-19/2",
IF(#REF!=6,"18-19/3","Hata7")))))),
IF(#REF!+BH545=2018,
IF(#REF!=1,"18-19/1",
IF(#REF!=2,"18-19/2",
IF(#REF!=3,"18-19/3",
IF(#REF!=4,"19-20/1",
IF(#REF!=5," 19-20/2",
IF(#REF!=6,"19-20/3","Hata8")))))),
IF(#REF!+BH545=2019,
IF(#REF!=1,"19-20/1",
IF(#REF!=2,"19-20/2",
IF(#REF!=3,"19-20/3",
IF(#REF!=4,"20-21/1",
IF(#REF!=5,"20-21/2",
IF(#REF!=6,"20-21/3","Hata9")))))),
IF(#REF!+BH545=2020,
IF(#REF!=1,"20-21/1",
IF(#REF!=2,"20-21/2",
IF(#REF!=3,"20-21/3",
IF(#REF!=4,"21-22/1",
IF(#REF!=5,"21-22/2",
IF(#REF!=6,"21-22/3","Hata10")))))),
IF(#REF!+BH545=2021,
IF(#REF!=1,"21-22/1",
IF(#REF!=2,"21-22/2",
IF(#REF!=3,"21-22/3",
IF(#REF!=4,"22-23/1",
IF(#REF!=5,"22-23/2",
IF(#REF!=6,"22-23/3","Hata11")))))),
IF(#REF!+BH545=2022,
IF(#REF!=1,"22-23/1",
IF(#REF!=2,"22-23/2",
IF(#REF!=3,"22-23/3",
IF(#REF!=4,"23-24/1",
IF(#REF!=5,"23-24/2",
IF(#REF!=6,"23-24/3","Hata12")))))),
IF(#REF!+BH545=2023,
IF(#REF!=1,"23-24/1",
IF(#REF!=2,"23-24/2",
IF(#REF!=3,"23-24/3",
IF(#REF!=4,"24-25/1",
IF(#REF!=5,"24-25/2",
IF(#REF!=6,"24-25/3","Hata13")))))),
))))))))))))))
)</f>
        <v>#REF!</v>
      </c>
      <c r="G545" s="4"/>
      <c r="H545" s="2" t="s">
        <v>168</v>
      </c>
      <c r="I545" s="2">
        <v>54710</v>
      </c>
      <c r="J545" s="2" t="s">
        <v>117</v>
      </c>
      <c r="O545" s="2" t="s">
        <v>135</v>
      </c>
      <c r="P545" s="2" t="s">
        <v>135</v>
      </c>
      <c r="Q545" s="5">
        <v>7</v>
      </c>
      <c r="R545" s="2">
        <f>VLOOKUP($Q545,[1]sistem!$I$3:$L$10,2,FALSE)</f>
        <v>0</v>
      </c>
      <c r="S545" s="2">
        <f>VLOOKUP($Q545,[1]sistem!$I$3:$L$10,3,FALSE)</f>
        <v>1</v>
      </c>
      <c r="T545" s="2">
        <f>VLOOKUP($Q545,[1]sistem!$I$3:$L$10,4,FALSE)</f>
        <v>1</v>
      </c>
      <c r="U545" s="2" t="e">
        <f>VLOOKUP($AZ545,[1]sistem!$I$13:$L$14,2,FALSE)*#REF!</f>
        <v>#REF!</v>
      </c>
      <c r="V545" s="2" t="e">
        <f>VLOOKUP($AZ545,[1]sistem!$I$13:$L$14,3,FALSE)*#REF!</f>
        <v>#REF!</v>
      </c>
      <c r="W545" s="2" t="e">
        <f>VLOOKUP($AZ545,[1]sistem!$I$13:$L$14,4,FALSE)*#REF!</f>
        <v>#REF!</v>
      </c>
      <c r="X545" s="2" t="e">
        <f t="shared" si="160"/>
        <v>#REF!</v>
      </c>
      <c r="Y545" s="2" t="e">
        <f t="shared" si="161"/>
        <v>#REF!</v>
      </c>
      <c r="Z545" s="2" t="e">
        <f t="shared" si="162"/>
        <v>#REF!</v>
      </c>
      <c r="AA545" s="2" t="e">
        <f t="shared" si="163"/>
        <v>#REF!</v>
      </c>
      <c r="AB545" s="2">
        <f>VLOOKUP(AZ545,[1]sistem!$I$18:$J$19,2,FALSE)</f>
        <v>14</v>
      </c>
      <c r="AC545" s="2">
        <v>0.25</v>
      </c>
      <c r="AD545" s="2">
        <f>VLOOKUP($Q545,[1]sistem!$I$3:$M$10,5,FALSE)</f>
        <v>1</v>
      </c>
      <c r="AG545" s="2" t="e">
        <f>(#REF!+#REF!)*AB545</f>
        <v>#REF!</v>
      </c>
      <c r="AH545" s="2">
        <f>VLOOKUP($Q545,[1]sistem!$I$3:$N$10,6,FALSE)</f>
        <v>2</v>
      </c>
      <c r="AI545" s="2">
        <v>2</v>
      </c>
      <c r="AJ545" s="2">
        <f t="shared" si="164"/>
        <v>4</v>
      </c>
      <c r="AK545" s="2">
        <f>VLOOKUP($AZ545,[1]sistem!$I$18:$K$19,3,FALSE)</f>
        <v>14</v>
      </c>
      <c r="AL545" s="2" t="e">
        <f>AK545*#REF!</f>
        <v>#REF!</v>
      </c>
      <c r="AM545" s="2" t="e">
        <f t="shared" si="165"/>
        <v>#REF!</v>
      </c>
      <c r="AN545" s="2">
        <f t="shared" si="174"/>
        <v>25</v>
      </c>
      <c r="AO545" s="2" t="e">
        <f t="shared" si="166"/>
        <v>#REF!</v>
      </c>
      <c r="AP545" s="2" t="e">
        <f>ROUND(AO545-#REF!,0)</f>
        <v>#REF!</v>
      </c>
      <c r="AQ545" s="2">
        <f>IF(AZ545="s",IF(Q545=0,0,
IF(Q545=1,#REF!*4*4,
IF(Q545=2,0,
IF(Q545=3,#REF!*4*2,
IF(Q545=4,0,
IF(Q545=5,0,
IF(Q545=6,0,
IF(Q545=7,0)))))))),
IF(AZ545="t",
IF(Q545=0,0,
IF(Q545=1,#REF!*4*4*0.8,
IF(Q545=2,0,
IF(Q545=3,#REF!*4*2*0.8,
IF(Q545=4,0,
IF(Q545=5,0,
IF(Q545=6,0,
IF(Q545=7,0))))))))))</f>
        <v>0</v>
      </c>
      <c r="AR545" s="2" t="e">
        <f>IF(AZ545="s",
IF(Q545=0,0,
IF(Q545=1,0,
IF(Q545=2,#REF!*4*2,
IF(Q545=3,#REF!*4,
IF(Q545=4,#REF!*4,
IF(Q545=5,0,
IF(Q545=6,0,
IF(Q545=7,#REF!*4)))))))),
IF(AZ545="t",
IF(Q545=0,0,
IF(Q545=1,0,
IF(Q545=2,#REF!*4*2*0.8,
IF(Q545=3,#REF!*4*0.8,
IF(Q545=4,#REF!*4*0.8,
IF(Q545=5,0,
IF(Q545=6,0,
IF(Q545=7,#REF!*4))))))))))</f>
        <v>#REF!</v>
      </c>
      <c r="AS545" s="2" t="e">
        <f>IF(AZ545="s",
IF(Q545=0,0,
IF(Q545=1,#REF!*2,
IF(Q545=2,#REF!*2,
IF(Q545=3,#REF!*2,
IF(Q545=4,#REF!*2,
IF(Q545=5,#REF!*2,
IF(Q545=6,#REF!*2,
IF(Q545=7,#REF!*2)))))))),
IF(AZ545="t",
IF(Q545=0,#REF!*2*0.8,
IF(Q545=1,#REF!*2*0.8,
IF(Q545=2,#REF!*2*0.8,
IF(Q545=3,#REF!*2*0.8,
IF(Q545=4,#REF!*2*0.8,
IF(Q545=5,#REF!*2*0.8,
IF(Q545=6,#REF!*1*0.8,
IF(Q545=7,#REF!*2))))))))))</f>
        <v>#REF!</v>
      </c>
      <c r="AT545" s="2" t="e">
        <f t="shared" si="167"/>
        <v>#REF!</v>
      </c>
      <c r="AU545" s="2" t="e">
        <f>IF(AZ545="s",
IF(Q545=0,0,
IF(Q545=1,(14-2)*(#REF!+#REF!)/4*4,
IF(Q545=2,(14-2)*(#REF!+#REF!)/4*2,
IF(Q545=3,(14-2)*(#REF!+#REF!)/4*3,
IF(Q545=4,(14-2)*(#REF!+#REF!)/4,
IF(Q545=5,(14-2)*#REF!/4,
IF(Q545=6,0,
IF(Q545=7,(14)*#REF!)))))))),
IF(AZ545="t",
IF(Q545=0,0,
IF(Q545=1,(11-2)*(#REF!+#REF!)/4*4,
IF(Q545=2,(11-2)*(#REF!+#REF!)/4*2,
IF(Q545=3,(11-2)*(#REF!+#REF!)/4*3,
IF(Q545=4,(11-2)*(#REF!+#REF!)/4,
IF(Q545=5,(11-2)*#REF!/4,
IF(Q545=6,0,
IF(Q545=7,(11)*#REF!))))))))))</f>
        <v>#REF!</v>
      </c>
      <c r="AV545" s="2" t="e">
        <f t="shared" si="168"/>
        <v>#REF!</v>
      </c>
      <c r="AW545" s="2">
        <f t="shared" si="169"/>
        <v>8</v>
      </c>
      <c r="AX545" s="2">
        <f t="shared" si="170"/>
        <v>4</v>
      </c>
      <c r="AY545" s="2" t="e">
        <f t="shared" si="171"/>
        <v>#REF!</v>
      </c>
      <c r="AZ545" s="2" t="s">
        <v>63</v>
      </c>
      <c r="BA545" s="2">
        <f>IF(BG545="A",0,IF(AZ545="s",14*#REF!,IF(AZ545="T",11*#REF!,"HATA")))</f>
        <v>0</v>
      </c>
      <c r="BB545" s="2" t="e">
        <f t="shared" si="172"/>
        <v>#REF!</v>
      </c>
      <c r="BC545" s="2" t="e">
        <f t="shared" si="173"/>
        <v>#REF!</v>
      </c>
      <c r="BD545" s="2" t="e">
        <f>IF(BC545-#REF!=0,"DOĞRU","YANLIŞ")</f>
        <v>#REF!</v>
      </c>
      <c r="BE545" s="2" t="e">
        <f>#REF!-BC545</f>
        <v>#REF!</v>
      </c>
      <c r="BF545" s="2">
        <v>0</v>
      </c>
      <c r="BG545" s="2" t="s">
        <v>110</v>
      </c>
      <c r="BH545" s="2">
        <v>0</v>
      </c>
      <c r="BJ545" s="2">
        <v>7</v>
      </c>
      <c r="BL545" s="7" t="e">
        <f>#REF!*14</f>
        <v>#REF!</v>
      </c>
      <c r="BM545" s="9"/>
      <c r="BN545" s="8"/>
      <c r="BO545" s="13"/>
      <c r="BP545" s="13"/>
      <c r="BQ545" s="13"/>
      <c r="BR545" s="13"/>
      <c r="BS545" s="13"/>
      <c r="BT545" s="10"/>
      <c r="BU545" s="11"/>
      <c r="BV545" s="12"/>
      <c r="CC545" s="41"/>
      <c r="CD545" s="41"/>
      <c r="CE545" s="41"/>
      <c r="CF545" s="42"/>
      <c r="CG545" s="42"/>
      <c r="CH545" s="42"/>
      <c r="CI545" s="42"/>
      <c r="CJ545" s="42"/>
      <c r="CK545" s="42"/>
    </row>
    <row r="546" spans="1:89" hidden="1" x14ac:dyDescent="0.25">
      <c r="A546" s="2" t="s">
        <v>192</v>
      </c>
      <c r="B546" s="2" t="s">
        <v>193</v>
      </c>
      <c r="C546" s="2" t="s">
        <v>193</v>
      </c>
      <c r="D546" s="4" t="s">
        <v>60</v>
      </c>
      <c r="E546" s="4" t="s">
        <v>60</v>
      </c>
      <c r="F546" s="5" t="e">
        <f>IF(AZ546="S",
IF(#REF!+BH546=2012,
IF(#REF!=1,"12-13/1",
IF(#REF!=2,"12-13/2",
IF(#REF!=3,"13-14/1",
IF(#REF!=4,"13-14/2","Hata1")))),
IF(#REF!+BH546=2013,
IF(#REF!=1,"13-14/1",
IF(#REF!=2,"13-14/2",
IF(#REF!=3,"14-15/1",
IF(#REF!=4,"14-15/2","Hata2")))),
IF(#REF!+BH546=2014,
IF(#REF!=1,"14-15/1",
IF(#REF!=2,"14-15/2",
IF(#REF!=3,"15-16/1",
IF(#REF!=4,"15-16/2","Hata3")))),
IF(#REF!+BH546=2015,
IF(#REF!=1,"15-16/1",
IF(#REF!=2,"15-16/2",
IF(#REF!=3,"16-17/1",
IF(#REF!=4,"16-17/2","Hata4")))),
IF(#REF!+BH546=2016,
IF(#REF!=1,"16-17/1",
IF(#REF!=2,"16-17/2",
IF(#REF!=3,"17-18/1",
IF(#REF!=4,"17-18/2","Hata5")))),
IF(#REF!+BH546=2017,
IF(#REF!=1,"17-18/1",
IF(#REF!=2,"17-18/2",
IF(#REF!=3,"18-19/1",
IF(#REF!=4,"18-19/2","Hata6")))),
IF(#REF!+BH546=2018,
IF(#REF!=1,"18-19/1",
IF(#REF!=2,"18-19/2",
IF(#REF!=3,"19-20/1",
IF(#REF!=4,"19-20/2","Hata7")))),
IF(#REF!+BH546=2019,
IF(#REF!=1,"19-20/1",
IF(#REF!=2,"19-20/2",
IF(#REF!=3,"20-21/1",
IF(#REF!=4,"20-21/2","Hata8")))),
IF(#REF!+BH546=2020,
IF(#REF!=1,"20-21/1",
IF(#REF!=2,"20-21/2",
IF(#REF!=3,"21-22/1",
IF(#REF!=4,"21-22/2","Hata9")))),
IF(#REF!+BH546=2021,
IF(#REF!=1,"21-22/1",
IF(#REF!=2,"21-22/2",
IF(#REF!=3,"22-23/1",
IF(#REF!=4,"22-23/2","Hata10")))),
IF(#REF!+BH546=2022,
IF(#REF!=1,"22-23/1",
IF(#REF!=2,"22-23/2",
IF(#REF!=3,"23-24/1",
IF(#REF!=4,"23-24/2","Hata11")))),
IF(#REF!+BH546=2023,
IF(#REF!=1,"23-24/1",
IF(#REF!=2,"23-24/2",
IF(#REF!=3,"24-25/1",
IF(#REF!=4,"24-25/2","Hata12")))),
)))))))))))),
IF(AZ546="T",
IF(#REF!+BH546=2012,
IF(#REF!=1,"12-13/1",
IF(#REF!=2,"12-13/2",
IF(#REF!=3,"12-13/3",
IF(#REF!=4,"13-14/1",
IF(#REF!=5,"13-14/2",
IF(#REF!=6,"13-14/3","Hata1")))))),
IF(#REF!+BH546=2013,
IF(#REF!=1,"13-14/1",
IF(#REF!=2,"13-14/2",
IF(#REF!=3,"13-14/3",
IF(#REF!=4,"14-15/1",
IF(#REF!=5,"14-15/2",
IF(#REF!=6,"14-15/3","Hata2")))))),
IF(#REF!+BH546=2014,
IF(#REF!=1,"14-15/1",
IF(#REF!=2,"14-15/2",
IF(#REF!=3,"14-15/3",
IF(#REF!=4,"15-16/1",
IF(#REF!=5,"15-16/2",
IF(#REF!=6,"15-16/3","Hata3")))))),
IF(AND(#REF!+#REF!&gt;2014,#REF!+#REF!&lt;2015,BH546=1),
IF(#REF!=0.1,"14-15/0.1",
IF(#REF!=0.2,"14-15/0.2",
IF(#REF!=0.3,"14-15/0.3","Hata4"))),
IF(#REF!+BH546=2015,
IF(#REF!=1,"15-16/1",
IF(#REF!=2,"15-16/2",
IF(#REF!=3,"15-16/3",
IF(#REF!=4,"16-17/1",
IF(#REF!=5,"16-17/2",
IF(#REF!=6,"16-17/3","Hata5")))))),
IF(#REF!+BH546=2016,
IF(#REF!=1,"16-17/1",
IF(#REF!=2,"16-17/2",
IF(#REF!=3,"16-17/3",
IF(#REF!=4,"17-18/1",
IF(#REF!=5,"17-18/2",
IF(#REF!=6,"17-18/3","Hata6")))))),
IF(#REF!+BH546=2017,
IF(#REF!=1,"17-18/1",
IF(#REF!=2,"17-18/2",
IF(#REF!=3,"17-18/3",
IF(#REF!=4,"18-19/1",
IF(#REF!=5,"18-19/2",
IF(#REF!=6,"18-19/3","Hata7")))))),
IF(#REF!+BH546=2018,
IF(#REF!=1,"18-19/1",
IF(#REF!=2,"18-19/2",
IF(#REF!=3,"18-19/3",
IF(#REF!=4,"19-20/1",
IF(#REF!=5," 19-20/2",
IF(#REF!=6,"19-20/3","Hata8")))))),
IF(#REF!+BH546=2019,
IF(#REF!=1,"19-20/1",
IF(#REF!=2,"19-20/2",
IF(#REF!=3,"19-20/3",
IF(#REF!=4,"20-21/1",
IF(#REF!=5,"20-21/2",
IF(#REF!=6,"20-21/3","Hata9")))))),
IF(#REF!+BH546=2020,
IF(#REF!=1,"20-21/1",
IF(#REF!=2,"20-21/2",
IF(#REF!=3,"20-21/3",
IF(#REF!=4,"21-22/1",
IF(#REF!=5,"21-22/2",
IF(#REF!=6,"21-22/3","Hata10")))))),
IF(#REF!+BH546=2021,
IF(#REF!=1,"21-22/1",
IF(#REF!=2,"21-22/2",
IF(#REF!=3,"21-22/3",
IF(#REF!=4,"22-23/1",
IF(#REF!=5,"22-23/2",
IF(#REF!=6,"22-23/3","Hata11")))))),
IF(#REF!+BH546=2022,
IF(#REF!=1,"22-23/1",
IF(#REF!=2,"22-23/2",
IF(#REF!=3,"22-23/3",
IF(#REF!=4,"23-24/1",
IF(#REF!=5,"23-24/2",
IF(#REF!=6,"23-24/3","Hata12")))))),
IF(#REF!+BH546=2023,
IF(#REF!=1,"23-24/1",
IF(#REF!=2,"23-24/2",
IF(#REF!=3,"23-24/3",
IF(#REF!=4,"24-25/1",
IF(#REF!=5,"24-25/2",
IF(#REF!=6,"24-25/3","Hata13")))))),
))))))))))))))
)</f>
        <v>#REF!</v>
      </c>
      <c r="G546" s="4"/>
      <c r="H546" s="2" t="s">
        <v>168</v>
      </c>
      <c r="I546" s="2">
        <v>54710</v>
      </c>
      <c r="J546" s="2" t="s">
        <v>117</v>
      </c>
      <c r="Q546" s="5">
        <v>4</v>
      </c>
      <c r="R546" s="2">
        <f>VLOOKUP($Q546,[1]sistem!$I$3:$L$10,2,FALSE)</f>
        <v>0</v>
      </c>
      <c r="S546" s="2">
        <f>VLOOKUP($Q546,[1]sistem!$I$3:$L$10,3,FALSE)</f>
        <v>1</v>
      </c>
      <c r="T546" s="2">
        <f>VLOOKUP($Q546,[1]sistem!$I$3:$L$10,4,FALSE)</f>
        <v>1</v>
      </c>
      <c r="U546" s="2" t="e">
        <f>VLOOKUP($AZ546,[1]sistem!$I$13:$L$14,2,FALSE)*#REF!</f>
        <v>#REF!</v>
      </c>
      <c r="V546" s="2" t="e">
        <f>VLOOKUP($AZ546,[1]sistem!$I$13:$L$14,3,FALSE)*#REF!</f>
        <v>#REF!</v>
      </c>
      <c r="W546" s="2" t="e">
        <f>VLOOKUP($AZ546,[1]sistem!$I$13:$L$14,4,FALSE)*#REF!</f>
        <v>#REF!</v>
      </c>
      <c r="X546" s="2" t="e">
        <f t="shared" si="160"/>
        <v>#REF!</v>
      </c>
      <c r="Y546" s="2" t="e">
        <f t="shared" si="161"/>
        <v>#REF!</v>
      </c>
      <c r="Z546" s="2" t="e">
        <f t="shared" si="162"/>
        <v>#REF!</v>
      </c>
      <c r="AA546" s="2" t="e">
        <f t="shared" si="163"/>
        <v>#REF!</v>
      </c>
      <c r="AB546" s="2">
        <f>VLOOKUP(AZ546,[1]sistem!$I$18:$J$19,2,FALSE)</f>
        <v>14</v>
      </c>
      <c r="AC546" s="2">
        <v>0.25</v>
      </c>
      <c r="AD546" s="2">
        <f>VLOOKUP($Q546,[1]sistem!$I$3:$M$10,5,FALSE)</f>
        <v>1</v>
      </c>
      <c r="AE546" s="2">
        <v>4</v>
      </c>
      <c r="AG546" s="2">
        <f>AE546*AK546</f>
        <v>56</v>
      </c>
      <c r="AH546" s="2">
        <f>VLOOKUP($Q546,[1]sistem!$I$3:$N$10,6,FALSE)</f>
        <v>2</v>
      </c>
      <c r="AI546" s="2">
        <v>2</v>
      </c>
      <c r="AJ546" s="2">
        <f t="shared" si="164"/>
        <v>4</v>
      </c>
      <c r="AK546" s="2">
        <f>VLOOKUP($AZ546,[1]sistem!$I$18:$K$19,3,FALSE)</f>
        <v>14</v>
      </c>
      <c r="AL546" s="2" t="e">
        <f>AK546*#REF!</f>
        <v>#REF!</v>
      </c>
      <c r="AM546" s="2" t="e">
        <f t="shared" si="165"/>
        <v>#REF!</v>
      </c>
      <c r="AN546" s="2">
        <f t="shared" si="174"/>
        <v>25</v>
      </c>
      <c r="AO546" s="2" t="e">
        <f t="shared" si="166"/>
        <v>#REF!</v>
      </c>
      <c r="AP546" s="2" t="e">
        <f>ROUND(AO546-#REF!,0)</f>
        <v>#REF!</v>
      </c>
      <c r="AQ546" s="2">
        <f>IF(AZ546="s",IF(Q546=0,0,
IF(Q546=1,#REF!*4*4,
IF(Q546=2,0,
IF(Q546=3,#REF!*4*2,
IF(Q546=4,0,
IF(Q546=5,0,
IF(Q546=6,0,
IF(Q546=7,0)))))))),
IF(AZ546="t",
IF(Q546=0,0,
IF(Q546=1,#REF!*4*4*0.8,
IF(Q546=2,0,
IF(Q546=3,#REF!*4*2*0.8,
IF(Q546=4,0,
IF(Q546=5,0,
IF(Q546=6,0,
IF(Q546=7,0))))))))))</f>
        <v>0</v>
      </c>
      <c r="AR546" s="2" t="e">
        <f>IF(AZ546="s",
IF(Q546=0,0,
IF(Q546=1,0,
IF(Q546=2,#REF!*4*2,
IF(Q546=3,#REF!*4,
IF(Q546=4,#REF!*4,
IF(Q546=5,0,
IF(Q546=6,0,
IF(Q546=7,#REF!*4)))))))),
IF(AZ546="t",
IF(Q546=0,0,
IF(Q546=1,0,
IF(Q546=2,#REF!*4*2*0.8,
IF(Q546=3,#REF!*4*0.8,
IF(Q546=4,#REF!*4*0.8,
IF(Q546=5,0,
IF(Q546=6,0,
IF(Q546=7,#REF!*4))))))))))</f>
        <v>#REF!</v>
      </c>
      <c r="AS546" s="2" t="e">
        <f>IF(AZ546="s",
IF(Q546=0,0,
IF(Q546=1,#REF!*2,
IF(Q546=2,#REF!*2,
IF(Q546=3,#REF!*2,
IF(Q546=4,#REF!*2,
IF(Q546=5,#REF!*2,
IF(Q546=6,#REF!*2,
IF(Q546=7,#REF!*2)))))))),
IF(AZ546="t",
IF(Q546=0,#REF!*2*0.8,
IF(Q546=1,#REF!*2*0.8,
IF(Q546=2,#REF!*2*0.8,
IF(Q546=3,#REF!*2*0.8,
IF(Q546=4,#REF!*2*0.8,
IF(Q546=5,#REF!*2*0.8,
IF(Q546=6,#REF!*1*0.8,
IF(Q546=7,#REF!*2))))))))))</f>
        <v>#REF!</v>
      </c>
      <c r="AT546" s="2" t="e">
        <f t="shared" si="167"/>
        <v>#REF!</v>
      </c>
      <c r="AU546" s="2" t="e">
        <f>IF(AZ546="s",
IF(Q546=0,0,
IF(Q546=1,(14-2)*(#REF!+#REF!)/4*4,
IF(Q546=2,(14-2)*(#REF!+#REF!)/4*2,
IF(Q546=3,(14-2)*(#REF!+#REF!)/4*3,
IF(Q546=4,(14-2)*(#REF!+#REF!)/4,
IF(Q546=5,(14-2)*#REF!/4,
IF(Q546=6,0,
IF(Q546=7,(14)*#REF!)))))))),
IF(AZ546="t",
IF(Q546=0,0,
IF(Q546=1,(11-2)*(#REF!+#REF!)/4*4,
IF(Q546=2,(11-2)*(#REF!+#REF!)/4*2,
IF(Q546=3,(11-2)*(#REF!+#REF!)/4*3,
IF(Q546=4,(11-2)*(#REF!+#REF!)/4,
IF(Q546=5,(11-2)*#REF!/4,
IF(Q546=6,0,
IF(Q546=7,(11)*#REF!))))))))))</f>
        <v>#REF!</v>
      </c>
      <c r="AV546" s="2" t="e">
        <f t="shared" si="168"/>
        <v>#REF!</v>
      </c>
      <c r="AW546" s="2">
        <f t="shared" si="169"/>
        <v>8</v>
      </c>
      <c r="AX546" s="2">
        <f t="shared" si="170"/>
        <v>4</v>
      </c>
      <c r="AY546" s="2" t="e">
        <f t="shared" si="171"/>
        <v>#REF!</v>
      </c>
      <c r="AZ546" s="2" t="s">
        <v>63</v>
      </c>
      <c r="BA546" s="2" t="e">
        <f>IF(BG546="A",0,IF(AZ546="s",14*#REF!,IF(AZ546="T",11*#REF!,"HATA")))</f>
        <v>#REF!</v>
      </c>
      <c r="BB546" s="2" t="e">
        <f t="shared" si="172"/>
        <v>#REF!</v>
      </c>
      <c r="BC546" s="2" t="e">
        <f t="shared" si="173"/>
        <v>#REF!</v>
      </c>
      <c r="BD546" s="2" t="e">
        <f>IF(BC546-#REF!=0,"DOĞRU","YANLIŞ")</f>
        <v>#REF!</v>
      </c>
      <c r="BE546" s="2" t="e">
        <f>#REF!-BC546</f>
        <v>#REF!</v>
      </c>
      <c r="BF546" s="2">
        <v>0</v>
      </c>
      <c r="BH546" s="2">
        <v>0</v>
      </c>
      <c r="BJ546" s="2">
        <v>4</v>
      </c>
      <c r="BL546" s="7" t="e">
        <f>#REF!*14</f>
        <v>#REF!</v>
      </c>
      <c r="BM546" s="9"/>
      <c r="BN546" s="8"/>
      <c r="BO546" s="13"/>
      <c r="BP546" s="13"/>
      <c r="BQ546" s="13"/>
      <c r="BR546" s="13"/>
      <c r="BS546" s="13"/>
      <c r="BT546" s="10"/>
      <c r="BU546" s="11"/>
      <c r="BV546" s="12"/>
      <c r="CC546" s="41"/>
      <c r="CD546" s="41"/>
      <c r="CE546" s="41"/>
      <c r="CF546" s="42"/>
      <c r="CG546" s="42"/>
      <c r="CH546" s="42"/>
      <c r="CI546" s="42"/>
      <c r="CJ546" s="42"/>
      <c r="CK546" s="42"/>
    </row>
    <row r="547" spans="1:89" hidden="1" x14ac:dyDescent="0.25">
      <c r="A547" s="2" t="s">
        <v>190</v>
      </c>
      <c r="B547" s="2" t="s">
        <v>119</v>
      </c>
      <c r="C547" s="2" t="s">
        <v>119</v>
      </c>
      <c r="D547" s="4" t="s">
        <v>60</v>
      </c>
      <c r="E547" s="4" t="s">
        <v>60</v>
      </c>
      <c r="F547" s="5" t="e">
        <f>IF(AZ547="S",
IF(#REF!+BH547=2012,
IF(#REF!=1,"12-13/1",
IF(#REF!=2,"12-13/2",
IF(#REF!=3,"13-14/1",
IF(#REF!=4,"13-14/2","Hata1")))),
IF(#REF!+BH547=2013,
IF(#REF!=1,"13-14/1",
IF(#REF!=2,"13-14/2",
IF(#REF!=3,"14-15/1",
IF(#REF!=4,"14-15/2","Hata2")))),
IF(#REF!+BH547=2014,
IF(#REF!=1,"14-15/1",
IF(#REF!=2,"14-15/2",
IF(#REF!=3,"15-16/1",
IF(#REF!=4,"15-16/2","Hata3")))),
IF(#REF!+BH547=2015,
IF(#REF!=1,"15-16/1",
IF(#REF!=2,"15-16/2",
IF(#REF!=3,"16-17/1",
IF(#REF!=4,"16-17/2","Hata4")))),
IF(#REF!+BH547=2016,
IF(#REF!=1,"16-17/1",
IF(#REF!=2,"16-17/2",
IF(#REF!=3,"17-18/1",
IF(#REF!=4,"17-18/2","Hata5")))),
IF(#REF!+BH547=2017,
IF(#REF!=1,"17-18/1",
IF(#REF!=2,"17-18/2",
IF(#REF!=3,"18-19/1",
IF(#REF!=4,"18-19/2","Hata6")))),
IF(#REF!+BH547=2018,
IF(#REF!=1,"18-19/1",
IF(#REF!=2,"18-19/2",
IF(#REF!=3,"19-20/1",
IF(#REF!=4,"19-20/2","Hata7")))),
IF(#REF!+BH547=2019,
IF(#REF!=1,"19-20/1",
IF(#REF!=2,"19-20/2",
IF(#REF!=3,"20-21/1",
IF(#REF!=4,"20-21/2","Hata8")))),
IF(#REF!+BH547=2020,
IF(#REF!=1,"20-21/1",
IF(#REF!=2,"20-21/2",
IF(#REF!=3,"21-22/1",
IF(#REF!=4,"21-22/2","Hata9")))),
IF(#REF!+BH547=2021,
IF(#REF!=1,"21-22/1",
IF(#REF!=2,"21-22/2",
IF(#REF!=3,"22-23/1",
IF(#REF!=4,"22-23/2","Hata10")))),
IF(#REF!+BH547=2022,
IF(#REF!=1,"22-23/1",
IF(#REF!=2,"22-23/2",
IF(#REF!=3,"23-24/1",
IF(#REF!=4,"23-24/2","Hata11")))),
IF(#REF!+BH547=2023,
IF(#REF!=1,"23-24/1",
IF(#REF!=2,"23-24/2",
IF(#REF!=3,"24-25/1",
IF(#REF!=4,"24-25/2","Hata12")))),
)))))))))))),
IF(AZ547="T",
IF(#REF!+BH547=2012,
IF(#REF!=1,"12-13/1",
IF(#REF!=2,"12-13/2",
IF(#REF!=3,"12-13/3",
IF(#REF!=4,"13-14/1",
IF(#REF!=5,"13-14/2",
IF(#REF!=6,"13-14/3","Hata1")))))),
IF(#REF!+BH547=2013,
IF(#REF!=1,"13-14/1",
IF(#REF!=2,"13-14/2",
IF(#REF!=3,"13-14/3",
IF(#REF!=4,"14-15/1",
IF(#REF!=5,"14-15/2",
IF(#REF!=6,"14-15/3","Hata2")))))),
IF(#REF!+BH547=2014,
IF(#REF!=1,"14-15/1",
IF(#REF!=2,"14-15/2",
IF(#REF!=3,"14-15/3",
IF(#REF!=4,"15-16/1",
IF(#REF!=5,"15-16/2",
IF(#REF!=6,"15-16/3","Hata3")))))),
IF(AND(#REF!+#REF!&gt;2014,#REF!+#REF!&lt;2015,BH547=1),
IF(#REF!=0.1,"14-15/0.1",
IF(#REF!=0.2,"14-15/0.2",
IF(#REF!=0.3,"14-15/0.3","Hata4"))),
IF(#REF!+BH547=2015,
IF(#REF!=1,"15-16/1",
IF(#REF!=2,"15-16/2",
IF(#REF!=3,"15-16/3",
IF(#REF!=4,"16-17/1",
IF(#REF!=5,"16-17/2",
IF(#REF!=6,"16-17/3","Hata5")))))),
IF(#REF!+BH547=2016,
IF(#REF!=1,"16-17/1",
IF(#REF!=2,"16-17/2",
IF(#REF!=3,"16-17/3",
IF(#REF!=4,"17-18/1",
IF(#REF!=5,"17-18/2",
IF(#REF!=6,"17-18/3","Hata6")))))),
IF(#REF!+BH547=2017,
IF(#REF!=1,"17-18/1",
IF(#REF!=2,"17-18/2",
IF(#REF!=3,"17-18/3",
IF(#REF!=4,"18-19/1",
IF(#REF!=5,"18-19/2",
IF(#REF!=6,"18-19/3","Hata7")))))),
IF(#REF!+BH547=2018,
IF(#REF!=1,"18-19/1",
IF(#REF!=2,"18-19/2",
IF(#REF!=3,"18-19/3",
IF(#REF!=4,"19-20/1",
IF(#REF!=5," 19-20/2",
IF(#REF!=6,"19-20/3","Hata8")))))),
IF(#REF!+BH547=2019,
IF(#REF!=1,"19-20/1",
IF(#REF!=2,"19-20/2",
IF(#REF!=3,"19-20/3",
IF(#REF!=4,"20-21/1",
IF(#REF!=5,"20-21/2",
IF(#REF!=6,"20-21/3","Hata9")))))),
IF(#REF!+BH547=2020,
IF(#REF!=1,"20-21/1",
IF(#REF!=2,"20-21/2",
IF(#REF!=3,"20-21/3",
IF(#REF!=4,"21-22/1",
IF(#REF!=5,"21-22/2",
IF(#REF!=6,"21-22/3","Hata10")))))),
IF(#REF!+BH547=2021,
IF(#REF!=1,"21-22/1",
IF(#REF!=2,"21-22/2",
IF(#REF!=3,"21-22/3",
IF(#REF!=4,"22-23/1",
IF(#REF!=5,"22-23/2",
IF(#REF!=6,"22-23/3","Hata11")))))),
IF(#REF!+BH547=2022,
IF(#REF!=1,"22-23/1",
IF(#REF!=2,"22-23/2",
IF(#REF!=3,"22-23/3",
IF(#REF!=4,"23-24/1",
IF(#REF!=5,"23-24/2",
IF(#REF!=6,"23-24/3","Hata12")))))),
IF(#REF!+BH547=2023,
IF(#REF!=1,"23-24/1",
IF(#REF!=2,"23-24/2",
IF(#REF!=3,"23-24/3",
IF(#REF!=4,"24-25/1",
IF(#REF!=5,"24-25/2",
IF(#REF!=6,"24-25/3","Hata13")))))),
))))))))))))))
)</f>
        <v>#REF!</v>
      </c>
      <c r="G547" s="4"/>
      <c r="H547" s="2" t="s">
        <v>168</v>
      </c>
      <c r="I547" s="2">
        <v>54710</v>
      </c>
      <c r="J547" s="2" t="s">
        <v>117</v>
      </c>
      <c r="Q547" s="5">
        <v>4</v>
      </c>
      <c r="R547" s="2">
        <f>VLOOKUP($Q547,[1]sistem!$I$3:$L$10,2,FALSE)</f>
        <v>0</v>
      </c>
      <c r="S547" s="2">
        <f>VLOOKUP($Q547,[1]sistem!$I$3:$L$10,3,FALSE)</f>
        <v>1</v>
      </c>
      <c r="T547" s="2">
        <f>VLOOKUP($Q547,[1]sistem!$I$3:$L$10,4,FALSE)</f>
        <v>1</v>
      </c>
      <c r="U547" s="2" t="e">
        <f>VLOOKUP($AZ547,[1]sistem!$I$13:$L$14,2,FALSE)*#REF!</f>
        <v>#REF!</v>
      </c>
      <c r="V547" s="2" t="e">
        <f>VLOOKUP($AZ547,[1]sistem!$I$13:$L$14,3,FALSE)*#REF!</f>
        <v>#REF!</v>
      </c>
      <c r="W547" s="2" t="e">
        <f>VLOOKUP($AZ547,[1]sistem!$I$13:$L$14,4,FALSE)*#REF!</f>
        <v>#REF!</v>
      </c>
      <c r="X547" s="2" t="e">
        <f t="shared" si="160"/>
        <v>#REF!</v>
      </c>
      <c r="Y547" s="2" t="e">
        <f t="shared" si="161"/>
        <v>#REF!</v>
      </c>
      <c r="Z547" s="2" t="e">
        <f t="shared" si="162"/>
        <v>#REF!</v>
      </c>
      <c r="AA547" s="2" t="e">
        <f t="shared" si="163"/>
        <v>#REF!</v>
      </c>
      <c r="AB547" s="2">
        <f>VLOOKUP(AZ547,[1]sistem!$I$18:$J$19,2,FALSE)</f>
        <v>14</v>
      </c>
      <c r="AC547" s="2">
        <v>0.25</v>
      </c>
      <c r="AD547" s="2">
        <f>VLOOKUP($Q547,[1]sistem!$I$3:$M$10,5,FALSE)</f>
        <v>1</v>
      </c>
      <c r="AG547" s="2" t="e">
        <f>(#REF!+#REF!)*AB547</f>
        <v>#REF!</v>
      </c>
      <c r="AH547" s="2">
        <f>VLOOKUP($Q547,[1]sistem!$I$3:$N$10,6,FALSE)</f>
        <v>2</v>
      </c>
      <c r="AI547" s="2">
        <v>2</v>
      </c>
      <c r="AJ547" s="2">
        <f t="shared" si="164"/>
        <v>4</v>
      </c>
      <c r="AK547" s="2">
        <f>VLOOKUP($AZ547,[1]sistem!$I$18:$K$19,3,FALSE)</f>
        <v>14</v>
      </c>
      <c r="AL547" s="2" t="e">
        <f>AK547*#REF!</f>
        <v>#REF!</v>
      </c>
      <c r="AM547" s="2" t="e">
        <f t="shared" si="165"/>
        <v>#REF!</v>
      </c>
      <c r="AN547" s="2">
        <f t="shared" si="174"/>
        <v>25</v>
      </c>
      <c r="AO547" s="2" t="e">
        <f t="shared" si="166"/>
        <v>#REF!</v>
      </c>
      <c r="AP547" s="2" t="e">
        <f>ROUND(AO547-#REF!,0)</f>
        <v>#REF!</v>
      </c>
      <c r="AQ547" s="2">
        <f>IF(AZ547="s",IF(Q547=0,0,
IF(Q547=1,#REF!*4*4,
IF(Q547=2,0,
IF(Q547=3,#REF!*4*2,
IF(Q547=4,0,
IF(Q547=5,0,
IF(Q547=6,0,
IF(Q547=7,0)))))))),
IF(AZ547="t",
IF(Q547=0,0,
IF(Q547=1,#REF!*4*4*0.8,
IF(Q547=2,0,
IF(Q547=3,#REF!*4*2*0.8,
IF(Q547=4,0,
IF(Q547=5,0,
IF(Q547=6,0,
IF(Q547=7,0))))))))))</f>
        <v>0</v>
      </c>
      <c r="AR547" s="2" t="e">
        <f>IF(AZ547="s",
IF(Q547=0,0,
IF(Q547=1,0,
IF(Q547=2,#REF!*4*2,
IF(Q547=3,#REF!*4,
IF(Q547=4,#REF!*4,
IF(Q547=5,0,
IF(Q547=6,0,
IF(Q547=7,#REF!*4)))))))),
IF(AZ547="t",
IF(Q547=0,0,
IF(Q547=1,0,
IF(Q547=2,#REF!*4*2*0.8,
IF(Q547=3,#REF!*4*0.8,
IF(Q547=4,#REF!*4*0.8,
IF(Q547=5,0,
IF(Q547=6,0,
IF(Q547=7,#REF!*4))))))))))</f>
        <v>#REF!</v>
      </c>
      <c r="AS547" s="2" t="e">
        <f>IF(AZ547="s",
IF(Q547=0,0,
IF(Q547=1,#REF!*2,
IF(Q547=2,#REF!*2,
IF(Q547=3,#REF!*2,
IF(Q547=4,#REF!*2,
IF(Q547=5,#REF!*2,
IF(Q547=6,#REF!*2,
IF(Q547=7,#REF!*2)))))))),
IF(AZ547="t",
IF(Q547=0,#REF!*2*0.8,
IF(Q547=1,#REF!*2*0.8,
IF(Q547=2,#REF!*2*0.8,
IF(Q547=3,#REF!*2*0.8,
IF(Q547=4,#REF!*2*0.8,
IF(Q547=5,#REF!*2*0.8,
IF(Q547=6,#REF!*1*0.8,
IF(Q547=7,#REF!*2))))))))))</f>
        <v>#REF!</v>
      </c>
      <c r="AT547" s="2" t="e">
        <f t="shared" si="167"/>
        <v>#REF!</v>
      </c>
      <c r="AU547" s="2" t="e">
        <f>IF(AZ547="s",
IF(Q547=0,0,
IF(Q547=1,(14-2)*(#REF!+#REF!)/4*4,
IF(Q547=2,(14-2)*(#REF!+#REF!)/4*2,
IF(Q547=3,(14-2)*(#REF!+#REF!)/4*3,
IF(Q547=4,(14-2)*(#REF!+#REF!)/4,
IF(Q547=5,(14-2)*#REF!/4,
IF(Q547=6,0,
IF(Q547=7,(14)*#REF!)))))))),
IF(AZ547="t",
IF(Q547=0,0,
IF(Q547=1,(11-2)*(#REF!+#REF!)/4*4,
IF(Q547=2,(11-2)*(#REF!+#REF!)/4*2,
IF(Q547=3,(11-2)*(#REF!+#REF!)/4*3,
IF(Q547=4,(11-2)*(#REF!+#REF!)/4,
IF(Q547=5,(11-2)*#REF!/4,
IF(Q547=6,0,
IF(Q547=7,(11)*#REF!))))))))))</f>
        <v>#REF!</v>
      </c>
      <c r="AV547" s="2" t="e">
        <f t="shared" si="168"/>
        <v>#REF!</v>
      </c>
      <c r="AW547" s="2">
        <f t="shared" si="169"/>
        <v>8</v>
      </c>
      <c r="AX547" s="2">
        <f t="shared" si="170"/>
        <v>4</v>
      </c>
      <c r="AY547" s="2" t="e">
        <f t="shared" si="171"/>
        <v>#REF!</v>
      </c>
      <c r="AZ547" s="2" t="s">
        <v>63</v>
      </c>
      <c r="BA547" s="2" t="e">
        <f>IF(BG547="A",0,IF(AZ547="s",14*#REF!,IF(AZ547="T",11*#REF!,"HATA")))</f>
        <v>#REF!</v>
      </c>
      <c r="BB547" s="2" t="e">
        <f t="shared" si="172"/>
        <v>#REF!</v>
      </c>
      <c r="BC547" s="2" t="e">
        <f t="shared" si="173"/>
        <v>#REF!</v>
      </c>
      <c r="BD547" s="2" t="e">
        <f>IF(BC547-#REF!=0,"DOĞRU","YANLIŞ")</f>
        <v>#REF!</v>
      </c>
      <c r="BE547" s="2" t="e">
        <f>#REF!-BC547</f>
        <v>#REF!</v>
      </c>
      <c r="BF547" s="2">
        <v>0</v>
      </c>
      <c r="BG547" s="2" t="s">
        <v>60</v>
      </c>
      <c r="BH547" s="2">
        <v>0</v>
      </c>
      <c r="BJ547" s="2">
        <v>4</v>
      </c>
      <c r="BL547" s="7" t="e">
        <f>#REF!*14</f>
        <v>#REF!</v>
      </c>
      <c r="BM547" s="9"/>
      <c r="BN547" s="8"/>
      <c r="BO547" s="13"/>
      <c r="BP547" s="13"/>
      <c r="BQ547" s="13"/>
      <c r="BR547" s="13"/>
      <c r="BS547" s="13"/>
      <c r="BT547" s="10"/>
      <c r="BU547" s="11"/>
      <c r="BV547" s="12"/>
      <c r="CC547" s="41"/>
      <c r="CD547" s="41"/>
      <c r="CE547" s="41"/>
      <c r="CF547" s="42"/>
      <c r="CG547" s="42"/>
      <c r="CH547" s="42"/>
      <c r="CI547" s="42"/>
      <c r="CJ547" s="42"/>
      <c r="CK547" s="42"/>
    </row>
    <row r="548" spans="1:89" hidden="1" x14ac:dyDescent="0.25">
      <c r="A548" s="2" t="s">
        <v>183</v>
      </c>
      <c r="B548" s="2" t="s">
        <v>184</v>
      </c>
      <c r="C548" s="2" t="s">
        <v>184</v>
      </c>
      <c r="D548" s="4" t="s">
        <v>171</v>
      </c>
      <c r="E548" s="4" t="s">
        <v>171</v>
      </c>
      <c r="F548" s="5" t="e">
        <f>IF(AZ548="S",
IF(#REF!+BH548=2012,
IF(#REF!=1,"12-13/1",
IF(#REF!=2,"12-13/2",
IF(#REF!=3,"13-14/1",
IF(#REF!=4,"13-14/2","Hata1")))),
IF(#REF!+BH548=2013,
IF(#REF!=1,"13-14/1",
IF(#REF!=2,"13-14/2",
IF(#REF!=3,"14-15/1",
IF(#REF!=4,"14-15/2","Hata2")))),
IF(#REF!+BH548=2014,
IF(#REF!=1,"14-15/1",
IF(#REF!=2,"14-15/2",
IF(#REF!=3,"15-16/1",
IF(#REF!=4,"15-16/2","Hata3")))),
IF(#REF!+BH548=2015,
IF(#REF!=1,"15-16/1",
IF(#REF!=2,"15-16/2",
IF(#REF!=3,"16-17/1",
IF(#REF!=4,"16-17/2","Hata4")))),
IF(#REF!+BH548=2016,
IF(#REF!=1,"16-17/1",
IF(#REF!=2,"16-17/2",
IF(#REF!=3,"17-18/1",
IF(#REF!=4,"17-18/2","Hata5")))),
IF(#REF!+BH548=2017,
IF(#REF!=1,"17-18/1",
IF(#REF!=2,"17-18/2",
IF(#REF!=3,"18-19/1",
IF(#REF!=4,"18-19/2","Hata6")))),
IF(#REF!+BH548=2018,
IF(#REF!=1,"18-19/1",
IF(#REF!=2,"18-19/2",
IF(#REF!=3,"19-20/1",
IF(#REF!=4,"19-20/2","Hata7")))),
IF(#REF!+BH548=2019,
IF(#REF!=1,"19-20/1",
IF(#REF!=2,"19-20/2",
IF(#REF!=3,"20-21/1",
IF(#REF!=4,"20-21/2","Hata8")))),
IF(#REF!+BH548=2020,
IF(#REF!=1,"20-21/1",
IF(#REF!=2,"20-21/2",
IF(#REF!=3,"21-22/1",
IF(#REF!=4,"21-22/2","Hata9")))),
IF(#REF!+BH548=2021,
IF(#REF!=1,"21-22/1",
IF(#REF!=2,"21-22/2",
IF(#REF!=3,"22-23/1",
IF(#REF!=4,"22-23/2","Hata10")))),
IF(#REF!+BH548=2022,
IF(#REF!=1,"22-23/1",
IF(#REF!=2,"22-23/2",
IF(#REF!=3,"23-24/1",
IF(#REF!=4,"23-24/2","Hata11")))),
IF(#REF!+BH548=2023,
IF(#REF!=1,"23-24/1",
IF(#REF!=2,"23-24/2",
IF(#REF!=3,"24-25/1",
IF(#REF!=4,"24-25/2","Hata12")))),
)))))))))))),
IF(AZ548="T",
IF(#REF!+BH548=2012,
IF(#REF!=1,"12-13/1",
IF(#REF!=2,"12-13/2",
IF(#REF!=3,"12-13/3",
IF(#REF!=4,"13-14/1",
IF(#REF!=5,"13-14/2",
IF(#REF!=6,"13-14/3","Hata1")))))),
IF(#REF!+BH548=2013,
IF(#REF!=1,"13-14/1",
IF(#REF!=2,"13-14/2",
IF(#REF!=3,"13-14/3",
IF(#REF!=4,"14-15/1",
IF(#REF!=5,"14-15/2",
IF(#REF!=6,"14-15/3","Hata2")))))),
IF(#REF!+BH548=2014,
IF(#REF!=1,"14-15/1",
IF(#REF!=2,"14-15/2",
IF(#REF!=3,"14-15/3",
IF(#REF!=4,"15-16/1",
IF(#REF!=5,"15-16/2",
IF(#REF!=6,"15-16/3","Hata3")))))),
IF(AND(#REF!+#REF!&gt;2014,#REF!+#REF!&lt;2015,BH548=1),
IF(#REF!=0.1,"14-15/0.1",
IF(#REF!=0.2,"14-15/0.2",
IF(#REF!=0.3,"14-15/0.3","Hata4"))),
IF(#REF!+BH548=2015,
IF(#REF!=1,"15-16/1",
IF(#REF!=2,"15-16/2",
IF(#REF!=3,"15-16/3",
IF(#REF!=4,"16-17/1",
IF(#REF!=5,"16-17/2",
IF(#REF!=6,"16-17/3","Hata5")))))),
IF(#REF!+BH548=2016,
IF(#REF!=1,"16-17/1",
IF(#REF!=2,"16-17/2",
IF(#REF!=3,"16-17/3",
IF(#REF!=4,"17-18/1",
IF(#REF!=5,"17-18/2",
IF(#REF!=6,"17-18/3","Hata6")))))),
IF(#REF!+BH548=2017,
IF(#REF!=1,"17-18/1",
IF(#REF!=2,"17-18/2",
IF(#REF!=3,"17-18/3",
IF(#REF!=4,"18-19/1",
IF(#REF!=5,"18-19/2",
IF(#REF!=6,"18-19/3","Hata7")))))),
IF(#REF!+BH548=2018,
IF(#REF!=1,"18-19/1",
IF(#REF!=2,"18-19/2",
IF(#REF!=3,"18-19/3",
IF(#REF!=4,"19-20/1",
IF(#REF!=5," 19-20/2",
IF(#REF!=6,"19-20/3","Hata8")))))),
IF(#REF!+BH548=2019,
IF(#REF!=1,"19-20/1",
IF(#REF!=2,"19-20/2",
IF(#REF!=3,"19-20/3",
IF(#REF!=4,"20-21/1",
IF(#REF!=5,"20-21/2",
IF(#REF!=6,"20-21/3","Hata9")))))),
IF(#REF!+BH548=2020,
IF(#REF!=1,"20-21/1",
IF(#REF!=2,"20-21/2",
IF(#REF!=3,"20-21/3",
IF(#REF!=4,"21-22/1",
IF(#REF!=5,"21-22/2",
IF(#REF!=6,"21-22/3","Hata10")))))),
IF(#REF!+BH548=2021,
IF(#REF!=1,"21-22/1",
IF(#REF!=2,"21-22/2",
IF(#REF!=3,"21-22/3",
IF(#REF!=4,"22-23/1",
IF(#REF!=5,"22-23/2",
IF(#REF!=6,"22-23/3","Hata11")))))),
IF(#REF!+BH548=2022,
IF(#REF!=1,"22-23/1",
IF(#REF!=2,"22-23/2",
IF(#REF!=3,"22-23/3",
IF(#REF!=4,"23-24/1",
IF(#REF!=5,"23-24/2",
IF(#REF!=6,"23-24/3","Hata12")))))),
IF(#REF!+BH548=2023,
IF(#REF!=1,"23-24/1",
IF(#REF!=2,"23-24/2",
IF(#REF!=3,"23-24/3",
IF(#REF!=4,"24-25/1",
IF(#REF!=5,"24-25/2",
IF(#REF!=6,"24-25/3","Hata13")))))),
))))))))))))))
)</f>
        <v>#REF!</v>
      </c>
      <c r="G548" s="4">
        <v>0</v>
      </c>
      <c r="H548" s="2" t="s">
        <v>168</v>
      </c>
      <c r="I548" s="2">
        <v>54710</v>
      </c>
      <c r="J548" s="2" t="s">
        <v>117</v>
      </c>
      <c r="O548" s="2" t="s">
        <v>185</v>
      </c>
      <c r="P548" s="2" t="s">
        <v>185</v>
      </c>
      <c r="Q548" s="5">
        <v>4</v>
      </c>
      <c r="R548" s="2">
        <f>VLOOKUP($Q548,[1]sistem!$I$3:$L$10,2,FALSE)</f>
        <v>0</v>
      </c>
      <c r="S548" s="2">
        <f>VLOOKUP($Q548,[1]sistem!$I$3:$L$10,3,FALSE)</f>
        <v>1</v>
      </c>
      <c r="T548" s="2">
        <f>VLOOKUP($Q548,[1]sistem!$I$3:$L$10,4,FALSE)</f>
        <v>1</v>
      </c>
      <c r="U548" s="2" t="e">
        <f>VLOOKUP($AZ548,[1]sistem!$I$13:$L$14,2,FALSE)*#REF!</f>
        <v>#REF!</v>
      </c>
      <c r="V548" s="2" t="e">
        <f>VLOOKUP($AZ548,[1]sistem!$I$13:$L$14,3,FALSE)*#REF!</f>
        <v>#REF!</v>
      </c>
      <c r="W548" s="2" t="e">
        <f>VLOOKUP($AZ548,[1]sistem!$I$13:$L$14,4,FALSE)*#REF!</f>
        <v>#REF!</v>
      </c>
      <c r="X548" s="2" t="e">
        <f t="shared" si="160"/>
        <v>#REF!</v>
      </c>
      <c r="Y548" s="2" t="e">
        <f t="shared" si="161"/>
        <v>#REF!</v>
      </c>
      <c r="Z548" s="2" t="e">
        <f t="shared" si="162"/>
        <v>#REF!</v>
      </c>
      <c r="AA548" s="2" t="e">
        <f t="shared" si="163"/>
        <v>#REF!</v>
      </c>
      <c r="AB548" s="2">
        <f>VLOOKUP(AZ548,[1]sistem!$I$18:$J$19,2,FALSE)</f>
        <v>14</v>
      </c>
      <c r="AC548" s="2">
        <v>0.25</v>
      </c>
      <c r="AD548" s="2">
        <f>VLOOKUP($Q548,[1]sistem!$I$3:$M$10,5,FALSE)</f>
        <v>1</v>
      </c>
      <c r="AE548" s="2">
        <v>4</v>
      </c>
      <c r="AG548" s="2">
        <f>AE548*AK548</f>
        <v>56</v>
      </c>
      <c r="AH548" s="2">
        <f>VLOOKUP($Q548,[1]sistem!$I$3:$N$10,6,FALSE)</f>
        <v>2</v>
      </c>
      <c r="AI548" s="2">
        <v>2</v>
      </c>
      <c r="AJ548" s="2">
        <f t="shared" si="164"/>
        <v>4</v>
      </c>
      <c r="AK548" s="2">
        <f>VLOOKUP($AZ548,[1]sistem!$I$18:$K$19,3,FALSE)</f>
        <v>14</v>
      </c>
      <c r="AL548" s="2" t="e">
        <f>AK548*#REF!</f>
        <v>#REF!</v>
      </c>
      <c r="AM548" s="2" t="e">
        <f t="shared" si="165"/>
        <v>#REF!</v>
      </c>
      <c r="AN548" s="2">
        <f t="shared" si="174"/>
        <v>25</v>
      </c>
      <c r="AO548" s="2" t="e">
        <f t="shared" si="166"/>
        <v>#REF!</v>
      </c>
      <c r="AP548" s="2" t="e">
        <f>ROUND(AO548-#REF!,0)</f>
        <v>#REF!</v>
      </c>
      <c r="AQ548" s="2">
        <f>IF(AZ548="s",IF(Q548=0,0,
IF(Q548=1,#REF!*4*4,
IF(Q548=2,0,
IF(Q548=3,#REF!*4*2,
IF(Q548=4,0,
IF(Q548=5,0,
IF(Q548=6,0,
IF(Q548=7,0)))))))),
IF(AZ548="t",
IF(Q548=0,0,
IF(Q548=1,#REF!*4*4*0.8,
IF(Q548=2,0,
IF(Q548=3,#REF!*4*2*0.8,
IF(Q548=4,0,
IF(Q548=5,0,
IF(Q548=6,0,
IF(Q548=7,0))))))))))</f>
        <v>0</v>
      </c>
      <c r="AR548" s="2" t="e">
        <f>IF(AZ548="s",
IF(Q548=0,0,
IF(Q548=1,0,
IF(Q548=2,#REF!*4*2,
IF(Q548=3,#REF!*4,
IF(Q548=4,#REF!*4,
IF(Q548=5,0,
IF(Q548=6,0,
IF(Q548=7,#REF!*4)))))))),
IF(AZ548="t",
IF(Q548=0,0,
IF(Q548=1,0,
IF(Q548=2,#REF!*4*2*0.8,
IF(Q548=3,#REF!*4*0.8,
IF(Q548=4,#REF!*4*0.8,
IF(Q548=5,0,
IF(Q548=6,0,
IF(Q548=7,#REF!*4))))))))))</f>
        <v>#REF!</v>
      </c>
      <c r="AS548" s="2" t="e">
        <f>IF(AZ548="s",
IF(Q548=0,0,
IF(Q548=1,#REF!*2,
IF(Q548=2,#REF!*2,
IF(Q548=3,#REF!*2,
IF(Q548=4,#REF!*2,
IF(Q548=5,#REF!*2,
IF(Q548=6,#REF!*2,
IF(Q548=7,#REF!*2)))))))),
IF(AZ548="t",
IF(Q548=0,#REF!*2*0.8,
IF(Q548=1,#REF!*2*0.8,
IF(Q548=2,#REF!*2*0.8,
IF(Q548=3,#REF!*2*0.8,
IF(Q548=4,#REF!*2*0.8,
IF(Q548=5,#REF!*2*0.8,
IF(Q548=6,#REF!*1*0.8,
IF(Q548=7,#REF!*2))))))))))</f>
        <v>#REF!</v>
      </c>
      <c r="AT548" s="2" t="e">
        <f t="shared" si="167"/>
        <v>#REF!</v>
      </c>
      <c r="AU548" s="2" t="e">
        <f>IF(AZ548="s",
IF(Q548=0,0,
IF(Q548=1,(14-2)*(#REF!+#REF!)/4*4,
IF(Q548=2,(14-2)*(#REF!+#REF!)/4*2,
IF(Q548=3,(14-2)*(#REF!+#REF!)/4*3,
IF(Q548=4,(14-2)*(#REF!+#REF!)/4,
IF(Q548=5,(14-2)*#REF!/4,
IF(Q548=6,0,
IF(Q548=7,(14)*#REF!)))))))),
IF(AZ548="t",
IF(Q548=0,0,
IF(Q548=1,(11-2)*(#REF!+#REF!)/4*4,
IF(Q548=2,(11-2)*(#REF!+#REF!)/4*2,
IF(Q548=3,(11-2)*(#REF!+#REF!)/4*3,
IF(Q548=4,(11-2)*(#REF!+#REF!)/4,
IF(Q548=5,(11-2)*#REF!/4,
IF(Q548=6,0,
IF(Q548=7,(11)*#REF!))))))))))</f>
        <v>#REF!</v>
      </c>
      <c r="AV548" s="2" t="e">
        <f t="shared" si="168"/>
        <v>#REF!</v>
      </c>
      <c r="AW548" s="2">
        <f t="shared" si="169"/>
        <v>8</v>
      </c>
      <c r="AX548" s="2">
        <f t="shared" si="170"/>
        <v>4</v>
      </c>
      <c r="AY548" s="2" t="e">
        <f t="shared" si="171"/>
        <v>#REF!</v>
      </c>
      <c r="AZ548" s="2" t="s">
        <v>63</v>
      </c>
      <c r="BA548" s="2" t="e">
        <f>IF(BG548="A",0,IF(AZ548="s",14*#REF!,IF(AZ548="T",11*#REF!,"HATA")))</f>
        <v>#REF!</v>
      </c>
      <c r="BB548" s="2" t="e">
        <f t="shared" si="172"/>
        <v>#REF!</v>
      </c>
      <c r="BC548" s="2" t="e">
        <f t="shared" si="173"/>
        <v>#REF!</v>
      </c>
      <c r="BD548" s="2" t="e">
        <f>IF(BC548-#REF!=0,"DOĞRU","YANLIŞ")</f>
        <v>#REF!</v>
      </c>
      <c r="BE548" s="2" t="e">
        <f>#REF!-BC548</f>
        <v>#REF!</v>
      </c>
      <c r="BF548" s="2">
        <v>0</v>
      </c>
      <c r="BH548" s="2">
        <v>0</v>
      </c>
      <c r="BJ548" s="2">
        <v>4</v>
      </c>
      <c r="BL548" s="7" t="e">
        <f>#REF!*14</f>
        <v>#REF!</v>
      </c>
      <c r="BM548" s="9"/>
      <c r="BN548" s="8"/>
      <c r="BO548" s="13"/>
      <c r="BP548" s="13"/>
      <c r="BQ548" s="13"/>
      <c r="BR548" s="13"/>
      <c r="BS548" s="13"/>
      <c r="BT548" s="10"/>
      <c r="BU548" s="11"/>
      <c r="BV548" s="12"/>
      <c r="CC548" s="41"/>
      <c r="CD548" s="41"/>
      <c r="CE548" s="41"/>
      <c r="CF548" s="42"/>
      <c r="CG548" s="42"/>
      <c r="CH548" s="42"/>
      <c r="CI548" s="42"/>
      <c r="CJ548" s="42"/>
      <c r="CK548" s="42"/>
    </row>
    <row r="549" spans="1:89" hidden="1" x14ac:dyDescent="0.25">
      <c r="A549" s="54" t="s">
        <v>245</v>
      </c>
      <c r="B549" s="54" t="s">
        <v>246</v>
      </c>
      <c r="C549" s="2" t="s">
        <v>246</v>
      </c>
      <c r="D549" s="4" t="s">
        <v>60</v>
      </c>
      <c r="E549" s="4" t="s">
        <v>60</v>
      </c>
      <c r="F549" s="5" t="e">
        <f>IF(AZ549="S",
IF(#REF!+BH549=2012,
IF(#REF!=1,"12-13/1",
IF(#REF!=2,"12-13/2",
IF(#REF!=3,"13-14/1",
IF(#REF!=4,"13-14/2","Hata1")))),
IF(#REF!+BH549=2013,
IF(#REF!=1,"13-14/1",
IF(#REF!=2,"13-14/2",
IF(#REF!=3,"14-15/1",
IF(#REF!=4,"14-15/2","Hata2")))),
IF(#REF!+BH549=2014,
IF(#REF!=1,"14-15/1",
IF(#REF!=2,"14-15/2",
IF(#REF!=3,"15-16/1",
IF(#REF!=4,"15-16/2","Hata3")))),
IF(#REF!+BH549=2015,
IF(#REF!=1,"15-16/1",
IF(#REF!=2,"15-16/2",
IF(#REF!=3,"16-17/1",
IF(#REF!=4,"16-17/2","Hata4")))),
IF(#REF!+BH549=2016,
IF(#REF!=1,"16-17/1",
IF(#REF!=2,"16-17/2",
IF(#REF!=3,"17-18/1",
IF(#REF!=4,"17-18/2","Hata5")))),
IF(#REF!+BH549=2017,
IF(#REF!=1,"17-18/1",
IF(#REF!=2,"17-18/2",
IF(#REF!=3,"18-19/1",
IF(#REF!=4,"18-19/2","Hata6")))),
IF(#REF!+BH549=2018,
IF(#REF!=1,"18-19/1",
IF(#REF!=2,"18-19/2",
IF(#REF!=3,"19-20/1",
IF(#REF!=4,"19-20/2","Hata7")))),
IF(#REF!+BH549=2019,
IF(#REF!=1,"19-20/1",
IF(#REF!=2,"19-20/2",
IF(#REF!=3,"20-21/1",
IF(#REF!=4,"20-21/2","Hata8")))),
IF(#REF!+BH549=2020,
IF(#REF!=1,"20-21/1",
IF(#REF!=2,"20-21/2",
IF(#REF!=3,"21-22/1",
IF(#REF!=4,"21-22/2","Hata9")))),
IF(#REF!+BH549=2021,
IF(#REF!=1,"21-22/1",
IF(#REF!=2,"21-22/2",
IF(#REF!=3,"22-23/1",
IF(#REF!=4,"22-23/2","Hata10")))),
IF(#REF!+BH549=2022,
IF(#REF!=1,"22-23/1",
IF(#REF!=2,"22-23/2",
IF(#REF!=3,"23-24/1",
IF(#REF!=4,"23-24/2","Hata11")))),
IF(#REF!+BH549=2023,
IF(#REF!=1,"23-24/1",
IF(#REF!=2,"23-24/2",
IF(#REF!=3,"24-25/1",
IF(#REF!=4,"24-25/2","Hata12")))),
)))))))))))),
IF(AZ549="T",
IF(#REF!+BH549=2012,
IF(#REF!=1,"12-13/1",
IF(#REF!=2,"12-13/2",
IF(#REF!=3,"12-13/3",
IF(#REF!=4,"13-14/1",
IF(#REF!=5,"13-14/2",
IF(#REF!=6,"13-14/3","Hata1")))))),
IF(#REF!+BH549=2013,
IF(#REF!=1,"13-14/1",
IF(#REF!=2,"13-14/2",
IF(#REF!=3,"13-14/3",
IF(#REF!=4,"14-15/1",
IF(#REF!=5,"14-15/2",
IF(#REF!=6,"14-15/3","Hata2")))))),
IF(#REF!+BH549=2014,
IF(#REF!=1,"14-15/1",
IF(#REF!=2,"14-15/2",
IF(#REF!=3,"14-15/3",
IF(#REF!=4,"15-16/1",
IF(#REF!=5,"15-16/2",
IF(#REF!=6,"15-16/3","Hata3")))))),
IF(AND(#REF!+#REF!&gt;2014,#REF!+#REF!&lt;2015,BH549=1),
IF(#REF!=0.1,"14-15/0.1",
IF(#REF!=0.2,"14-15/0.2",
IF(#REF!=0.3,"14-15/0.3","Hata4"))),
IF(#REF!+BH549=2015,
IF(#REF!=1,"15-16/1",
IF(#REF!=2,"15-16/2",
IF(#REF!=3,"15-16/3",
IF(#REF!=4,"16-17/1",
IF(#REF!=5,"16-17/2",
IF(#REF!=6,"16-17/3","Hata5")))))),
IF(#REF!+BH549=2016,
IF(#REF!=1,"16-17/1",
IF(#REF!=2,"16-17/2",
IF(#REF!=3,"16-17/3",
IF(#REF!=4,"17-18/1",
IF(#REF!=5,"17-18/2",
IF(#REF!=6,"17-18/3","Hata6")))))),
IF(#REF!+BH549=2017,
IF(#REF!=1,"17-18/1",
IF(#REF!=2,"17-18/2",
IF(#REF!=3,"17-18/3",
IF(#REF!=4,"18-19/1",
IF(#REF!=5,"18-19/2",
IF(#REF!=6,"18-19/3","Hata7")))))),
IF(#REF!+BH549=2018,
IF(#REF!=1,"18-19/1",
IF(#REF!=2,"18-19/2",
IF(#REF!=3,"18-19/3",
IF(#REF!=4,"19-20/1",
IF(#REF!=5," 19-20/2",
IF(#REF!=6,"19-20/3","Hata8")))))),
IF(#REF!+BH549=2019,
IF(#REF!=1,"19-20/1",
IF(#REF!=2,"19-20/2",
IF(#REF!=3,"19-20/3",
IF(#REF!=4,"20-21/1",
IF(#REF!=5,"20-21/2",
IF(#REF!=6,"20-21/3","Hata9")))))),
IF(#REF!+BH549=2020,
IF(#REF!=1,"20-21/1",
IF(#REF!=2,"20-21/2",
IF(#REF!=3,"20-21/3",
IF(#REF!=4,"21-22/1",
IF(#REF!=5,"21-22/2",
IF(#REF!=6,"21-22/3","Hata10")))))),
IF(#REF!+BH549=2021,
IF(#REF!=1,"21-22/1",
IF(#REF!=2,"21-22/2",
IF(#REF!=3,"21-22/3",
IF(#REF!=4,"22-23/1",
IF(#REF!=5,"22-23/2",
IF(#REF!=6,"22-23/3","Hata11")))))),
IF(#REF!+BH549=2022,
IF(#REF!=1,"22-23/1",
IF(#REF!=2,"22-23/2",
IF(#REF!=3,"22-23/3",
IF(#REF!=4,"23-24/1",
IF(#REF!=5,"23-24/2",
IF(#REF!=6,"23-24/3","Hata12")))))),
IF(#REF!+BH549=2023,
IF(#REF!=1,"23-24/1",
IF(#REF!=2,"23-24/2",
IF(#REF!=3,"23-24/3",
IF(#REF!=4,"24-25/1",
IF(#REF!=5,"24-25/2",
IF(#REF!=6,"24-25/3","Hata13")))))),
))))))))))))))
)</f>
        <v>#REF!</v>
      </c>
      <c r="G549" s="4"/>
      <c r="H549" s="54" t="s">
        <v>168</v>
      </c>
      <c r="I549" s="2">
        <v>54710</v>
      </c>
      <c r="J549" s="2" t="s">
        <v>117</v>
      </c>
      <c r="L549" s="2">
        <v>4358</v>
      </c>
      <c r="Q549" s="55">
        <v>0</v>
      </c>
      <c r="R549" s="2">
        <f>VLOOKUP($Q549,[1]sistem!$I$3:$L$10,2,FALSE)</f>
        <v>0</v>
      </c>
      <c r="S549" s="2">
        <f>VLOOKUP($Q549,[1]sistem!$I$3:$L$10,3,FALSE)</f>
        <v>0</v>
      </c>
      <c r="T549" s="2">
        <f>VLOOKUP($Q549,[1]sistem!$I$3:$L$10,4,FALSE)</f>
        <v>0</v>
      </c>
      <c r="U549" s="2" t="e">
        <f>VLOOKUP($AZ549,[1]sistem!$I$13:$L$14,2,FALSE)*#REF!</f>
        <v>#REF!</v>
      </c>
      <c r="V549" s="2" t="e">
        <f>VLOOKUP($AZ549,[1]sistem!$I$13:$L$14,3,FALSE)*#REF!</f>
        <v>#REF!</v>
      </c>
      <c r="W549" s="2" t="e">
        <f>VLOOKUP($AZ549,[1]sistem!$I$13:$L$14,4,FALSE)*#REF!</f>
        <v>#REF!</v>
      </c>
      <c r="X549" s="2" t="e">
        <f t="shared" si="160"/>
        <v>#REF!</v>
      </c>
      <c r="Y549" s="2" t="e">
        <f t="shared" si="161"/>
        <v>#REF!</v>
      </c>
      <c r="Z549" s="2" t="e">
        <f t="shared" si="162"/>
        <v>#REF!</v>
      </c>
      <c r="AA549" s="2" t="e">
        <f t="shared" si="163"/>
        <v>#REF!</v>
      </c>
      <c r="AB549" s="2">
        <f>VLOOKUP(AZ549,[1]sistem!$I$18:$J$19,2,FALSE)</f>
        <v>11</v>
      </c>
      <c r="AC549" s="2">
        <v>0.25</v>
      </c>
      <c r="AD549" s="2">
        <f>VLOOKUP($Q549,[1]sistem!$I$3:$M$10,5,FALSE)</f>
        <v>0</v>
      </c>
      <c r="AG549" s="2" t="e">
        <f>(#REF!+#REF!)*AB549</f>
        <v>#REF!</v>
      </c>
      <c r="AH549" s="2">
        <f>VLOOKUP($Q549,[1]sistem!$I$3:$N$10,6,FALSE)</f>
        <v>0</v>
      </c>
      <c r="AI549" s="2">
        <v>2</v>
      </c>
      <c r="AJ549" s="2">
        <f t="shared" si="164"/>
        <v>0</v>
      </c>
      <c r="AK549" s="2">
        <f>VLOOKUP($AZ549,[1]sistem!$I$18:$K$19,3,FALSE)</f>
        <v>11</v>
      </c>
      <c r="AL549" s="2" t="e">
        <f>AK549*#REF!</f>
        <v>#REF!</v>
      </c>
      <c r="AM549" s="2" t="e">
        <f t="shared" si="165"/>
        <v>#REF!</v>
      </c>
      <c r="AN549" s="2">
        <f t="shared" si="174"/>
        <v>25</v>
      </c>
      <c r="AO549" s="2" t="e">
        <f t="shared" si="166"/>
        <v>#REF!</v>
      </c>
      <c r="AP549" s="2" t="e">
        <f>ROUND(AO549-#REF!,0)</f>
        <v>#REF!</v>
      </c>
      <c r="AQ549" s="2">
        <f>IF(AZ549="s",IF(Q549=0,0,
IF(Q549=1,#REF!*4*4,
IF(Q549=2,0,
IF(Q549=3,#REF!*4*2,
IF(Q549=4,0,
IF(Q549=5,0,
IF(Q549=6,0,
IF(Q549=7,0)))))))),
IF(AZ549="t",
IF(Q549=0,0,
IF(Q549=1,#REF!*4*4*0.8,
IF(Q549=2,0,
IF(Q549=3,#REF!*4*2*0.8,
IF(Q549=4,0,
IF(Q549=5,0,
IF(Q549=6,0,
IF(Q549=7,0))))))))))</f>
        <v>0</v>
      </c>
      <c r="AR549" s="2">
        <f>IF(AZ549="s",
IF(Q549=0,0,
IF(Q549=1,0,
IF(Q549=2,#REF!*4*2,
IF(Q549=3,#REF!*4,
IF(Q549=4,#REF!*4,
IF(Q549=5,0,
IF(Q549=6,0,
IF(Q549=7,#REF!*4)))))))),
IF(AZ549="t",
IF(Q549=0,0,
IF(Q549=1,0,
IF(Q549=2,#REF!*4*2*0.8,
IF(Q549=3,#REF!*4*0.8,
IF(Q549=4,#REF!*4*0.8,
IF(Q549=5,0,
IF(Q549=6,0,
IF(Q549=7,#REF!*4))))))))))</f>
        <v>0</v>
      </c>
      <c r="AS549" s="2" t="e">
        <f>IF(AZ549="s",
IF(Q549=0,0,
IF(Q549=1,#REF!*2,
IF(Q549=2,#REF!*2,
IF(Q549=3,#REF!*2,
IF(Q549=4,#REF!*2,
IF(Q549=5,#REF!*2,
IF(Q549=6,#REF!*2,
IF(Q549=7,#REF!*2)))))))),
IF(AZ549="t",
IF(Q549=0,#REF!*2*0.8,
IF(Q549=1,#REF!*2*0.8,
IF(Q549=2,#REF!*2*0.8,
IF(Q549=3,#REF!*2*0.8,
IF(Q549=4,#REF!*2*0.8,
IF(Q549=5,#REF!*2*0.8,
IF(Q549=6,#REF!*1*0.8,
IF(Q549=7,#REF!*2))))))))))</f>
        <v>#REF!</v>
      </c>
      <c r="AT549" s="2" t="e">
        <f t="shared" si="167"/>
        <v>#REF!</v>
      </c>
      <c r="AU549" s="2">
        <f>IF(AZ549="s",
IF(Q549=0,0,
IF(Q549=1,(14-2)*(#REF!+#REF!)/4*4,
IF(Q549=2,(14-2)*(#REF!+#REF!)/4*2,
IF(Q549=3,(14-2)*(#REF!+#REF!)/4*3,
IF(Q549=4,(14-2)*(#REF!+#REF!)/4,
IF(Q549=5,(14-2)*#REF!/4,
IF(Q549=6,0,
IF(Q549=7,(14)*#REF!)))))))),
IF(AZ549="t",
IF(Q549=0,0,
IF(Q549=1,(11-2)*(#REF!+#REF!)/4*4,
IF(Q549=2,(11-2)*(#REF!+#REF!)/4*2,
IF(Q549=3,(11-2)*(#REF!+#REF!)/4*3,
IF(Q549=4,(11-2)*(#REF!+#REF!)/4,
IF(Q549=5,(11-2)*#REF!/4,
IF(Q549=6,0,
IF(Q549=7,(11)*#REF!))))))))))</f>
        <v>0</v>
      </c>
      <c r="AV549" s="2" t="e">
        <f t="shared" si="168"/>
        <v>#REF!</v>
      </c>
      <c r="AW549" s="2">
        <f t="shared" si="169"/>
        <v>0</v>
      </c>
      <c r="AX549" s="2">
        <f t="shared" si="170"/>
        <v>0</v>
      </c>
      <c r="AY549" s="2" t="e">
        <f t="shared" si="171"/>
        <v>#REF!</v>
      </c>
      <c r="AZ549" s="2" t="s">
        <v>81</v>
      </c>
      <c r="BA549" s="2" t="e">
        <f>IF(BG549="A",0,IF(AZ549="s",14*#REF!,IF(AZ549="T",11*#REF!,"HATA")))</f>
        <v>#REF!</v>
      </c>
      <c r="BB549" s="2" t="e">
        <f t="shared" si="172"/>
        <v>#REF!</v>
      </c>
      <c r="BC549" s="2" t="e">
        <f t="shared" si="173"/>
        <v>#REF!</v>
      </c>
      <c r="BD549" s="2" t="e">
        <f>IF(BC549-#REF!=0,"DOĞRU","YANLIŞ")</f>
        <v>#REF!</v>
      </c>
      <c r="BE549" s="2" t="e">
        <f>#REF!-BC549</f>
        <v>#REF!</v>
      </c>
      <c r="BF549" s="2">
        <v>0</v>
      </c>
      <c r="BH549" s="2">
        <v>0</v>
      </c>
      <c r="BJ549" s="2">
        <v>0</v>
      </c>
      <c r="BL549" s="7" t="e">
        <f>#REF!*14</f>
        <v>#REF!</v>
      </c>
      <c r="BM549" s="9"/>
      <c r="BN549" s="8"/>
      <c r="BO549" s="13"/>
      <c r="BP549" s="13"/>
      <c r="BQ549" s="13"/>
      <c r="BR549" s="13"/>
      <c r="BS549" s="13"/>
      <c r="BT549" s="10"/>
      <c r="BU549" s="11"/>
      <c r="BV549" s="12"/>
      <c r="CC549" s="51"/>
      <c r="CD549" s="51"/>
      <c r="CE549" s="51"/>
      <c r="CF549" s="52"/>
      <c r="CG549" s="52"/>
      <c r="CH549" s="52"/>
      <c r="CI549" s="52"/>
      <c r="CJ549" s="42"/>
      <c r="CK549" s="42"/>
    </row>
    <row r="550" spans="1:89" hidden="1" x14ac:dyDescent="0.25">
      <c r="A550" s="54" t="s">
        <v>181</v>
      </c>
      <c r="B550" s="54" t="s">
        <v>182</v>
      </c>
      <c r="C550" s="2" t="s">
        <v>182</v>
      </c>
      <c r="D550" s="4" t="s">
        <v>60</v>
      </c>
      <c r="E550" s="4" t="s">
        <v>60</v>
      </c>
      <c r="F550" s="5" t="e">
        <f>IF(AZ550="S",
IF(#REF!+BH550=2012,
IF(#REF!=1,"12-13/1",
IF(#REF!=2,"12-13/2",
IF(#REF!=3,"13-14/1",
IF(#REF!=4,"13-14/2","Hata1")))),
IF(#REF!+BH550=2013,
IF(#REF!=1,"13-14/1",
IF(#REF!=2,"13-14/2",
IF(#REF!=3,"14-15/1",
IF(#REF!=4,"14-15/2","Hata2")))),
IF(#REF!+BH550=2014,
IF(#REF!=1,"14-15/1",
IF(#REF!=2,"14-15/2",
IF(#REF!=3,"15-16/1",
IF(#REF!=4,"15-16/2","Hata3")))),
IF(#REF!+BH550=2015,
IF(#REF!=1,"15-16/1",
IF(#REF!=2,"15-16/2",
IF(#REF!=3,"16-17/1",
IF(#REF!=4,"16-17/2","Hata4")))),
IF(#REF!+BH550=2016,
IF(#REF!=1,"16-17/1",
IF(#REF!=2,"16-17/2",
IF(#REF!=3,"17-18/1",
IF(#REF!=4,"17-18/2","Hata5")))),
IF(#REF!+BH550=2017,
IF(#REF!=1,"17-18/1",
IF(#REF!=2,"17-18/2",
IF(#REF!=3,"18-19/1",
IF(#REF!=4,"18-19/2","Hata6")))),
IF(#REF!+BH550=2018,
IF(#REF!=1,"18-19/1",
IF(#REF!=2,"18-19/2",
IF(#REF!=3,"19-20/1",
IF(#REF!=4,"19-20/2","Hata7")))),
IF(#REF!+BH550=2019,
IF(#REF!=1,"19-20/1",
IF(#REF!=2,"19-20/2",
IF(#REF!=3,"20-21/1",
IF(#REF!=4,"20-21/2","Hata8")))),
IF(#REF!+BH550=2020,
IF(#REF!=1,"20-21/1",
IF(#REF!=2,"20-21/2",
IF(#REF!=3,"21-22/1",
IF(#REF!=4,"21-22/2","Hata9")))),
IF(#REF!+BH550=2021,
IF(#REF!=1,"21-22/1",
IF(#REF!=2,"21-22/2",
IF(#REF!=3,"22-23/1",
IF(#REF!=4,"22-23/2","Hata10")))),
IF(#REF!+BH550=2022,
IF(#REF!=1,"22-23/1",
IF(#REF!=2,"22-23/2",
IF(#REF!=3,"23-24/1",
IF(#REF!=4,"23-24/2","Hata11")))),
IF(#REF!+BH550=2023,
IF(#REF!=1,"23-24/1",
IF(#REF!=2,"23-24/2",
IF(#REF!=3,"24-25/1",
IF(#REF!=4,"24-25/2","Hata12")))),
)))))))))))),
IF(AZ550="T",
IF(#REF!+BH550=2012,
IF(#REF!=1,"12-13/1",
IF(#REF!=2,"12-13/2",
IF(#REF!=3,"12-13/3",
IF(#REF!=4,"13-14/1",
IF(#REF!=5,"13-14/2",
IF(#REF!=6,"13-14/3","Hata1")))))),
IF(#REF!+BH550=2013,
IF(#REF!=1,"13-14/1",
IF(#REF!=2,"13-14/2",
IF(#REF!=3,"13-14/3",
IF(#REF!=4,"14-15/1",
IF(#REF!=5,"14-15/2",
IF(#REF!=6,"14-15/3","Hata2")))))),
IF(#REF!+BH550=2014,
IF(#REF!=1,"14-15/1",
IF(#REF!=2,"14-15/2",
IF(#REF!=3,"14-15/3",
IF(#REF!=4,"15-16/1",
IF(#REF!=5,"15-16/2",
IF(#REF!=6,"15-16/3","Hata3")))))),
IF(AND(#REF!+#REF!&gt;2014,#REF!+#REF!&lt;2015,BH550=1),
IF(#REF!=0.1,"14-15/0.1",
IF(#REF!=0.2,"14-15/0.2",
IF(#REF!=0.3,"14-15/0.3","Hata4"))),
IF(#REF!+BH550=2015,
IF(#REF!=1,"15-16/1",
IF(#REF!=2,"15-16/2",
IF(#REF!=3,"15-16/3",
IF(#REF!=4,"16-17/1",
IF(#REF!=5,"16-17/2",
IF(#REF!=6,"16-17/3","Hata5")))))),
IF(#REF!+BH550=2016,
IF(#REF!=1,"16-17/1",
IF(#REF!=2,"16-17/2",
IF(#REF!=3,"16-17/3",
IF(#REF!=4,"17-18/1",
IF(#REF!=5,"17-18/2",
IF(#REF!=6,"17-18/3","Hata6")))))),
IF(#REF!+BH550=2017,
IF(#REF!=1,"17-18/1",
IF(#REF!=2,"17-18/2",
IF(#REF!=3,"17-18/3",
IF(#REF!=4,"18-19/1",
IF(#REF!=5,"18-19/2",
IF(#REF!=6,"18-19/3","Hata7")))))),
IF(#REF!+BH550=2018,
IF(#REF!=1,"18-19/1",
IF(#REF!=2,"18-19/2",
IF(#REF!=3,"18-19/3",
IF(#REF!=4,"19-20/1",
IF(#REF!=5," 19-20/2",
IF(#REF!=6,"19-20/3","Hata8")))))),
IF(#REF!+BH550=2019,
IF(#REF!=1,"19-20/1",
IF(#REF!=2,"19-20/2",
IF(#REF!=3,"19-20/3",
IF(#REF!=4,"20-21/1",
IF(#REF!=5,"20-21/2",
IF(#REF!=6,"20-21/3","Hata9")))))),
IF(#REF!+BH550=2020,
IF(#REF!=1,"20-21/1",
IF(#REF!=2,"20-21/2",
IF(#REF!=3,"20-21/3",
IF(#REF!=4,"21-22/1",
IF(#REF!=5,"21-22/2",
IF(#REF!=6,"21-22/3","Hata10")))))),
IF(#REF!+BH550=2021,
IF(#REF!=1,"21-22/1",
IF(#REF!=2,"21-22/2",
IF(#REF!=3,"21-22/3",
IF(#REF!=4,"22-23/1",
IF(#REF!=5,"22-23/2",
IF(#REF!=6,"22-23/3","Hata11")))))),
IF(#REF!+BH550=2022,
IF(#REF!=1,"22-23/1",
IF(#REF!=2,"22-23/2",
IF(#REF!=3,"22-23/3",
IF(#REF!=4,"23-24/1",
IF(#REF!=5,"23-24/2",
IF(#REF!=6,"23-24/3","Hata12")))))),
IF(#REF!+BH550=2023,
IF(#REF!=1,"23-24/1",
IF(#REF!=2,"23-24/2",
IF(#REF!=3,"23-24/3",
IF(#REF!=4,"24-25/1",
IF(#REF!=5,"24-25/2",
IF(#REF!=6,"24-25/3","Hata13")))))),
))))))))))))))
)</f>
        <v>#REF!</v>
      </c>
      <c r="G550" s="4"/>
      <c r="H550" s="54" t="s">
        <v>168</v>
      </c>
      <c r="I550" s="2">
        <v>54710</v>
      </c>
      <c r="J550" s="2" t="s">
        <v>117</v>
      </c>
      <c r="Q550" s="55">
        <v>4</v>
      </c>
      <c r="R550" s="2">
        <f>VLOOKUP($Q550,[1]sistem!$I$3:$L$10,2,FALSE)</f>
        <v>0</v>
      </c>
      <c r="S550" s="2">
        <f>VLOOKUP($Q550,[1]sistem!$I$3:$L$10,3,FALSE)</f>
        <v>1</v>
      </c>
      <c r="T550" s="2">
        <f>VLOOKUP($Q550,[1]sistem!$I$3:$L$10,4,FALSE)</f>
        <v>1</v>
      </c>
      <c r="U550" s="2" t="e">
        <f>VLOOKUP($AZ550,[1]sistem!$I$13:$L$14,2,FALSE)*#REF!</f>
        <v>#REF!</v>
      </c>
      <c r="V550" s="2" t="e">
        <f>VLOOKUP($AZ550,[1]sistem!$I$13:$L$14,3,FALSE)*#REF!</f>
        <v>#REF!</v>
      </c>
      <c r="W550" s="2" t="e">
        <f>VLOOKUP($AZ550,[1]sistem!$I$13:$L$14,4,FALSE)*#REF!</f>
        <v>#REF!</v>
      </c>
      <c r="X550" s="2" t="e">
        <f t="shared" si="160"/>
        <v>#REF!</v>
      </c>
      <c r="Y550" s="2" t="e">
        <f t="shared" si="161"/>
        <v>#REF!</v>
      </c>
      <c r="Z550" s="2" t="e">
        <f t="shared" si="162"/>
        <v>#REF!</v>
      </c>
      <c r="AA550" s="2" t="e">
        <f t="shared" si="163"/>
        <v>#REF!</v>
      </c>
      <c r="AB550" s="2">
        <f>VLOOKUP(AZ550,[1]sistem!$I$18:$J$19,2,FALSE)</f>
        <v>14</v>
      </c>
      <c r="AC550" s="2">
        <v>0.25</v>
      </c>
      <c r="AD550" s="2">
        <f>VLOOKUP($Q550,[1]sistem!$I$3:$M$10,5,FALSE)</f>
        <v>1</v>
      </c>
      <c r="AG550" s="2" t="e">
        <f>(#REF!+#REF!)*AB550</f>
        <v>#REF!</v>
      </c>
      <c r="AH550" s="2">
        <f>VLOOKUP($Q550,[1]sistem!$I$3:$N$10,6,FALSE)</f>
        <v>2</v>
      </c>
      <c r="AI550" s="2">
        <v>2</v>
      </c>
      <c r="AJ550" s="2">
        <f t="shared" si="164"/>
        <v>4</v>
      </c>
      <c r="AK550" s="2">
        <f>VLOOKUP($AZ550,[1]sistem!$I$18:$K$19,3,FALSE)</f>
        <v>14</v>
      </c>
      <c r="AL550" s="2" t="e">
        <f>AK550*#REF!</f>
        <v>#REF!</v>
      </c>
      <c r="AM550" s="2" t="e">
        <f t="shared" si="165"/>
        <v>#REF!</v>
      </c>
      <c r="AN550" s="2">
        <f t="shared" si="174"/>
        <v>25</v>
      </c>
      <c r="AO550" s="2" t="e">
        <f t="shared" si="166"/>
        <v>#REF!</v>
      </c>
      <c r="AP550" s="2" t="e">
        <f>ROUND(AO550-#REF!,0)</f>
        <v>#REF!</v>
      </c>
      <c r="AQ550" s="2">
        <f>IF(AZ550="s",IF(Q550=0,0,
IF(Q550=1,#REF!*4*4,
IF(Q550=2,0,
IF(Q550=3,#REF!*4*2,
IF(Q550=4,0,
IF(Q550=5,0,
IF(Q550=6,0,
IF(Q550=7,0)))))))),
IF(AZ550="t",
IF(Q550=0,0,
IF(Q550=1,#REF!*4*4*0.8,
IF(Q550=2,0,
IF(Q550=3,#REF!*4*2*0.8,
IF(Q550=4,0,
IF(Q550=5,0,
IF(Q550=6,0,
IF(Q550=7,0))))))))))</f>
        <v>0</v>
      </c>
      <c r="AR550" s="2" t="e">
        <f>IF(AZ550="s",
IF(Q550=0,0,
IF(Q550=1,0,
IF(Q550=2,#REF!*4*2,
IF(Q550=3,#REF!*4,
IF(Q550=4,#REF!*4,
IF(Q550=5,0,
IF(Q550=6,0,
IF(Q550=7,#REF!*4)))))))),
IF(AZ550="t",
IF(Q550=0,0,
IF(Q550=1,0,
IF(Q550=2,#REF!*4*2*0.8,
IF(Q550=3,#REF!*4*0.8,
IF(Q550=4,#REF!*4*0.8,
IF(Q550=5,0,
IF(Q550=6,0,
IF(Q550=7,#REF!*4))))))))))</f>
        <v>#REF!</v>
      </c>
      <c r="AS550" s="2" t="e">
        <f>IF(AZ550="s",
IF(Q550=0,0,
IF(Q550=1,#REF!*2,
IF(Q550=2,#REF!*2,
IF(Q550=3,#REF!*2,
IF(Q550=4,#REF!*2,
IF(Q550=5,#REF!*2,
IF(Q550=6,#REF!*2,
IF(Q550=7,#REF!*2)))))))),
IF(AZ550="t",
IF(Q550=0,#REF!*2*0.8,
IF(Q550=1,#REF!*2*0.8,
IF(Q550=2,#REF!*2*0.8,
IF(Q550=3,#REF!*2*0.8,
IF(Q550=4,#REF!*2*0.8,
IF(Q550=5,#REF!*2*0.8,
IF(Q550=6,#REF!*1*0.8,
IF(Q550=7,#REF!*2))))))))))</f>
        <v>#REF!</v>
      </c>
      <c r="AT550" s="2" t="e">
        <f t="shared" si="167"/>
        <v>#REF!</v>
      </c>
      <c r="AU550" s="2" t="e">
        <f>IF(AZ550="s",
IF(Q550=0,0,
IF(Q550=1,(14-2)*(#REF!+#REF!)/4*4,
IF(Q550=2,(14-2)*(#REF!+#REF!)/4*2,
IF(Q550=3,(14-2)*(#REF!+#REF!)/4*3,
IF(Q550=4,(14-2)*(#REF!+#REF!)/4,
IF(Q550=5,(14-2)*#REF!/4,
IF(Q550=6,0,
IF(Q550=7,(14)*#REF!)))))))),
IF(AZ550="t",
IF(Q550=0,0,
IF(Q550=1,(11-2)*(#REF!+#REF!)/4*4,
IF(Q550=2,(11-2)*(#REF!+#REF!)/4*2,
IF(Q550=3,(11-2)*(#REF!+#REF!)/4*3,
IF(Q550=4,(11-2)*(#REF!+#REF!)/4,
IF(Q550=5,(11-2)*#REF!/4,
IF(Q550=6,0,
IF(Q550=7,(11)*#REF!))))))))))</f>
        <v>#REF!</v>
      </c>
      <c r="AV550" s="2" t="e">
        <f t="shared" si="168"/>
        <v>#REF!</v>
      </c>
      <c r="AW550" s="2">
        <f t="shared" si="169"/>
        <v>8</v>
      </c>
      <c r="AX550" s="2">
        <f t="shared" si="170"/>
        <v>4</v>
      </c>
      <c r="AY550" s="2" t="e">
        <f t="shared" si="171"/>
        <v>#REF!</v>
      </c>
      <c r="AZ550" s="2" t="s">
        <v>63</v>
      </c>
      <c r="BA550" s="2" t="e">
        <f>IF(BG550="A",0,IF(AZ550="s",14*#REF!,IF(AZ550="T",11*#REF!,"HATA")))</f>
        <v>#REF!</v>
      </c>
      <c r="BB550" s="2" t="e">
        <f t="shared" si="172"/>
        <v>#REF!</v>
      </c>
      <c r="BC550" s="2" t="e">
        <f t="shared" si="173"/>
        <v>#REF!</v>
      </c>
      <c r="BD550" s="2" t="e">
        <f>IF(BC550-#REF!=0,"DOĞRU","YANLIŞ")</f>
        <v>#REF!</v>
      </c>
      <c r="BE550" s="2" t="e">
        <f>#REF!-BC550</f>
        <v>#REF!</v>
      </c>
      <c r="BF550" s="2">
        <v>0</v>
      </c>
      <c r="BH550" s="2">
        <v>0</v>
      </c>
      <c r="BJ550" s="2">
        <v>4</v>
      </c>
      <c r="BL550" s="7" t="e">
        <f>#REF!*14</f>
        <v>#REF!</v>
      </c>
      <c r="BM550" s="9"/>
      <c r="BN550" s="8"/>
      <c r="BO550" s="13"/>
      <c r="BP550" s="13"/>
      <c r="BQ550" s="13"/>
      <c r="BR550" s="13"/>
      <c r="BS550" s="13"/>
      <c r="BT550" s="10"/>
      <c r="BU550" s="11"/>
      <c r="BV550" s="12"/>
      <c r="CC550" s="51"/>
      <c r="CD550" s="51"/>
      <c r="CE550" s="51"/>
      <c r="CF550" s="52"/>
      <c r="CG550" s="52"/>
      <c r="CH550" s="52"/>
      <c r="CI550" s="52"/>
      <c r="CJ550" s="42"/>
      <c r="CK550" s="42"/>
    </row>
    <row r="551" spans="1:89" hidden="1" x14ac:dyDescent="0.25">
      <c r="A551" s="54" t="s">
        <v>256</v>
      </c>
      <c r="B551" s="54" t="s">
        <v>257</v>
      </c>
      <c r="C551" s="2" t="s">
        <v>257</v>
      </c>
      <c r="D551" s="4" t="s">
        <v>60</v>
      </c>
      <c r="E551" s="4" t="s">
        <v>60</v>
      </c>
      <c r="F551" s="5" t="e">
        <f>IF(AZ551="S",
IF(#REF!+BH551=2012,
IF(#REF!=1,"12-13/1",
IF(#REF!=2,"12-13/2",
IF(#REF!=3,"13-14/1",
IF(#REF!=4,"13-14/2","Hata1")))),
IF(#REF!+BH551=2013,
IF(#REF!=1,"13-14/1",
IF(#REF!=2,"13-14/2",
IF(#REF!=3,"14-15/1",
IF(#REF!=4,"14-15/2","Hata2")))),
IF(#REF!+BH551=2014,
IF(#REF!=1,"14-15/1",
IF(#REF!=2,"14-15/2",
IF(#REF!=3,"15-16/1",
IF(#REF!=4,"15-16/2","Hata3")))),
IF(#REF!+BH551=2015,
IF(#REF!=1,"15-16/1",
IF(#REF!=2,"15-16/2",
IF(#REF!=3,"16-17/1",
IF(#REF!=4,"16-17/2","Hata4")))),
IF(#REF!+BH551=2016,
IF(#REF!=1,"16-17/1",
IF(#REF!=2,"16-17/2",
IF(#REF!=3,"17-18/1",
IF(#REF!=4,"17-18/2","Hata5")))),
IF(#REF!+BH551=2017,
IF(#REF!=1,"17-18/1",
IF(#REF!=2,"17-18/2",
IF(#REF!=3,"18-19/1",
IF(#REF!=4,"18-19/2","Hata6")))),
IF(#REF!+BH551=2018,
IF(#REF!=1,"18-19/1",
IF(#REF!=2,"18-19/2",
IF(#REF!=3,"19-20/1",
IF(#REF!=4,"19-20/2","Hata7")))),
IF(#REF!+BH551=2019,
IF(#REF!=1,"19-20/1",
IF(#REF!=2,"19-20/2",
IF(#REF!=3,"20-21/1",
IF(#REF!=4,"20-21/2","Hata8")))),
IF(#REF!+BH551=2020,
IF(#REF!=1,"20-21/1",
IF(#REF!=2,"20-21/2",
IF(#REF!=3,"21-22/1",
IF(#REF!=4,"21-22/2","Hata9")))),
IF(#REF!+BH551=2021,
IF(#REF!=1,"21-22/1",
IF(#REF!=2,"21-22/2",
IF(#REF!=3,"22-23/1",
IF(#REF!=4,"22-23/2","Hata10")))),
IF(#REF!+BH551=2022,
IF(#REF!=1,"22-23/1",
IF(#REF!=2,"22-23/2",
IF(#REF!=3,"23-24/1",
IF(#REF!=4,"23-24/2","Hata11")))),
IF(#REF!+BH551=2023,
IF(#REF!=1,"23-24/1",
IF(#REF!=2,"23-24/2",
IF(#REF!=3,"24-25/1",
IF(#REF!=4,"24-25/2","Hata12")))),
)))))))))))),
IF(AZ551="T",
IF(#REF!+BH551=2012,
IF(#REF!=1,"12-13/1",
IF(#REF!=2,"12-13/2",
IF(#REF!=3,"12-13/3",
IF(#REF!=4,"13-14/1",
IF(#REF!=5,"13-14/2",
IF(#REF!=6,"13-14/3","Hata1")))))),
IF(#REF!+BH551=2013,
IF(#REF!=1,"13-14/1",
IF(#REF!=2,"13-14/2",
IF(#REF!=3,"13-14/3",
IF(#REF!=4,"14-15/1",
IF(#REF!=5,"14-15/2",
IF(#REF!=6,"14-15/3","Hata2")))))),
IF(#REF!+BH551=2014,
IF(#REF!=1,"14-15/1",
IF(#REF!=2,"14-15/2",
IF(#REF!=3,"14-15/3",
IF(#REF!=4,"15-16/1",
IF(#REF!=5,"15-16/2",
IF(#REF!=6,"15-16/3","Hata3")))))),
IF(AND(#REF!+#REF!&gt;2014,#REF!+#REF!&lt;2015,BH551=1),
IF(#REF!=0.1,"14-15/0.1",
IF(#REF!=0.2,"14-15/0.2",
IF(#REF!=0.3,"14-15/0.3","Hata4"))),
IF(#REF!+BH551=2015,
IF(#REF!=1,"15-16/1",
IF(#REF!=2,"15-16/2",
IF(#REF!=3,"15-16/3",
IF(#REF!=4,"16-17/1",
IF(#REF!=5,"16-17/2",
IF(#REF!=6,"16-17/3","Hata5")))))),
IF(#REF!+BH551=2016,
IF(#REF!=1,"16-17/1",
IF(#REF!=2,"16-17/2",
IF(#REF!=3,"16-17/3",
IF(#REF!=4,"17-18/1",
IF(#REF!=5,"17-18/2",
IF(#REF!=6,"17-18/3","Hata6")))))),
IF(#REF!+BH551=2017,
IF(#REF!=1,"17-18/1",
IF(#REF!=2,"17-18/2",
IF(#REF!=3,"17-18/3",
IF(#REF!=4,"18-19/1",
IF(#REF!=5,"18-19/2",
IF(#REF!=6,"18-19/3","Hata7")))))),
IF(#REF!+BH551=2018,
IF(#REF!=1,"18-19/1",
IF(#REF!=2,"18-19/2",
IF(#REF!=3,"18-19/3",
IF(#REF!=4,"19-20/1",
IF(#REF!=5," 19-20/2",
IF(#REF!=6,"19-20/3","Hata8")))))),
IF(#REF!+BH551=2019,
IF(#REF!=1,"19-20/1",
IF(#REF!=2,"19-20/2",
IF(#REF!=3,"19-20/3",
IF(#REF!=4,"20-21/1",
IF(#REF!=5,"20-21/2",
IF(#REF!=6,"20-21/3","Hata9")))))),
IF(#REF!+BH551=2020,
IF(#REF!=1,"20-21/1",
IF(#REF!=2,"20-21/2",
IF(#REF!=3,"20-21/3",
IF(#REF!=4,"21-22/1",
IF(#REF!=5,"21-22/2",
IF(#REF!=6,"21-22/3","Hata10")))))),
IF(#REF!+BH551=2021,
IF(#REF!=1,"21-22/1",
IF(#REF!=2,"21-22/2",
IF(#REF!=3,"21-22/3",
IF(#REF!=4,"22-23/1",
IF(#REF!=5,"22-23/2",
IF(#REF!=6,"22-23/3","Hata11")))))),
IF(#REF!+BH551=2022,
IF(#REF!=1,"22-23/1",
IF(#REF!=2,"22-23/2",
IF(#REF!=3,"22-23/3",
IF(#REF!=4,"23-24/1",
IF(#REF!=5,"23-24/2",
IF(#REF!=6,"23-24/3","Hata12")))))),
IF(#REF!+BH551=2023,
IF(#REF!=1,"23-24/1",
IF(#REF!=2,"23-24/2",
IF(#REF!=3,"23-24/3",
IF(#REF!=4,"24-25/1",
IF(#REF!=5,"24-25/2",
IF(#REF!=6,"24-25/3","Hata13")))))),
))))))))))))))
)</f>
        <v>#REF!</v>
      </c>
      <c r="G551" s="4"/>
      <c r="H551" s="54" t="s">
        <v>168</v>
      </c>
      <c r="I551" s="2">
        <v>54710</v>
      </c>
      <c r="J551" s="2" t="s">
        <v>117</v>
      </c>
      <c r="O551" s="2" t="s">
        <v>469</v>
      </c>
      <c r="P551" s="2" t="s">
        <v>469</v>
      </c>
      <c r="Q551" s="55">
        <v>0</v>
      </c>
      <c r="R551" s="2">
        <f>VLOOKUP($Q551,[1]sistem!$I$3:$L$10,2,FALSE)</f>
        <v>0</v>
      </c>
      <c r="S551" s="2">
        <f>VLOOKUP($Q551,[1]sistem!$I$3:$L$10,3,FALSE)</f>
        <v>0</v>
      </c>
      <c r="T551" s="2">
        <f>VLOOKUP($Q551,[1]sistem!$I$3:$L$10,4,FALSE)</f>
        <v>0</v>
      </c>
      <c r="U551" s="2" t="e">
        <f>VLOOKUP($AZ551,[1]sistem!$I$13:$L$14,2,FALSE)*#REF!</f>
        <v>#REF!</v>
      </c>
      <c r="V551" s="2" t="e">
        <f>VLOOKUP($AZ551,[1]sistem!$I$13:$L$14,3,FALSE)*#REF!</f>
        <v>#REF!</v>
      </c>
      <c r="W551" s="2" t="e">
        <f>VLOOKUP($AZ551,[1]sistem!$I$13:$L$14,4,FALSE)*#REF!</f>
        <v>#REF!</v>
      </c>
      <c r="X551" s="2" t="e">
        <f t="shared" si="160"/>
        <v>#REF!</v>
      </c>
      <c r="Y551" s="2" t="e">
        <f t="shared" si="161"/>
        <v>#REF!</v>
      </c>
      <c r="Z551" s="2" t="e">
        <f t="shared" si="162"/>
        <v>#REF!</v>
      </c>
      <c r="AA551" s="2" t="e">
        <f t="shared" si="163"/>
        <v>#REF!</v>
      </c>
      <c r="AB551" s="2">
        <f>VLOOKUP(AZ551,[1]sistem!$I$18:$J$19,2,FALSE)</f>
        <v>14</v>
      </c>
      <c r="AC551" s="2">
        <v>0.25</v>
      </c>
      <c r="AD551" s="2">
        <f>VLOOKUP($Q551,[1]sistem!$I$3:$M$10,5,FALSE)</f>
        <v>0</v>
      </c>
      <c r="AG551" s="2" t="e">
        <f>(#REF!+#REF!)*AB551</f>
        <v>#REF!</v>
      </c>
      <c r="AH551" s="2">
        <f>VLOOKUP($Q551,[1]sistem!$I$3:$N$10,6,FALSE)</f>
        <v>0</v>
      </c>
      <c r="AI551" s="2">
        <v>2</v>
      </c>
      <c r="AJ551" s="2">
        <f t="shared" si="164"/>
        <v>0</v>
      </c>
      <c r="AK551" s="2">
        <f>VLOOKUP($AZ551,[1]sistem!$I$18:$K$19,3,FALSE)</f>
        <v>14</v>
      </c>
      <c r="AL551" s="2" t="e">
        <f>AK551*#REF!</f>
        <v>#REF!</v>
      </c>
      <c r="AM551" s="2" t="e">
        <f t="shared" si="165"/>
        <v>#REF!</v>
      </c>
      <c r="AN551" s="2">
        <f t="shared" si="174"/>
        <v>25</v>
      </c>
      <c r="AO551" s="2" t="e">
        <f t="shared" si="166"/>
        <v>#REF!</v>
      </c>
      <c r="AP551" s="2" t="e">
        <f>ROUND(AO551-#REF!,0)</f>
        <v>#REF!</v>
      </c>
      <c r="AQ551" s="2">
        <f>IF(AZ551="s",IF(Q551=0,0,
IF(Q551=1,#REF!*4*4,
IF(Q551=2,0,
IF(Q551=3,#REF!*4*2,
IF(Q551=4,0,
IF(Q551=5,0,
IF(Q551=6,0,
IF(Q551=7,0)))))))),
IF(AZ551="t",
IF(Q551=0,0,
IF(Q551=1,#REF!*4*4*0.8,
IF(Q551=2,0,
IF(Q551=3,#REF!*4*2*0.8,
IF(Q551=4,0,
IF(Q551=5,0,
IF(Q551=6,0,
IF(Q551=7,0))))))))))</f>
        <v>0</v>
      </c>
      <c r="AR551" s="2">
        <f>IF(AZ551="s",
IF(Q551=0,0,
IF(Q551=1,0,
IF(Q551=2,#REF!*4*2,
IF(Q551=3,#REF!*4,
IF(Q551=4,#REF!*4,
IF(Q551=5,0,
IF(Q551=6,0,
IF(Q551=7,#REF!*4)))))))),
IF(AZ551="t",
IF(Q551=0,0,
IF(Q551=1,0,
IF(Q551=2,#REF!*4*2*0.8,
IF(Q551=3,#REF!*4*0.8,
IF(Q551=4,#REF!*4*0.8,
IF(Q551=5,0,
IF(Q551=6,0,
IF(Q551=7,#REF!*4))))))))))</f>
        <v>0</v>
      </c>
      <c r="AS551" s="2">
        <f>IF(AZ551="s",
IF(Q551=0,0,
IF(Q551=1,#REF!*2,
IF(Q551=2,#REF!*2,
IF(Q551=3,#REF!*2,
IF(Q551=4,#REF!*2,
IF(Q551=5,#REF!*2,
IF(Q551=6,#REF!*2,
IF(Q551=7,#REF!*2)))))))),
IF(AZ551="t",
IF(Q551=0,#REF!*2*0.8,
IF(Q551=1,#REF!*2*0.8,
IF(Q551=2,#REF!*2*0.8,
IF(Q551=3,#REF!*2*0.8,
IF(Q551=4,#REF!*2*0.8,
IF(Q551=5,#REF!*2*0.8,
IF(Q551=6,#REF!*1*0.8,
IF(Q551=7,#REF!*2))))))))))</f>
        <v>0</v>
      </c>
      <c r="AT551" s="2" t="e">
        <f t="shared" si="167"/>
        <v>#REF!</v>
      </c>
      <c r="AU551" s="2">
        <f>IF(AZ551="s",
IF(Q551=0,0,
IF(Q551=1,(14-2)*(#REF!+#REF!)/4*4,
IF(Q551=2,(14-2)*(#REF!+#REF!)/4*2,
IF(Q551=3,(14-2)*(#REF!+#REF!)/4*3,
IF(Q551=4,(14-2)*(#REF!+#REF!)/4,
IF(Q551=5,(14-2)*#REF!/4,
IF(Q551=6,0,
IF(Q551=7,(14)*#REF!)))))))),
IF(AZ551="t",
IF(Q551=0,0,
IF(Q551=1,(11-2)*(#REF!+#REF!)/4*4,
IF(Q551=2,(11-2)*(#REF!+#REF!)/4*2,
IF(Q551=3,(11-2)*(#REF!+#REF!)/4*3,
IF(Q551=4,(11-2)*(#REF!+#REF!)/4,
IF(Q551=5,(11-2)*#REF!/4,
IF(Q551=6,0,
IF(Q551=7,(11)*#REF!))))))))))</f>
        <v>0</v>
      </c>
      <c r="AV551" s="2" t="e">
        <f t="shared" si="168"/>
        <v>#REF!</v>
      </c>
      <c r="AW551" s="2">
        <f t="shared" si="169"/>
        <v>0</v>
      </c>
      <c r="AX551" s="2">
        <f t="shared" si="170"/>
        <v>0</v>
      </c>
      <c r="AY551" s="2">
        <f t="shared" si="171"/>
        <v>0</v>
      </c>
      <c r="AZ551" s="2" t="s">
        <v>63</v>
      </c>
      <c r="BA551" s="2" t="e">
        <f>IF(BG551="A",0,IF(AZ551="s",14*#REF!,IF(AZ551="T",11*#REF!,"HATA")))</f>
        <v>#REF!</v>
      </c>
      <c r="BB551" s="2" t="e">
        <f t="shared" si="172"/>
        <v>#REF!</v>
      </c>
      <c r="BC551" s="2" t="e">
        <f t="shared" si="173"/>
        <v>#REF!</v>
      </c>
      <c r="BD551" s="2" t="e">
        <f>IF(BC551-#REF!=0,"DOĞRU","YANLIŞ")</f>
        <v>#REF!</v>
      </c>
      <c r="BE551" s="2" t="e">
        <f>#REF!-BC551</f>
        <v>#REF!</v>
      </c>
      <c r="BF551" s="2">
        <v>0</v>
      </c>
      <c r="BH551" s="2">
        <v>0</v>
      </c>
      <c r="BJ551" s="2">
        <v>0</v>
      </c>
      <c r="BL551" s="7" t="e">
        <f>#REF!*14</f>
        <v>#REF!</v>
      </c>
      <c r="BM551" s="9"/>
      <c r="BN551" s="8"/>
      <c r="BO551" s="13"/>
      <c r="BP551" s="13"/>
      <c r="BQ551" s="13"/>
      <c r="BR551" s="13"/>
      <c r="BS551" s="13"/>
      <c r="BT551" s="10"/>
      <c r="BU551" s="11"/>
      <c r="BV551" s="12"/>
      <c r="CC551" s="51"/>
      <c r="CD551" s="51"/>
      <c r="CE551" s="51"/>
      <c r="CF551" s="52"/>
      <c r="CG551" s="52"/>
      <c r="CH551" s="52"/>
      <c r="CI551" s="52"/>
      <c r="CJ551" s="42"/>
      <c r="CK551" s="42"/>
    </row>
    <row r="552" spans="1:89" hidden="1" x14ac:dyDescent="0.25">
      <c r="A552" s="2" t="s">
        <v>187</v>
      </c>
      <c r="B552" s="2" t="s">
        <v>115</v>
      </c>
      <c r="C552" s="2" t="s">
        <v>115</v>
      </c>
      <c r="D552" s="4" t="s">
        <v>60</v>
      </c>
      <c r="E552" s="4" t="s">
        <v>60</v>
      </c>
      <c r="F552" s="5" t="e">
        <f>IF(AZ552="S",
IF(#REF!+BH552=2012,
IF(#REF!=1,"12-13/1",
IF(#REF!=2,"12-13/2",
IF(#REF!=3,"13-14/1",
IF(#REF!=4,"13-14/2","Hata1")))),
IF(#REF!+BH552=2013,
IF(#REF!=1,"13-14/1",
IF(#REF!=2,"13-14/2",
IF(#REF!=3,"14-15/1",
IF(#REF!=4,"14-15/2","Hata2")))),
IF(#REF!+BH552=2014,
IF(#REF!=1,"14-15/1",
IF(#REF!=2,"14-15/2",
IF(#REF!=3,"15-16/1",
IF(#REF!=4,"15-16/2","Hata3")))),
IF(#REF!+BH552=2015,
IF(#REF!=1,"15-16/1",
IF(#REF!=2,"15-16/2",
IF(#REF!=3,"16-17/1",
IF(#REF!=4,"16-17/2","Hata4")))),
IF(#REF!+BH552=2016,
IF(#REF!=1,"16-17/1",
IF(#REF!=2,"16-17/2",
IF(#REF!=3,"17-18/1",
IF(#REF!=4,"17-18/2","Hata5")))),
IF(#REF!+BH552=2017,
IF(#REF!=1,"17-18/1",
IF(#REF!=2,"17-18/2",
IF(#REF!=3,"18-19/1",
IF(#REF!=4,"18-19/2","Hata6")))),
IF(#REF!+BH552=2018,
IF(#REF!=1,"18-19/1",
IF(#REF!=2,"18-19/2",
IF(#REF!=3,"19-20/1",
IF(#REF!=4,"19-20/2","Hata7")))),
IF(#REF!+BH552=2019,
IF(#REF!=1,"19-20/1",
IF(#REF!=2,"19-20/2",
IF(#REF!=3,"20-21/1",
IF(#REF!=4,"20-21/2","Hata8")))),
IF(#REF!+BH552=2020,
IF(#REF!=1,"20-21/1",
IF(#REF!=2,"20-21/2",
IF(#REF!=3,"21-22/1",
IF(#REF!=4,"21-22/2","Hata9")))),
IF(#REF!+BH552=2021,
IF(#REF!=1,"21-22/1",
IF(#REF!=2,"21-22/2",
IF(#REF!=3,"22-23/1",
IF(#REF!=4,"22-23/2","Hata10")))),
IF(#REF!+BH552=2022,
IF(#REF!=1,"22-23/1",
IF(#REF!=2,"22-23/2",
IF(#REF!=3,"23-24/1",
IF(#REF!=4,"23-24/2","Hata11")))),
IF(#REF!+BH552=2023,
IF(#REF!=1,"23-24/1",
IF(#REF!=2,"23-24/2",
IF(#REF!=3,"24-25/1",
IF(#REF!=4,"24-25/2","Hata12")))),
)))))))))))),
IF(AZ552="T",
IF(#REF!+BH552=2012,
IF(#REF!=1,"12-13/1",
IF(#REF!=2,"12-13/2",
IF(#REF!=3,"12-13/3",
IF(#REF!=4,"13-14/1",
IF(#REF!=5,"13-14/2",
IF(#REF!=6,"13-14/3","Hata1")))))),
IF(#REF!+BH552=2013,
IF(#REF!=1,"13-14/1",
IF(#REF!=2,"13-14/2",
IF(#REF!=3,"13-14/3",
IF(#REF!=4,"14-15/1",
IF(#REF!=5,"14-15/2",
IF(#REF!=6,"14-15/3","Hata2")))))),
IF(#REF!+BH552=2014,
IF(#REF!=1,"14-15/1",
IF(#REF!=2,"14-15/2",
IF(#REF!=3,"14-15/3",
IF(#REF!=4,"15-16/1",
IF(#REF!=5,"15-16/2",
IF(#REF!=6,"15-16/3","Hata3")))))),
IF(AND(#REF!+#REF!&gt;2014,#REF!+#REF!&lt;2015,BH552=1),
IF(#REF!=0.1,"14-15/0.1",
IF(#REF!=0.2,"14-15/0.2",
IF(#REF!=0.3,"14-15/0.3","Hata4"))),
IF(#REF!+BH552=2015,
IF(#REF!=1,"15-16/1",
IF(#REF!=2,"15-16/2",
IF(#REF!=3,"15-16/3",
IF(#REF!=4,"16-17/1",
IF(#REF!=5,"16-17/2",
IF(#REF!=6,"16-17/3","Hata5")))))),
IF(#REF!+BH552=2016,
IF(#REF!=1,"16-17/1",
IF(#REF!=2,"16-17/2",
IF(#REF!=3,"16-17/3",
IF(#REF!=4,"17-18/1",
IF(#REF!=5,"17-18/2",
IF(#REF!=6,"17-18/3","Hata6")))))),
IF(#REF!+BH552=2017,
IF(#REF!=1,"17-18/1",
IF(#REF!=2,"17-18/2",
IF(#REF!=3,"17-18/3",
IF(#REF!=4,"18-19/1",
IF(#REF!=5,"18-19/2",
IF(#REF!=6,"18-19/3","Hata7")))))),
IF(#REF!+BH552=2018,
IF(#REF!=1,"18-19/1",
IF(#REF!=2,"18-19/2",
IF(#REF!=3,"18-19/3",
IF(#REF!=4,"19-20/1",
IF(#REF!=5," 19-20/2",
IF(#REF!=6,"19-20/3","Hata8")))))),
IF(#REF!+BH552=2019,
IF(#REF!=1,"19-20/1",
IF(#REF!=2,"19-20/2",
IF(#REF!=3,"19-20/3",
IF(#REF!=4,"20-21/1",
IF(#REF!=5,"20-21/2",
IF(#REF!=6,"20-21/3","Hata9")))))),
IF(#REF!+BH552=2020,
IF(#REF!=1,"20-21/1",
IF(#REF!=2,"20-21/2",
IF(#REF!=3,"20-21/3",
IF(#REF!=4,"21-22/1",
IF(#REF!=5,"21-22/2",
IF(#REF!=6,"21-22/3","Hata10")))))),
IF(#REF!+BH552=2021,
IF(#REF!=1,"21-22/1",
IF(#REF!=2,"21-22/2",
IF(#REF!=3,"21-22/3",
IF(#REF!=4,"22-23/1",
IF(#REF!=5,"22-23/2",
IF(#REF!=6,"22-23/3","Hata11")))))),
IF(#REF!+BH552=2022,
IF(#REF!=1,"22-23/1",
IF(#REF!=2,"22-23/2",
IF(#REF!=3,"22-23/3",
IF(#REF!=4,"23-24/1",
IF(#REF!=5,"23-24/2",
IF(#REF!=6,"23-24/3","Hata12")))))),
IF(#REF!+BH552=2023,
IF(#REF!=1,"23-24/1",
IF(#REF!=2,"23-24/2",
IF(#REF!=3,"23-24/3",
IF(#REF!=4,"24-25/1",
IF(#REF!=5,"24-25/2",
IF(#REF!=6,"24-25/3","Hata13")))))),
))))))))))))))
)</f>
        <v>#REF!</v>
      </c>
      <c r="G552" s="4"/>
      <c r="H552" s="2" t="s">
        <v>168</v>
      </c>
      <c r="I552" s="2">
        <v>54710</v>
      </c>
      <c r="J552" s="2" t="s">
        <v>117</v>
      </c>
      <c r="Q552" s="5">
        <v>4</v>
      </c>
      <c r="R552" s="2">
        <f>VLOOKUP($Q552,[1]sistem!$I$3:$L$10,2,FALSE)</f>
        <v>0</v>
      </c>
      <c r="S552" s="2">
        <f>VLOOKUP($Q552,[1]sistem!$I$3:$L$10,3,FALSE)</f>
        <v>1</v>
      </c>
      <c r="T552" s="2">
        <f>VLOOKUP($Q552,[1]sistem!$I$3:$L$10,4,FALSE)</f>
        <v>1</v>
      </c>
      <c r="U552" s="2" t="e">
        <f>VLOOKUP($AZ552,[1]sistem!$I$13:$L$14,2,FALSE)*#REF!</f>
        <v>#REF!</v>
      </c>
      <c r="V552" s="2" t="e">
        <f>VLOOKUP($AZ552,[1]sistem!$I$13:$L$14,3,FALSE)*#REF!</f>
        <v>#REF!</v>
      </c>
      <c r="W552" s="2" t="e">
        <f>VLOOKUP($AZ552,[1]sistem!$I$13:$L$14,4,FALSE)*#REF!</f>
        <v>#REF!</v>
      </c>
      <c r="X552" s="2" t="e">
        <f t="shared" si="160"/>
        <v>#REF!</v>
      </c>
      <c r="Y552" s="2" t="e">
        <f t="shared" si="161"/>
        <v>#REF!</v>
      </c>
      <c r="Z552" s="2" t="e">
        <f t="shared" si="162"/>
        <v>#REF!</v>
      </c>
      <c r="AA552" s="2" t="e">
        <f t="shared" si="163"/>
        <v>#REF!</v>
      </c>
      <c r="AB552" s="2">
        <f>VLOOKUP(AZ552,[1]sistem!$I$18:$J$19,2,FALSE)</f>
        <v>14</v>
      </c>
      <c r="AC552" s="2">
        <v>0.25</v>
      </c>
      <c r="AD552" s="2">
        <f>VLOOKUP($Q552,[1]sistem!$I$3:$M$10,5,FALSE)</f>
        <v>1</v>
      </c>
      <c r="AE552" s="2">
        <v>1</v>
      </c>
      <c r="AG552" s="2">
        <f>AE552*AK552</f>
        <v>14</v>
      </c>
      <c r="AH552" s="2">
        <f>VLOOKUP($Q552,[1]sistem!$I$3:$N$10,6,FALSE)</f>
        <v>2</v>
      </c>
      <c r="AI552" s="2">
        <v>2</v>
      </c>
      <c r="AJ552" s="2">
        <f t="shared" si="164"/>
        <v>4</v>
      </c>
      <c r="AK552" s="2">
        <f>VLOOKUP($AZ552,[1]sistem!$I$18:$K$19,3,FALSE)</f>
        <v>14</v>
      </c>
      <c r="AL552" s="2" t="e">
        <f>AK552*#REF!</f>
        <v>#REF!</v>
      </c>
      <c r="AM552" s="2" t="e">
        <f t="shared" si="165"/>
        <v>#REF!</v>
      </c>
      <c r="AN552" s="2">
        <f t="shared" si="174"/>
        <v>25</v>
      </c>
      <c r="AO552" s="2" t="e">
        <f t="shared" si="166"/>
        <v>#REF!</v>
      </c>
      <c r="AP552" s="2" t="e">
        <f>ROUND(AO552-#REF!,0)</f>
        <v>#REF!</v>
      </c>
      <c r="AQ552" s="2">
        <f>IF(AZ552="s",IF(Q552=0,0,
IF(Q552=1,#REF!*4*4,
IF(Q552=2,0,
IF(Q552=3,#REF!*4*2,
IF(Q552=4,0,
IF(Q552=5,0,
IF(Q552=6,0,
IF(Q552=7,0)))))))),
IF(AZ552="t",
IF(Q552=0,0,
IF(Q552=1,#REF!*4*4*0.8,
IF(Q552=2,0,
IF(Q552=3,#REF!*4*2*0.8,
IF(Q552=4,0,
IF(Q552=5,0,
IF(Q552=6,0,
IF(Q552=7,0))))))))))</f>
        <v>0</v>
      </c>
      <c r="AR552" s="2" t="e">
        <f>IF(AZ552="s",
IF(Q552=0,0,
IF(Q552=1,0,
IF(Q552=2,#REF!*4*2,
IF(Q552=3,#REF!*4,
IF(Q552=4,#REF!*4,
IF(Q552=5,0,
IF(Q552=6,0,
IF(Q552=7,#REF!*4)))))))),
IF(AZ552="t",
IF(Q552=0,0,
IF(Q552=1,0,
IF(Q552=2,#REF!*4*2*0.8,
IF(Q552=3,#REF!*4*0.8,
IF(Q552=4,#REF!*4*0.8,
IF(Q552=5,0,
IF(Q552=6,0,
IF(Q552=7,#REF!*4))))))))))</f>
        <v>#REF!</v>
      </c>
      <c r="AS552" s="2" t="e">
        <f>IF(AZ552="s",
IF(Q552=0,0,
IF(Q552=1,#REF!*2,
IF(Q552=2,#REF!*2,
IF(Q552=3,#REF!*2,
IF(Q552=4,#REF!*2,
IF(Q552=5,#REF!*2,
IF(Q552=6,#REF!*2,
IF(Q552=7,#REF!*2)))))))),
IF(AZ552="t",
IF(Q552=0,#REF!*2*0.8,
IF(Q552=1,#REF!*2*0.8,
IF(Q552=2,#REF!*2*0.8,
IF(Q552=3,#REF!*2*0.8,
IF(Q552=4,#REF!*2*0.8,
IF(Q552=5,#REF!*2*0.8,
IF(Q552=6,#REF!*1*0.8,
IF(Q552=7,#REF!*2))))))))))</f>
        <v>#REF!</v>
      </c>
      <c r="AT552" s="2" t="e">
        <f t="shared" si="167"/>
        <v>#REF!</v>
      </c>
      <c r="AU552" s="2" t="e">
        <f>IF(AZ552="s",
IF(Q552=0,0,
IF(Q552=1,(14-2)*(#REF!+#REF!)/4*4,
IF(Q552=2,(14-2)*(#REF!+#REF!)/4*2,
IF(Q552=3,(14-2)*(#REF!+#REF!)/4*3,
IF(Q552=4,(14-2)*(#REF!+#REF!)/4,
IF(Q552=5,(14-2)*#REF!/4,
IF(Q552=6,0,
IF(Q552=7,(14)*#REF!)))))))),
IF(AZ552="t",
IF(Q552=0,0,
IF(Q552=1,(11-2)*(#REF!+#REF!)/4*4,
IF(Q552=2,(11-2)*(#REF!+#REF!)/4*2,
IF(Q552=3,(11-2)*(#REF!+#REF!)/4*3,
IF(Q552=4,(11-2)*(#REF!+#REF!)/4,
IF(Q552=5,(11-2)*#REF!/4,
IF(Q552=6,0,
IF(Q552=7,(11)*#REF!))))))))))</f>
        <v>#REF!</v>
      </c>
      <c r="AV552" s="2" t="e">
        <f t="shared" si="168"/>
        <v>#REF!</v>
      </c>
      <c r="AW552" s="2">
        <f t="shared" si="169"/>
        <v>8</v>
      </c>
      <c r="AX552" s="2">
        <f t="shared" si="170"/>
        <v>4</v>
      </c>
      <c r="AY552" s="2" t="e">
        <f t="shared" si="171"/>
        <v>#REF!</v>
      </c>
      <c r="AZ552" s="2" t="s">
        <v>63</v>
      </c>
      <c r="BA552" s="2" t="e">
        <f>IF(BG552="A",0,IF(AZ552="s",14*#REF!,IF(AZ552="T",11*#REF!,"HATA")))</f>
        <v>#REF!</v>
      </c>
      <c r="BB552" s="2" t="e">
        <f t="shared" si="172"/>
        <v>#REF!</v>
      </c>
      <c r="BC552" s="2" t="e">
        <f t="shared" si="173"/>
        <v>#REF!</v>
      </c>
      <c r="BD552" s="2" t="e">
        <f>IF(BC552-#REF!=0,"DOĞRU","YANLIŞ")</f>
        <v>#REF!</v>
      </c>
      <c r="BE552" s="2" t="e">
        <f>#REF!-BC552</f>
        <v>#REF!</v>
      </c>
      <c r="BF552" s="2">
        <v>0</v>
      </c>
      <c r="BH552" s="2">
        <v>0</v>
      </c>
      <c r="BJ552" s="2">
        <v>4</v>
      </c>
      <c r="BL552" s="7" t="e">
        <f>#REF!*14</f>
        <v>#REF!</v>
      </c>
      <c r="BM552" s="9"/>
      <c r="BN552" s="8"/>
      <c r="BO552" s="13"/>
      <c r="BP552" s="13"/>
      <c r="BQ552" s="13"/>
      <c r="BR552" s="13"/>
      <c r="BS552" s="13"/>
      <c r="BT552" s="10"/>
      <c r="BU552" s="11"/>
      <c r="BV552" s="12"/>
      <c r="CC552" s="41"/>
      <c r="CD552" s="41"/>
      <c r="CE552" s="41"/>
      <c r="CF552" s="42"/>
      <c r="CG552" s="42"/>
      <c r="CH552" s="42"/>
      <c r="CI552" s="42"/>
      <c r="CJ552" s="42"/>
      <c r="CK552" s="42"/>
    </row>
    <row r="553" spans="1:89" hidden="1" x14ac:dyDescent="0.25">
      <c r="A553" s="2" t="s">
        <v>186</v>
      </c>
      <c r="B553" s="2" t="s">
        <v>124</v>
      </c>
      <c r="C553" s="2" t="s">
        <v>124</v>
      </c>
      <c r="D553" s="4" t="s">
        <v>60</v>
      </c>
      <c r="E553" s="4" t="s">
        <v>60</v>
      </c>
      <c r="F553" s="5" t="e">
        <f>IF(AZ553="S",
IF(#REF!+BH553=2012,
IF(#REF!=1,"12-13/1",
IF(#REF!=2,"12-13/2",
IF(#REF!=3,"13-14/1",
IF(#REF!=4,"13-14/2","Hata1")))),
IF(#REF!+BH553=2013,
IF(#REF!=1,"13-14/1",
IF(#REF!=2,"13-14/2",
IF(#REF!=3,"14-15/1",
IF(#REF!=4,"14-15/2","Hata2")))),
IF(#REF!+BH553=2014,
IF(#REF!=1,"14-15/1",
IF(#REF!=2,"14-15/2",
IF(#REF!=3,"15-16/1",
IF(#REF!=4,"15-16/2","Hata3")))),
IF(#REF!+BH553=2015,
IF(#REF!=1,"15-16/1",
IF(#REF!=2,"15-16/2",
IF(#REF!=3,"16-17/1",
IF(#REF!=4,"16-17/2","Hata4")))),
IF(#REF!+BH553=2016,
IF(#REF!=1,"16-17/1",
IF(#REF!=2,"16-17/2",
IF(#REF!=3,"17-18/1",
IF(#REF!=4,"17-18/2","Hata5")))),
IF(#REF!+BH553=2017,
IF(#REF!=1,"17-18/1",
IF(#REF!=2,"17-18/2",
IF(#REF!=3,"18-19/1",
IF(#REF!=4,"18-19/2","Hata6")))),
IF(#REF!+BH553=2018,
IF(#REF!=1,"18-19/1",
IF(#REF!=2,"18-19/2",
IF(#REF!=3,"19-20/1",
IF(#REF!=4,"19-20/2","Hata7")))),
IF(#REF!+BH553=2019,
IF(#REF!=1,"19-20/1",
IF(#REF!=2,"19-20/2",
IF(#REF!=3,"20-21/1",
IF(#REF!=4,"20-21/2","Hata8")))),
IF(#REF!+BH553=2020,
IF(#REF!=1,"20-21/1",
IF(#REF!=2,"20-21/2",
IF(#REF!=3,"21-22/1",
IF(#REF!=4,"21-22/2","Hata9")))),
IF(#REF!+BH553=2021,
IF(#REF!=1,"21-22/1",
IF(#REF!=2,"21-22/2",
IF(#REF!=3,"22-23/1",
IF(#REF!=4,"22-23/2","Hata10")))),
IF(#REF!+BH553=2022,
IF(#REF!=1,"22-23/1",
IF(#REF!=2,"22-23/2",
IF(#REF!=3,"23-24/1",
IF(#REF!=4,"23-24/2","Hata11")))),
IF(#REF!+BH553=2023,
IF(#REF!=1,"23-24/1",
IF(#REF!=2,"23-24/2",
IF(#REF!=3,"24-25/1",
IF(#REF!=4,"24-25/2","Hata12")))),
)))))))))))),
IF(AZ553="T",
IF(#REF!+BH553=2012,
IF(#REF!=1,"12-13/1",
IF(#REF!=2,"12-13/2",
IF(#REF!=3,"12-13/3",
IF(#REF!=4,"13-14/1",
IF(#REF!=5,"13-14/2",
IF(#REF!=6,"13-14/3","Hata1")))))),
IF(#REF!+BH553=2013,
IF(#REF!=1,"13-14/1",
IF(#REF!=2,"13-14/2",
IF(#REF!=3,"13-14/3",
IF(#REF!=4,"14-15/1",
IF(#REF!=5,"14-15/2",
IF(#REF!=6,"14-15/3","Hata2")))))),
IF(#REF!+BH553=2014,
IF(#REF!=1,"14-15/1",
IF(#REF!=2,"14-15/2",
IF(#REF!=3,"14-15/3",
IF(#REF!=4,"15-16/1",
IF(#REF!=5,"15-16/2",
IF(#REF!=6,"15-16/3","Hata3")))))),
IF(AND(#REF!+#REF!&gt;2014,#REF!+#REF!&lt;2015,BH553=1),
IF(#REF!=0.1,"14-15/0.1",
IF(#REF!=0.2,"14-15/0.2",
IF(#REF!=0.3,"14-15/0.3","Hata4"))),
IF(#REF!+BH553=2015,
IF(#REF!=1,"15-16/1",
IF(#REF!=2,"15-16/2",
IF(#REF!=3,"15-16/3",
IF(#REF!=4,"16-17/1",
IF(#REF!=5,"16-17/2",
IF(#REF!=6,"16-17/3","Hata5")))))),
IF(#REF!+BH553=2016,
IF(#REF!=1,"16-17/1",
IF(#REF!=2,"16-17/2",
IF(#REF!=3,"16-17/3",
IF(#REF!=4,"17-18/1",
IF(#REF!=5,"17-18/2",
IF(#REF!=6,"17-18/3","Hata6")))))),
IF(#REF!+BH553=2017,
IF(#REF!=1,"17-18/1",
IF(#REF!=2,"17-18/2",
IF(#REF!=3,"17-18/3",
IF(#REF!=4,"18-19/1",
IF(#REF!=5,"18-19/2",
IF(#REF!=6,"18-19/3","Hata7")))))),
IF(#REF!+BH553=2018,
IF(#REF!=1,"18-19/1",
IF(#REF!=2,"18-19/2",
IF(#REF!=3,"18-19/3",
IF(#REF!=4,"19-20/1",
IF(#REF!=5," 19-20/2",
IF(#REF!=6,"19-20/3","Hata8")))))),
IF(#REF!+BH553=2019,
IF(#REF!=1,"19-20/1",
IF(#REF!=2,"19-20/2",
IF(#REF!=3,"19-20/3",
IF(#REF!=4,"20-21/1",
IF(#REF!=5,"20-21/2",
IF(#REF!=6,"20-21/3","Hata9")))))),
IF(#REF!+BH553=2020,
IF(#REF!=1,"20-21/1",
IF(#REF!=2,"20-21/2",
IF(#REF!=3,"20-21/3",
IF(#REF!=4,"21-22/1",
IF(#REF!=5,"21-22/2",
IF(#REF!=6,"21-22/3","Hata10")))))),
IF(#REF!+BH553=2021,
IF(#REF!=1,"21-22/1",
IF(#REF!=2,"21-22/2",
IF(#REF!=3,"21-22/3",
IF(#REF!=4,"22-23/1",
IF(#REF!=5,"22-23/2",
IF(#REF!=6,"22-23/3","Hata11")))))),
IF(#REF!+BH553=2022,
IF(#REF!=1,"22-23/1",
IF(#REF!=2,"22-23/2",
IF(#REF!=3,"22-23/3",
IF(#REF!=4,"23-24/1",
IF(#REF!=5,"23-24/2",
IF(#REF!=6,"23-24/3","Hata12")))))),
IF(#REF!+BH553=2023,
IF(#REF!=1,"23-24/1",
IF(#REF!=2,"23-24/2",
IF(#REF!=3,"23-24/3",
IF(#REF!=4,"24-25/1",
IF(#REF!=5,"24-25/2",
IF(#REF!=6,"24-25/3","Hata13")))))),
))))))))))))))
)</f>
        <v>#REF!</v>
      </c>
      <c r="G553" s="4"/>
      <c r="H553" s="2" t="s">
        <v>168</v>
      </c>
      <c r="I553" s="2">
        <v>54710</v>
      </c>
      <c r="J553" s="2" t="s">
        <v>117</v>
      </c>
      <c r="Q553" s="5">
        <v>4</v>
      </c>
      <c r="R553" s="2">
        <f>VLOOKUP($Q553,[1]sistem!$I$3:$L$10,2,FALSE)</f>
        <v>0</v>
      </c>
      <c r="S553" s="2">
        <f>VLOOKUP($Q553,[1]sistem!$I$3:$L$10,3,FALSE)</f>
        <v>1</v>
      </c>
      <c r="T553" s="2">
        <f>VLOOKUP($Q553,[1]sistem!$I$3:$L$10,4,FALSE)</f>
        <v>1</v>
      </c>
      <c r="U553" s="23" t="e">
        <f>VLOOKUP($AZ553,[1]sistem!$I$13:$L$14,2,FALSE)*#REF!</f>
        <v>#REF!</v>
      </c>
      <c r="V553" s="2" t="e">
        <f>VLOOKUP($AZ553,[1]sistem!$I$13:$L$14,3,FALSE)*#REF!</f>
        <v>#REF!</v>
      </c>
      <c r="W553" s="23" t="e">
        <f>VLOOKUP($AZ553,[1]sistem!$I$13:$L$14,4,FALSE)*#REF!</f>
        <v>#REF!</v>
      </c>
      <c r="X553" s="2" t="e">
        <f t="shared" si="160"/>
        <v>#REF!</v>
      </c>
      <c r="Y553" s="2" t="e">
        <f t="shared" si="161"/>
        <v>#REF!</v>
      </c>
      <c r="Z553" s="23" t="e">
        <f t="shared" si="162"/>
        <v>#REF!</v>
      </c>
      <c r="AA553" s="23" t="e">
        <f t="shared" si="163"/>
        <v>#REF!</v>
      </c>
      <c r="AB553" s="2">
        <f>VLOOKUP(AZ553,[1]sistem!$I$18:$J$19,2,FALSE)</f>
        <v>14</v>
      </c>
      <c r="AC553" s="2">
        <v>0.25</v>
      </c>
      <c r="AD553" s="2">
        <f>VLOOKUP($Q553,[1]sistem!$I$3:$M$10,5,FALSE)</f>
        <v>1</v>
      </c>
      <c r="AG553" s="2" t="e">
        <f>(#REF!+#REF!)*AB553</f>
        <v>#REF!</v>
      </c>
      <c r="AH553" s="2">
        <f>VLOOKUP($Q553,[1]sistem!$I$3:$N$10,6,FALSE)</f>
        <v>2</v>
      </c>
      <c r="AI553" s="2">
        <v>2</v>
      </c>
      <c r="AJ553" s="2">
        <f t="shared" si="164"/>
        <v>4</v>
      </c>
      <c r="AK553" s="2">
        <f>VLOOKUP($AZ553,[1]sistem!$I$18:$K$19,3,FALSE)</f>
        <v>14</v>
      </c>
      <c r="AL553" s="2" t="e">
        <f>AK553*#REF!</f>
        <v>#REF!</v>
      </c>
      <c r="AM553" s="2" t="e">
        <f t="shared" si="165"/>
        <v>#REF!</v>
      </c>
      <c r="AN553" s="2">
        <f t="shared" si="174"/>
        <v>25</v>
      </c>
      <c r="AO553" s="2" t="e">
        <f t="shared" si="166"/>
        <v>#REF!</v>
      </c>
      <c r="AP553" s="2" t="e">
        <f>ROUND(AO553-#REF!,0)</f>
        <v>#REF!</v>
      </c>
      <c r="AQ553" s="2">
        <f>IF(AZ553="s",IF(Q553=0,0,
IF(Q553=1,#REF!*4*4,
IF(Q553=2,0,
IF(Q553=3,#REF!*4*2,
IF(Q553=4,0,
IF(Q553=5,0,
IF(Q553=6,0,
IF(Q553=7,0)))))))),
IF(AZ553="t",
IF(Q553=0,0,
IF(Q553=1,#REF!*4*4*0.8,
IF(Q553=2,0,
IF(Q553=3,#REF!*4*2*0.8,
IF(Q553=4,0,
IF(Q553=5,0,
IF(Q553=6,0,
IF(Q553=7,0))))))))))</f>
        <v>0</v>
      </c>
      <c r="AR553" s="2" t="e">
        <f>IF(AZ553="s",
IF(Q553=0,0,
IF(Q553=1,0,
IF(Q553=2,#REF!*4*2,
IF(Q553=3,#REF!*4,
IF(Q553=4,#REF!*4,
IF(Q553=5,0,
IF(Q553=6,0,
IF(Q553=7,#REF!*4)))))))),
IF(AZ553="t",
IF(Q553=0,0,
IF(Q553=1,0,
IF(Q553=2,#REF!*4*2*0.8,
IF(Q553=3,#REF!*4*0.8,
IF(Q553=4,#REF!*4*0.8,
IF(Q553=5,0,
IF(Q553=6,0,
IF(Q553=7,#REF!*4))))))))))</f>
        <v>#REF!</v>
      </c>
      <c r="AS553" s="2" t="e">
        <f>IF(AZ553="s",
IF(Q553=0,0,
IF(Q553=1,#REF!*2,
IF(Q553=2,#REF!*2,
IF(Q553=3,#REF!*2,
IF(Q553=4,#REF!*2,
IF(Q553=5,#REF!*2,
IF(Q553=6,#REF!*2,
IF(Q553=7,#REF!*2)))))))),
IF(AZ553="t",
IF(Q553=0,#REF!*2*0.8,
IF(Q553=1,#REF!*2*0.8,
IF(Q553=2,#REF!*2*0.8,
IF(Q553=3,#REF!*2*0.8,
IF(Q553=4,#REF!*2*0.8,
IF(Q553=5,#REF!*2*0.8,
IF(Q553=6,#REF!*1*0.8,
IF(Q553=7,#REF!*2))))))))))</f>
        <v>#REF!</v>
      </c>
      <c r="AT553" s="2" t="e">
        <f t="shared" si="167"/>
        <v>#REF!</v>
      </c>
      <c r="AU553" s="2" t="e">
        <f>IF(AZ553="s",
IF(Q553=0,0,
IF(Q553=1,(14-2)*(#REF!+#REF!)/4*4,
IF(Q553=2,(14-2)*(#REF!+#REF!)/4*2,
IF(Q553=3,(14-2)*(#REF!+#REF!)/4*3,
IF(Q553=4,(14-2)*(#REF!+#REF!)/4,
IF(Q553=5,(14-2)*#REF!/4,
IF(Q553=6,0,
IF(Q553=7,(14)*#REF!)))))))),
IF(AZ553="t",
IF(Q553=0,0,
IF(Q553=1,(11-2)*(#REF!+#REF!)/4*4,
IF(Q553=2,(11-2)*(#REF!+#REF!)/4*2,
IF(Q553=3,(11-2)*(#REF!+#REF!)/4*3,
IF(Q553=4,(11-2)*(#REF!+#REF!)/4,
IF(Q553=5,(11-2)*#REF!/4,
IF(Q553=6,0,
IF(Q553=7,(11)*#REF!))))))))))</f>
        <v>#REF!</v>
      </c>
      <c r="AV553" s="2" t="e">
        <f t="shared" si="168"/>
        <v>#REF!</v>
      </c>
      <c r="AW553" s="2">
        <f t="shared" si="169"/>
        <v>8</v>
      </c>
      <c r="AX553" s="2">
        <f t="shared" si="170"/>
        <v>4</v>
      </c>
      <c r="AY553" s="2" t="e">
        <f t="shared" si="171"/>
        <v>#REF!</v>
      </c>
      <c r="AZ553" s="2" t="s">
        <v>63</v>
      </c>
      <c r="BA553" s="2" t="e">
        <f>IF(BG553="A",0,IF(AZ553="s",14*#REF!,IF(AZ553="T",11*#REF!,"HATA")))</f>
        <v>#REF!</v>
      </c>
      <c r="BB553" s="2" t="e">
        <f t="shared" si="172"/>
        <v>#REF!</v>
      </c>
      <c r="BC553" s="2" t="e">
        <f t="shared" si="173"/>
        <v>#REF!</v>
      </c>
      <c r="BD553" s="2" t="e">
        <f>IF(BC553-#REF!=0,"DOĞRU","YANLIŞ")</f>
        <v>#REF!</v>
      </c>
      <c r="BE553" s="2" t="e">
        <f>#REF!-BC553</f>
        <v>#REF!</v>
      </c>
      <c r="BF553" s="2">
        <v>0</v>
      </c>
      <c r="BH553" s="2">
        <v>0</v>
      </c>
      <c r="BJ553" s="2">
        <v>4</v>
      </c>
      <c r="BL553" s="7" t="e">
        <f>#REF!*14</f>
        <v>#REF!</v>
      </c>
      <c r="BM553" s="9"/>
      <c r="BN553" s="8"/>
      <c r="BO553" s="13"/>
      <c r="BP553" s="13"/>
      <c r="BQ553" s="13"/>
      <c r="BR553" s="13"/>
      <c r="BS553" s="13"/>
      <c r="BT553" s="10"/>
      <c r="BU553" s="11"/>
      <c r="BV553" s="12"/>
      <c r="CC553" s="41"/>
      <c r="CD553" s="41"/>
      <c r="CE553" s="41"/>
      <c r="CF553" s="42"/>
      <c r="CG553" s="42"/>
      <c r="CH553" s="42"/>
      <c r="CI553" s="42"/>
      <c r="CJ553" s="42"/>
      <c r="CK553" s="42"/>
    </row>
    <row r="554" spans="1:89" hidden="1" x14ac:dyDescent="0.25">
      <c r="A554" s="2" t="s">
        <v>188</v>
      </c>
      <c r="B554" s="2" t="s">
        <v>189</v>
      </c>
      <c r="C554" s="2" t="s">
        <v>189</v>
      </c>
      <c r="D554" s="4" t="s">
        <v>60</v>
      </c>
      <c r="E554" s="4" t="s">
        <v>60</v>
      </c>
      <c r="F554" s="5" t="e">
        <f>IF(AZ554="S",
IF(#REF!+BH554=2012,
IF(#REF!=1,"12-13/1",
IF(#REF!=2,"12-13/2",
IF(#REF!=3,"13-14/1",
IF(#REF!=4,"13-14/2","Hata1")))),
IF(#REF!+BH554=2013,
IF(#REF!=1,"13-14/1",
IF(#REF!=2,"13-14/2",
IF(#REF!=3,"14-15/1",
IF(#REF!=4,"14-15/2","Hata2")))),
IF(#REF!+BH554=2014,
IF(#REF!=1,"14-15/1",
IF(#REF!=2,"14-15/2",
IF(#REF!=3,"15-16/1",
IF(#REF!=4,"15-16/2","Hata3")))),
IF(#REF!+BH554=2015,
IF(#REF!=1,"15-16/1",
IF(#REF!=2,"15-16/2",
IF(#REF!=3,"16-17/1",
IF(#REF!=4,"16-17/2","Hata4")))),
IF(#REF!+BH554=2016,
IF(#REF!=1,"16-17/1",
IF(#REF!=2,"16-17/2",
IF(#REF!=3,"17-18/1",
IF(#REF!=4,"17-18/2","Hata5")))),
IF(#REF!+BH554=2017,
IF(#REF!=1,"17-18/1",
IF(#REF!=2,"17-18/2",
IF(#REF!=3,"18-19/1",
IF(#REF!=4,"18-19/2","Hata6")))),
IF(#REF!+BH554=2018,
IF(#REF!=1,"18-19/1",
IF(#REF!=2,"18-19/2",
IF(#REF!=3,"19-20/1",
IF(#REF!=4,"19-20/2","Hata7")))),
IF(#REF!+BH554=2019,
IF(#REF!=1,"19-20/1",
IF(#REF!=2,"19-20/2",
IF(#REF!=3,"20-21/1",
IF(#REF!=4,"20-21/2","Hata8")))),
IF(#REF!+BH554=2020,
IF(#REF!=1,"20-21/1",
IF(#REF!=2,"20-21/2",
IF(#REF!=3,"21-22/1",
IF(#REF!=4,"21-22/2","Hata9")))),
IF(#REF!+BH554=2021,
IF(#REF!=1,"21-22/1",
IF(#REF!=2,"21-22/2",
IF(#REF!=3,"22-23/1",
IF(#REF!=4,"22-23/2","Hata10")))),
IF(#REF!+BH554=2022,
IF(#REF!=1,"22-23/1",
IF(#REF!=2,"22-23/2",
IF(#REF!=3,"23-24/1",
IF(#REF!=4,"23-24/2","Hata11")))),
IF(#REF!+BH554=2023,
IF(#REF!=1,"23-24/1",
IF(#REF!=2,"23-24/2",
IF(#REF!=3,"24-25/1",
IF(#REF!=4,"24-25/2","Hata12")))),
)))))))))))),
IF(AZ554="T",
IF(#REF!+BH554=2012,
IF(#REF!=1,"12-13/1",
IF(#REF!=2,"12-13/2",
IF(#REF!=3,"12-13/3",
IF(#REF!=4,"13-14/1",
IF(#REF!=5,"13-14/2",
IF(#REF!=6,"13-14/3","Hata1")))))),
IF(#REF!+BH554=2013,
IF(#REF!=1,"13-14/1",
IF(#REF!=2,"13-14/2",
IF(#REF!=3,"13-14/3",
IF(#REF!=4,"14-15/1",
IF(#REF!=5,"14-15/2",
IF(#REF!=6,"14-15/3","Hata2")))))),
IF(#REF!+BH554=2014,
IF(#REF!=1,"14-15/1",
IF(#REF!=2,"14-15/2",
IF(#REF!=3,"14-15/3",
IF(#REF!=4,"15-16/1",
IF(#REF!=5,"15-16/2",
IF(#REF!=6,"15-16/3","Hata3")))))),
IF(AND(#REF!+#REF!&gt;2014,#REF!+#REF!&lt;2015,BH554=1),
IF(#REF!=0.1,"14-15/0.1",
IF(#REF!=0.2,"14-15/0.2",
IF(#REF!=0.3,"14-15/0.3","Hata4"))),
IF(#REF!+BH554=2015,
IF(#REF!=1,"15-16/1",
IF(#REF!=2,"15-16/2",
IF(#REF!=3,"15-16/3",
IF(#REF!=4,"16-17/1",
IF(#REF!=5,"16-17/2",
IF(#REF!=6,"16-17/3","Hata5")))))),
IF(#REF!+BH554=2016,
IF(#REF!=1,"16-17/1",
IF(#REF!=2,"16-17/2",
IF(#REF!=3,"16-17/3",
IF(#REF!=4,"17-18/1",
IF(#REF!=5,"17-18/2",
IF(#REF!=6,"17-18/3","Hata6")))))),
IF(#REF!+BH554=2017,
IF(#REF!=1,"17-18/1",
IF(#REF!=2,"17-18/2",
IF(#REF!=3,"17-18/3",
IF(#REF!=4,"18-19/1",
IF(#REF!=5,"18-19/2",
IF(#REF!=6,"18-19/3","Hata7")))))),
IF(#REF!+BH554=2018,
IF(#REF!=1,"18-19/1",
IF(#REF!=2,"18-19/2",
IF(#REF!=3,"18-19/3",
IF(#REF!=4,"19-20/1",
IF(#REF!=5," 19-20/2",
IF(#REF!=6,"19-20/3","Hata8")))))),
IF(#REF!+BH554=2019,
IF(#REF!=1,"19-20/1",
IF(#REF!=2,"19-20/2",
IF(#REF!=3,"19-20/3",
IF(#REF!=4,"20-21/1",
IF(#REF!=5,"20-21/2",
IF(#REF!=6,"20-21/3","Hata9")))))),
IF(#REF!+BH554=2020,
IF(#REF!=1,"20-21/1",
IF(#REF!=2,"20-21/2",
IF(#REF!=3,"20-21/3",
IF(#REF!=4,"21-22/1",
IF(#REF!=5,"21-22/2",
IF(#REF!=6,"21-22/3","Hata10")))))),
IF(#REF!+BH554=2021,
IF(#REF!=1,"21-22/1",
IF(#REF!=2,"21-22/2",
IF(#REF!=3,"21-22/3",
IF(#REF!=4,"22-23/1",
IF(#REF!=5,"22-23/2",
IF(#REF!=6,"22-23/3","Hata11")))))),
IF(#REF!+BH554=2022,
IF(#REF!=1,"22-23/1",
IF(#REF!=2,"22-23/2",
IF(#REF!=3,"22-23/3",
IF(#REF!=4,"23-24/1",
IF(#REF!=5,"23-24/2",
IF(#REF!=6,"23-24/3","Hata12")))))),
IF(#REF!+BH554=2023,
IF(#REF!=1,"23-24/1",
IF(#REF!=2,"23-24/2",
IF(#REF!=3,"23-24/3",
IF(#REF!=4,"24-25/1",
IF(#REF!=5,"24-25/2",
IF(#REF!=6,"24-25/3","Hata13")))))),
))))))))))))))
)</f>
        <v>#REF!</v>
      </c>
      <c r="G554" s="4"/>
      <c r="H554" s="2" t="s">
        <v>168</v>
      </c>
      <c r="I554" s="2">
        <v>54710</v>
      </c>
      <c r="J554" s="2" t="s">
        <v>117</v>
      </c>
      <c r="Q554" s="5">
        <v>0</v>
      </c>
      <c r="R554" s="2">
        <f>VLOOKUP($Q554,[1]sistem!$I$3:$L$10,2,FALSE)</f>
        <v>0</v>
      </c>
      <c r="S554" s="2">
        <f>VLOOKUP($Q554,[1]sistem!$I$3:$L$10,3,FALSE)</f>
        <v>0</v>
      </c>
      <c r="T554" s="2">
        <f>VLOOKUP($Q554,[1]sistem!$I$3:$L$10,4,FALSE)</f>
        <v>0</v>
      </c>
      <c r="U554" s="23" t="e">
        <f>VLOOKUP($AZ554,[1]sistem!$I$13:$L$14,2,FALSE)*#REF!</f>
        <v>#REF!</v>
      </c>
      <c r="V554" s="2" t="e">
        <f>VLOOKUP($AZ554,[1]sistem!$I$13:$L$14,3,FALSE)*#REF!</f>
        <v>#REF!</v>
      </c>
      <c r="W554" s="23" t="e">
        <f>VLOOKUP($AZ554,[1]sistem!$I$13:$L$14,4,FALSE)*#REF!</f>
        <v>#REF!</v>
      </c>
      <c r="X554" s="2" t="e">
        <f t="shared" si="160"/>
        <v>#REF!</v>
      </c>
      <c r="Y554" s="2" t="e">
        <f t="shared" si="161"/>
        <v>#REF!</v>
      </c>
      <c r="Z554" s="2" t="e">
        <f t="shared" si="162"/>
        <v>#REF!</v>
      </c>
      <c r="AA554" s="2" t="e">
        <f t="shared" si="163"/>
        <v>#REF!</v>
      </c>
      <c r="AB554" s="2">
        <f>VLOOKUP(AZ554,[1]sistem!$I$18:$J$19,2,FALSE)</f>
        <v>14</v>
      </c>
      <c r="AC554" s="2">
        <v>0.25</v>
      </c>
      <c r="AD554" s="2">
        <f>VLOOKUP($Q554,[1]sistem!$I$3:$M$10,5,FALSE)</f>
        <v>0</v>
      </c>
      <c r="AG554" s="2" t="e">
        <f>(#REF!+#REF!)*AB554</f>
        <v>#REF!</v>
      </c>
      <c r="AH554" s="2">
        <f>VLOOKUP($Q554,[1]sistem!$I$3:$N$10,6,FALSE)</f>
        <v>0</v>
      </c>
      <c r="AI554" s="2">
        <v>2</v>
      </c>
      <c r="AJ554" s="2">
        <f t="shared" si="164"/>
        <v>0</v>
      </c>
      <c r="AK554" s="2">
        <f>VLOOKUP($AZ554,[1]sistem!$I$18:$K$19,3,FALSE)</f>
        <v>14</v>
      </c>
      <c r="AL554" s="2" t="e">
        <f>AK554*#REF!</f>
        <v>#REF!</v>
      </c>
      <c r="AM554" s="2" t="e">
        <f t="shared" si="165"/>
        <v>#REF!</v>
      </c>
      <c r="AN554" s="2">
        <f t="shared" si="174"/>
        <v>25</v>
      </c>
      <c r="AO554" s="2" t="e">
        <f t="shared" si="166"/>
        <v>#REF!</v>
      </c>
      <c r="AP554" s="2" t="e">
        <f>ROUND(AO554-#REF!,0)</f>
        <v>#REF!</v>
      </c>
      <c r="AQ554" s="2">
        <f>IF(AZ554="s",IF(Q554=0,0,
IF(Q554=1,#REF!*4*4,
IF(Q554=2,0,
IF(Q554=3,#REF!*4*2,
IF(Q554=4,0,
IF(Q554=5,0,
IF(Q554=6,0,
IF(Q554=7,0)))))))),
IF(AZ554="t",
IF(Q554=0,0,
IF(Q554=1,#REF!*4*4*0.8,
IF(Q554=2,0,
IF(Q554=3,#REF!*4*2*0.8,
IF(Q554=4,0,
IF(Q554=5,0,
IF(Q554=6,0,
IF(Q554=7,0))))))))))</f>
        <v>0</v>
      </c>
      <c r="AR554" s="2">
        <f>IF(AZ554="s",
IF(Q554=0,0,
IF(Q554=1,0,
IF(Q554=2,#REF!*4*2,
IF(Q554=3,#REF!*4,
IF(Q554=4,#REF!*4,
IF(Q554=5,0,
IF(Q554=6,0,
IF(Q554=7,#REF!*4)))))))),
IF(AZ554="t",
IF(Q554=0,0,
IF(Q554=1,0,
IF(Q554=2,#REF!*4*2*0.8,
IF(Q554=3,#REF!*4*0.8,
IF(Q554=4,#REF!*4*0.8,
IF(Q554=5,0,
IF(Q554=6,0,
IF(Q554=7,#REF!*4))))))))))</f>
        <v>0</v>
      </c>
      <c r="AS554" s="2">
        <f>IF(AZ554="s",
IF(Q554=0,0,
IF(Q554=1,#REF!*2,
IF(Q554=2,#REF!*2,
IF(Q554=3,#REF!*2,
IF(Q554=4,#REF!*2,
IF(Q554=5,#REF!*2,
IF(Q554=6,#REF!*2,
IF(Q554=7,#REF!*2)))))))),
IF(AZ554="t",
IF(Q554=0,#REF!*2*0.8,
IF(Q554=1,#REF!*2*0.8,
IF(Q554=2,#REF!*2*0.8,
IF(Q554=3,#REF!*2*0.8,
IF(Q554=4,#REF!*2*0.8,
IF(Q554=5,#REF!*2*0.8,
IF(Q554=6,#REF!*1*0.8,
IF(Q554=7,#REF!*2))))))))))</f>
        <v>0</v>
      </c>
      <c r="AT554" s="2" t="e">
        <f t="shared" si="167"/>
        <v>#REF!</v>
      </c>
      <c r="AU554" s="2">
        <f>IF(AZ554="s",
IF(Q554=0,0,
IF(Q554=1,(14-2)*(#REF!+#REF!)/4*4,
IF(Q554=2,(14-2)*(#REF!+#REF!)/4*2,
IF(Q554=3,(14-2)*(#REF!+#REF!)/4*3,
IF(Q554=4,(14-2)*(#REF!+#REF!)/4,
IF(Q554=5,(14-2)*#REF!/4,
IF(Q554=6,0,
IF(Q554=7,(14)*#REF!)))))))),
IF(AZ554="t",
IF(Q554=0,0,
IF(Q554=1,(11-2)*(#REF!+#REF!)/4*4,
IF(Q554=2,(11-2)*(#REF!+#REF!)/4*2,
IF(Q554=3,(11-2)*(#REF!+#REF!)/4*3,
IF(Q554=4,(11-2)*(#REF!+#REF!)/4,
IF(Q554=5,(11-2)*#REF!/4,
IF(Q554=6,0,
IF(Q554=7,(11)*#REF!))))))))))</f>
        <v>0</v>
      </c>
      <c r="AV554" s="2" t="e">
        <f t="shared" si="168"/>
        <v>#REF!</v>
      </c>
      <c r="AW554" s="2">
        <f t="shared" si="169"/>
        <v>0</v>
      </c>
      <c r="AX554" s="2">
        <f t="shared" si="170"/>
        <v>0</v>
      </c>
      <c r="AY554" s="2">
        <f t="shared" si="171"/>
        <v>0</v>
      </c>
      <c r="AZ554" s="2" t="s">
        <v>63</v>
      </c>
      <c r="BA554" s="2" t="e">
        <f>IF(BG554="A",0,IF(AZ554="s",14*#REF!,IF(AZ554="T",11*#REF!,"HATA")))</f>
        <v>#REF!</v>
      </c>
      <c r="BB554" s="2" t="e">
        <f t="shared" si="172"/>
        <v>#REF!</v>
      </c>
      <c r="BC554" s="2" t="e">
        <f t="shared" si="173"/>
        <v>#REF!</v>
      </c>
      <c r="BD554" s="2" t="e">
        <f>IF(BC554-#REF!=0,"DOĞRU","YANLIŞ")</f>
        <v>#REF!</v>
      </c>
      <c r="BE554" s="2" t="e">
        <f>#REF!-BC554</f>
        <v>#REF!</v>
      </c>
      <c r="BF554" s="2">
        <v>0</v>
      </c>
      <c r="BH554" s="2">
        <v>0</v>
      </c>
      <c r="BJ554" s="2">
        <v>0</v>
      </c>
      <c r="BL554" s="7" t="e">
        <f>#REF!*14</f>
        <v>#REF!</v>
      </c>
      <c r="BM554" s="9"/>
      <c r="BN554" s="8"/>
      <c r="BO554" s="13"/>
      <c r="BP554" s="13"/>
      <c r="BQ554" s="13"/>
      <c r="BR554" s="13"/>
      <c r="BS554" s="13"/>
      <c r="BT554" s="10"/>
      <c r="BU554" s="11"/>
      <c r="BV554" s="12"/>
      <c r="CC554" s="41"/>
      <c r="CD554" s="41"/>
      <c r="CE554" s="41"/>
      <c r="CF554" s="42"/>
      <c r="CG554" s="42"/>
      <c r="CH554" s="42"/>
      <c r="CI554" s="42"/>
      <c r="CJ554" s="42"/>
      <c r="CK554" s="42"/>
    </row>
    <row r="555" spans="1:89" hidden="1" x14ac:dyDescent="0.25">
      <c r="A555" s="2" t="s">
        <v>191</v>
      </c>
      <c r="B555" s="2" t="s">
        <v>121</v>
      </c>
      <c r="C555" s="2" t="s">
        <v>121</v>
      </c>
      <c r="D555" s="4" t="s">
        <v>60</v>
      </c>
      <c r="E555" s="4" t="s">
        <v>60</v>
      </c>
      <c r="F555" s="5" t="e">
        <f>IF(AZ555="S",
IF(#REF!+BH555=2012,
IF(#REF!=1,"12-13/1",
IF(#REF!=2,"12-13/2",
IF(#REF!=3,"13-14/1",
IF(#REF!=4,"13-14/2","Hata1")))),
IF(#REF!+BH555=2013,
IF(#REF!=1,"13-14/1",
IF(#REF!=2,"13-14/2",
IF(#REF!=3,"14-15/1",
IF(#REF!=4,"14-15/2","Hata2")))),
IF(#REF!+BH555=2014,
IF(#REF!=1,"14-15/1",
IF(#REF!=2,"14-15/2",
IF(#REF!=3,"15-16/1",
IF(#REF!=4,"15-16/2","Hata3")))),
IF(#REF!+BH555=2015,
IF(#REF!=1,"15-16/1",
IF(#REF!=2,"15-16/2",
IF(#REF!=3,"16-17/1",
IF(#REF!=4,"16-17/2","Hata4")))),
IF(#REF!+BH555=2016,
IF(#REF!=1,"16-17/1",
IF(#REF!=2,"16-17/2",
IF(#REF!=3,"17-18/1",
IF(#REF!=4,"17-18/2","Hata5")))),
IF(#REF!+BH555=2017,
IF(#REF!=1,"17-18/1",
IF(#REF!=2,"17-18/2",
IF(#REF!=3,"18-19/1",
IF(#REF!=4,"18-19/2","Hata6")))),
IF(#REF!+BH555=2018,
IF(#REF!=1,"18-19/1",
IF(#REF!=2,"18-19/2",
IF(#REF!=3,"19-20/1",
IF(#REF!=4,"19-20/2","Hata7")))),
IF(#REF!+BH555=2019,
IF(#REF!=1,"19-20/1",
IF(#REF!=2,"19-20/2",
IF(#REF!=3,"20-21/1",
IF(#REF!=4,"20-21/2","Hata8")))),
IF(#REF!+BH555=2020,
IF(#REF!=1,"20-21/1",
IF(#REF!=2,"20-21/2",
IF(#REF!=3,"21-22/1",
IF(#REF!=4,"21-22/2","Hata9")))),
IF(#REF!+BH555=2021,
IF(#REF!=1,"21-22/1",
IF(#REF!=2,"21-22/2",
IF(#REF!=3,"22-23/1",
IF(#REF!=4,"22-23/2","Hata10")))),
IF(#REF!+BH555=2022,
IF(#REF!=1,"22-23/1",
IF(#REF!=2,"22-23/2",
IF(#REF!=3,"23-24/1",
IF(#REF!=4,"23-24/2","Hata11")))),
IF(#REF!+BH555=2023,
IF(#REF!=1,"23-24/1",
IF(#REF!=2,"23-24/2",
IF(#REF!=3,"24-25/1",
IF(#REF!=4,"24-25/2","Hata12")))),
)))))))))))),
IF(AZ555="T",
IF(#REF!+BH555=2012,
IF(#REF!=1,"12-13/1",
IF(#REF!=2,"12-13/2",
IF(#REF!=3,"12-13/3",
IF(#REF!=4,"13-14/1",
IF(#REF!=5,"13-14/2",
IF(#REF!=6,"13-14/3","Hata1")))))),
IF(#REF!+BH555=2013,
IF(#REF!=1,"13-14/1",
IF(#REF!=2,"13-14/2",
IF(#REF!=3,"13-14/3",
IF(#REF!=4,"14-15/1",
IF(#REF!=5,"14-15/2",
IF(#REF!=6,"14-15/3","Hata2")))))),
IF(#REF!+BH555=2014,
IF(#REF!=1,"14-15/1",
IF(#REF!=2,"14-15/2",
IF(#REF!=3,"14-15/3",
IF(#REF!=4,"15-16/1",
IF(#REF!=5,"15-16/2",
IF(#REF!=6,"15-16/3","Hata3")))))),
IF(AND(#REF!+#REF!&gt;2014,#REF!+#REF!&lt;2015,BH555=1),
IF(#REF!=0.1,"14-15/0.1",
IF(#REF!=0.2,"14-15/0.2",
IF(#REF!=0.3,"14-15/0.3","Hata4"))),
IF(#REF!+BH555=2015,
IF(#REF!=1,"15-16/1",
IF(#REF!=2,"15-16/2",
IF(#REF!=3,"15-16/3",
IF(#REF!=4,"16-17/1",
IF(#REF!=5,"16-17/2",
IF(#REF!=6,"16-17/3","Hata5")))))),
IF(#REF!+BH555=2016,
IF(#REF!=1,"16-17/1",
IF(#REF!=2,"16-17/2",
IF(#REF!=3,"16-17/3",
IF(#REF!=4,"17-18/1",
IF(#REF!=5,"17-18/2",
IF(#REF!=6,"17-18/3","Hata6")))))),
IF(#REF!+BH555=2017,
IF(#REF!=1,"17-18/1",
IF(#REF!=2,"17-18/2",
IF(#REF!=3,"17-18/3",
IF(#REF!=4,"18-19/1",
IF(#REF!=5,"18-19/2",
IF(#REF!=6,"18-19/3","Hata7")))))),
IF(#REF!+BH555=2018,
IF(#REF!=1,"18-19/1",
IF(#REF!=2,"18-19/2",
IF(#REF!=3,"18-19/3",
IF(#REF!=4,"19-20/1",
IF(#REF!=5," 19-20/2",
IF(#REF!=6,"19-20/3","Hata8")))))),
IF(#REF!+BH555=2019,
IF(#REF!=1,"19-20/1",
IF(#REF!=2,"19-20/2",
IF(#REF!=3,"19-20/3",
IF(#REF!=4,"20-21/1",
IF(#REF!=5,"20-21/2",
IF(#REF!=6,"20-21/3","Hata9")))))),
IF(#REF!+BH555=2020,
IF(#REF!=1,"20-21/1",
IF(#REF!=2,"20-21/2",
IF(#REF!=3,"20-21/3",
IF(#REF!=4,"21-22/1",
IF(#REF!=5,"21-22/2",
IF(#REF!=6,"21-22/3","Hata10")))))),
IF(#REF!+BH555=2021,
IF(#REF!=1,"21-22/1",
IF(#REF!=2,"21-22/2",
IF(#REF!=3,"21-22/3",
IF(#REF!=4,"22-23/1",
IF(#REF!=5,"22-23/2",
IF(#REF!=6,"22-23/3","Hata11")))))),
IF(#REF!+BH555=2022,
IF(#REF!=1,"22-23/1",
IF(#REF!=2,"22-23/2",
IF(#REF!=3,"22-23/3",
IF(#REF!=4,"23-24/1",
IF(#REF!=5,"23-24/2",
IF(#REF!=6,"23-24/3","Hata12")))))),
IF(#REF!+BH555=2023,
IF(#REF!=1,"23-24/1",
IF(#REF!=2,"23-24/2",
IF(#REF!=3,"23-24/3",
IF(#REF!=4,"24-25/1",
IF(#REF!=5,"24-25/2",
IF(#REF!=6,"24-25/3","Hata13")))))),
))))))))))))))
)</f>
        <v>#REF!</v>
      </c>
      <c r="G555" s="4"/>
      <c r="H555" s="2" t="s">
        <v>168</v>
      </c>
      <c r="I555" s="2">
        <v>54710</v>
      </c>
      <c r="J555" s="2" t="s">
        <v>117</v>
      </c>
      <c r="O555" s="2" t="s">
        <v>122</v>
      </c>
      <c r="P555" s="2" t="s">
        <v>122</v>
      </c>
      <c r="Q555" s="5">
        <v>4</v>
      </c>
      <c r="R555" s="2">
        <f>VLOOKUP($Q555,[1]sistem!$I$3:$L$10,2,FALSE)</f>
        <v>0</v>
      </c>
      <c r="S555" s="2">
        <f>VLOOKUP($Q555,[1]sistem!$I$3:$L$10,3,FALSE)</f>
        <v>1</v>
      </c>
      <c r="T555" s="2">
        <f>VLOOKUP($Q555,[1]sistem!$I$3:$L$10,4,FALSE)</f>
        <v>1</v>
      </c>
      <c r="U555" s="2" t="e">
        <f>VLOOKUP($AZ555,[1]sistem!$I$13:$L$14,2,FALSE)*#REF!</f>
        <v>#REF!</v>
      </c>
      <c r="V555" s="2" t="e">
        <f>VLOOKUP($AZ555,[1]sistem!$I$13:$L$14,3,FALSE)*#REF!</f>
        <v>#REF!</v>
      </c>
      <c r="W555" s="2" t="e">
        <f>VLOOKUP($AZ555,[1]sistem!$I$13:$L$14,4,FALSE)*#REF!</f>
        <v>#REF!</v>
      </c>
      <c r="X555" s="2" t="e">
        <f t="shared" si="160"/>
        <v>#REF!</v>
      </c>
      <c r="Y555" s="2" t="e">
        <f t="shared" si="161"/>
        <v>#REF!</v>
      </c>
      <c r="Z555" s="2" t="e">
        <f t="shared" si="162"/>
        <v>#REF!</v>
      </c>
      <c r="AA555" s="2" t="e">
        <f t="shared" si="163"/>
        <v>#REF!</v>
      </c>
      <c r="AB555" s="2">
        <f>VLOOKUP(AZ555,[1]sistem!$I$18:$J$19,2,FALSE)</f>
        <v>14</v>
      </c>
      <c r="AC555" s="2">
        <v>0.25</v>
      </c>
      <c r="AD555" s="2">
        <f>VLOOKUP($Q555,[1]sistem!$I$3:$M$10,5,FALSE)</f>
        <v>1</v>
      </c>
      <c r="AE555" s="2">
        <v>4</v>
      </c>
      <c r="AG555" s="2">
        <f>AE555*AK555</f>
        <v>56</v>
      </c>
      <c r="AH555" s="2">
        <f>VLOOKUP($Q555,[1]sistem!$I$3:$N$10,6,FALSE)</f>
        <v>2</v>
      </c>
      <c r="AI555" s="2">
        <v>2</v>
      </c>
      <c r="AJ555" s="2">
        <f t="shared" si="164"/>
        <v>4</v>
      </c>
      <c r="AK555" s="2">
        <f>VLOOKUP($AZ555,[1]sistem!$I$18:$K$19,3,FALSE)</f>
        <v>14</v>
      </c>
      <c r="AL555" s="2" t="e">
        <f>AK555*#REF!</f>
        <v>#REF!</v>
      </c>
      <c r="AM555" s="2" t="e">
        <f t="shared" si="165"/>
        <v>#REF!</v>
      </c>
      <c r="AN555" s="2">
        <f t="shared" si="174"/>
        <v>25</v>
      </c>
      <c r="AO555" s="2" t="e">
        <f t="shared" si="166"/>
        <v>#REF!</v>
      </c>
      <c r="AP555" s="2" t="e">
        <f>ROUND(AO555-#REF!,0)</f>
        <v>#REF!</v>
      </c>
      <c r="AQ555" s="2">
        <f>IF(AZ555="s",IF(Q555=0,0,
IF(Q555=1,#REF!*4*4,
IF(Q555=2,0,
IF(Q555=3,#REF!*4*2,
IF(Q555=4,0,
IF(Q555=5,0,
IF(Q555=6,0,
IF(Q555=7,0)))))))),
IF(AZ555="t",
IF(Q555=0,0,
IF(Q555=1,#REF!*4*4*0.8,
IF(Q555=2,0,
IF(Q555=3,#REF!*4*2*0.8,
IF(Q555=4,0,
IF(Q555=5,0,
IF(Q555=6,0,
IF(Q555=7,0))))))))))</f>
        <v>0</v>
      </c>
      <c r="AR555" s="2" t="e">
        <f>IF(AZ555="s",
IF(Q555=0,0,
IF(Q555=1,0,
IF(Q555=2,#REF!*4*2,
IF(Q555=3,#REF!*4,
IF(Q555=4,#REF!*4,
IF(Q555=5,0,
IF(Q555=6,0,
IF(Q555=7,#REF!*4)))))))),
IF(AZ555="t",
IF(Q555=0,0,
IF(Q555=1,0,
IF(Q555=2,#REF!*4*2*0.8,
IF(Q555=3,#REF!*4*0.8,
IF(Q555=4,#REF!*4*0.8,
IF(Q555=5,0,
IF(Q555=6,0,
IF(Q555=7,#REF!*4))))))))))</f>
        <v>#REF!</v>
      </c>
      <c r="AS555" s="2" t="e">
        <f>IF(AZ555="s",
IF(Q555=0,0,
IF(Q555=1,#REF!*2,
IF(Q555=2,#REF!*2,
IF(Q555=3,#REF!*2,
IF(Q555=4,#REF!*2,
IF(Q555=5,#REF!*2,
IF(Q555=6,#REF!*2,
IF(Q555=7,#REF!*2)))))))),
IF(AZ555="t",
IF(Q555=0,#REF!*2*0.8,
IF(Q555=1,#REF!*2*0.8,
IF(Q555=2,#REF!*2*0.8,
IF(Q555=3,#REF!*2*0.8,
IF(Q555=4,#REF!*2*0.8,
IF(Q555=5,#REF!*2*0.8,
IF(Q555=6,#REF!*1*0.8,
IF(Q555=7,#REF!*2))))))))))</f>
        <v>#REF!</v>
      </c>
      <c r="AT555" s="2" t="e">
        <f t="shared" si="167"/>
        <v>#REF!</v>
      </c>
      <c r="AU555" s="2" t="e">
        <f>IF(AZ555="s",
IF(Q555=0,0,
IF(Q555=1,(14-2)*(#REF!+#REF!)/4*4,
IF(Q555=2,(14-2)*(#REF!+#REF!)/4*2,
IF(Q555=3,(14-2)*(#REF!+#REF!)/4*3,
IF(Q555=4,(14-2)*(#REF!+#REF!)/4,
IF(Q555=5,(14-2)*#REF!/4,
IF(Q555=6,0,
IF(Q555=7,(14)*#REF!)))))))),
IF(AZ555="t",
IF(Q555=0,0,
IF(Q555=1,(11-2)*(#REF!+#REF!)/4*4,
IF(Q555=2,(11-2)*(#REF!+#REF!)/4*2,
IF(Q555=3,(11-2)*(#REF!+#REF!)/4*3,
IF(Q555=4,(11-2)*(#REF!+#REF!)/4,
IF(Q555=5,(11-2)*#REF!/4,
IF(Q555=6,0,
IF(Q555=7,(11)*#REF!))))))))))</f>
        <v>#REF!</v>
      </c>
      <c r="AV555" s="2" t="e">
        <f t="shared" si="168"/>
        <v>#REF!</v>
      </c>
      <c r="AW555" s="2">
        <f t="shared" si="169"/>
        <v>8</v>
      </c>
      <c r="AX555" s="2">
        <f t="shared" si="170"/>
        <v>4</v>
      </c>
      <c r="AY555" s="2" t="e">
        <f t="shared" si="171"/>
        <v>#REF!</v>
      </c>
      <c r="AZ555" s="2" t="s">
        <v>63</v>
      </c>
      <c r="BA555" s="2" t="e">
        <f>IF(BG555="A",0,IF(AZ555="s",14*#REF!,IF(AZ555="T",11*#REF!,"HATA")))</f>
        <v>#REF!</v>
      </c>
      <c r="BB555" s="2" t="e">
        <f t="shared" si="172"/>
        <v>#REF!</v>
      </c>
      <c r="BC555" s="2" t="e">
        <f t="shared" si="173"/>
        <v>#REF!</v>
      </c>
      <c r="BD555" s="2" t="e">
        <f>IF(BC555-#REF!=0,"DOĞRU","YANLIŞ")</f>
        <v>#REF!</v>
      </c>
      <c r="BE555" s="2" t="e">
        <f>#REF!-BC555</f>
        <v>#REF!</v>
      </c>
      <c r="BF555" s="2">
        <v>0</v>
      </c>
      <c r="BH555" s="2">
        <v>0</v>
      </c>
      <c r="BJ555" s="2">
        <v>4</v>
      </c>
      <c r="BL555" s="7" t="e">
        <f>#REF!*14</f>
        <v>#REF!</v>
      </c>
      <c r="BM555" s="9"/>
      <c r="BN555" s="8"/>
      <c r="BO555" s="13"/>
      <c r="BP555" s="13"/>
      <c r="BQ555" s="13"/>
      <c r="BR555" s="13"/>
      <c r="BS555" s="13"/>
      <c r="BT555" s="10"/>
      <c r="BU555" s="11"/>
      <c r="BV555" s="12"/>
      <c r="CC555" s="41"/>
      <c r="CD555" s="41"/>
      <c r="CE555" s="41"/>
      <c r="CF555" s="42"/>
      <c r="CG555" s="42"/>
      <c r="CH555" s="42"/>
      <c r="CI555" s="42"/>
      <c r="CJ555" s="42"/>
      <c r="CK555" s="42"/>
    </row>
    <row r="556" spans="1:89" hidden="1" x14ac:dyDescent="0.25">
      <c r="A556" s="2" t="s">
        <v>179</v>
      </c>
      <c r="B556" s="2" t="s">
        <v>180</v>
      </c>
      <c r="C556" s="2" t="s">
        <v>180</v>
      </c>
      <c r="D556" s="4" t="s">
        <v>171</v>
      </c>
      <c r="E556" s="4" t="s">
        <v>171</v>
      </c>
      <c r="F556" s="5" t="e">
        <f>IF(AZ556="S",
IF(#REF!+BH556=2012,
IF(#REF!=1,"12-13/1",
IF(#REF!=2,"12-13/2",
IF(#REF!=3,"13-14/1",
IF(#REF!=4,"13-14/2","Hata1")))),
IF(#REF!+BH556=2013,
IF(#REF!=1,"13-14/1",
IF(#REF!=2,"13-14/2",
IF(#REF!=3,"14-15/1",
IF(#REF!=4,"14-15/2","Hata2")))),
IF(#REF!+BH556=2014,
IF(#REF!=1,"14-15/1",
IF(#REF!=2,"14-15/2",
IF(#REF!=3,"15-16/1",
IF(#REF!=4,"15-16/2","Hata3")))),
IF(#REF!+BH556=2015,
IF(#REF!=1,"15-16/1",
IF(#REF!=2,"15-16/2",
IF(#REF!=3,"16-17/1",
IF(#REF!=4,"16-17/2","Hata4")))),
IF(#REF!+BH556=2016,
IF(#REF!=1,"16-17/1",
IF(#REF!=2,"16-17/2",
IF(#REF!=3,"17-18/1",
IF(#REF!=4,"17-18/2","Hata5")))),
IF(#REF!+BH556=2017,
IF(#REF!=1,"17-18/1",
IF(#REF!=2,"17-18/2",
IF(#REF!=3,"18-19/1",
IF(#REF!=4,"18-19/2","Hata6")))),
IF(#REF!+BH556=2018,
IF(#REF!=1,"18-19/1",
IF(#REF!=2,"18-19/2",
IF(#REF!=3,"19-20/1",
IF(#REF!=4,"19-20/2","Hata7")))),
IF(#REF!+BH556=2019,
IF(#REF!=1,"19-20/1",
IF(#REF!=2,"19-20/2",
IF(#REF!=3,"20-21/1",
IF(#REF!=4,"20-21/2","Hata8")))),
IF(#REF!+BH556=2020,
IF(#REF!=1,"20-21/1",
IF(#REF!=2,"20-21/2",
IF(#REF!=3,"21-22/1",
IF(#REF!=4,"21-22/2","Hata9")))),
IF(#REF!+BH556=2021,
IF(#REF!=1,"21-22/1",
IF(#REF!=2,"21-22/2",
IF(#REF!=3,"22-23/1",
IF(#REF!=4,"22-23/2","Hata10")))),
IF(#REF!+BH556=2022,
IF(#REF!=1,"22-23/1",
IF(#REF!=2,"22-23/2",
IF(#REF!=3,"23-24/1",
IF(#REF!=4,"23-24/2","Hata11")))),
IF(#REF!+BH556=2023,
IF(#REF!=1,"23-24/1",
IF(#REF!=2,"23-24/2",
IF(#REF!=3,"24-25/1",
IF(#REF!=4,"24-25/2","Hata12")))),
)))))))))))),
IF(AZ556="T",
IF(#REF!+BH556=2012,
IF(#REF!=1,"12-13/1",
IF(#REF!=2,"12-13/2",
IF(#REF!=3,"12-13/3",
IF(#REF!=4,"13-14/1",
IF(#REF!=5,"13-14/2",
IF(#REF!=6,"13-14/3","Hata1")))))),
IF(#REF!+BH556=2013,
IF(#REF!=1,"13-14/1",
IF(#REF!=2,"13-14/2",
IF(#REF!=3,"13-14/3",
IF(#REF!=4,"14-15/1",
IF(#REF!=5,"14-15/2",
IF(#REF!=6,"14-15/3","Hata2")))))),
IF(#REF!+BH556=2014,
IF(#REF!=1,"14-15/1",
IF(#REF!=2,"14-15/2",
IF(#REF!=3,"14-15/3",
IF(#REF!=4,"15-16/1",
IF(#REF!=5,"15-16/2",
IF(#REF!=6,"15-16/3","Hata3")))))),
IF(AND(#REF!+#REF!&gt;2014,#REF!+#REF!&lt;2015,BH556=1),
IF(#REF!=0.1,"14-15/0.1",
IF(#REF!=0.2,"14-15/0.2",
IF(#REF!=0.3,"14-15/0.3","Hata4"))),
IF(#REF!+BH556=2015,
IF(#REF!=1,"15-16/1",
IF(#REF!=2,"15-16/2",
IF(#REF!=3,"15-16/3",
IF(#REF!=4,"16-17/1",
IF(#REF!=5,"16-17/2",
IF(#REF!=6,"16-17/3","Hata5")))))),
IF(#REF!+BH556=2016,
IF(#REF!=1,"16-17/1",
IF(#REF!=2,"16-17/2",
IF(#REF!=3,"16-17/3",
IF(#REF!=4,"17-18/1",
IF(#REF!=5,"17-18/2",
IF(#REF!=6,"17-18/3","Hata6")))))),
IF(#REF!+BH556=2017,
IF(#REF!=1,"17-18/1",
IF(#REF!=2,"17-18/2",
IF(#REF!=3,"17-18/3",
IF(#REF!=4,"18-19/1",
IF(#REF!=5,"18-19/2",
IF(#REF!=6,"18-19/3","Hata7")))))),
IF(#REF!+BH556=2018,
IF(#REF!=1,"18-19/1",
IF(#REF!=2,"18-19/2",
IF(#REF!=3,"18-19/3",
IF(#REF!=4,"19-20/1",
IF(#REF!=5," 19-20/2",
IF(#REF!=6,"19-20/3","Hata8")))))),
IF(#REF!+BH556=2019,
IF(#REF!=1,"19-20/1",
IF(#REF!=2,"19-20/2",
IF(#REF!=3,"19-20/3",
IF(#REF!=4,"20-21/1",
IF(#REF!=5,"20-21/2",
IF(#REF!=6,"20-21/3","Hata9")))))),
IF(#REF!+BH556=2020,
IF(#REF!=1,"20-21/1",
IF(#REF!=2,"20-21/2",
IF(#REF!=3,"20-21/3",
IF(#REF!=4,"21-22/1",
IF(#REF!=5,"21-22/2",
IF(#REF!=6,"21-22/3","Hata10")))))),
IF(#REF!+BH556=2021,
IF(#REF!=1,"21-22/1",
IF(#REF!=2,"21-22/2",
IF(#REF!=3,"21-22/3",
IF(#REF!=4,"22-23/1",
IF(#REF!=5,"22-23/2",
IF(#REF!=6,"22-23/3","Hata11")))))),
IF(#REF!+BH556=2022,
IF(#REF!=1,"22-23/1",
IF(#REF!=2,"22-23/2",
IF(#REF!=3,"22-23/3",
IF(#REF!=4,"23-24/1",
IF(#REF!=5,"23-24/2",
IF(#REF!=6,"23-24/3","Hata12")))))),
IF(#REF!+BH556=2023,
IF(#REF!=1,"23-24/1",
IF(#REF!=2,"23-24/2",
IF(#REF!=3,"23-24/3",
IF(#REF!=4,"24-25/1",
IF(#REF!=5,"24-25/2",
IF(#REF!=6,"24-25/3","Hata13")))))),
))))))))))))))
)</f>
        <v>#REF!</v>
      </c>
      <c r="G556" s="4"/>
      <c r="H556" s="2" t="s">
        <v>168</v>
      </c>
      <c r="I556" s="2">
        <v>54710</v>
      </c>
      <c r="J556" s="2" t="s">
        <v>117</v>
      </c>
      <c r="Q556" s="5">
        <v>4</v>
      </c>
      <c r="R556" s="2">
        <f>VLOOKUP($Q556,[1]sistem!$I$3:$L$10,2,FALSE)</f>
        <v>0</v>
      </c>
      <c r="S556" s="2">
        <f>VLOOKUP($Q556,[1]sistem!$I$3:$L$10,3,FALSE)</f>
        <v>1</v>
      </c>
      <c r="T556" s="2">
        <f>VLOOKUP($Q556,[1]sistem!$I$3:$L$10,4,FALSE)</f>
        <v>1</v>
      </c>
      <c r="U556" s="2" t="e">
        <f>VLOOKUP($AZ556,[1]sistem!$I$13:$L$14,2,FALSE)*#REF!</f>
        <v>#REF!</v>
      </c>
      <c r="V556" s="2" t="e">
        <f>VLOOKUP($AZ556,[1]sistem!$I$13:$L$14,3,FALSE)*#REF!</f>
        <v>#REF!</v>
      </c>
      <c r="W556" s="2" t="e">
        <f>VLOOKUP($AZ556,[1]sistem!$I$13:$L$14,4,FALSE)*#REF!</f>
        <v>#REF!</v>
      </c>
      <c r="X556" s="2" t="e">
        <f t="shared" si="160"/>
        <v>#REF!</v>
      </c>
      <c r="Y556" s="2" t="e">
        <f t="shared" si="161"/>
        <v>#REF!</v>
      </c>
      <c r="Z556" s="2" t="e">
        <f t="shared" si="162"/>
        <v>#REF!</v>
      </c>
      <c r="AA556" s="2" t="e">
        <f t="shared" si="163"/>
        <v>#REF!</v>
      </c>
      <c r="AB556" s="2">
        <f>VLOOKUP(AZ556,[1]sistem!$I$18:$J$19,2,FALSE)</f>
        <v>14</v>
      </c>
      <c r="AC556" s="2">
        <v>0.25</v>
      </c>
      <c r="AD556" s="2">
        <f>VLOOKUP($Q556,[1]sistem!$I$3:$M$10,5,FALSE)</f>
        <v>1</v>
      </c>
      <c r="AE556" s="2">
        <v>4</v>
      </c>
      <c r="AG556" s="2">
        <f>AE556*AK556</f>
        <v>56</v>
      </c>
      <c r="AH556" s="2">
        <f>VLOOKUP($Q556,[1]sistem!$I$3:$N$10,6,FALSE)</f>
        <v>2</v>
      </c>
      <c r="AI556" s="2">
        <v>2</v>
      </c>
      <c r="AJ556" s="2">
        <f t="shared" si="164"/>
        <v>4</v>
      </c>
      <c r="AK556" s="2">
        <f>VLOOKUP($AZ556,[1]sistem!$I$18:$K$19,3,FALSE)</f>
        <v>14</v>
      </c>
      <c r="AL556" s="2" t="e">
        <f>AK556*#REF!</f>
        <v>#REF!</v>
      </c>
      <c r="AM556" s="2" t="e">
        <f t="shared" si="165"/>
        <v>#REF!</v>
      </c>
      <c r="AN556" s="2">
        <f t="shared" si="174"/>
        <v>25</v>
      </c>
      <c r="AO556" s="2" t="e">
        <f t="shared" si="166"/>
        <v>#REF!</v>
      </c>
      <c r="AP556" s="2" t="e">
        <f>ROUND(AO556-#REF!,0)</f>
        <v>#REF!</v>
      </c>
      <c r="AQ556" s="2">
        <f>IF(AZ556="s",IF(Q556=0,0,
IF(Q556=1,#REF!*4*4,
IF(Q556=2,0,
IF(Q556=3,#REF!*4*2,
IF(Q556=4,0,
IF(Q556=5,0,
IF(Q556=6,0,
IF(Q556=7,0)))))))),
IF(AZ556="t",
IF(Q556=0,0,
IF(Q556=1,#REF!*4*4*0.8,
IF(Q556=2,0,
IF(Q556=3,#REF!*4*2*0.8,
IF(Q556=4,0,
IF(Q556=5,0,
IF(Q556=6,0,
IF(Q556=7,0))))))))))</f>
        <v>0</v>
      </c>
      <c r="AR556" s="2" t="e">
        <f>IF(AZ556="s",
IF(Q556=0,0,
IF(Q556=1,0,
IF(Q556=2,#REF!*4*2,
IF(Q556=3,#REF!*4,
IF(Q556=4,#REF!*4,
IF(Q556=5,0,
IF(Q556=6,0,
IF(Q556=7,#REF!*4)))))))),
IF(AZ556="t",
IF(Q556=0,0,
IF(Q556=1,0,
IF(Q556=2,#REF!*4*2*0.8,
IF(Q556=3,#REF!*4*0.8,
IF(Q556=4,#REF!*4*0.8,
IF(Q556=5,0,
IF(Q556=6,0,
IF(Q556=7,#REF!*4))))))))))</f>
        <v>#REF!</v>
      </c>
      <c r="AS556" s="2" t="e">
        <f>IF(AZ556="s",
IF(Q556=0,0,
IF(Q556=1,#REF!*2,
IF(Q556=2,#REF!*2,
IF(Q556=3,#REF!*2,
IF(Q556=4,#REF!*2,
IF(Q556=5,#REF!*2,
IF(Q556=6,#REF!*2,
IF(Q556=7,#REF!*2)))))))),
IF(AZ556="t",
IF(Q556=0,#REF!*2*0.8,
IF(Q556=1,#REF!*2*0.8,
IF(Q556=2,#REF!*2*0.8,
IF(Q556=3,#REF!*2*0.8,
IF(Q556=4,#REF!*2*0.8,
IF(Q556=5,#REF!*2*0.8,
IF(Q556=6,#REF!*1*0.8,
IF(Q556=7,#REF!*2))))))))))</f>
        <v>#REF!</v>
      </c>
      <c r="AT556" s="2" t="e">
        <f t="shared" si="167"/>
        <v>#REF!</v>
      </c>
      <c r="AU556" s="2" t="e">
        <f>IF(AZ556="s",
IF(Q556=0,0,
IF(Q556=1,(14-2)*(#REF!+#REF!)/4*4,
IF(Q556=2,(14-2)*(#REF!+#REF!)/4*2,
IF(Q556=3,(14-2)*(#REF!+#REF!)/4*3,
IF(Q556=4,(14-2)*(#REF!+#REF!)/4,
IF(Q556=5,(14-2)*#REF!/4,
IF(Q556=6,0,
IF(Q556=7,(14)*#REF!)))))))),
IF(AZ556="t",
IF(Q556=0,0,
IF(Q556=1,(11-2)*(#REF!+#REF!)/4*4,
IF(Q556=2,(11-2)*(#REF!+#REF!)/4*2,
IF(Q556=3,(11-2)*(#REF!+#REF!)/4*3,
IF(Q556=4,(11-2)*(#REF!+#REF!)/4,
IF(Q556=5,(11-2)*#REF!/4,
IF(Q556=6,0,
IF(Q556=7,(11)*#REF!))))))))))</f>
        <v>#REF!</v>
      </c>
      <c r="AV556" s="2" t="e">
        <f t="shared" si="168"/>
        <v>#REF!</v>
      </c>
      <c r="AW556" s="2">
        <f t="shared" si="169"/>
        <v>8</v>
      </c>
      <c r="AX556" s="2">
        <f t="shared" si="170"/>
        <v>4</v>
      </c>
      <c r="AY556" s="2" t="e">
        <f t="shared" si="171"/>
        <v>#REF!</v>
      </c>
      <c r="AZ556" s="2" t="s">
        <v>63</v>
      </c>
      <c r="BA556" s="2" t="e">
        <f>IF(BG556="A",0,IF(AZ556="s",14*#REF!,IF(AZ556="T",11*#REF!,"HATA")))</f>
        <v>#REF!</v>
      </c>
      <c r="BB556" s="2" t="e">
        <f t="shared" si="172"/>
        <v>#REF!</v>
      </c>
      <c r="BC556" s="2" t="e">
        <f t="shared" si="173"/>
        <v>#REF!</v>
      </c>
      <c r="BD556" s="2" t="e">
        <f>IF(BC556-#REF!=0,"DOĞRU","YANLIŞ")</f>
        <v>#REF!</v>
      </c>
      <c r="BE556" s="2" t="e">
        <f>#REF!-BC556</f>
        <v>#REF!</v>
      </c>
      <c r="BF556" s="2">
        <v>0</v>
      </c>
      <c r="BH556" s="2">
        <v>0</v>
      </c>
      <c r="BJ556" s="2">
        <v>4</v>
      </c>
      <c r="BL556" s="7" t="e">
        <f>#REF!*14</f>
        <v>#REF!</v>
      </c>
      <c r="BM556" s="9"/>
      <c r="BN556" s="8"/>
      <c r="BO556" s="13"/>
      <c r="BP556" s="13"/>
      <c r="BQ556" s="13"/>
      <c r="BR556" s="13"/>
      <c r="BS556" s="13"/>
      <c r="BT556" s="10"/>
      <c r="BU556" s="11"/>
      <c r="BV556" s="12"/>
      <c r="CC556" s="41"/>
      <c r="CD556" s="41"/>
      <c r="CE556" s="41"/>
      <c r="CF556" s="42"/>
      <c r="CG556" s="42"/>
      <c r="CH556" s="42"/>
      <c r="CI556" s="42"/>
      <c r="CJ556" s="42"/>
      <c r="CK556" s="42"/>
    </row>
    <row r="557" spans="1:89" hidden="1" x14ac:dyDescent="0.25">
      <c r="A557" s="2" t="s">
        <v>125</v>
      </c>
      <c r="B557" s="2" t="s">
        <v>126</v>
      </c>
      <c r="C557" s="2" t="s">
        <v>126</v>
      </c>
      <c r="D557" s="4" t="s">
        <v>60</v>
      </c>
      <c r="E557" s="4" t="s">
        <v>60</v>
      </c>
      <c r="F557" s="5" t="e">
        <f>IF(AZ557="S",
IF(#REF!+BH557=2012,
IF(#REF!=1,"12-13/1",
IF(#REF!=2,"12-13/2",
IF(#REF!=3,"13-14/1",
IF(#REF!=4,"13-14/2","Hata1")))),
IF(#REF!+BH557=2013,
IF(#REF!=1,"13-14/1",
IF(#REF!=2,"13-14/2",
IF(#REF!=3,"14-15/1",
IF(#REF!=4,"14-15/2","Hata2")))),
IF(#REF!+BH557=2014,
IF(#REF!=1,"14-15/1",
IF(#REF!=2,"14-15/2",
IF(#REF!=3,"15-16/1",
IF(#REF!=4,"15-16/2","Hata3")))),
IF(#REF!+BH557=2015,
IF(#REF!=1,"15-16/1",
IF(#REF!=2,"15-16/2",
IF(#REF!=3,"16-17/1",
IF(#REF!=4,"16-17/2","Hata4")))),
IF(#REF!+BH557=2016,
IF(#REF!=1,"16-17/1",
IF(#REF!=2,"16-17/2",
IF(#REF!=3,"17-18/1",
IF(#REF!=4,"17-18/2","Hata5")))),
IF(#REF!+BH557=2017,
IF(#REF!=1,"17-18/1",
IF(#REF!=2,"17-18/2",
IF(#REF!=3,"18-19/1",
IF(#REF!=4,"18-19/2","Hata6")))),
IF(#REF!+BH557=2018,
IF(#REF!=1,"18-19/1",
IF(#REF!=2,"18-19/2",
IF(#REF!=3,"19-20/1",
IF(#REF!=4,"19-20/2","Hata7")))),
IF(#REF!+BH557=2019,
IF(#REF!=1,"19-20/1",
IF(#REF!=2,"19-20/2",
IF(#REF!=3,"20-21/1",
IF(#REF!=4,"20-21/2","Hata8")))),
IF(#REF!+BH557=2020,
IF(#REF!=1,"20-21/1",
IF(#REF!=2,"20-21/2",
IF(#REF!=3,"21-22/1",
IF(#REF!=4,"21-22/2","Hata9")))),
IF(#REF!+BH557=2021,
IF(#REF!=1,"21-22/1",
IF(#REF!=2,"21-22/2",
IF(#REF!=3,"22-23/1",
IF(#REF!=4,"22-23/2","Hata10")))),
IF(#REF!+BH557=2022,
IF(#REF!=1,"22-23/1",
IF(#REF!=2,"22-23/2",
IF(#REF!=3,"23-24/1",
IF(#REF!=4,"23-24/2","Hata11")))),
IF(#REF!+BH557=2023,
IF(#REF!=1,"23-24/1",
IF(#REF!=2,"23-24/2",
IF(#REF!=3,"24-25/1",
IF(#REF!=4,"24-25/2","Hata12")))),
)))))))))))),
IF(AZ557="T",
IF(#REF!+BH557=2012,
IF(#REF!=1,"12-13/1",
IF(#REF!=2,"12-13/2",
IF(#REF!=3,"12-13/3",
IF(#REF!=4,"13-14/1",
IF(#REF!=5,"13-14/2",
IF(#REF!=6,"13-14/3","Hata1")))))),
IF(#REF!+BH557=2013,
IF(#REF!=1,"13-14/1",
IF(#REF!=2,"13-14/2",
IF(#REF!=3,"13-14/3",
IF(#REF!=4,"14-15/1",
IF(#REF!=5,"14-15/2",
IF(#REF!=6,"14-15/3","Hata2")))))),
IF(#REF!+BH557=2014,
IF(#REF!=1,"14-15/1",
IF(#REF!=2,"14-15/2",
IF(#REF!=3,"14-15/3",
IF(#REF!=4,"15-16/1",
IF(#REF!=5,"15-16/2",
IF(#REF!=6,"15-16/3","Hata3")))))),
IF(AND(#REF!+#REF!&gt;2014,#REF!+#REF!&lt;2015,BH557=1),
IF(#REF!=0.1,"14-15/0.1",
IF(#REF!=0.2,"14-15/0.2",
IF(#REF!=0.3,"14-15/0.3","Hata4"))),
IF(#REF!+BH557=2015,
IF(#REF!=1,"15-16/1",
IF(#REF!=2,"15-16/2",
IF(#REF!=3,"15-16/3",
IF(#REF!=4,"16-17/1",
IF(#REF!=5,"16-17/2",
IF(#REF!=6,"16-17/3","Hata5")))))),
IF(#REF!+BH557=2016,
IF(#REF!=1,"16-17/1",
IF(#REF!=2,"16-17/2",
IF(#REF!=3,"16-17/3",
IF(#REF!=4,"17-18/1",
IF(#REF!=5,"17-18/2",
IF(#REF!=6,"17-18/3","Hata6")))))),
IF(#REF!+BH557=2017,
IF(#REF!=1,"17-18/1",
IF(#REF!=2,"17-18/2",
IF(#REF!=3,"17-18/3",
IF(#REF!=4,"18-19/1",
IF(#REF!=5,"18-19/2",
IF(#REF!=6,"18-19/3","Hata7")))))),
IF(#REF!+BH557=2018,
IF(#REF!=1,"18-19/1",
IF(#REF!=2,"18-19/2",
IF(#REF!=3,"18-19/3",
IF(#REF!=4,"19-20/1",
IF(#REF!=5," 19-20/2",
IF(#REF!=6,"19-20/3","Hata8")))))),
IF(#REF!+BH557=2019,
IF(#REF!=1,"19-20/1",
IF(#REF!=2,"19-20/2",
IF(#REF!=3,"19-20/3",
IF(#REF!=4,"20-21/1",
IF(#REF!=5,"20-21/2",
IF(#REF!=6,"20-21/3","Hata9")))))),
IF(#REF!+BH557=2020,
IF(#REF!=1,"20-21/1",
IF(#REF!=2,"20-21/2",
IF(#REF!=3,"20-21/3",
IF(#REF!=4,"21-22/1",
IF(#REF!=5,"21-22/2",
IF(#REF!=6,"21-22/3","Hata10")))))),
IF(#REF!+BH557=2021,
IF(#REF!=1,"21-22/1",
IF(#REF!=2,"21-22/2",
IF(#REF!=3,"21-22/3",
IF(#REF!=4,"22-23/1",
IF(#REF!=5,"22-23/2",
IF(#REF!=6,"22-23/3","Hata11")))))),
IF(#REF!+BH557=2022,
IF(#REF!=1,"22-23/1",
IF(#REF!=2,"22-23/2",
IF(#REF!=3,"22-23/3",
IF(#REF!=4,"23-24/1",
IF(#REF!=5,"23-24/2",
IF(#REF!=6,"23-24/3","Hata12")))))),
IF(#REF!+BH557=2023,
IF(#REF!=1,"23-24/1",
IF(#REF!=2,"23-24/2",
IF(#REF!=3,"23-24/3",
IF(#REF!=4,"24-25/1",
IF(#REF!=5,"24-25/2",
IF(#REF!=6,"24-25/3","Hata13")))))),
))))))))))))))
)</f>
        <v>#REF!</v>
      </c>
      <c r="G557" s="4"/>
      <c r="H557" s="2" t="s">
        <v>116</v>
      </c>
      <c r="I557" s="2">
        <v>54711</v>
      </c>
      <c r="J557" s="2" t="s">
        <v>117</v>
      </c>
      <c r="Q557" s="5">
        <v>4</v>
      </c>
      <c r="R557" s="2">
        <f>VLOOKUP($Q557,[1]sistem!$I$3:$L$10,2,FALSE)</f>
        <v>0</v>
      </c>
      <c r="S557" s="2">
        <f>VLOOKUP($Q557,[1]sistem!$I$3:$L$10,3,FALSE)</f>
        <v>1</v>
      </c>
      <c r="T557" s="2">
        <f>VLOOKUP($Q557,[1]sistem!$I$3:$L$10,4,FALSE)</f>
        <v>1</v>
      </c>
      <c r="U557" s="2" t="e">
        <f>VLOOKUP($AZ557,[1]sistem!$I$13:$L$14,2,FALSE)*#REF!</f>
        <v>#REF!</v>
      </c>
      <c r="V557" s="2" t="e">
        <f>VLOOKUP($AZ557,[1]sistem!$I$13:$L$14,3,FALSE)*#REF!</f>
        <v>#REF!</v>
      </c>
      <c r="W557" s="2" t="e">
        <f>VLOOKUP($AZ557,[1]sistem!$I$13:$L$14,4,FALSE)*#REF!</f>
        <v>#REF!</v>
      </c>
      <c r="X557" s="2" t="e">
        <f t="shared" si="160"/>
        <v>#REF!</v>
      </c>
      <c r="Y557" s="2" t="e">
        <f t="shared" si="161"/>
        <v>#REF!</v>
      </c>
      <c r="Z557" s="2" t="e">
        <f t="shared" si="162"/>
        <v>#REF!</v>
      </c>
      <c r="AA557" s="2" t="e">
        <f t="shared" si="163"/>
        <v>#REF!</v>
      </c>
      <c r="AB557" s="2">
        <f>VLOOKUP(AZ557,[1]sistem!$I$18:$J$19,2,FALSE)</f>
        <v>14</v>
      </c>
      <c r="AC557" s="2">
        <v>0.25</v>
      </c>
      <c r="AD557" s="2">
        <f>VLOOKUP($Q557,[1]sistem!$I$3:$M$10,5,FALSE)</f>
        <v>1</v>
      </c>
      <c r="AE557" s="2">
        <v>4</v>
      </c>
      <c r="AG557" s="2">
        <f>AE557*AK557</f>
        <v>56</v>
      </c>
      <c r="AH557" s="2">
        <f>VLOOKUP($Q557,[1]sistem!$I$3:$N$10,6,FALSE)</f>
        <v>2</v>
      </c>
      <c r="AI557" s="2">
        <v>2</v>
      </c>
      <c r="AJ557" s="2">
        <f t="shared" si="164"/>
        <v>4</v>
      </c>
      <c r="AK557" s="2">
        <f>VLOOKUP($AZ557,[1]sistem!$I$18:$K$19,3,FALSE)</f>
        <v>14</v>
      </c>
      <c r="AL557" s="2" t="e">
        <f>AK557*#REF!</f>
        <v>#REF!</v>
      </c>
      <c r="AM557" s="2" t="e">
        <f t="shared" si="165"/>
        <v>#REF!</v>
      </c>
      <c r="AN557" s="2">
        <f t="shared" si="174"/>
        <v>25</v>
      </c>
      <c r="AO557" s="2" t="e">
        <f t="shared" si="166"/>
        <v>#REF!</v>
      </c>
      <c r="AP557" s="2" t="e">
        <f>ROUND(AO557-#REF!,0)</f>
        <v>#REF!</v>
      </c>
      <c r="AQ557" s="2">
        <f>IF(AZ557="s",IF(Q557=0,0,
IF(Q557=1,#REF!*4*4,
IF(Q557=2,0,
IF(Q557=3,#REF!*4*2,
IF(Q557=4,0,
IF(Q557=5,0,
IF(Q557=6,0,
IF(Q557=7,0)))))))),
IF(AZ557="t",
IF(Q557=0,0,
IF(Q557=1,#REF!*4*4*0.8,
IF(Q557=2,0,
IF(Q557=3,#REF!*4*2*0.8,
IF(Q557=4,0,
IF(Q557=5,0,
IF(Q557=6,0,
IF(Q557=7,0))))))))))</f>
        <v>0</v>
      </c>
      <c r="AR557" s="2" t="e">
        <f>IF(AZ557="s",
IF(Q557=0,0,
IF(Q557=1,0,
IF(Q557=2,#REF!*4*2,
IF(Q557=3,#REF!*4,
IF(Q557=4,#REF!*4,
IF(Q557=5,0,
IF(Q557=6,0,
IF(Q557=7,#REF!*4)))))))),
IF(AZ557="t",
IF(Q557=0,0,
IF(Q557=1,0,
IF(Q557=2,#REF!*4*2*0.8,
IF(Q557=3,#REF!*4*0.8,
IF(Q557=4,#REF!*4*0.8,
IF(Q557=5,0,
IF(Q557=6,0,
IF(Q557=7,#REF!*4))))))))))</f>
        <v>#REF!</v>
      </c>
      <c r="AS557" s="2" t="e">
        <f>IF(AZ557="s",
IF(Q557=0,0,
IF(Q557=1,#REF!*2,
IF(Q557=2,#REF!*2,
IF(Q557=3,#REF!*2,
IF(Q557=4,#REF!*2,
IF(Q557=5,#REF!*2,
IF(Q557=6,#REF!*2,
IF(Q557=7,#REF!*2)))))))),
IF(AZ557="t",
IF(Q557=0,#REF!*2*0.8,
IF(Q557=1,#REF!*2*0.8,
IF(Q557=2,#REF!*2*0.8,
IF(Q557=3,#REF!*2*0.8,
IF(Q557=4,#REF!*2*0.8,
IF(Q557=5,#REF!*2*0.8,
IF(Q557=6,#REF!*1*0.8,
IF(Q557=7,#REF!*2))))))))))</f>
        <v>#REF!</v>
      </c>
      <c r="AT557" s="2" t="e">
        <f t="shared" si="167"/>
        <v>#REF!</v>
      </c>
      <c r="AU557" s="2" t="e">
        <f>IF(AZ557="s",
IF(Q557=0,0,
IF(Q557=1,(14-2)*(#REF!+#REF!)/4*4,
IF(Q557=2,(14-2)*(#REF!+#REF!)/4*2,
IF(Q557=3,(14-2)*(#REF!+#REF!)/4*3,
IF(Q557=4,(14-2)*(#REF!+#REF!)/4,
IF(Q557=5,(14-2)*#REF!/4,
IF(Q557=6,0,
IF(Q557=7,(14)*#REF!)))))))),
IF(AZ557="t",
IF(Q557=0,0,
IF(Q557=1,(11-2)*(#REF!+#REF!)/4*4,
IF(Q557=2,(11-2)*(#REF!+#REF!)/4*2,
IF(Q557=3,(11-2)*(#REF!+#REF!)/4*3,
IF(Q557=4,(11-2)*(#REF!+#REF!)/4,
IF(Q557=5,(11-2)*#REF!/4,
IF(Q557=6,0,
IF(Q557=7,(11)*#REF!))))))))))</f>
        <v>#REF!</v>
      </c>
      <c r="AV557" s="2" t="e">
        <f t="shared" si="168"/>
        <v>#REF!</v>
      </c>
      <c r="AW557" s="2">
        <f t="shared" si="169"/>
        <v>8</v>
      </c>
      <c r="AX557" s="2">
        <f t="shared" si="170"/>
        <v>4</v>
      </c>
      <c r="AY557" s="2" t="e">
        <f t="shared" si="171"/>
        <v>#REF!</v>
      </c>
      <c r="AZ557" s="2" t="s">
        <v>63</v>
      </c>
      <c r="BA557" s="2" t="e">
        <f>IF(BG557="A",0,IF(AZ557="s",14*#REF!,IF(AZ557="T",11*#REF!,"HATA")))</f>
        <v>#REF!</v>
      </c>
      <c r="BB557" s="2" t="e">
        <f t="shared" si="172"/>
        <v>#REF!</v>
      </c>
      <c r="BC557" s="2" t="e">
        <f t="shared" si="173"/>
        <v>#REF!</v>
      </c>
      <c r="BD557" s="2" t="e">
        <f>IF(BC557-#REF!=0,"DOĞRU","YANLIŞ")</f>
        <v>#REF!</v>
      </c>
      <c r="BE557" s="2" t="e">
        <f>#REF!-BC557</f>
        <v>#REF!</v>
      </c>
      <c r="BF557" s="2">
        <v>0</v>
      </c>
      <c r="BH557" s="2">
        <v>0</v>
      </c>
      <c r="BJ557" s="2">
        <v>4</v>
      </c>
      <c r="BL557" s="7" t="e">
        <f>#REF!*14</f>
        <v>#REF!</v>
      </c>
      <c r="BM557" s="9"/>
      <c r="BN557" s="8"/>
      <c r="BO557" s="13"/>
      <c r="BP557" s="13"/>
      <c r="BQ557" s="13"/>
      <c r="BR557" s="13"/>
      <c r="BS557" s="13"/>
      <c r="BT557" s="10"/>
      <c r="BU557" s="11"/>
      <c r="BV557" s="12"/>
      <c r="CC557" s="41"/>
      <c r="CD557" s="41"/>
      <c r="CE557" s="41"/>
      <c r="CF557" s="42"/>
      <c r="CG557" s="42"/>
      <c r="CH557" s="42"/>
      <c r="CI557" s="42"/>
      <c r="CJ557" s="42"/>
      <c r="CK557" s="42"/>
    </row>
    <row r="558" spans="1:89" hidden="1" x14ac:dyDescent="0.25">
      <c r="A558" s="54" t="s">
        <v>104</v>
      </c>
      <c r="B558" s="54" t="s">
        <v>105</v>
      </c>
      <c r="C558" s="2" t="s">
        <v>105</v>
      </c>
      <c r="D558" s="4" t="s">
        <v>60</v>
      </c>
      <c r="E558" s="4" t="s">
        <v>60</v>
      </c>
      <c r="F558" s="5" t="e">
        <f>IF(AZ558="S",
IF(#REF!+BH558=2012,
IF(#REF!=1,"12-13/1",
IF(#REF!=2,"12-13/2",
IF(#REF!=3,"13-14/1",
IF(#REF!=4,"13-14/2","Hata1")))),
IF(#REF!+BH558=2013,
IF(#REF!=1,"13-14/1",
IF(#REF!=2,"13-14/2",
IF(#REF!=3,"14-15/1",
IF(#REF!=4,"14-15/2","Hata2")))),
IF(#REF!+BH558=2014,
IF(#REF!=1,"14-15/1",
IF(#REF!=2,"14-15/2",
IF(#REF!=3,"15-16/1",
IF(#REF!=4,"15-16/2","Hata3")))),
IF(#REF!+BH558=2015,
IF(#REF!=1,"15-16/1",
IF(#REF!=2,"15-16/2",
IF(#REF!=3,"16-17/1",
IF(#REF!=4,"16-17/2","Hata4")))),
IF(#REF!+BH558=2016,
IF(#REF!=1,"16-17/1",
IF(#REF!=2,"16-17/2",
IF(#REF!=3,"17-18/1",
IF(#REF!=4,"17-18/2","Hata5")))),
IF(#REF!+BH558=2017,
IF(#REF!=1,"17-18/1",
IF(#REF!=2,"17-18/2",
IF(#REF!=3,"18-19/1",
IF(#REF!=4,"18-19/2","Hata6")))),
IF(#REF!+BH558=2018,
IF(#REF!=1,"18-19/1",
IF(#REF!=2,"18-19/2",
IF(#REF!=3,"19-20/1",
IF(#REF!=4,"19-20/2","Hata7")))),
IF(#REF!+BH558=2019,
IF(#REF!=1,"19-20/1",
IF(#REF!=2,"19-20/2",
IF(#REF!=3,"20-21/1",
IF(#REF!=4,"20-21/2","Hata8")))),
IF(#REF!+BH558=2020,
IF(#REF!=1,"20-21/1",
IF(#REF!=2,"20-21/2",
IF(#REF!=3,"21-22/1",
IF(#REF!=4,"21-22/2","Hata9")))),
IF(#REF!+BH558=2021,
IF(#REF!=1,"21-22/1",
IF(#REF!=2,"21-22/2",
IF(#REF!=3,"22-23/1",
IF(#REF!=4,"22-23/2","Hata10")))),
IF(#REF!+BH558=2022,
IF(#REF!=1,"22-23/1",
IF(#REF!=2,"22-23/2",
IF(#REF!=3,"23-24/1",
IF(#REF!=4,"23-24/2","Hata11")))),
IF(#REF!+BH558=2023,
IF(#REF!=1,"23-24/1",
IF(#REF!=2,"23-24/2",
IF(#REF!=3,"24-25/1",
IF(#REF!=4,"24-25/2","Hata12")))),
)))))))))))),
IF(AZ558="T",
IF(#REF!+BH558=2012,
IF(#REF!=1,"12-13/1",
IF(#REF!=2,"12-13/2",
IF(#REF!=3,"12-13/3",
IF(#REF!=4,"13-14/1",
IF(#REF!=5,"13-14/2",
IF(#REF!=6,"13-14/3","Hata1")))))),
IF(#REF!+BH558=2013,
IF(#REF!=1,"13-14/1",
IF(#REF!=2,"13-14/2",
IF(#REF!=3,"13-14/3",
IF(#REF!=4,"14-15/1",
IF(#REF!=5,"14-15/2",
IF(#REF!=6,"14-15/3","Hata2")))))),
IF(#REF!+BH558=2014,
IF(#REF!=1,"14-15/1",
IF(#REF!=2,"14-15/2",
IF(#REF!=3,"14-15/3",
IF(#REF!=4,"15-16/1",
IF(#REF!=5,"15-16/2",
IF(#REF!=6,"15-16/3","Hata3")))))),
IF(AND(#REF!+#REF!&gt;2014,#REF!+#REF!&lt;2015,BH558=1),
IF(#REF!=0.1,"14-15/0.1",
IF(#REF!=0.2,"14-15/0.2",
IF(#REF!=0.3,"14-15/0.3","Hata4"))),
IF(#REF!+BH558=2015,
IF(#REF!=1,"15-16/1",
IF(#REF!=2,"15-16/2",
IF(#REF!=3,"15-16/3",
IF(#REF!=4,"16-17/1",
IF(#REF!=5,"16-17/2",
IF(#REF!=6,"16-17/3","Hata5")))))),
IF(#REF!+BH558=2016,
IF(#REF!=1,"16-17/1",
IF(#REF!=2,"16-17/2",
IF(#REF!=3,"16-17/3",
IF(#REF!=4,"17-18/1",
IF(#REF!=5,"17-18/2",
IF(#REF!=6,"17-18/3","Hata6")))))),
IF(#REF!+BH558=2017,
IF(#REF!=1,"17-18/1",
IF(#REF!=2,"17-18/2",
IF(#REF!=3,"17-18/3",
IF(#REF!=4,"18-19/1",
IF(#REF!=5,"18-19/2",
IF(#REF!=6,"18-19/3","Hata7")))))),
IF(#REF!+BH558=2018,
IF(#REF!=1,"18-19/1",
IF(#REF!=2,"18-19/2",
IF(#REF!=3,"18-19/3",
IF(#REF!=4,"19-20/1",
IF(#REF!=5," 19-20/2",
IF(#REF!=6,"19-20/3","Hata8")))))),
IF(#REF!+BH558=2019,
IF(#REF!=1,"19-20/1",
IF(#REF!=2,"19-20/2",
IF(#REF!=3,"19-20/3",
IF(#REF!=4,"20-21/1",
IF(#REF!=5,"20-21/2",
IF(#REF!=6,"20-21/3","Hata9")))))),
IF(#REF!+BH558=2020,
IF(#REF!=1,"20-21/1",
IF(#REF!=2,"20-21/2",
IF(#REF!=3,"20-21/3",
IF(#REF!=4,"21-22/1",
IF(#REF!=5,"21-22/2",
IF(#REF!=6,"21-22/3","Hata10")))))),
IF(#REF!+BH558=2021,
IF(#REF!=1,"21-22/1",
IF(#REF!=2,"21-22/2",
IF(#REF!=3,"21-22/3",
IF(#REF!=4,"22-23/1",
IF(#REF!=5,"22-23/2",
IF(#REF!=6,"22-23/3","Hata11")))))),
IF(#REF!+BH558=2022,
IF(#REF!=1,"22-23/1",
IF(#REF!=2,"22-23/2",
IF(#REF!=3,"22-23/3",
IF(#REF!=4,"23-24/1",
IF(#REF!=5,"23-24/2",
IF(#REF!=6,"23-24/3","Hata12")))))),
IF(#REF!+BH558=2023,
IF(#REF!=1,"23-24/1",
IF(#REF!=2,"23-24/2",
IF(#REF!=3,"23-24/3",
IF(#REF!=4,"24-25/1",
IF(#REF!=5,"24-25/2",
IF(#REF!=6,"24-25/3","Hata13")))))),
))))))))))))))
)</f>
        <v>#REF!</v>
      </c>
      <c r="G558" s="4"/>
      <c r="H558" s="54" t="s">
        <v>116</v>
      </c>
      <c r="I558" s="2">
        <v>54711</v>
      </c>
      <c r="J558" s="2" t="s">
        <v>117</v>
      </c>
      <c r="O558" s="2" t="s">
        <v>108</v>
      </c>
      <c r="P558" s="2" t="s">
        <v>109</v>
      </c>
      <c r="Q558" s="55">
        <v>7</v>
      </c>
      <c r="R558" s="2">
        <f>VLOOKUP($Q558,[1]sistem!$I$3:$L$10,2,FALSE)</f>
        <v>0</v>
      </c>
      <c r="S558" s="2">
        <f>VLOOKUP($Q558,[1]sistem!$I$3:$L$10,3,FALSE)</f>
        <v>1</v>
      </c>
      <c r="T558" s="2">
        <f>VLOOKUP($Q558,[1]sistem!$I$3:$L$10,4,FALSE)</f>
        <v>1</v>
      </c>
      <c r="U558" s="2" t="e">
        <f>VLOOKUP($AZ558,[1]sistem!$I$13:$L$14,2,FALSE)*#REF!</f>
        <v>#REF!</v>
      </c>
      <c r="V558" s="2" t="e">
        <f>VLOOKUP($AZ558,[1]sistem!$I$13:$L$14,3,FALSE)*#REF!</f>
        <v>#REF!</v>
      </c>
      <c r="W558" s="2" t="e">
        <f>VLOOKUP($AZ558,[1]sistem!$I$13:$L$14,4,FALSE)*#REF!</f>
        <v>#REF!</v>
      </c>
      <c r="X558" s="2" t="e">
        <f t="shared" si="160"/>
        <v>#REF!</v>
      </c>
      <c r="Y558" s="2" t="e">
        <f t="shared" si="161"/>
        <v>#REF!</v>
      </c>
      <c r="Z558" s="2" t="e">
        <f t="shared" si="162"/>
        <v>#REF!</v>
      </c>
      <c r="AA558" s="2" t="e">
        <f t="shared" si="163"/>
        <v>#REF!</v>
      </c>
      <c r="AB558" s="2">
        <f>VLOOKUP(AZ558,[1]sistem!$I$18:$J$19,2,FALSE)</f>
        <v>14</v>
      </c>
      <c r="AC558" s="2">
        <v>0.25</v>
      </c>
      <c r="AD558" s="2">
        <f>VLOOKUP($Q558,[1]sistem!$I$3:$M$10,5,FALSE)</f>
        <v>1</v>
      </c>
      <c r="AG558" s="2" t="e">
        <f>(#REF!+#REF!)*AB558</f>
        <v>#REF!</v>
      </c>
      <c r="AH558" s="2">
        <f>VLOOKUP($Q558,[1]sistem!$I$3:$N$10,6,FALSE)</f>
        <v>2</v>
      </c>
      <c r="AI558" s="2">
        <v>2</v>
      </c>
      <c r="AJ558" s="2">
        <f t="shared" si="164"/>
        <v>4</v>
      </c>
      <c r="AK558" s="2">
        <f>VLOOKUP($AZ558,[1]sistem!$I$18:$K$19,3,FALSE)</f>
        <v>14</v>
      </c>
      <c r="AL558" s="2" t="e">
        <f>AK558*#REF!</f>
        <v>#REF!</v>
      </c>
      <c r="AM558" s="2" t="e">
        <f t="shared" si="165"/>
        <v>#REF!</v>
      </c>
      <c r="AN558" s="2">
        <f t="shared" si="174"/>
        <v>25</v>
      </c>
      <c r="AO558" s="2" t="e">
        <f t="shared" si="166"/>
        <v>#REF!</v>
      </c>
      <c r="AP558" s="2" t="e">
        <f>ROUND(AO558-#REF!,0)</f>
        <v>#REF!</v>
      </c>
      <c r="AQ558" s="2">
        <f>IF(AZ558="s",IF(Q558=0,0,
IF(Q558=1,#REF!*4*4,
IF(Q558=2,0,
IF(Q558=3,#REF!*4*2,
IF(Q558=4,0,
IF(Q558=5,0,
IF(Q558=6,0,
IF(Q558=7,0)))))))),
IF(AZ558="t",
IF(Q558=0,0,
IF(Q558=1,#REF!*4*4*0.8,
IF(Q558=2,0,
IF(Q558=3,#REF!*4*2*0.8,
IF(Q558=4,0,
IF(Q558=5,0,
IF(Q558=6,0,
IF(Q558=7,0))))))))))</f>
        <v>0</v>
      </c>
      <c r="AR558" s="2" t="e">
        <f>IF(AZ558="s",
IF(Q558=0,0,
IF(Q558=1,0,
IF(Q558=2,#REF!*4*2,
IF(Q558=3,#REF!*4,
IF(Q558=4,#REF!*4,
IF(Q558=5,0,
IF(Q558=6,0,
IF(Q558=7,#REF!*4)))))))),
IF(AZ558="t",
IF(Q558=0,0,
IF(Q558=1,0,
IF(Q558=2,#REF!*4*2*0.8,
IF(Q558=3,#REF!*4*0.8,
IF(Q558=4,#REF!*4*0.8,
IF(Q558=5,0,
IF(Q558=6,0,
IF(Q558=7,#REF!*4))))))))))</f>
        <v>#REF!</v>
      </c>
      <c r="AS558" s="2" t="e">
        <f>IF(AZ558="s",
IF(Q558=0,0,
IF(Q558=1,#REF!*2,
IF(Q558=2,#REF!*2,
IF(Q558=3,#REF!*2,
IF(Q558=4,#REF!*2,
IF(Q558=5,#REF!*2,
IF(Q558=6,#REF!*2,
IF(Q558=7,#REF!*2)))))))),
IF(AZ558="t",
IF(Q558=0,#REF!*2*0.8,
IF(Q558=1,#REF!*2*0.8,
IF(Q558=2,#REF!*2*0.8,
IF(Q558=3,#REF!*2*0.8,
IF(Q558=4,#REF!*2*0.8,
IF(Q558=5,#REF!*2*0.8,
IF(Q558=6,#REF!*1*0.8,
IF(Q558=7,#REF!*2))))))))))</f>
        <v>#REF!</v>
      </c>
      <c r="AT558" s="2" t="e">
        <f t="shared" si="167"/>
        <v>#REF!</v>
      </c>
      <c r="AU558" s="2" t="e">
        <f>IF(AZ558="s",
IF(Q558=0,0,
IF(Q558=1,(14-2)*(#REF!+#REF!)/4*4,
IF(Q558=2,(14-2)*(#REF!+#REF!)/4*2,
IF(Q558=3,(14-2)*(#REF!+#REF!)/4*3,
IF(Q558=4,(14-2)*(#REF!+#REF!)/4,
IF(Q558=5,(14-2)*#REF!/4,
IF(Q558=6,0,
IF(Q558=7,(14)*#REF!)))))))),
IF(AZ558="t",
IF(Q558=0,0,
IF(Q558=1,(11-2)*(#REF!+#REF!)/4*4,
IF(Q558=2,(11-2)*(#REF!+#REF!)/4*2,
IF(Q558=3,(11-2)*(#REF!+#REF!)/4*3,
IF(Q558=4,(11-2)*(#REF!+#REF!)/4,
IF(Q558=5,(11-2)*#REF!/4,
IF(Q558=6,0,
IF(Q558=7,(11)*#REF!))))))))))</f>
        <v>#REF!</v>
      </c>
      <c r="AV558" s="2" t="e">
        <f t="shared" si="168"/>
        <v>#REF!</v>
      </c>
      <c r="AW558" s="2">
        <f t="shared" si="169"/>
        <v>8</v>
      </c>
      <c r="AX558" s="2">
        <f t="shared" si="170"/>
        <v>4</v>
      </c>
      <c r="AY558" s="2" t="e">
        <f t="shared" si="171"/>
        <v>#REF!</v>
      </c>
      <c r="AZ558" s="2" t="s">
        <v>63</v>
      </c>
      <c r="BA558" s="2">
        <f>IF(BG558="A",0,IF(AZ558="s",14*#REF!,IF(AZ558="T",11*#REF!,"HATA")))</f>
        <v>0</v>
      </c>
      <c r="BB558" s="2" t="e">
        <f t="shared" si="172"/>
        <v>#REF!</v>
      </c>
      <c r="BC558" s="2" t="e">
        <f t="shared" si="173"/>
        <v>#REF!</v>
      </c>
      <c r="BD558" s="2" t="e">
        <f>IF(BC558-#REF!=0,"DOĞRU","YANLIŞ")</f>
        <v>#REF!</v>
      </c>
      <c r="BE558" s="2" t="e">
        <f>#REF!-BC558</f>
        <v>#REF!</v>
      </c>
      <c r="BF558" s="2">
        <v>0</v>
      </c>
      <c r="BG558" s="2" t="s">
        <v>110</v>
      </c>
      <c r="BH558" s="2">
        <v>0</v>
      </c>
      <c r="BJ558" s="2">
        <v>7</v>
      </c>
      <c r="BL558" s="7" t="e">
        <f>#REF!*14</f>
        <v>#REF!</v>
      </c>
      <c r="BM558" s="9"/>
      <c r="BN558" s="8"/>
      <c r="BO558" s="13"/>
      <c r="BP558" s="13"/>
      <c r="BQ558" s="13"/>
      <c r="BR558" s="13"/>
      <c r="BS558" s="13"/>
      <c r="BT558" s="10"/>
      <c r="BU558" s="11"/>
      <c r="BV558" s="12"/>
      <c r="CC558" s="51"/>
      <c r="CD558" s="51"/>
      <c r="CE558" s="51"/>
      <c r="CF558" s="52"/>
      <c r="CG558" s="52"/>
      <c r="CH558" s="52"/>
      <c r="CI558" s="52"/>
      <c r="CJ558" s="42"/>
      <c r="CK558" s="42"/>
    </row>
    <row r="559" spans="1:89" hidden="1" x14ac:dyDescent="0.25">
      <c r="A559" s="54" t="s">
        <v>245</v>
      </c>
      <c r="B559" s="54" t="s">
        <v>697</v>
      </c>
      <c r="C559" s="2" t="s">
        <v>246</v>
      </c>
      <c r="D559" s="4" t="s">
        <v>60</v>
      </c>
      <c r="E559" s="4" t="s">
        <v>60</v>
      </c>
      <c r="F559" s="5" t="e">
        <f>IF(AZ559="S",
IF(#REF!+BH559=2012,
IF(#REF!=1,"12-13/1",
IF(#REF!=2,"12-13/2",
IF(#REF!=3,"13-14/1",
IF(#REF!=4,"13-14/2","Hata1")))),
IF(#REF!+BH559=2013,
IF(#REF!=1,"13-14/1",
IF(#REF!=2,"13-14/2",
IF(#REF!=3,"14-15/1",
IF(#REF!=4,"14-15/2","Hata2")))),
IF(#REF!+BH559=2014,
IF(#REF!=1,"14-15/1",
IF(#REF!=2,"14-15/2",
IF(#REF!=3,"15-16/1",
IF(#REF!=4,"15-16/2","Hata3")))),
IF(#REF!+BH559=2015,
IF(#REF!=1,"15-16/1",
IF(#REF!=2,"15-16/2",
IF(#REF!=3,"16-17/1",
IF(#REF!=4,"16-17/2","Hata4")))),
IF(#REF!+BH559=2016,
IF(#REF!=1,"16-17/1",
IF(#REF!=2,"16-17/2",
IF(#REF!=3,"17-18/1",
IF(#REF!=4,"17-18/2","Hata5")))),
IF(#REF!+BH559=2017,
IF(#REF!=1,"17-18/1",
IF(#REF!=2,"17-18/2",
IF(#REF!=3,"18-19/1",
IF(#REF!=4,"18-19/2","Hata6")))),
IF(#REF!+BH559=2018,
IF(#REF!=1,"18-19/1",
IF(#REF!=2,"18-19/2",
IF(#REF!=3,"19-20/1",
IF(#REF!=4,"19-20/2","Hata7")))),
IF(#REF!+BH559=2019,
IF(#REF!=1,"19-20/1",
IF(#REF!=2,"19-20/2",
IF(#REF!=3,"20-21/1",
IF(#REF!=4,"20-21/2","Hata8")))),
IF(#REF!+BH559=2020,
IF(#REF!=1,"20-21/1",
IF(#REF!=2,"20-21/2",
IF(#REF!=3,"21-22/1",
IF(#REF!=4,"21-22/2","Hata9")))),
IF(#REF!+BH559=2021,
IF(#REF!=1,"21-22/1",
IF(#REF!=2,"21-22/2",
IF(#REF!=3,"22-23/1",
IF(#REF!=4,"22-23/2","Hata10")))),
IF(#REF!+BH559=2022,
IF(#REF!=1,"22-23/1",
IF(#REF!=2,"22-23/2",
IF(#REF!=3,"23-24/1",
IF(#REF!=4,"23-24/2","Hata11")))),
IF(#REF!+BH559=2023,
IF(#REF!=1,"23-24/1",
IF(#REF!=2,"23-24/2",
IF(#REF!=3,"24-25/1",
IF(#REF!=4,"24-25/2","Hata12")))),
)))))))))))),
IF(AZ559="T",
IF(#REF!+BH559=2012,
IF(#REF!=1,"12-13/1",
IF(#REF!=2,"12-13/2",
IF(#REF!=3,"12-13/3",
IF(#REF!=4,"13-14/1",
IF(#REF!=5,"13-14/2",
IF(#REF!=6,"13-14/3","Hata1")))))),
IF(#REF!+BH559=2013,
IF(#REF!=1,"13-14/1",
IF(#REF!=2,"13-14/2",
IF(#REF!=3,"13-14/3",
IF(#REF!=4,"14-15/1",
IF(#REF!=5,"14-15/2",
IF(#REF!=6,"14-15/3","Hata2")))))),
IF(#REF!+BH559=2014,
IF(#REF!=1,"14-15/1",
IF(#REF!=2,"14-15/2",
IF(#REF!=3,"14-15/3",
IF(#REF!=4,"15-16/1",
IF(#REF!=5,"15-16/2",
IF(#REF!=6,"15-16/3","Hata3")))))),
IF(AND(#REF!+#REF!&gt;2014,#REF!+#REF!&lt;2015,BH559=1),
IF(#REF!=0.1,"14-15/0.1",
IF(#REF!=0.2,"14-15/0.2",
IF(#REF!=0.3,"14-15/0.3","Hata4"))),
IF(#REF!+BH559=2015,
IF(#REF!=1,"15-16/1",
IF(#REF!=2,"15-16/2",
IF(#REF!=3,"15-16/3",
IF(#REF!=4,"16-17/1",
IF(#REF!=5,"16-17/2",
IF(#REF!=6,"16-17/3","Hata5")))))),
IF(#REF!+BH559=2016,
IF(#REF!=1,"16-17/1",
IF(#REF!=2,"16-17/2",
IF(#REF!=3,"16-17/3",
IF(#REF!=4,"17-18/1",
IF(#REF!=5,"17-18/2",
IF(#REF!=6,"17-18/3","Hata6")))))),
IF(#REF!+BH559=2017,
IF(#REF!=1,"17-18/1",
IF(#REF!=2,"17-18/2",
IF(#REF!=3,"17-18/3",
IF(#REF!=4,"18-19/1",
IF(#REF!=5,"18-19/2",
IF(#REF!=6,"18-19/3","Hata7")))))),
IF(#REF!+BH559=2018,
IF(#REF!=1,"18-19/1",
IF(#REF!=2,"18-19/2",
IF(#REF!=3,"18-19/3",
IF(#REF!=4,"19-20/1",
IF(#REF!=5," 19-20/2",
IF(#REF!=6,"19-20/3","Hata8")))))),
IF(#REF!+BH559=2019,
IF(#REF!=1,"19-20/1",
IF(#REF!=2,"19-20/2",
IF(#REF!=3,"19-20/3",
IF(#REF!=4,"20-21/1",
IF(#REF!=5,"20-21/2",
IF(#REF!=6,"20-21/3","Hata9")))))),
IF(#REF!+BH559=2020,
IF(#REF!=1,"20-21/1",
IF(#REF!=2,"20-21/2",
IF(#REF!=3,"20-21/3",
IF(#REF!=4,"21-22/1",
IF(#REF!=5,"21-22/2",
IF(#REF!=6,"21-22/3","Hata10")))))),
IF(#REF!+BH559=2021,
IF(#REF!=1,"21-22/1",
IF(#REF!=2,"21-22/2",
IF(#REF!=3,"21-22/3",
IF(#REF!=4,"22-23/1",
IF(#REF!=5,"22-23/2",
IF(#REF!=6,"22-23/3","Hata11")))))),
IF(#REF!+BH559=2022,
IF(#REF!=1,"22-23/1",
IF(#REF!=2,"22-23/2",
IF(#REF!=3,"22-23/3",
IF(#REF!=4,"23-24/1",
IF(#REF!=5,"23-24/2",
IF(#REF!=6,"23-24/3","Hata12")))))),
IF(#REF!+BH559=2023,
IF(#REF!=1,"23-24/1",
IF(#REF!=2,"23-24/2",
IF(#REF!=3,"23-24/3",
IF(#REF!=4,"24-25/1",
IF(#REF!=5,"24-25/2",
IF(#REF!=6,"24-25/3","Hata13")))))),
))))))))))))))
)</f>
        <v>#REF!</v>
      </c>
      <c r="G559" s="4"/>
      <c r="H559" s="54" t="s">
        <v>116</v>
      </c>
      <c r="I559" s="2">
        <v>54711</v>
      </c>
      <c r="J559" s="2" t="s">
        <v>117</v>
      </c>
      <c r="L559" s="2">
        <v>4358</v>
      </c>
      <c r="Q559" s="55">
        <v>0</v>
      </c>
      <c r="R559" s="2">
        <f>VLOOKUP($Q559,[1]sistem!$I$3:$L$10,2,FALSE)</f>
        <v>0</v>
      </c>
      <c r="S559" s="2">
        <f>VLOOKUP($Q559,[1]sistem!$I$3:$L$10,3,FALSE)</f>
        <v>0</v>
      </c>
      <c r="T559" s="2">
        <f>VLOOKUP($Q559,[1]sistem!$I$3:$L$10,4,FALSE)</f>
        <v>0</v>
      </c>
      <c r="U559" s="2" t="e">
        <f>VLOOKUP($AZ559,[1]sistem!$I$13:$L$14,2,FALSE)*#REF!</f>
        <v>#REF!</v>
      </c>
      <c r="V559" s="2" t="e">
        <f>VLOOKUP($AZ559,[1]sistem!$I$13:$L$14,3,FALSE)*#REF!</f>
        <v>#REF!</v>
      </c>
      <c r="W559" s="2" t="e">
        <f>VLOOKUP($AZ559,[1]sistem!$I$13:$L$14,4,FALSE)*#REF!</f>
        <v>#REF!</v>
      </c>
      <c r="X559" s="2" t="e">
        <f t="shared" ref="X559:X620" si="175">R559*U559</f>
        <v>#REF!</v>
      </c>
      <c r="Y559" s="2" t="e">
        <f t="shared" ref="Y559:Y620" si="176">S559*V559</f>
        <v>#REF!</v>
      </c>
      <c r="Z559" s="2" t="e">
        <f t="shared" ref="Z559:Z620" si="177">T559*W559</f>
        <v>#REF!</v>
      </c>
      <c r="AA559" s="2" t="e">
        <f t="shared" ref="AA559:AA620" si="178">SUM(X559:Z559)</f>
        <v>#REF!</v>
      </c>
      <c r="AB559" s="2">
        <f>VLOOKUP(AZ559,[1]sistem!$I$18:$J$19,2,FALSE)</f>
        <v>11</v>
      </c>
      <c r="AC559" s="2">
        <v>0.25</v>
      </c>
      <c r="AD559" s="2">
        <f>VLOOKUP($Q559,[1]sistem!$I$3:$M$10,5,FALSE)</f>
        <v>0</v>
      </c>
      <c r="AG559" s="2" t="e">
        <f>(#REF!+#REF!)*AB559</f>
        <v>#REF!</v>
      </c>
      <c r="AH559" s="2">
        <f>VLOOKUP($Q559,[1]sistem!$I$3:$N$10,6,FALSE)</f>
        <v>0</v>
      </c>
      <c r="AI559" s="2">
        <v>2</v>
      </c>
      <c r="AJ559" s="2">
        <f t="shared" ref="AJ559:AJ620" si="179">AH559*AI559</f>
        <v>0</v>
      </c>
      <c r="AK559" s="2">
        <f>VLOOKUP($AZ559,[1]sistem!$I$18:$K$19,3,FALSE)</f>
        <v>11</v>
      </c>
      <c r="AL559" s="2" t="e">
        <f>AK559*#REF!</f>
        <v>#REF!</v>
      </c>
      <c r="AM559" s="2" t="e">
        <f t="shared" ref="AM559:AM620" si="180">AL559+AJ559+AG559+X559+Y559+Z559</f>
        <v>#REF!</v>
      </c>
      <c r="AN559" s="2">
        <f t="shared" si="174"/>
        <v>25</v>
      </c>
      <c r="AO559" s="2" t="e">
        <f t="shared" ref="AO559:AO620" si="181">ROUND(AM559/AN559,0)</f>
        <v>#REF!</v>
      </c>
      <c r="AP559" s="2" t="e">
        <f>ROUND(AO559-#REF!,0)</f>
        <v>#REF!</v>
      </c>
      <c r="AQ559" s="2">
        <f>IF(AZ559="s",IF(Q559=0,0,
IF(Q559=1,#REF!*4*4,
IF(Q559=2,0,
IF(Q559=3,#REF!*4*2,
IF(Q559=4,0,
IF(Q559=5,0,
IF(Q559=6,0,
IF(Q559=7,0)))))))),
IF(AZ559="t",
IF(Q559=0,0,
IF(Q559=1,#REF!*4*4*0.8,
IF(Q559=2,0,
IF(Q559=3,#REF!*4*2*0.8,
IF(Q559=4,0,
IF(Q559=5,0,
IF(Q559=6,0,
IF(Q559=7,0))))))))))</f>
        <v>0</v>
      </c>
      <c r="AR559" s="2">
        <f>IF(AZ559="s",
IF(Q559=0,0,
IF(Q559=1,0,
IF(Q559=2,#REF!*4*2,
IF(Q559=3,#REF!*4,
IF(Q559=4,#REF!*4,
IF(Q559=5,0,
IF(Q559=6,0,
IF(Q559=7,#REF!*4)))))))),
IF(AZ559="t",
IF(Q559=0,0,
IF(Q559=1,0,
IF(Q559=2,#REF!*4*2*0.8,
IF(Q559=3,#REF!*4*0.8,
IF(Q559=4,#REF!*4*0.8,
IF(Q559=5,0,
IF(Q559=6,0,
IF(Q559=7,#REF!*4))))))))))</f>
        <v>0</v>
      </c>
      <c r="AS559" s="2" t="e">
        <f>IF(AZ559="s",
IF(Q559=0,0,
IF(Q559=1,#REF!*2,
IF(Q559=2,#REF!*2,
IF(Q559=3,#REF!*2,
IF(Q559=4,#REF!*2,
IF(Q559=5,#REF!*2,
IF(Q559=6,#REF!*2,
IF(Q559=7,#REF!*2)))))))),
IF(AZ559="t",
IF(Q559=0,#REF!*2*0.8,
IF(Q559=1,#REF!*2*0.8,
IF(Q559=2,#REF!*2*0.8,
IF(Q559=3,#REF!*2*0.8,
IF(Q559=4,#REF!*2*0.8,
IF(Q559=5,#REF!*2*0.8,
IF(Q559=6,#REF!*1*0.8,
IF(Q559=7,#REF!*2))))))))))</f>
        <v>#REF!</v>
      </c>
      <c r="AT559" s="2" t="e">
        <f t="shared" ref="AT559:AT620" si="182">SUM(AQ559:AS559)-SUM(X559:Z559)</f>
        <v>#REF!</v>
      </c>
      <c r="AU559" s="2">
        <f>IF(AZ559="s",
IF(Q559=0,0,
IF(Q559=1,(14-2)*(#REF!+#REF!)/4*4,
IF(Q559=2,(14-2)*(#REF!+#REF!)/4*2,
IF(Q559=3,(14-2)*(#REF!+#REF!)/4*3,
IF(Q559=4,(14-2)*(#REF!+#REF!)/4,
IF(Q559=5,(14-2)*#REF!/4,
IF(Q559=6,0,
IF(Q559=7,(14)*#REF!)))))))),
IF(AZ559="t",
IF(Q559=0,0,
IF(Q559=1,(11-2)*(#REF!+#REF!)/4*4,
IF(Q559=2,(11-2)*(#REF!+#REF!)/4*2,
IF(Q559=3,(11-2)*(#REF!+#REF!)/4*3,
IF(Q559=4,(11-2)*(#REF!+#REF!)/4,
IF(Q559=5,(11-2)*#REF!/4,
IF(Q559=6,0,
IF(Q559=7,(11)*#REF!))))))))))</f>
        <v>0</v>
      </c>
      <c r="AV559" s="2" t="e">
        <f t="shared" ref="AV559:AV620" si="183">AU559-AG559</f>
        <v>#REF!</v>
      </c>
      <c r="AW559" s="2">
        <f t="shared" ref="AW559:AW620" si="184">IF(AZ559="s",
IF(Q559=0,0,
IF(Q559=1,4*5,
IF(Q559=2,4*3,
IF(Q559=3,4*4,
IF(Q559=4,4*2,
IF(Q559=5,4,
IF(Q559=6,4/2,
IF(Q559=7,4*2,)))))))),
IF(AZ559="t",
IF(Q559=0,0,
IF(Q559=1,4*5,
IF(Q559=2,4*3,
IF(Q559=3,4*4,
IF(Q559=4,4*2,
IF(Q559=5,4,
IF(Q559=6,4/2,
IF(Q559=7,4*2))))))))))</f>
        <v>0</v>
      </c>
      <c r="AX559" s="2">
        <f t="shared" ref="AX559:AX620" si="185">AW559-AJ559</f>
        <v>0</v>
      </c>
      <c r="AY559" s="2" t="e">
        <f t="shared" ref="AY559:AY620" si="186">AQ559+AR559+AS559+(IF(BF559=1,(AU559)*2,AU559))+AW559</f>
        <v>#REF!</v>
      </c>
      <c r="AZ559" s="2" t="s">
        <v>81</v>
      </c>
      <c r="BA559" s="2" t="e">
        <f>IF(BG559="A",0,IF(AZ559="s",14*#REF!,IF(AZ559="T",11*#REF!,"HATA")))</f>
        <v>#REF!</v>
      </c>
      <c r="BB559" s="2" t="e">
        <f t="shared" ref="BB559:BB620" si="187">IF(BG559="Z",(BA559+AY559)*1.15,(BA559+AY559))</f>
        <v>#REF!</v>
      </c>
      <c r="BC559" s="2" t="e">
        <f t="shared" ref="BC559:BC620" si="188">IF(AZ559="s",ROUND(BB559/30,0),IF(AZ559="T",ROUND(BB559/25,0),"HATA"))</f>
        <v>#REF!</v>
      </c>
      <c r="BD559" s="2" t="e">
        <f>IF(BC559-#REF!=0,"DOĞRU","YANLIŞ")</f>
        <v>#REF!</v>
      </c>
      <c r="BE559" s="2" t="e">
        <f>#REF!-BC559</f>
        <v>#REF!</v>
      </c>
      <c r="BF559" s="2">
        <v>0</v>
      </c>
      <c r="BH559" s="2">
        <v>0</v>
      </c>
      <c r="BJ559" s="2">
        <v>0</v>
      </c>
      <c r="BL559" s="7" t="e">
        <f>#REF!*14</f>
        <v>#REF!</v>
      </c>
      <c r="BM559" s="9"/>
      <c r="BN559" s="8"/>
      <c r="BO559" s="13"/>
      <c r="BP559" s="13"/>
      <c r="BQ559" s="13"/>
      <c r="BR559" s="13"/>
      <c r="BS559" s="13"/>
      <c r="BT559" s="10"/>
      <c r="BU559" s="11"/>
      <c r="BV559" s="12"/>
      <c r="CC559" s="51"/>
      <c r="CD559" s="51"/>
      <c r="CE559" s="51"/>
      <c r="CF559" s="52"/>
      <c r="CG559" s="52"/>
      <c r="CH559" s="52"/>
      <c r="CI559" s="52"/>
      <c r="CJ559" s="42"/>
      <c r="CK559" s="42"/>
    </row>
    <row r="560" spans="1:89" hidden="1" x14ac:dyDescent="0.25">
      <c r="A560" s="54" t="s">
        <v>245</v>
      </c>
      <c r="B560" s="54" t="s">
        <v>698</v>
      </c>
      <c r="C560" s="2" t="s">
        <v>246</v>
      </c>
      <c r="D560" s="4" t="s">
        <v>60</v>
      </c>
      <c r="E560" s="4" t="s">
        <v>60</v>
      </c>
      <c r="F560" s="5" t="e">
        <f>IF(AZ560="S",
IF(#REF!+BH560=2012,
IF(#REF!=1,"12-13/1",
IF(#REF!=2,"12-13/2",
IF(#REF!=3,"13-14/1",
IF(#REF!=4,"13-14/2","Hata1")))),
IF(#REF!+BH560=2013,
IF(#REF!=1,"13-14/1",
IF(#REF!=2,"13-14/2",
IF(#REF!=3,"14-15/1",
IF(#REF!=4,"14-15/2","Hata2")))),
IF(#REF!+BH560=2014,
IF(#REF!=1,"14-15/1",
IF(#REF!=2,"14-15/2",
IF(#REF!=3,"15-16/1",
IF(#REF!=4,"15-16/2","Hata3")))),
IF(#REF!+BH560=2015,
IF(#REF!=1,"15-16/1",
IF(#REF!=2,"15-16/2",
IF(#REF!=3,"16-17/1",
IF(#REF!=4,"16-17/2","Hata4")))),
IF(#REF!+BH560=2016,
IF(#REF!=1,"16-17/1",
IF(#REF!=2,"16-17/2",
IF(#REF!=3,"17-18/1",
IF(#REF!=4,"17-18/2","Hata5")))),
IF(#REF!+BH560=2017,
IF(#REF!=1,"17-18/1",
IF(#REF!=2,"17-18/2",
IF(#REF!=3,"18-19/1",
IF(#REF!=4,"18-19/2","Hata6")))),
IF(#REF!+BH560=2018,
IF(#REF!=1,"18-19/1",
IF(#REF!=2,"18-19/2",
IF(#REF!=3,"19-20/1",
IF(#REF!=4,"19-20/2","Hata7")))),
IF(#REF!+BH560=2019,
IF(#REF!=1,"19-20/1",
IF(#REF!=2,"19-20/2",
IF(#REF!=3,"20-21/1",
IF(#REF!=4,"20-21/2","Hata8")))),
IF(#REF!+BH560=2020,
IF(#REF!=1,"20-21/1",
IF(#REF!=2,"20-21/2",
IF(#REF!=3,"21-22/1",
IF(#REF!=4,"21-22/2","Hata9")))),
IF(#REF!+BH560=2021,
IF(#REF!=1,"21-22/1",
IF(#REF!=2,"21-22/2",
IF(#REF!=3,"22-23/1",
IF(#REF!=4,"22-23/2","Hata10")))),
IF(#REF!+BH560=2022,
IF(#REF!=1,"22-23/1",
IF(#REF!=2,"22-23/2",
IF(#REF!=3,"23-24/1",
IF(#REF!=4,"23-24/2","Hata11")))),
IF(#REF!+BH560=2023,
IF(#REF!=1,"23-24/1",
IF(#REF!=2,"23-24/2",
IF(#REF!=3,"24-25/1",
IF(#REF!=4,"24-25/2","Hata12")))),
)))))))))))),
IF(AZ560="T",
IF(#REF!+BH560=2012,
IF(#REF!=1,"12-13/1",
IF(#REF!=2,"12-13/2",
IF(#REF!=3,"12-13/3",
IF(#REF!=4,"13-14/1",
IF(#REF!=5,"13-14/2",
IF(#REF!=6,"13-14/3","Hata1")))))),
IF(#REF!+BH560=2013,
IF(#REF!=1,"13-14/1",
IF(#REF!=2,"13-14/2",
IF(#REF!=3,"13-14/3",
IF(#REF!=4,"14-15/1",
IF(#REF!=5,"14-15/2",
IF(#REF!=6,"14-15/3","Hata2")))))),
IF(#REF!+BH560=2014,
IF(#REF!=1,"14-15/1",
IF(#REF!=2,"14-15/2",
IF(#REF!=3,"14-15/3",
IF(#REF!=4,"15-16/1",
IF(#REF!=5,"15-16/2",
IF(#REF!=6,"15-16/3","Hata3")))))),
IF(AND(#REF!+#REF!&gt;2014,#REF!+#REF!&lt;2015,BH560=1),
IF(#REF!=0.1,"14-15/0.1",
IF(#REF!=0.2,"14-15/0.2",
IF(#REF!=0.3,"14-15/0.3","Hata4"))),
IF(#REF!+BH560=2015,
IF(#REF!=1,"15-16/1",
IF(#REF!=2,"15-16/2",
IF(#REF!=3,"15-16/3",
IF(#REF!=4,"16-17/1",
IF(#REF!=5,"16-17/2",
IF(#REF!=6,"16-17/3","Hata5")))))),
IF(#REF!+BH560=2016,
IF(#REF!=1,"16-17/1",
IF(#REF!=2,"16-17/2",
IF(#REF!=3,"16-17/3",
IF(#REF!=4,"17-18/1",
IF(#REF!=5,"17-18/2",
IF(#REF!=6,"17-18/3","Hata6")))))),
IF(#REF!+BH560=2017,
IF(#REF!=1,"17-18/1",
IF(#REF!=2,"17-18/2",
IF(#REF!=3,"17-18/3",
IF(#REF!=4,"18-19/1",
IF(#REF!=5,"18-19/2",
IF(#REF!=6,"18-19/3","Hata7")))))),
IF(#REF!+BH560=2018,
IF(#REF!=1,"18-19/1",
IF(#REF!=2,"18-19/2",
IF(#REF!=3,"18-19/3",
IF(#REF!=4,"19-20/1",
IF(#REF!=5," 19-20/2",
IF(#REF!=6,"19-20/3","Hata8")))))),
IF(#REF!+BH560=2019,
IF(#REF!=1,"19-20/1",
IF(#REF!=2,"19-20/2",
IF(#REF!=3,"19-20/3",
IF(#REF!=4,"20-21/1",
IF(#REF!=5,"20-21/2",
IF(#REF!=6,"20-21/3","Hata9")))))),
IF(#REF!+BH560=2020,
IF(#REF!=1,"20-21/1",
IF(#REF!=2,"20-21/2",
IF(#REF!=3,"20-21/3",
IF(#REF!=4,"21-22/1",
IF(#REF!=5,"21-22/2",
IF(#REF!=6,"21-22/3","Hata10")))))),
IF(#REF!+BH560=2021,
IF(#REF!=1,"21-22/1",
IF(#REF!=2,"21-22/2",
IF(#REF!=3,"21-22/3",
IF(#REF!=4,"22-23/1",
IF(#REF!=5,"22-23/2",
IF(#REF!=6,"22-23/3","Hata11")))))),
IF(#REF!+BH560=2022,
IF(#REF!=1,"22-23/1",
IF(#REF!=2,"22-23/2",
IF(#REF!=3,"22-23/3",
IF(#REF!=4,"23-24/1",
IF(#REF!=5,"23-24/2",
IF(#REF!=6,"23-24/3","Hata12")))))),
IF(#REF!+BH560=2023,
IF(#REF!=1,"23-24/1",
IF(#REF!=2,"23-24/2",
IF(#REF!=3,"23-24/3",
IF(#REF!=4,"24-25/1",
IF(#REF!=5,"24-25/2",
IF(#REF!=6,"24-25/3","Hata13")))))),
))))))))))))))
)</f>
        <v>#REF!</v>
      </c>
      <c r="G560" s="4"/>
      <c r="H560" s="54" t="s">
        <v>116</v>
      </c>
      <c r="I560" s="2">
        <v>54711</v>
      </c>
      <c r="J560" s="2" t="s">
        <v>117</v>
      </c>
      <c r="L560" s="2">
        <v>4358</v>
      </c>
      <c r="Q560" s="55">
        <v>0</v>
      </c>
      <c r="R560" s="2">
        <f>VLOOKUP($Q560,[1]sistem!$I$3:$L$10,2,FALSE)</f>
        <v>0</v>
      </c>
      <c r="S560" s="2">
        <f>VLOOKUP($Q560,[1]sistem!$I$3:$L$10,3,FALSE)</f>
        <v>0</v>
      </c>
      <c r="T560" s="2">
        <f>VLOOKUP($Q560,[1]sistem!$I$3:$L$10,4,FALSE)</f>
        <v>0</v>
      </c>
      <c r="U560" s="2" t="e">
        <f>VLOOKUP($AZ560,[1]sistem!$I$13:$L$14,2,FALSE)*#REF!</f>
        <v>#REF!</v>
      </c>
      <c r="V560" s="2" t="e">
        <f>VLOOKUP($AZ560,[1]sistem!$I$13:$L$14,3,FALSE)*#REF!</f>
        <v>#REF!</v>
      </c>
      <c r="W560" s="2" t="e">
        <f>VLOOKUP($AZ560,[1]sistem!$I$13:$L$14,4,FALSE)*#REF!</f>
        <v>#REF!</v>
      </c>
      <c r="X560" s="2" t="e">
        <f t="shared" si="175"/>
        <v>#REF!</v>
      </c>
      <c r="Y560" s="2" t="e">
        <f t="shared" si="176"/>
        <v>#REF!</v>
      </c>
      <c r="Z560" s="2" t="e">
        <f t="shared" si="177"/>
        <v>#REF!</v>
      </c>
      <c r="AA560" s="2" t="e">
        <f t="shared" si="178"/>
        <v>#REF!</v>
      </c>
      <c r="AB560" s="2">
        <f>VLOOKUP(AZ560,[1]sistem!$I$18:$J$19,2,FALSE)</f>
        <v>11</v>
      </c>
      <c r="AC560" s="2">
        <v>0.25</v>
      </c>
      <c r="AD560" s="2">
        <f>VLOOKUP($Q560,[1]sistem!$I$3:$M$10,5,FALSE)</f>
        <v>0</v>
      </c>
      <c r="AG560" s="2" t="e">
        <f>(#REF!+#REF!)*AB560</f>
        <v>#REF!</v>
      </c>
      <c r="AH560" s="2">
        <f>VLOOKUP($Q560,[1]sistem!$I$3:$N$10,6,FALSE)</f>
        <v>0</v>
      </c>
      <c r="AI560" s="2">
        <v>2</v>
      </c>
      <c r="AJ560" s="2">
        <f t="shared" si="179"/>
        <v>0</v>
      </c>
      <c r="AK560" s="2">
        <f>VLOOKUP($AZ560,[1]sistem!$I$18:$K$19,3,FALSE)</f>
        <v>11</v>
      </c>
      <c r="AL560" s="2" t="e">
        <f>AK560*#REF!</f>
        <v>#REF!</v>
      </c>
      <c r="AM560" s="2" t="e">
        <f t="shared" si="180"/>
        <v>#REF!</v>
      </c>
      <c r="AN560" s="2">
        <f t="shared" si="174"/>
        <v>25</v>
      </c>
      <c r="AO560" s="2" t="e">
        <f t="shared" si="181"/>
        <v>#REF!</v>
      </c>
      <c r="AP560" s="2" t="e">
        <f>ROUND(AO560-#REF!,0)</f>
        <v>#REF!</v>
      </c>
      <c r="AQ560" s="2">
        <f>IF(AZ560="s",IF(Q560=0,0,
IF(Q560=1,#REF!*4*4,
IF(Q560=2,0,
IF(Q560=3,#REF!*4*2,
IF(Q560=4,0,
IF(Q560=5,0,
IF(Q560=6,0,
IF(Q560=7,0)))))))),
IF(AZ560="t",
IF(Q560=0,0,
IF(Q560=1,#REF!*4*4*0.8,
IF(Q560=2,0,
IF(Q560=3,#REF!*4*2*0.8,
IF(Q560=4,0,
IF(Q560=5,0,
IF(Q560=6,0,
IF(Q560=7,0))))))))))</f>
        <v>0</v>
      </c>
      <c r="AR560" s="2">
        <f>IF(AZ560="s",
IF(Q560=0,0,
IF(Q560=1,0,
IF(Q560=2,#REF!*4*2,
IF(Q560=3,#REF!*4,
IF(Q560=4,#REF!*4,
IF(Q560=5,0,
IF(Q560=6,0,
IF(Q560=7,#REF!*4)))))))),
IF(AZ560="t",
IF(Q560=0,0,
IF(Q560=1,0,
IF(Q560=2,#REF!*4*2*0.8,
IF(Q560=3,#REF!*4*0.8,
IF(Q560=4,#REF!*4*0.8,
IF(Q560=5,0,
IF(Q560=6,0,
IF(Q560=7,#REF!*4))))))))))</f>
        <v>0</v>
      </c>
      <c r="AS560" s="2" t="e">
        <f>IF(AZ560="s",
IF(Q560=0,0,
IF(Q560=1,#REF!*2,
IF(Q560=2,#REF!*2,
IF(Q560=3,#REF!*2,
IF(Q560=4,#REF!*2,
IF(Q560=5,#REF!*2,
IF(Q560=6,#REF!*2,
IF(Q560=7,#REF!*2)))))))),
IF(AZ560="t",
IF(Q560=0,#REF!*2*0.8,
IF(Q560=1,#REF!*2*0.8,
IF(Q560=2,#REF!*2*0.8,
IF(Q560=3,#REF!*2*0.8,
IF(Q560=4,#REF!*2*0.8,
IF(Q560=5,#REF!*2*0.8,
IF(Q560=6,#REF!*1*0.8,
IF(Q560=7,#REF!*2))))))))))</f>
        <v>#REF!</v>
      </c>
      <c r="AT560" s="2" t="e">
        <f t="shared" si="182"/>
        <v>#REF!</v>
      </c>
      <c r="AU560" s="2">
        <f>IF(AZ560="s",
IF(Q560=0,0,
IF(Q560=1,(14-2)*(#REF!+#REF!)/4*4,
IF(Q560=2,(14-2)*(#REF!+#REF!)/4*2,
IF(Q560=3,(14-2)*(#REF!+#REF!)/4*3,
IF(Q560=4,(14-2)*(#REF!+#REF!)/4,
IF(Q560=5,(14-2)*#REF!/4,
IF(Q560=6,0,
IF(Q560=7,(14)*#REF!)))))))),
IF(AZ560="t",
IF(Q560=0,0,
IF(Q560=1,(11-2)*(#REF!+#REF!)/4*4,
IF(Q560=2,(11-2)*(#REF!+#REF!)/4*2,
IF(Q560=3,(11-2)*(#REF!+#REF!)/4*3,
IF(Q560=4,(11-2)*(#REF!+#REF!)/4,
IF(Q560=5,(11-2)*#REF!/4,
IF(Q560=6,0,
IF(Q560=7,(11)*#REF!))))))))))</f>
        <v>0</v>
      </c>
      <c r="AV560" s="2" t="e">
        <f t="shared" si="183"/>
        <v>#REF!</v>
      </c>
      <c r="AW560" s="2">
        <f t="shared" si="184"/>
        <v>0</v>
      </c>
      <c r="AX560" s="2">
        <f t="shared" si="185"/>
        <v>0</v>
      </c>
      <c r="AY560" s="2" t="e">
        <f t="shared" si="186"/>
        <v>#REF!</v>
      </c>
      <c r="AZ560" s="2" t="s">
        <v>81</v>
      </c>
      <c r="BA560" s="2" t="e">
        <f>IF(BG560="A",0,IF(AZ560="s",14*#REF!,IF(AZ560="T",11*#REF!,"HATA")))</f>
        <v>#REF!</v>
      </c>
      <c r="BB560" s="2" t="e">
        <f t="shared" si="187"/>
        <v>#REF!</v>
      </c>
      <c r="BC560" s="2" t="e">
        <f t="shared" si="188"/>
        <v>#REF!</v>
      </c>
      <c r="BD560" s="2" t="e">
        <f>IF(BC560-#REF!=0,"DOĞRU","YANLIŞ")</f>
        <v>#REF!</v>
      </c>
      <c r="BE560" s="2" t="e">
        <f>#REF!-BC560</f>
        <v>#REF!</v>
      </c>
      <c r="BF560" s="2">
        <v>0</v>
      </c>
      <c r="BH560" s="2">
        <v>0</v>
      </c>
      <c r="BJ560" s="2">
        <v>0</v>
      </c>
      <c r="BL560" s="7" t="e">
        <f>#REF!*14</f>
        <v>#REF!</v>
      </c>
      <c r="BM560" s="9"/>
      <c r="BN560" s="8"/>
      <c r="BO560" s="13"/>
      <c r="BP560" s="13"/>
      <c r="BQ560" s="13"/>
      <c r="BR560" s="13"/>
      <c r="BS560" s="13"/>
      <c r="BT560" s="10"/>
      <c r="BU560" s="11"/>
      <c r="BV560" s="12"/>
      <c r="CC560" s="51"/>
      <c r="CD560" s="51"/>
      <c r="CE560" s="51"/>
      <c r="CF560" s="52"/>
      <c r="CG560" s="52"/>
      <c r="CH560" s="52"/>
      <c r="CI560" s="52"/>
      <c r="CJ560" s="42"/>
      <c r="CK560" s="42"/>
    </row>
    <row r="561" spans="1:89" hidden="1" x14ac:dyDescent="0.25">
      <c r="A561" s="54" t="s">
        <v>245</v>
      </c>
      <c r="B561" s="54" t="s">
        <v>699</v>
      </c>
      <c r="C561" s="2" t="s">
        <v>246</v>
      </c>
      <c r="D561" s="4" t="s">
        <v>60</v>
      </c>
      <c r="E561" s="4" t="s">
        <v>60</v>
      </c>
      <c r="F561" s="5" t="e">
        <f>IF(AZ561="S",
IF(#REF!+BH561=2012,
IF(#REF!=1,"12-13/1",
IF(#REF!=2,"12-13/2",
IF(#REF!=3,"13-14/1",
IF(#REF!=4,"13-14/2","Hata1")))),
IF(#REF!+BH561=2013,
IF(#REF!=1,"13-14/1",
IF(#REF!=2,"13-14/2",
IF(#REF!=3,"14-15/1",
IF(#REF!=4,"14-15/2","Hata2")))),
IF(#REF!+BH561=2014,
IF(#REF!=1,"14-15/1",
IF(#REF!=2,"14-15/2",
IF(#REF!=3,"15-16/1",
IF(#REF!=4,"15-16/2","Hata3")))),
IF(#REF!+BH561=2015,
IF(#REF!=1,"15-16/1",
IF(#REF!=2,"15-16/2",
IF(#REF!=3,"16-17/1",
IF(#REF!=4,"16-17/2","Hata4")))),
IF(#REF!+BH561=2016,
IF(#REF!=1,"16-17/1",
IF(#REF!=2,"16-17/2",
IF(#REF!=3,"17-18/1",
IF(#REF!=4,"17-18/2","Hata5")))),
IF(#REF!+BH561=2017,
IF(#REF!=1,"17-18/1",
IF(#REF!=2,"17-18/2",
IF(#REF!=3,"18-19/1",
IF(#REF!=4,"18-19/2","Hata6")))),
IF(#REF!+BH561=2018,
IF(#REF!=1,"18-19/1",
IF(#REF!=2,"18-19/2",
IF(#REF!=3,"19-20/1",
IF(#REF!=4,"19-20/2","Hata7")))),
IF(#REF!+BH561=2019,
IF(#REF!=1,"19-20/1",
IF(#REF!=2,"19-20/2",
IF(#REF!=3,"20-21/1",
IF(#REF!=4,"20-21/2","Hata8")))),
IF(#REF!+BH561=2020,
IF(#REF!=1,"20-21/1",
IF(#REF!=2,"20-21/2",
IF(#REF!=3,"21-22/1",
IF(#REF!=4,"21-22/2","Hata9")))),
IF(#REF!+BH561=2021,
IF(#REF!=1,"21-22/1",
IF(#REF!=2,"21-22/2",
IF(#REF!=3,"22-23/1",
IF(#REF!=4,"22-23/2","Hata10")))),
IF(#REF!+BH561=2022,
IF(#REF!=1,"22-23/1",
IF(#REF!=2,"22-23/2",
IF(#REF!=3,"23-24/1",
IF(#REF!=4,"23-24/2","Hata11")))),
IF(#REF!+BH561=2023,
IF(#REF!=1,"23-24/1",
IF(#REF!=2,"23-24/2",
IF(#REF!=3,"24-25/1",
IF(#REF!=4,"24-25/2","Hata12")))),
)))))))))))),
IF(AZ561="T",
IF(#REF!+BH561=2012,
IF(#REF!=1,"12-13/1",
IF(#REF!=2,"12-13/2",
IF(#REF!=3,"12-13/3",
IF(#REF!=4,"13-14/1",
IF(#REF!=5,"13-14/2",
IF(#REF!=6,"13-14/3","Hata1")))))),
IF(#REF!+BH561=2013,
IF(#REF!=1,"13-14/1",
IF(#REF!=2,"13-14/2",
IF(#REF!=3,"13-14/3",
IF(#REF!=4,"14-15/1",
IF(#REF!=5,"14-15/2",
IF(#REF!=6,"14-15/3","Hata2")))))),
IF(#REF!+BH561=2014,
IF(#REF!=1,"14-15/1",
IF(#REF!=2,"14-15/2",
IF(#REF!=3,"14-15/3",
IF(#REF!=4,"15-16/1",
IF(#REF!=5,"15-16/2",
IF(#REF!=6,"15-16/3","Hata3")))))),
IF(AND(#REF!+#REF!&gt;2014,#REF!+#REF!&lt;2015,BH561=1),
IF(#REF!=0.1,"14-15/0.1",
IF(#REF!=0.2,"14-15/0.2",
IF(#REF!=0.3,"14-15/0.3","Hata4"))),
IF(#REF!+BH561=2015,
IF(#REF!=1,"15-16/1",
IF(#REF!=2,"15-16/2",
IF(#REF!=3,"15-16/3",
IF(#REF!=4,"16-17/1",
IF(#REF!=5,"16-17/2",
IF(#REF!=6,"16-17/3","Hata5")))))),
IF(#REF!+BH561=2016,
IF(#REF!=1,"16-17/1",
IF(#REF!=2,"16-17/2",
IF(#REF!=3,"16-17/3",
IF(#REF!=4,"17-18/1",
IF(#REF!=5,"17-18/2",
IF(#REF!=6,"17-18/3","Hata6")))))),
IF(#REF!+BH561=2017,
IF(#REF!=1,"17-18/1",
IF(#REF!=2,"17-18/2",
IF(#REF!=3,"17-18/3",
IF(#REF!=4,"18-19/1",
IF(#REF!=5,"18-19/2",
IF(#REF!=6,"18-19/3","Hata7")))))),
IF(#REF!+BH561=2018,
IF(#REF!=1,"18-19/1",
IF(#REF!=2,"18-19/2",
IF(#REF!=3,"18-19/3",
IF(#REF!=4,"19-20/1",
IF(#REF!=5," 19-20/2",
IF(#REF!=6,"19-20/3","Hata8")))))),
IF(#REF!+BH561=2019,
IF(#REF!=1,"19-20/1",
IF(#REF!=2,"19-20/2",
IF(#REF!=3,"19-20/3",
IF(#REF!=4,"20-21/1",
IF(#REF!=5,"20-21/2",
IF(#REF!=6,"20-21/3","Hata9")))))),
IF(#REF!+BH561=2020,
IF(#REF!=1,"20-21/1",
IF(#REF!=2,"20-21/2",
IF(#REF!=3,"20-21/3",
IF(#REF!=4,"21-22/1",
IF(#REF!=5,"21-22/2",
IF(#REF!=6,"21-22/3","Hata10")))))),
IF(#REF!+BH561=2021,
IF(#REF!=1,"21-22/1",
IF(#REF!=2,"21-22/2",
IF(#REF!=3,"21-22/3",
IF(#REF!=4,"22-23/1",
IF(#REF!=5,"22-23/2",
IF(#REF!=6,"22-23/3","Hata11")))))),
IF(#REF!+BH561=2022,
IF(#REF!=1,"22-23/1",
IF(#REF!=2,"22-23/2",
IF(#REF!=3,"22-23/3",
IF(#REF!=4,"23-24/1",
IF(#REF!=5,"23-24/2",
IF(#REF!=6,"23-24/3","Hata12")))))),
IF(#REF!+BH561=2023,
IF(#REF!=1,"23-24/1",
IF(#REF!=2,"23-24/2",
IF(#REF!=3,"23-24/3",
IF(#REF!=4,"24-25/1",
IF(#REF!=5,"24-25/2",
IF(#REF!=6,"24-25/3","Hata13")))))),
))))))))))))))
)</f>
        <v>#REF!</v>
      </c>
      <c r="G561" s="4"/>
      <c r="H561" s="54" t="s">
        <v>116</v>
      </c>
      <c r="I561" s="2">
        <v>54711</v>
      </c>
      <c r="J561" s="2" t="s">
        <v>117</v>
      </c>
      <c r="L561" s="2">
        <v>4358</v>
      </c>
      <c r="Q561" s="55">
        <v>0</v>
      </c>
      <c r="R561" s="2">
        <f>VLOOKUP($Q561,[1]sistem!$I$3:$L$10,2,FALSE)</f>
        <v>0</v>
      </c>
      <c r="S561" s="2">
        <f>VLOOKUP($Q561,[1]sistem!$I$3:$L$10,3,FALSE)</f>
        <v>0</v>
      </c>
      <c r="T561" s="2">
        <f>VLOOKUP($Q561,[1]sistem!$I$3:$L$10,4,FALSE)</f>
        <v>0</v>
      </c>
      <c r="U561" s="2" t="e">
        <f>VLOOKUP($AZ561,[1]sistem!$I$13:$L$14,2,FALSE)*#REF!</f>
        <v>#REF!</v>
      </c>
      <c r="V561" s="2" t="e">
        <f>VLOOKUP($AZ561,[1]sistem!$I$13:$L$14,3,FALSE)*#REF!</f>
        <v>#REF!</v>
      </c>
      <c r="W561" s="2" t="e">
        <f>VLOOKUP($AZ561,[1]sistem!$I$13:$L$14,4,FALSE)*#REF!</f>
        <v>#REF!</v>
      </c>
      <c r="X561" s="2" t="e">
        <f t="shared" si="175"/>
        <v>#REF!</v>
      </c>
      <c r="Y561" s="2" t="e">
        <f t="shared" si="176"/>
        <v>#REF!</v>
      </c>
      <c r="Z561" s="2" t="e">
        <f t="shared" si="177"/>
        <v>#REF!</v>
      </c>
      <c r="AA561" s="2" t="e">
        <f t="shared" si="178"/>
        <v>#REF!</v>
      </c>
      <c r="AB561" s="2">
        <f>VLOOKUP(AZ561,[1]sistem!$I$18:$J$19,2,FALSE)</f>
        <v>11</v>
      </c>
      <c r="AC561" s="2">
        <v>0.25</v>
      </c>
      <c r="AD561" s="2">
        <f>VLOOKUP($Q561,[1]sistem!$I$3:$M$10,5,FALSE)</f>
        <v>0</v>
      </c>
      <c r="AG561" s="2" t="e">
        <f>(#REF!+#REF!)*AB561</f>
        <v>#REF!</v>
      </c>
      <c r="AH561" s="2">
        <f>VLOOKUP($Q561,[1]sistem!$I$3:$N$10,6,FALSE)</f>
        <v>0</v>
      </c>
      <c r="AI561" s="2">
        <v>2</v>
      </c>
      <c r="AJ561" s="2">
        <f t="shared" si="179"/>
        <v>0</v>
      </c>
      <c r="AK561" s="2">
        <f>VLOOKUP($AZ561,[1]sistem!$I$18:$K$19,3,FALSE)</f>
        <v>11</v>
      </c>
      <c r="AL561" s="2" t="e">
        <f>AK561*#REF!</f>
        <v>#REF!</v>
      </c>
      <c r="AM561" s="2" t="e">
        <f t="shared" si="180"/>
        <v>#REF!</v>
      </c>
      <c r="AN561" s="2">
        <f t="shared" si="174"/>
        <v>25</v>
      </c>
      <c r="AO561" s="2" t="e">
        <f t="shared" si="181"/>
        <v>#REF!</v>
      </c>
      <c r="AP561" s="2" t="e">
        <f>ROUND(AO561-#REF!,0)</f>
        <v>#REF!</v>
      </c>
      <c r="AQ561" s="2">
        <f>IF(AZ561="s",IF(Q561=0,0,
IF(Q561=1,#REF!*4*4,
IF(Q561=2,0,
IF(Q561=3,#REF!*4*2,
IF(Q561=4,0,
IF(Q561=5,0,
IF(Q561=6,0,
IF(Q561=7,0)))))))),
IF(AZ561="t",
IF(Q561=0,0,
IF(Q561=1,#REF!*4*4*0.8,
IF(Q561=2,0,
IF(Q561=3,#REF!*4*2*0.8,
IF(Q561=4,0,
IF(Q561=5,0,
IF(Q561=6,0,
IF(Q561=7,0))))))))))</f>
        <v>0</v>
      </c>
      <c r="AR561" s="2">
        <f>IF(AZ561="s",
IF(Q561=0,0,
IF(Q561=1,0,
IF(Q561=2,#REF!*4*2,
IF(Q561=3,#REF!*4,
IF(Q561=4,#REF!*4,
IF(Q561=5,0,
IF(Q561=6,0,
IF(Q561=7,#REF!*4)))))))),
IF(AZ561="t",
IF(Q561=0,0,
IF(Q561=1,0,
IF(Q561=2,#REF!*4*2*0.8,
IF(Q561=3,#REF!*4*0.8,
IF(Q561=4,#REF!*4*0.8,
IF(Q561=5,0,
IF(Q561=6,0,
IF(Q561=7,#REF!*4))))))))))</f>
        <v>0</v>
      </c>
      <c r="AS561" s="2" t="e">
        <f>IF(AZ561="s",
IF(Q561=0,0,
IF(Q561=1,#REF!*2,
IF(Q561=2,#REF!*2,
IF(Q561=3,#REF!*2,
IF(Q561=4,#REF!*2,
IF(Q561=5,#REF!*2,
IF(Q561=6,#REF!*2,
IF(Q561=7,#REF!*2)))))))),
IF(AZ561="t",
IF(Q561=0,#REF!*2*0.8,
IF(Q561=1,#REF!*2*0.8,
IF(Q561=2,#REF!*2*0.8,
IF(Q561=3,#REF!*2*0.8,
IF(Q561=4,#REF!*2*0.8,
IF(Q561=5,#REF!*2*0.8,
IF(Q561=6,#REF!*1*0.8,
IF(Q561=7,#REF!*2))))))))))</f>
        <v>#REF!</v>
      </c>
      <c r="AT561" s="2" t="e">
        <f t="shared" si="182"/>
        <v>#REF!</v>
      </c>
      <c r="AU561" s="2">
        <f>IF(AZ561="s",
IF(Q561=0,0,
IF(Q561=1,(14-2)*(#REF!+#REF!)/4*4,
IF(Q561=2,(14-2)*(#REF!+#REF!)/4*2,
IF(Q561=3,(14-2)*(#REF!+#REF!)/4*3,
IF(Q561=4,(14-2)*(#REF!+#REF!)/4,
IF(Q561=5,(14-2)*#REF!/4,
IF(Q561=6,0,
IF(Q561=7,(14)*#REF!)))))))),
IF(AZ561="t",
IF(Q561=0,0,
IF(Q561=1,(11-2)*(#REF!+#REF!)/4*4,
IF(Q561=2,(11-2)*(#REF!+#REF!)/4*2,
IF(Q561=3,(11-2)*(#REF!+#REF!)/4*3,
IF(Q561=4,(11-2)*(#REF!+#REF!)/4,
IF(Q561=5,(11-2)*#REF!/4,
IF(Q561=6,0,
IF(Q561=7,(11)*#REF!))))))))))</f>
        <v>0</v>
      </c>
      <c r="AV561" s="2" t="e">
        <f t="shared" si="183"/>
        <v>#REF!</v>
      </c>
      <c r="AW561" s="2">
        <f t="shared" si="184"/>
        <v>0</v>
      </c>
      <c r="AX561" s="2">
        <f t="shared" si="185"/>
        <v>0</v>
      </c>
      <c r="AY561" s="2" t="e">
        <f t="shared" si="186"/>
        <v>#REF!</v>
      </c>
      <c r="AZ561" s="2" t="s">
        <v>81</v>
      </c>
      <c r="BA561" s="2" t="e">
        <f>IF(BG561="A",0,IF(AZ561="s",14*#REF!,IF(AZ561="T",11*#REF!,"HATA")))</f>
        <v>#REF!</v>
      </c>
      <c r="BB561" s="2" t="e">
        <f t="shared" si="187"/>
        <v>#REF!</v>
      </c>
      <c r="BC561" s="2" t="e">
        <f t="shared" si="188"/>
        <v>#REF!</v>
      </c>
      <c r="BD561" s="2" t="e">
        <f>IF(BC561-#REF!=0,"DOĞRU","YANLIŞ")</f>
        <v>#REF!</v>
      </c>
      <c r="BE561" s="2" t="e">
        <f>#REF!-BC561</f>
        <v>#REF!</v>
      </c>
      <c r="BF561" s="2">
        <v>0</v>
      </c>
      <c r="BH561" s="2">
        <v>0</v>
      </c>
      <c r="BJ561" s="2">
        <v>0</v>
      </c>
      <c r="BL561" s="7" t="e">
        <f>#REF!*14</f>
        <v>#REF!</v>
      </c>
      <c r="BM561" s="9"/>
      <c r="BN561" s="8"/>
      <c r="BO561" s="13"/>
      <c r="BP561" s="13"/>
      <c r="BQ561" s="13"/>
      <c r="BR561" s="13"/>
      <c r="BS561" s="13"/>
      <c r="BT561" s="10"/>
      <c r="BU561" s="11"/>
      <c r="BV561" s="12"/>
      <c r="CC561" s="51"/>
      <c r="CD561" s="51"/>
      <c r="CE561" s="51"/>
      <c r="CF561" s="52"/>
      <c r="CG561" s="52"/>
      <c r="CH561" s="52"/>
      <c r="CI561" s="52"/>
      <c r="CJ561" s="42"/>
      <c r="CK561" s="42"/>
    </row>
    <row r="562" spans="1:89" hidden="1" x14ac:dyDescent="0.25">
      <c r="A562" s="2" t="s">
        <v>127</v>
      </c>
      <c r="B562" s="43" t="s">
        <v>717</v>
      </c>
      <c r="C562" s="2" t="s">
        <v>128</v>
      </c>
      <c r="D562" s="4" t="s">
        <v>60</v>
      </c>
      <c r="E562" s="4" t="s">
        <v>60</v>
      </c>
      <c r="F562" s="5" t="e">
        <f>IF(AZ562="S",
IF(#REF!+BH562=2012,
IF(#REF!=1,"12-13/1",
IF(#REF!=2,"12-13/2",
IF(#REF!=3,"13-14/1",
IF(#REF!=4,"13-14/2","Hata1")))),
IF(#REF!+BH562=2013,
IF(#REF!=1,"13-14/1",
IF(#REF!=2,"13-14/2",
IF(#REF!=3,"14-15/1",
IF(#REF!=4,"14-15/2","Hata2")))),
IF(#REF!+BH562=2014,
IF(#REF!=1,"14-15/1",
IF(#REF!=2,"14-15/2",
IF(#REF!=3,"15-16/1",
IF(#REF!=4,"15-16/2","Hata3")))),
IF(#REF!+BH562=2015,
IF(#REF!=1,"15-16/1",
IF(#REF!=2,"15-16/2",
IF(#REF!=3,"16-17/1",
IF(#REF!=4,"16-17/2","Hata4")))),
IF(#REF!+BH562=2016,
IF(#REF!=1,"16-17/1",
IF(#REF!=2,"16-17/2",
IF(#REF!=3,"17-18/1",
IF(#REF!=4,"17-18/2","Hata5")))),
IF(#REF!+BH562=2017,
IF(#REF!=1,"17-18/1",
IF(#REF!=2,"17-18/2",
IF(#REF!=3,"18-19/1",
IF(#REF!=4,"18-19/2","Hata6")))),
IF(#REF!+BH562=2018,
IF(#REF!=1,"18-19/1",
IF(#REF!=2,"18-19/2",
IF(#REF!=3,"19-20/1",
IF(#REF!=4,"19-20/2","Hata7")))),
IF(#REF!+BH562=2019,
IF(#REF!=1,"19-20/1",
IF(#REF!=2,"19-20/2",
IF(#REF!=3,"20-21/1",
IF(#REF!=4,"20-21/2","Hata8")))),
IF(#REF!+BH562=2020,
IF(#REF!=1,"20-21/1",
IF(#REF!=2,"20-21/2",
IF(#REF!=3,"21-22/1",
IF(#REF!=4,"21-22/2","Hata9")))),
IF(#REF!+BH562=2021,
IF(#REF!=1,"21-22/1",
IF(#REF!=2,"21-22/2",
IF(#REF!=3,"22-23/1",
IF(#REF!=4,"22-23/2","Hata10")))),
IF(#REF!+BH562=2022,
IF(#REF!=1,"22-23/1",
IF(#REF!=2,"22-23/2",
IF(#REF!=3,"23-24/1",
IF(#REF!=4,"23-24/2","Hata11")))),
IF(#REF!+BH562=2023,
IF(#REF!=1,"23-24/1",
IF(#REF!=2,"23-24/2",
IF(#REF!=3,"24-25/1",
IF(#REF!=4,"24-25/2","Hata12")))),
)))))))))))),
IF(AZ562="T",
IF(#REF!+BH562=2012,
IF(#REF!=1,"12-13/1",
IF(#REF!=2,"12-13/2",
IF(#REF!=3,"12-13/3",
IF(#REF!=4,"13-14/1",
IF(#REF!=5,"13-14/2",
IF(#REF!=6,"13-14/3","Hata1")))))),
IF(#REF!+BH562=2013,
IF(#REF!=1,"13-14/1",
IF(#REF!=2,"13-14/2",
IF(#REF!=3,"13-14/3",
IF(#REF!=4,"14-15/1",
IF(#REF!=5,"14-15/2",
IF(#REF!=6,"14-15/3","Hata2")))))),
IF(#REF!+BH562=2014,
IF(#REF!=1,"14-15/1",
IF(#REF!=2,"14-15/2",
IF(#REF!=3,"14-15/3",
IF(#REF!=4,"15-16/1",
IF(#REF!=5,"15-16/2",
IF(#REF!=6,"15-16/3","Hata3")))))),
IF(AND(#REF!+#REF!&gt;2014,#REF!+#REF!&lt;2015,BH562=1),
IF(#REF!=0.1,"14-15/0.1",
IF(#REF!=0.2,"14-15/0.2",
IF(#REF!=0.3,"14-15/0.3","Hata4"))),
IF(#REF!+BH562=2015,
IF(#REF!=1,"15-16/1",
IF(#REF!=2,"15-16/2",
IF(#REF!=3,"15-16/3",
IF(#REF!=4,"16-17/1",
IF(#REF!=5,"16-17/2",
IF(#REF!=6,"16-17/3","Hata5")))))),
IF(#REF!+BH562=2016,
IF(#REF!=1,"16-17/1",
IF(#REF!=2,"16-17/2",
IF(#REF!=3,"16-17/3",
IF(#REF!=4,"17-18/1",
IF(#REF!=5,"17-18/2",
IF(#REF!=6,"17-18/3","Hata6")))))),
IF(#REF!+BH562=2017,
IF(#REF!=1,"17-18/1",
IF(#REF!=2,"17-18/2",
IF(#REF!=3,"17-18/3",
IF(#REF!=4,"18-19/1",
IF(#REF!=5,"18-19/2",
IF(#REF!=6,"18-19/3","Hata7")))))),
IF(#REF!+BH562=2018,
IF(#REF!=1,"18-19/1",
IF(#REF!=2,"18-19/2",
IF(#REF!=3,"18-19/3",
IF(#REF!=4,"19-20/1",
IF(#REF!=5," 19-20/2",
IF(#REF!=6,"19-20/3","Hata8")))))),
IF(#REF!+BH562=2019,
IF(#REF!=1,"19-20/1",
IF(#REF!=2,"19-20/2",
IF(#REF!=3,"19-20/3",
IF(#REF!=4,"20-21/1",
IF(#REF!=5,"20-21/2",
IF(#REF!=6,"20-21/3","Hata9")))))),
IF(#REF!+BH562=2020,
IF(#REF!=1,"20-21/1",
IF(#REF!=2,"20-21/2",
IF(#REF!=3,"20-21/3",
IF(#REF!=4,"21-22/1",
IF(#REF!=5,"21-22/2",
IF(#REF!=6,"21-22/3","Hata10")))))),
IF(#REF!+BH562=2021,
IF(#REF!=1,"21-22/1",
IF(#REF!=2,"21-22/2",
IF(#REF!=3,"21-22/3",
IF(#REF!=4,"22-23/1",
IF(#REF!=5,"22-23/2",
IF(#REF!=6,"22-23/3","Hata11")))))),
IF(#REF!+BH562=2022,
IF(#REF!=1,"22-23/1",
IF(#REF!=2,"22-23/2",
IF(#REF!=3,"22-23/3",
IF(#REF!=4,"23-24/1",
IF(#REF!=5,"23-24/2",
IF(#REF!=6,"23-24/3","Hata12")))))),
IF(#REF!+BH562=2023,
IF(#REF!=1,"23-24/1",
IF(#REF!=2,"23-24/2",
IF(#REF!=3,"23-24/3",
IF(#REF!=4,"24-25/1",
IF(#REF!=5,"24-25/2",
IF(#REF!=6,"24-25/3","Hata13")))))),
))))))))))))))
)</f>
        <v>#REF!</v>
      </c>
      <c r="G562" s="4"/>
      <c r="H562" s="2" t="s">
        <v>116</v>
      </c>
      <c r="I562" s="2">
        <v>54711</v>
      </c>
      <c r="J562" s="2" t="s">
        <v>117</v>
      </c>
      <c r="Q562" s="5">
        <v>4</v>
      </c>
      <c r="R562" s="2">
        <f>VLOOKUP($Q562,[1]sistem!$I$3:$L$10,2,FALSE)</f>
        <v>0</v>
      </c>
      <c r="S562" s="2">
        <f>VLOOKUP($Q562,[1]sistem!$I$3:$L$10,3,FALSE)</f>
        <v>1</v>
      </c>
      <c r="T562" s="2">
        <f>VLOOKUP($Q562,[1]sistem!$I$3:$L$10,4,FALSE)</f>
        <v>1</v>
      </c>
      <c r="U562" s="2" t="e">
        <f>VLOOKUP($AZ562,[1]sistem!$I$13:$L$14,2,FALSE)*#REF!</f>
        <v>#REF!</v>
      </c>
      <c r="V562" s="2" t="e">
        <f>VLOOKUP($AZ562,[1]sistem!$I$13:$L$14,3,FALSE)*#REF!</f>
        <v>#REF!</v>
      </c>
      <c r="W562" s="2" t="e">
        <f>VLOOKUP($AZ562,[1]sistem!$I$13:$L$14,4,FALSE)*#REF!</f>
        <v>#REF!</v>
      </c>
      <c r="X562" s="2" t="e">
        <f t="shared" si="175"/>
        <v>#REF!</v>
      </c>
      <c r="Y562" s="2" t="e">
        <f t="shared" si="176"/>
        <v>#REF!</v>
      </c>
      <c r="Z562" s="2" t="e">
        <f t="shared" si="177"/>
        <v>#REF!</v>
      </c>
      <c r="AA562" s="2" t="e">
        <f t="shared" si="178"/>
        <v>#REF!</v>
      </c>
      <c r="AB562" s="2">
        <f>VLOOKUP(AZ562,[1]sistem!$I$18:$J$19,2,FALSE)</f>
        <v>14</v>
      </c>
      <c r="AC562" s="2">
        <v>0.25</v>
      </c>
      <c r="AD562" s="2">
        <f>VLOOKUP($Q562,[1]sistem!$I$3:$M$10,5,FALSE)</f>
        <v>1</v>
      </c>
      <c r="AE562" s="2">
        <v>4</v>
      </c>
      <c r="AG562" s="2">
        <f>AE562*AK562</f>
        <v>56</v>
      </c>
      <c r="AH562" s="2">
        <f>VLOOKUP($Q562,[1]sistem!$I$3:$N$10,6,FALSE)</f>
        <v>2</v>
      </c>
      <c r="AI562" s="2">
        <v>2</v>
      </c>
      <c r="AJ562" s="2">
        <f t="shared" si="179"/>
        <v>4</v>
      </c>
      <c r="AK562" s="2">
        <f>VLOOKUP($AZ562,[1]sistem!$I$18:$K$19,3,FALSE)</f>
        <v>14</v>
      </c>
      <c r="AL562" s="2" t="e">
        <f>AK562*#REF!</f>
        <v>#REF!</v>
      </c>
      <c r="AM562" s="2" t="e">
        <f t="shared" si="180"/>
        <v>#REF!</v>
      </c>
      <c r="AN562" s="2">
        <f t="shared" si="174"/>
        <v>25</v>
      </c>
      <c r="AO562" s="2" t="e">
        <f t="shared" si="181"/>
        <v>#REF!</v>
      </c>
      <c r="AP562" s="2" t="e">
        <f>ROUND(AO562-#REF!,0)</f>
        <v>#REF!</v>
      </c>
      <c r="AQ562" s="2">
        <f>IF(AZ562="s",IF(Q562=0,0,
IF(Q562=1,#REF!*4*4,
IF(Q562=2,0,
IF(Q562=3,#REF!*4*2,
IF(Q562=4,0,
IF(Q562=5,0,
IF(Q562=6,0,
IF(Q562=7,0)))))))),
IF(AZ562="t",
IF(Q562=0,0,
IF(Q562=1,#REF!*4*4*0.8,
IF(Q562=2,0,
IF(Q562=3,#REF!*4*2*0.8,
IF(Q562=4,0,
IF(Q562=5,0,
IF(Q562=6,0,
IF(Q562=7,0))))))))))</f>
        <v>0</v>
      </c>
      <c r="AR562" s="2" t="e">
        <f>IF(AZ562="s",
IF(Q562=0,0,
IF(Q562=1,0,
IF(Q562=2,#REF!*4*2,
IF(Q562=3,#REF!*4,
IF(Q562=4,#REF!*4,
IF(Q562=5,0,
IF(Q562=6,0,
IF(Q562=7,#REF!*4)))))))),
IF(AZ562="t",
IF(Q562=0,0,
IF(Q562=1,0,
IF(Q562=2,#REF!*4*2*0.8,
IF(Q562=3,#REF!*4*0.8,
IF(Q562=4,#REF!*4*0.8,
IF(Q562=5,0,
IF(Q562=6,0,
IF(Q562=7,#REF!*4))))))))))</f>
        <v>#REF!</v>
      </c>
      <c r="AS562" s="2" t="e">
        <f>IF(AZ562="s",
IF(Q562=0,0,
IF(Q562=1,#REF!*2,
IF(Q562=2,#REF!*2,
IF(Q562=3,#REF!*2,
IF(Q562=4,#REF!*2,
IF(Q562=5,#REF!*2,
IF(Q562=6,#REF!*2,
IF(Q562=7,#REF!*2)))))))),
IF(AZ562="t",
IF(Q562=0,#REF!*2*0.8,
IF(Q562=1,#REF!*2*0.8,
IF(Q562=2,#REF!*2*0.8,
IF(Q562=3,#REF!*2*0.8,
IF(Q562=4,#REF!*2*0.8,
IF(Q562=5,#REF!*2*0.8,
IF(Q562=6,#REF!*1*0.8,
IF(Q562=7,#REF!*2))))))))))</f>
        <v>#REF!</v>
      </c>
      <c r="AT562" s="2" t="e">
        <f t="shared" si="182"/>
        <v>#REF!</v>
      </c>
      <c r="AU562" s="2" t="e">
        <f>IF(AZ562="s",
IF(Q562=0,0,
IF(Q562=1,(14-2)*(#REF!+#REF!)/4*4,
IF(Q562=2,(14-2)*(#REF!+#REF!)/4*2,
IF(Q562=3,(14-2)*(#REF!+#REF!)/4*3,
IF(Q562=4,(14-2)*(#REF!+#REF!)/4,
IF(Q562=5,(14-2)*#REF!/4,
IF(Q562=6,0,
IF(Q562=7,(14)*#REF!)))))))),
IF(AZ562="t",
IF(Q562=0,0,
IF(Q562=1,(11-2)*(#REF!+#REF!)/4*4,
IF(Q562=2,(11-2)*(#REF!+#REF!)/4*2,
IF(Q562=3,(11-2)*(#REF!+#REF!)/4*3,
IF(Q562=4,(11-2)*(#REF!+#REF!)/4,
IF(Q562=5,(11-2)*#REF!/4,
IF(Q562=6,0,
IF(Q562=7,(11)*#REF!))))))))))</f>
        <v>#REF!</v>
      </c>
      <c r="AV562" s="2" t="e">
        <f t="shared" si="183"/>
        <v>#REF!</v>
      </c>
      <c r="AW562" s="2">
        <f t="shared" si="184"/>
        <v>8</v>
      </c>
      <c r="AX562" s="2">
        <f t="shared" si="185"/>
        <v>4</v>
      </c>
      <c r="AY562" s="2" t="e">
        <f t="shared" si="186"/>
        <v>#REF!</v>
      </c>
      <c r="AZ562" s="2" t="s">
        <v>63</v>
      </c>
      <c r="BA562" s="2" t="e">
        <f>IF(BG562="A",0,IF(AZ562="s",14*#REF!,IF(AZ562="T",11*#REF!,"HATA")))</f>
        <v>#REF!</v>
      </c>
      <c r="BB562" s="2" t="e">
        <f t="shared" si="187"/>
        <v>#REF!</v>
      </c>
      <c r="BC562" s="2" t="e">
        <f t="shared" si="188"/>
        <v>#REF!</v>
      </c>
      <c r="BD562" s="2" t="e">
        <f>IF(BC562-#REF!=0,"DOĞRU","YANLIŞ")</f>
        <v>#REF!</v>
      </c>
      <c r="BE562" s="2" t="e">
        <f>#REF!-BC562</f>
        <v>#REF!</v>
      </c>
      <c r="BF562" s="2">
        <v>0</v>
      </c>
      <c r="BH562" s="2">
        <v>0</v>
      </c>
      <c r="BJ562" s="2">
        <v>4</v>
      </c>
      <c r="BL562" s="7" t="e">
        <f>#REF!*14</f>
        <v>#REF!</v>
      </c>
      <c r="BM562" s="9"/>
      <c r="BN562" s="8"/>
      <c r="BO562" s="13"/>
      <c r="BP562" s="13"/>
      <c r="BQ562" s="13"/>
      <c r="BR562" s="13"/>
      <c r="BS562" s="13"/>
      <c r="BT562" s="10"/>
      <c r="BU562" s="11"/>
      <c r="BV562" s="12"/>
      <c r="CC562" s="41"/>
      <c r="CD562" s="41"/>
      <c r="CE562" s="41"/>
      <c r="CF562" s="42"/>
      <c r="CG562" s="42"/>
      <c r="CH562" s="42"/>
      <c r="CI562" s="42"/>
      <c r="CJ562" s="42"/>
      <c r="CK562" s="42"/>
    </row>
    <row r="563" spans="1:89" hidden="1" x14ac:dyDescent="0.25">
      <c r="A563" s="2" t="s">
        <v>129</v>
      </c>
      <c r="B563" s="2" t="s">
        <v>130</v>
      </c>
      <c r="C563" s="2" t="s">
        <v>130</v>
      </c>
      <c r="D563" s="4" t="s">
        <v>60</v>
      </c>
      <c r="E563" s="4" t="s">
        <v>60</v>
      </c>
      <c r="F563" s="5" t="e">
        <f>IF(AZ563="S",
IF(#REF!+BH563=2012,
IF(#REF!=1,"12-13/1",
IF(#REF!=2,"12-13/2",
IF(#REF!=3,"13-14/1",
IF(#REF!=4,"13-14/2","Hata1")))),
IF(#REF!+BH563=2013,
IF(#REF!=1,"13-14/1",
IF(#REF!=2,"13-14/2",
IF(#REF!=3,"14-15/1",
IF(#REF!=4,"14-15/2","Hata2")))),
IF(#REF!+BH563=2014,
IF(#REF!=1,"14-15/1",
IF(#REF!=2,"14-15/2",
IF(#REF!=3,"15-16/1",
IF(#REF!=4,"15-16/2","Hata3")))),
IF(#REF!+BH563=2015,
IF(#REF!=1,"15-16/1",
IF(#REF!=2,"15-16/2",
IF(#REF!=3,"16-17/1",
IF(#REF!=4,"16-17/2","Hata4")))),
IF(#REF!+BH563=2016,
IF(#REF!=1,"16-17/1",
IF(#REF!=2,"16-17/2",
IF(#REF!=3,"17-18/1",
IF(#REF!=4,"17-18/2","Hata5")))),
IF(#REF!+BH563=2017,
IF(#REF!=1,"17-18/1",
IF(#REF!=2,"17-18/2",
IF(#REF!=3,"18-19/1",
IF(#REF!=4,"18-19/2","Hata6")))),
IF(#REF!+BH563=2018,
IF(#REF!=1,"18-19/1",
IF(#REF!=2,"18-19/2",
IF(#REF!=3,"19-20/1",
IF(#REF!=4,"19-20/2","Hata7")))),
IF(#REF!+BH563=2019,
IF(#REF!=1,"19-20/1",
IF(#REF!=2,"19-20/2",
IF(#REF!=3,"20-21/1",
IF(#REF!=4,"20-21/2","Hata8")))),
IF(#REF!+BH563=2020,
IF(#REF!=1,"20-21/1",
IF(#REF!=2,"20-21/2",
IF(#REF!=3,"21-22/1",
IF(#REF!=4,"21-22/2","Hata9")))),
IF(#REF!+BH563=2021,
IF(#REF!=1,"21-22/1",
IF(#REF!=2,"21-22/2",
IF(#REF!=3,"22-23/1",
IF(#REF!=4,"22-23/2","Hata10")))),
IF(#REF!+BH563=2022,
IF(#REF!=1,"22-23/1",
IF(#REF!=2,"22-23/2",
IF(#REF!=3,"23-24/1",
IF(#REF!=4,"23-24/2","Hata11")))),
IF(#REF!+BH563=2023,
IF(#REF!=1,"23-24/1",
IF(#REF!=2,"23-24/2",
IF(#REF!=3,"24-25/1",
IF(#REF!=4,"24-25/2","Hata12")))),
)))))))))))),
IF(AZ563="T",
IF(#REF!+BH563=2012,
IF(#REF!=1,"12-13/1",
IF(#REF!=2,"12-13/2",
IF(#REF!=3,"12-13/3",
IF(#REF!=4,"13-14/1",
IF(#REF!=5,"13-14/2",
IF(#REF!=6,"13-14/3","Hata1")))))),
IF(#REF!+BH563=2013,
IF(#REF!=1,"13-14/1",
IF(#REF!=2,"13-14/2",
IF(#REF!=3,"13-14/3",
IF(#REF!=4,"14-15/1",
IF(#REF!=5,"14-15/2",
IF(#REF!=6,"14-15/3","Hata2")))))),
IF(#REF!+BH563=2014,
IF(#REF!=1,"14-15/1",
IF(#REF!=2,"14-15/2",
IF(#REF!=3,"14-15/3",
IF(#REF!=4,"15-16/1",
IF(#REF!=5,"15-16/2",
IF(#REF!=6,"15-16/3","Hata3")))))),
IF(AND(#REF!+#REF!&gt;2014,#REF!+#REF!&lt;2015,BH563=1),
IF(#REF!=0.1,"14-15/0.1",
IF(#REF!=0.2,"14-15/0.2",
IF(#REF!=0.3,"14-15/0.3","Hata4"))),
IF(#REF!+BH563=2015,
IF(#REF!=1,"15-16/1",
IF(#REF!=2,"15-16/2",
IF(#REF!=3,"15-16/3",
IF(#REF!=4,"16-17/1",
IF(#REF!=5,"16-17/2",
IF(#REF!=6,"16-17/3","Hata5")))))),
IF(#REF!+BH563=2016,
IF(#REF!=1,"16-17/1",
IF(#REF!=2,"16-17/2",
IF(#REF!=3,"16-17/3",
IF(#REF!=4,"17-18/1",
IF(#REF!=5,"17-18/2",
IF(#REF!=6,"17-18/3","Hata6")))))),
IF(#REF!+BH563=2017,
IF(#REF!=1,"17-18/1",
IF(#REF!=2,"17-18/2",
IF(#REF!=3,"17-18/3",
IF(#REF!=4,"18-19/1",
IF(#REF!=5,"18-19/2",
IF(#REF!=6,"18-19/3","Hata7")))))),
IF(#REF!+BH563=2018,
IF(#REF!=1,"18-19/1",
IF(#REF!=2,"18-19/2",
IF(#REF!=3,"18-19/3",
IF(#REF!=4,"19-20/1",
IF(#REF!=5," 19-20/2",
IF(#REF!=6,"19-20/3","Hata8")))))),
IF(#REF!+BH563=2019,
IF(#REF!=1,"19-20/1",
IF(#REF!=2,"19-20/2",
IF(#REF!=3,"19-20/3",
IF(#REF!=4,"20-21/1",
IF(#REF!=5,"20-21/2",
IF(#REF!=6,"20-21/3","Hata9")))))),
IF(#REF!+BH563=2020,
IF(#REF!=1,"20-21/1",
IF(#REF!=2,"20-21/2",
IF(#REF!=3,"20-21/3",
IF(#REF!=4,"21-22/1",
IF(#REF!=5,"21-22/2",
IF(#REF!=6,"21-22/3","Hata10")))))),
IF(#REF!+BH563=2021,
IF(#REF!=1,"21-22/1",
IF(#REF!=2,"21-22/2",
IF(#REF!=3,"21-22/3",
IF(#REF!=4,"22-23/1",
IF(#REF!=5,"22-23/2",
IF(#REF!=6,"22-23/3","Hata11")))))),
IF(#REF!+BH563=2022,
IF(#REF!=1,"22-23/1",
IF(#REF!=2,"22-23/2",
IF(#REF!=3,"22-23/3",
IF(#REF!=4,"23-24/1",
IF(#REF!=5,"23-24/2",
IF(#REF!=6,"23-24/3","Hata12")))))),
IF(#REF!+BH563=2023,
IF(#REF!=1,"23-24/1",
IF(#REF!=2,"23-24/2",
IF(#REF!=3,"23-24/3",
IF(#REF!=4,"24-25/1",
IF(#REF!=5,"24-25/2",
IF(#REF!=6,"24-25/3","Hata13")))))),
))))))))))))))
)</f>
        <v>#REF!</v>
      </c>
      <c r="G563" s="4"/>
      <c r="H563" s="2" t="s">
        <v>116</v>
      </c>
      <c r="I563" s="2">
        <v>54711</v>
      </c>
      <c r="J563" s="2" t="s">
        <v>117</v>
      </c>
      <c r="Q563" s="5">
        <v>4</v>
      </c>
      <c r="R563" s="2">
        <f>VLOOKUP($Q563,[1]sistem!$I$3:$L$10,2,FALSE)</f>
        <v>0</v>
      </c>
      <c r="S563" s="2">
        <f>VLOOKUP($Q563,[1]sistem!$I$3:$L$10,3,FALSE)</f>
        <v>1</v>
      </c>
      <c r="T563" s="2">
        <f>VLOOKUP($Q563,[1]sistem!$I$3:$L$10,4,FALSE)</f>
        <v>1</v>
      </c>
      <c r="U563" s="2" t="e">
        <f>VLOOKUP($AZ563,[1]sistem!$I$13:$L$14,2,FALSE)*#REF!</f>
        <v>#REF!</v>
      </c>
      <c r="V563" s="2" t="e">
        <f>VLOOKUP($AZ563,[1]sistem!$I$13:$L$14,3,FALSE)*#REF!</f>
        <v>#REF!</v>
      </c>
      <c r="W563" s="2" t="e">
        <f>VLOOKUP($AZ563,[1]sistem!$I$13:$L$14,4,FALSE)*#REF!</f>
        <v>#REF!</v>
      </c>
      <c r="X563" s="2" t="e">
        <f t="shared" si="175"/>
        <v>#REF!</v>
      </c>
      <c r="Y563" s="2" t="e">
        <f t="shared" si="176"/>
        <v>#REF!</v>
      </c>
      <c r="Z563" s="2" t="e">
        <f t="shared" si="177"/>
        <v>#REF!</v>
      </c>
      <c r="AA563" s="2" t="e">
        <f t="shared" si="178"/>
        <v>#REF!</v>
      </c>
      <c r="AB563" s="2">
        <f>VLOOKUP(AZ563,[1]sistem!$I$18:$J$19,2,FALSE)</f>
        <v>14</v>
      </c>
      <c r="AC563" s="2">
        <v>0.25</v>
      </c>
      <c r="AD563" s="2">
        <f>VLOOKUP($Q563,[1]sistem!$I$3:$M$10,5,FALSE)</f>
        <v>1</v>
      </c>
      <c r="AG563" s="2" t="e">
        <f>(#REF!+#REF!)*AB563</f>
        <v>#REF!</v>
      </c>
      <c r="AH563" s="2">
        <f>VLOOKUP($Q563,[1]sistem!$I$3:$N$10,6,FALSE)</f>
        <v>2</v>
      </c>
      <c r="AI563" s="2">
        <v>2</v>
      </c>
      <c r="AJ563" s="2">
        <f t="shared" si="179"/>
        <v>4</v>
      </c>
      <c r="AK563" s="2">
        <f>VLOOKUP($AZ563,[1]sistem!$I$18:$K$19,3,FALSE)</f>
        <v>14</v>
      </c>
      <c r="AL563" s="2" t="e">
        <f>AK563*#REF!</f>
        <v>#REF!</v>
      </c>
      <c r="AM563" s="2" t="e">
        <f t="shared" si="180"/>
        <v>#REF!</v>
      </c>
      <c r="AN563" s="2">
        <f t="shared" si="174"/>
        <v>25</v>
      </c>
      <c r="AO563" s="2" t="e">
        <f t="shared" si="181"/>
        <v>#REF!</v>
      </c>
      <c r="AP563" s="2" t="e">
        <f>ROUND(AO563-#REF!,0)</f>
        <v>#REF!</v>
      </c>
      <c r="AQ563" s="2">
        <f>IF(AZ563="s",IF(Q563=0,0,
IF(Q563=1,#REF!*4*4,
IF(Q563=2,0,
IF(Q563=3,#REF!*4*2,
IF(Q563=4,0,
IF(Q563=5,0,
IF(Q563=6,0,
IF(Q563=7,0)))))))),
IF(AZ563="t",
IF(Q563=0,0,
IF(Q563=1,#REF!*4*4*0.8,
IF(Q563=2,0,
IF(Q563=3,#REF!*4*2*0.8,
IF(Q563=4,0,
IF(Q563=5,0,
IF(Q563=6,0,
IF(Q563=7,0))))))))))</f>
        <v>0</v>
      </c>
      <c r="AR563" s="2" t="e">
        <f>IF(AZ563="s",
IF(Q563=0,0,
IF(Q563=1,0,
IF(Q563=2,#REF!*4*2,
IF(Q563=3,#REF!*4,
IF(Q563=4,#REF!*4,
IF(Q563=5,0,
IF(Q563=6,0,
IF(Q563=7,#REF!*4)))))))),
IF(AZ563="t",
IF(Q563=0,0,
IF(Q563=1,0,
IF(Q563=2,#REF!*4*2*0.8,
IF(Q563=3,#REF!*4*0.8,
IF(Q563=4,#REF!*4*0.8,
IF(Q563=5,0,
IF(Q563=6,0,
IF(Q563=7,#REF!*4))))))))))</f>
        <v>#REF!</v>
      </c>
      <c r="AS563" s="2" t="e">
        <f>IF(AZ563="s",
IF(Q563=0,0,
IF(Q563=1,#REF!*2,
IF(Q563=2,#REF!*2,
IF(Q563=3,#REF!*2,
IF(Q563=4,#REF!*2,
IF(Q563=5,#REF!*2,
IF(Q563=6,#REF!*2,
IF(Q563=7,#REF!*2)))))))),
IF(AZ563="t",
IF(Q563=0,#REF!*2*0.8,
IF(Q563=1,#REF!*2*0.8,
IF(Q563=2,#REF!*2*0.8,
IF(Q563=3,#REF!*2*0.8,
IF(Q563=4,#REF!*2*0.8,
IF(Q563=5,#REF!*2*0.8,
IF(Q563=6,#REF!*1*0.8,
IF(Q563=7,#REF!*2))))))))))</f>
        <v>#REF!</v>
      </c>
      <c r="AT563" s="2" t="e">
        <f t="shared" si="182"/>
        <v>#REF!</v>
      </c>
      <c r="AU563" s="2" t="e">
        <f>IF(AZ563="s",
IF(Q563=0,0,
IF(Q563=1,(14-2)*(#REF!+#REF!)/4*4,
IF(Q563=2,(14-2)*(#REF!+#REF!)/4*2,
IF(Q563=3,(14-2)*(#REF!+#REF!)/4*3,
IF(Q563=4,(14-2)*(#REF!+#REF!)/4,
IF(Q563=5,(14-2)*#REF!/4,
IF(Q563=6,0,
IF(Q563=7,(14)*#REF!)))))))),
IF(AZ563="t",
IF(Q563=0,0,
IF(Q563=1,(11-2)*(#REF!+#REF!)/4*4,
IF(Q563=2,(11-2)*(#REF!+#REF!)/4*2,
IF(Q563=3,(11-2)*(#REF!+#REF!)/4*3,
IF(Q563=4,(11-2)*(#REF!+#REF!)/4,
IF(Q563=5,(11-2)*#REF!/4,
IF(Q563=6,0,
IF(Q563=7,(11)*#REF!))))))))))</f>
        <v>#REF!</v>
      </c>
      <c r="AV563" s="2" t="e">
        <f t="shared" si="183"/>
        <v>#REF!</v>
      </c>
      <c r="AW563" s="2">
        <f t="shared" si="184"/>
        <v>8</v>
      </c>
      <c r="AX563" s="2">
        <f t="shared" si="185"/>
        <v>4</v>
      </c>
      <c r="AY563" s="2" t="e">
        <f t="shared" si="186"/>
        <v>#REF!</v>
      </c>
      <c r="AZ563" s="2" t="s">
        <v>63</v>
      </c>
      <c r="BA563" s="2" t="e">
        <f>IF(BG563="A",0,IF(AZ563="s",14*#REF!,IF(AZ563="T",11*#REF!,"HATA")))</f>
        <v>#REF!</v>
      </c>
      <c r="BB563" s="2" t="e">
        <f t="shared" si="187"/>
        <v>#REF!</v>
      </c>
      <c r="BC563" s="2" t="e">
        <f t="shared" si="188"/>
        <v>#REF!</v>
      </c>
      <c r="BD563" s="2" t="e">
        <f>IF(BC563-#REF!=0,"DOĞRU","YANLIŞ")</f>
        <v>#REF!</v>
      </c>
      <c r="BE563" s="2" t="e">
        <f>#REF!-BC563</f>
        <v>#REF!</v>
      </c>
      <c r="BF563" s="2">
        <v>0</v>
      </c>
      <c r="BH563" s="2">
        <v>0</v>
      </c>
      <c r="BJ563" s="2">
        <v>4</v>
      </c>
      <c r="BL563" s="7" t="e">
        <f>#REF!*14</f>
        <v>#REF!</v>
      </c>
      <c r="BM563" s="9"/>
      <c r="BN563" s="8"/>
      <c r="BO563" s="13"/>
      <c r="BP563" s="13"/>
      <c r="BQ563" s="13"/>
      <c r="BR563" s="13"/>
      <c r="BS563" s="13"/>
      <c r="BT563" s="10"/>
      <c r="BU563" s="11"/>
      <c r="BV563" s="12"/>
      <c r="CC563" s="41"/>
      <c r="CD563" s="41"/>
      <c r="CE563" s="41"/>
      <c r="CF563" s="42"/>
      <c r="CG563" s="42"/>
      <c r="CH563" s="42"/>
      <c r="CI563" s="42"/>
      <c r="CJ563" s="42"/>
      <c r="CK563" s="42"/>
    </row>
    <row r="564" spans="1:89" hidden="1" x14ac:dyDescent="0.25">
      <c r="A564" s="2" t="s">
        <v>139</v>
      </c>
      <c r="B564" s="2" t="s">
        <v>132</v>
      </c>
      <c r="C564" s="2" t="s">
        <v>132</v>
      </c>
      <c r="D564" s="4" t="s">
        <v>60</v>
      </c>
      <c r="E564" s="4" t="s">
        <v>60</v>
      </c>
      <c r="F564" s="5" t="e">
        <f>IF(AZ564="S",
IF(#REF!+BH564=2012,
IF(#REF!=1,"12-13/1",
IF(#REF!=2,"12-13/2",
IF(#REF!=3,"13-14/1",
IF(#REF!=4,"13-14/2","Hata1")))),
IF(#REF!+BH564=2013,
IF(#REF!=1,"13-14/1",
IF(#REF!=2,"13-14/2",
IF(#REF!=3,"14-15/1",
IF(#REF!=4,"14-15/2","Hata2")))),
IF(#REF!+BH564=2014,
IF(#REF!=1,"14-15/1",
IF(#REF!=2,"14-15/2",
IF(#REF!=3,"15-16/1",
IF(#REF!=4,"15-16/2","Hata3")))),
IF(#REF!+BH564=2015,
IF(#REF!=1,"15-16/1",
IF(#REF!=2,"15-16/2",
IF(#REF!=3,"16-17/1",
IF(#REF!=4,"16-17/2","Hata4")))),
IF(#REF!+BH564=2016,
IF(#REF!=1,"16-17/1",
IF(#REF!=2,"16-17/2",
IF(#REF!=3,"17-18/1",
IF(#REF!=4,"17-18/2","Hata5")))),
IF(#REF!+BH564=2017,
IF(#REF!=1,"17-18/1",
IF(#REF!=2,"17-18/2",
IF(#REF!=3,"18-19/1",
IF(#REF!=4,"18-19/2","Hata6")))),
IF(#REF!+BH564=2018,
IF(#REF!=1,"18-19/1",
IF(#REF!=2,"18-19/2",
IF(#REF!=3,"19-20/1",
IF(#REF!=4,"19-20/2","Hata7")))),
IF(#REF!+BH564=2019,
IF(#REF!=1,"19-20/1",
IF(#REF!=2,"19-20/2",
IF(#REF!=3,"20-21/1",
IF(#REF!=4,"20-21/2","Hata8")))),
IF(#REF!+BH564=2020,
IF(#REF!=1,"20-21/1",
IF(#REF!=2,"20-21/2",
IF(#REF!=3,"21-22/1",
IF(#REF!=4,"21-22/2","Hata9")))),
IF(#REF!+BH564=2021,
IF(#REF!=1,"21-22/1",
IF(#REF!=2,"21-22/2",
IF(#REF!=3,"22-23/1",
IF(#REF!=4,"22-23/2","Hata10")))),
IF(#REF!+BH564=2022,
IF(#REF!=1,"22-23/1",
IF(#REF!=2,"22-23/2",
IF(#REF!=3,"23-24/1",
IF(#REF!=4,"23-24/2","Hata11")))),
IF(#REF!+BH564=2023,
IF(#REF!=1,"23-24/1",
IF(#REF!=2,"23-24/2",
IF(#REF!=3,"24-25/1",
IF(#REF!=4,"24-25/2","Hata12")))),
)))))))))))),
IF(AZ564="T",
IF(#REF!+BH564=2012,
IF(#REF!=1,"12-13/1",
IF(#REF!=2,"12-13/2",
IF(#REF!=3,"12-13/3",
IF(#REF!=4,"13-14/1",
IF(#REF!=5,"13-14/2",
IF(#REF!=6,"13-14/3","Hata1")))))),
IF(#REF!+BH564=2013,
IF(#REF!=1,"13-14/1",
IF(#REF!=2,"13-14/2",
IF(#REF!=3,"13-14/3",
IF(#REF!=4,"14-15/1",
IF(#REF!=5,"14-15/2",
IF(#REF!=6,"14-15/3","Hata2")))))),
IF(#REF!+BH564=2014,
IF(#REF!=1,"14-15/1",
IF(#REF!=2,"14-15/2",
IF(#REF!=3,"14-15/3",
IF(#REF!=4,"15-16/1",
IF(#REF!=5,"15-16/2",
IF(#REF!=6,"15-16/3","Hata3")))))),
IF(AND(#REF!+#REF!&gt;2014,#REF!+#REF!&lt;2015,BH564=1),
IF(#REF!=0.1,"14-15/0.1",
IF(#REF!=0.2,"14-15/0.2",
IF(#REF!=0.3,"14-15/0.3","Hata4"))),
IF(#REF!+BH564=2015,
IF(#REF!=1,"15-16/1",
IF(#REF!=2,"15-16/2",
IF(#REF!=3,"15-16/3",
IF(#REF!=4,"16-17/1",
IF(#REF!=5,"16-17/2",
IF(#REF!=6,"16-17/3","Hata5")))))),
IF(#REF!+BH564=2016,
IF(#REF!=1,"16-17/1",
IF(#REF!=2,"16-17/2",
IF(#REF!=3,"16-17/3",
IF(#REF!=4,"17-18/1",
IF(#REF!=5,"17-18/2",
IF(#REF!=6,"17-18/3","Hata6")))))),
IF(#REF!+BH564=2017,
IF(#REF!=1,"17-18/1",
IF(#REF!=2,"17-18/2",
IF(#REF!=3,"17-18/3",
IF(#REF!=4,"18-19/1",
IF(#REF!=5,"18-19/2",
IF(#REF!=6,"18-19/3","Hata7")))))),
IF(#REF!+BH564=2018,
IF(#REF!=1,"18-19/1",
IF(#REF!=2,"18-19/2",
IF(#REF!=3,"18-19/3",
IF(#REF!=4,"19-20/1",
IF(#REF!=5," 19-20/2",
IF(#REF!=6,"19-20/3","Hata8")))))),
IF(#REF!+BH564=2019,
IF(#REF!=1,"19-20/1",
IF(#REF!=2,"19-20/2",
IF(#REF!=3,"19-20/3",
IF(#REF!=4,"20-21/1",
IF(#REF!=5,"20-21/2",
IF(#REF!=6,"20-21/3","Hata9")))))),
IF(#REF!+BH564=2020,
IF(#REF!=1,"20-21/1",
IF(#REF!=2,"20-21/2",
IF(#REF!=3,"20-21/3",
IF(#REF!=4,"21-22/1",
IF(#REF!=5,"21-22/2",
IF(#REF!=6,"21-22/3","Hata10")))))),
IF(#REF!+BH564=2021,
IF(#REF!=1,"21-22/1",
IF(#REF!=2,"21-22/2",
IF(#REF!=3,"21-22/3",
IF(#REF!=4,"22-23/1",
IF(#REF!=5,"22-23/2",
IF(#REF!=6,"22-23/3","Hata11")))))),
IF(#REF!+BH564=2022,
IF(#REF!=1,"22-23/1",
IF(#REF!=2,"22-23/2",
IF(#REF!=3,"22-23/3",
IF(#REF!=4,"23-24/1",
IF(#REF!=5,"23-24/2",
IF(#REF!=6,"23-24/3","Hata12")))))),
IF(#REF!+BH564=2023,
IF(#REF!=1,"23-24/1",
IF(#REF!=2,"23-24/2",
IF(#REF!=3,"23-24/3",
IF(#REF!=4,"24-25/1",
IF(#REF!=5,"24-25/2",
IF(#REF!=6,"24-25/3","Hata13")))))),
))))))))))))))
)</f>
        <v>#REF!</v>
      </c>
      <c r="G564" s="4"/>
      <c r="H564" s="2" t="s">
        <v>116</v>
      </c>
      <c r="I564" s="2">
        <v>54711</v>
      </c>
      <c r="J564" s="2" t="s">
        <v>117</v>
      </c>
      <c r="O564" s="2" t="s">
        <v>135</v>
      </c>
      <c r="P564" s="2" t="s">
        <v>135</v>
      </c>
      <c r="Q564" s="5">
        <v>7</v>
      </c>
      <c r="R564" s="2">
        <f>VLOOKUP($Q564,[1]sistem!$I$3:$L$10,2,FALSE)</f>
        <v>0</v>
      </c>
      <c r="S564" s="2">
        <f>VLOOKUP($Q564,[1]sistem!$I$3:$L$10,3,FALSE)</f>
        <v>1</v>
      </c>
      <c r="T564" s="2">
        <f>VLOOKUP($Q564,[1]sistem!$I$3:$L$10,4,FALSE)</f>
        <v>1</v>
      </c>
      <c r="U564" s="2" t="e">
        <f>VLOOKUP($AZ564,[1]sistem!$I$13:$L$14,2,FALSE)*#REF!</f>
        <v>#REF!</v>
      </c>
      <c r="V564" s="2" t="e">
        <f>VLOOKUP($AZ564,[1]sistem!$I$13:$L$14,3,FALSE)*#REF!</f>
        <v>#REF!</v>
      </c>
      <c r="W564" s="2" t="e">
        <f>VLOOKUP($AZ564,[1]sistem!$I$13:$L$14,4,FALSE)*#REF!</f>
        <v>#REF!</v>
      </c>
      <c r="X564" s="2" t="e">
        <f t="shared" si="175"/>
        <v>#REF!</v>
      </c>
      <c r="Y564" s="2" t="e">
        <f t="shared" si="176"/>
        <v>#REF!</v>
      </c>
      <c r="Z564" s="2" t="e">
        <f t="shared" si="177"/>
        <v>#REF!</v>
      </c>
      <c r="AA564" s="2" t="e">
        <f t="shared" si="178"/>
        <v>#REF!</v>
      </c>
      <c r="AB564" s="2">
        <f>VLOOKUP(AZ564,[1]sistem!$I$18:$J$19,2,FALSE)</f>
        <v>14</v>
      </c>
      <c r="AC564" s="2">
        <v>0.25</v>
      </c>
      <c r="AD564" s="2">
        <f>VLOOKUP($Q564,[1]sistem!$I$3:$M$10,5,FALSE)</f>
        <v>1</v>
      </c>
      <c r="AG564" s="2" t="e">
        <f>(#REF!+#REF!)*AB564</f>
        <v>#REF!</v>
      </c>
      <c r="AH564" s="2">
        <f>VLOOKUP($Q564,[1]sistem!$I$3:$N$10,6,FALSE)</f>
        <v>2</v>
      </c>
      <c r="AI564" s="2">
        <v>2</v>
      </c>
      <c r="AJ564" s="2">
        <f t="shared" si="179"/>
        <v>4</v>
      </c>
      <c r="AK564" s="2">
        <f>VLOOKUP($AZ564,[1]sistem!$I$18:$K$19,3,FALSE)</f>
        <v>14</v>
      </c>
      <c r="AL564" s="2" t="e">
        <f>AK564*#REF!</f>
        <v>#REF!</v>
      </c>
      <c r="AM564" s="2" t="e">
        <f t="shared" si="180"/>
        <v>#REF!</v>
      </c>
      <c r="AN564" s="2">
        <f t="shared" si="174"/>
        <v>25</v>
      </c>
      <c r="AO564" s="2" t="e">
        <f t="shared" si="181"/>
        <v>#REF!</v>
      </c>
      <c r="AP564" s="2" t="e">
        <f>ROUND(AO564-#REF!,0)</f>
        <v>#REF!</v>
      </c>
      <c r="AQ564" s="2">
        <f>IF(AZ564="s",IF(Q564=0,0,
IF(Q564=1,#REF!*4*4,
IF(Q564=2,0,
IF(Q564=3,#REF!*4*2,
IF(Q564=4,0,
IF(Q564=5,0,
IF(Q564=6,0,
IF(Q564=7,0)))))))),
IF(AZ564="t",
IF(Q564=0,0,
IF(Q564=1,#REF!*4*4*0.8,
IF(Q564=2,0,
IF(Q564=3,#REF!*4*2*0.8,
IF(Q564=4,0,
IF(Q564=5,0,
IF(Q564=6,0,
IF(Q564=7,0))))))))))</f>
        <v>0</v>
      </c>
      <c r="AR564" s="2" t="e">
        <f>IF(AZ564="s",
IF(Q564=0,0,
IF(Q564=1,0,
IF(Q564=2,#REF!*4*2,
IF(Q564=3,#REF!*4,
IF(Q564=4,#REF!*4,
IF(Q564=5,0,
IF(Q564=6,0,
IF(Q564=7,#REF!*4)))))))),
IF(AZ564="t",
IF(Q564=0,0,
IF(Q564=1,0,
IF(Q564=2,#REF!*4*2*0.8,
IF(Q564=3,#REF!*4*0.8,
IF(Q564=4,#REF!*4*0.8,
IF(Q564=5,0,
IF(Q564=6,0,
IF(Q564=7,#REF!*4))))))))))</f>
        <v>#REF!</v>
      </c>
      <c r="AS564" s="2" t="e">
        <f>IF(AZ564="s",
IF(Q564=0,0,
IF(Q564=1,#REF!*2,
IF(Q564=2,#REF!*2,
IF(Q564=3,#REF!*2,
IF(Q564=4,#REF!*2,
IF(Q564=5,#REF!*2,
IF(Q564=6,#REF!*2,
IF(Q564=7,#REF!*2)))))))),
IF(AZ564="t",
IF(Q564=0,#REF!*2*0.8,
IF(Q564=1,#REF!*2*0.8,
IF(Q564=2,#REF!*2*0.8,
IF(Q564=3,#REF!*2*0.8,
IF(Q564=4,#REF!*2*0.8,
IF(Q564=5,#REF!*2*0.8,
IF(Q564=6,#REF!*1*0.8,
IF(Q564=7,#REF!*2))))))))))</f>
        <v>#REF!</v>
      </c>
      <c r="AT564" s="2" t="e">
        <f t="shared" si="182"/>
        <v>#REF!</v>
      </c>
      <c r="AU564" s="2" t="e">
        <f>IF(AZ564="s",
IF(Q564=0,0,
IF(Q564=1,(14-2)*(#REF!+#REF!)/4*4,
IF(Q564=2,(14-2)*(#REF!+#REF!)/4*2,
IF(Q564=3,(14-2)*(#REF!+#REF!)/4*3,
IF(Q564=4,(14-2)*(#REF!+#REF!)/4,
IF(Q564=5,(14-2)*#REF!/4,
IF(Q564=6,0,
IF(Q564=7,(14)*#REF!)))))))),
IF(AZ564="t",
IF(Q564=0,0,
IF(Q564=1,(11-2)*(#REF!+#REF!)/4*4,
IF(Q564=2,(11-2)*(#REF!+#REF!)/4*2,
IF(Q564=3,(11-2)*(#REF!+#REF!)/4*3,
IF(Q564=4,(11-2)*(#REF!+#REF!)/4,
IF(Q564=5,(11-2)*#REF!/4,
IF(Q564=6,0,
IF(Q564=7,(11)*#REF!))))))))))</f>
        <v>#REF!</v>
      </c>
      <c r="AV564" s="2" t="e">
        <f t="shared" si="183"/>
        <v>#REF!</v>
      </c>
      <c r="AW564" s="2">
        <f t="shared" si="184"/>
        <v>8</v>
      </c>
      <c r="AX564" s="2">
        <f t="shared" si="185"/>
        <v>4</v>
      </c>
      <c r="AY564" s="2" t="e">
        <f t="shared" si="186"/>
        <v>#REF!</v>
      </c>
      <c r="AZ564" s="2" t="s">
        <v>63</v>
      </c>
      <c r="BA564" s="2">
        <f>IF(BG564="A",0,IF(AZ564="s",14*#REF!,IF(AZ564="T",11*#REF!,"HATA")))</f>
        <v>0</v>
      </c>
      <c r="BB564" s="2" t="e">
        <f t="shared" si="187"/>
        <v>#REF!</v>
      </c>
      <c r="BC564" s="2" t="e">
        <f t="shared" si="188"/>
        <v>#REF!</v>
      </c>
      <c r="BD564" s="2" t="e">
        <f>IF(BC564-#REF!=0,"DOĞRU","YANLIŞ")</f>
        <v>#REF!</v>
      </c>
      <c r="BE564" s="2" t="e">
        <f>#REF!-BC564</f>
        <v>#REF!</v>
      </c>
      <c r="BF564" s="2">
        <v>0</v>
      </c>
      <c r="BG564" s="2" t="s">
        <v>110</v>
      </c>
      <c r="BH564" s="2">
        <v>0</v>
      </c>
      <c r="BJ564" s="2">
        <v>7</v>
      </c>
      <c r="BL564" s="7" t="e">
        <f>#REF!*14</f>
        <v>#REF!</v>
      </c>
      <c r="BM564" s="9"/>
      <c r="BN564" s="8"/>
      <c r="BO564" s="13"/>
      <c r="BP564" s="13"/>
      <c r="BQ564" s="13"/>
      <c r="BR564" s="13"/>
      <c r="BS564" s="13"/>
      <c r="BT564" s="10"/>
      <c r="BU564" s="11"/>
      <c r="BV564" s="12"/>
      <c r="CC564" s="41"/>
      <c r="CD564" s="41"/>
      <c r="CE564" s="41"/>
      <c r="CF564" s="42"/>
      <c r="CG564" s="42"/>
      <c r="CH564" s="42"/>
      <c r="CI564" s="42"/>
      <c r="CJ564" s="42"/>
      <c r="CK564" s="42"/>
    </row>
    <row r="565" spans="1:89" hidden="1" x14ac:dyDescent="0.25">
      <c r="A565" s="2" t="s">
        <v>192</v>
      </c>
      <c r="B565" s="2" t="s">
        <v>193</v>
      </c>
      <c r="C565" s="2" t="s">
        <v>193</v>
      </c>
      <c r="D565" s="4" t="s">
        <v>60</v>
      </c>
      <c r="E565" s="4" t="s">
        <v>60</v>
      </c>
      <c r="F565" s="5" t="e">
        <f>IF(AZ565="S",
IF(#REF!+BH565=2012,
IF(#REF!=1,"12-13/1",
IF(#REF!=2,"12-13/2",
IF(#REF!=3,"13-14/1",
IF(#REF!=4,"13-14/2","Hata1")))),
IF(#REF!+BH565=2013,
IF(#REF!=1,"13-14/1",
IF(#REF!=2,"13-14/2",
IF(#REF!=3,"14-15/1",
IF(#REF!=4,"14-15/2","Hata2")))),
IF(#REF!+BH565=2014,
IF(#REF!=1,"14-15/1",
IF(#REF!=2,"14-15/2",
IF(#REF!=3,"15-16/1",
IF(#REF!=4,"15-16/2","Hata3")))),
IF(#REF!+BH565=2015,
IF(#REF!=1,"15-16/1",
IF(#REF!=2,"15-16/2",
IF(#REF!=3,"16-17/1",
IF(#REF!=4,"16-17/2","Hata4")))),
IF(#REF!+BH565=2016,
IF(#REF!=1,"16-17/1",
IF(#REF!=2,"16-17/2",
IF(#REF!=3,"17-18/1",
IF(#REF!=4,"17-18/2","Hata5")))),
IF(#REF!+BH565=2017,
IF(#REF!=1,"17-18/1",
IF(#REF!=2,"17-18/2",
IF(#REF!=3,"18-19/1",
IF(#REF!=4,"18-19/2","Hata6")))),
IF(#REF!+BH565=2018,
IF(#REF!=1,"18-19/1",
IF(#REF!=2,"18-19/2",
IF(#REF!=3,"19-20/1",
IF(#REF!=4,"19-20/2","Hata7")))),
IF(#REF!+BH565=2019,
IF(#REF!=1,"19-20/1",
IF(#REF!=2,"19-20/2",
IF(#REF!=3,"20-21/1",
IF(#REF!=4,"20-21/2","Hata8")))),
IF(#REF!+BH565=2020,
IF(#REF!=1,"20-21/1",
IF(#REF!=2,"20-21/2",
IF(#REF!=3,"21-22/1",
IF(#REF!=4,"21-22/2","Hata9")))),
IF(#REF!+BH565=2021,
IF(#REF!=1,"21-22/1",
IF(#REF!=2,"21-22/2",
IF(#REF!=3,"22-23/1",
IF(#REF!=4,"22-23/2","Hata10")))),
IF(#REF!+BH565=2022,
IF(#REF!=1,"22-23/1",
IF(#REF!=2,"22-23/2",
IF(#REF!=3,"23-24/1",
IF(#REF!=4,"23-24/2","Hata11")))),
IF(#REF!+BH565=2023,
IF(#REF!=1,"23-24/1",
IF(#REF!=2,"23-24/2",
IF(#REF!=3,"24-25/1",
IF(#REF!=4,"24-25/2","Hata12")))),
)))))))))))),
IF(AZ565="T",
IF(#REF!+BH565=2012,
IF(#REF!=1,"12-13/1",
IF(#REF!=2,"12-13/2",
IF(#REF!=3,"12-13/3",
IF(#REF!=4,"13-14/1",
IF(#REF!=5,"13-14/2",
IF(#REF!=6,"13-14/3","Hata1")))))),
IF(#REF!+BH565=2013,
IF(#REF!=1,"13-14/1",
IF(#REF!=2,"13-14/2",
IF(#REF!=3,"13-14/3",
IF(#REF!=4,"14-15/1",
IF(#REF!=5,"14-15/2",
IF(#REF!=6,"14-15/3","Hata2")))))),
IF(#REF!+BH565=2014,
IF(#REF!=1,"14-15/1",
IF(#REF!=2,"14-15/2",
IF(#REF!=3,"14-15/3",
IF(#REF!=4,"15-16/1",
IF(#REF!=5,"15-16/2",
IF(#REF!=6,"15-16/3","Hata3")))))),
IF(AND(#REF!+#REF!&gt;2014,#REF!+#REF!&lt;2015,BH565=1),
IF(#REF!=0.1,"14-15/0.1",
IF(#REF!=0.2,"14-15/0.2",
IF(#REF!=0.3,"14-15/0.3","Hata4"))),
IF(#REF!+BH565=2015,
IF(#REF!=1,"15-16/1",
IF(#REF!=2,"15-16/2",
IF(#REF!=3,"15-16/3",
IF(#REF!=4,"16-17/1",
IF(#REF!=5,"16-17/2",
IF(#REF!=6,"16-17/3","Hata5")))))),
IF(#REF!+BH565=2016,
IF(#REF!=1,"16-17/1",
IF(#REF!=2,"16-17/2",
IF(#REF!=3,"16-17/3",
IF(#REF!=4,"17-18/1",
IF(#REF!=5,"17-18/2",
IF(#REF!=6,"17-18/3","Hata6")))))),
IF(#REF!+BH565=2017,
IF(#REF!=1,"17-18/1",
IF(#REF!=2,"17-18/2",
IF(#REF!=3,"17-18/3",
IF(#REF!=4,"18-19/1",
IF(#REF!=5,"18-19/2",
IF(#REF!=6,"18-19/3","Hata7")))))),
IF(#REF!+BH565=2018,
IF(#REF!=1,"18-19/1",
IF(#REF!=2,"18-19/2",
IF(#REF!=3,"18-19/3",
IF(#REF!=4,"19-20/1",
IF(#REF!=5," 19-20/2",
IF(#REF!=6,"19-20/3","Hata8")))))),
IF(#REF!+BH565=2019,
IF(#REF!=1,"19-20/1",
IF(#REF!=2,"19-20/2",
IF(#REF!=3,"19-20/3",
IF(#REF!=4,"20-21/1",
IF(#REF!=5,"20-21/2",
IF(#REF!=6,"20-21/3","Hata9")))))),
IF(#REF!+BH565=2020,
IF(#REF!=1,"20-21/1",
IF(#REF!=2,"20-21/2",
IF(#REF!=3,"20-21/3",
IF(#REF!=4,"21-22/1",
IF(#REF!=5,"21-22/2",
IF(#REF!=6,"21-22/3","Hata10")))))),
IF(#REF!+BH565=2021,
IF(#REF!=1,"21-22/1",
IF(#REF!=2,"21-22/2",
IF(#REF!=3,"21-22/3",
IF(#REF!=4,"22-23/1",
IF(#REF!=5,"22-23/2",
IF(#REF!=6,"22-23/3","Hata11")))))),
IF(#REF!+BH565=2022,
IF(#REF!=1,"22-23/1",
IF(#REF!=2,"22-23/2",
IF(#REF!=3,"22-23/3",
IF(#REF!=4,"23-24/1",
IF(#REF!=5,"23-24/2",
IF(#REF!=6,"23-24/3","Hata12")))))),
IF(#REF!+BH565=2023,
IF(#REF!=1,"23-24/1",
IF(#REF!=2,"23-24/2",
IF(#REF!=3,"23-24/3",
IF(#REF!=4,"24-25/1",
IF(#REF!=5,"24-25/2",
IF(#REF!=6,"24-25/3","Hata13")))))),
))))))))))))))
)</f>
        <v>#REF!</v>
      </c>
      <c r="G565" s="4"/>
      <c r="H565" s="2" t="s">
        <v>116</v>
      </c>
      <c r="I565" s="2">
        <v>54711</v>
      </c>
      <c r="J565" s="2" t="s">
        <v>117</v>
      </c>
      <c r="Q565" s="5">
        <v>4</v>
      </c>
      <c r="R565" s="2">
        <f>VLOOKUP($Q565,[1]sistem!$I$3:$L$10,2,FALSE)</f>
        <v>0</v>
      </c>
      <c r="S565" s="2">
        <f>VLOOKUP($Q565,[1]sistem!$I$3:$L$10,3,FALSE)</f>
        <v>1</v>
      </c>
      <c r="T565" s="2">
        <f>VLOOKUP($Q565,[1]sistem!$I$3:$L$10,4,FALSE)</f>
        <v>1</v>
      </c>
      <c r="U565" s="2" t="e">
        <f>VLOOKUP($AZ565,[1]sistem!$I$13:$L$14,2,FALSE)*#REF!</f>
        <v>#REF!</v>
      </c>
      <c r="V565" s="2" t="e">
        <f>VLOOKUP($AZ565,[1]sistem!$I$13:$L$14,3,FALSE)*#REF!</f>
        <v>#REF!</v>
      </c>
      <c r="W565" s="2" t="e">
        <f>VLOOKUP($AZ565,[1]sistem!$I$13:$L$14,4,FALSE)*#REF!</f>
        <v>#REF!</v>
      </c>
      <c r="X565" s="2" t="e">
        <f t="shared" si="175"/>
        <v>#REF!</v>
      </c>
      <c r="Y565" s="2" t="e">
        <f t="shared" si="176"/>
        <v>#REF!</v>
      </c>
      <c r="Z565" s="2" t="e">
        <f t="shared" si="177"/>
        <v>#REF!</v>
      </c>
      <c r="AA565" s="2" t="e">
        <f t="shared" si="178"/>
        <v>#REF!</v>
      </c>
      <c r="AB565" s="2">
        <f>VLOOKUP(AZ565,[1]sistem!$I$18:$J$19,2,FALSE)</f>
        <v>14</v>
      </c>
      <c r="AC565" s="2">
        <v>0.25</v>
      </c>
      <c r="AD565" s="2">
        <f>VLOOKUP($Q565,[1]sistem!$I$3:$M$10,5,FALSE)</f>
        <v>1</v>
      </c>
      <c r="AE565" s="2">
        <v>4</v>
      </c>
      <c r="AG565" s="2">
        <f>AE565*AK565</f>
        <v>56</v>
      </c>
      <c r="AH565" s="2">
        <f>VLOOKUP($Q565,[1]sistem!$I$3:$N$10,6,FALSE)</f>
        <v>2</v>
      </c>
      <c r="AI565" s="2">
        <v>2</v>
      </c>
      <c r="AJ565" s="2">
        <f t="shared" si="179"/>
        <v>4</v>
      </c>
      <c r="AK565" s="2">
        <f>VLOOKUP($AZ565,[1]sistem!$I$18:$K$19,3,FALSE)</f>
        <v>14</v>
      </c>
      <c r="AL565" s="2" t="e">
        <f>AK565*#REF!</f>
        <v>#REF!</v>
      </c>
      <c r="AM565" s="2" t="e">
        <f t="shared" si="180"/>
        <v>#REF!</v>
      </c>
      <c r="AN565" s="2">
        <f t="shared" si="174"/>
        <v>25</v>
      </c>
      <c r="AO565" s="2" t="e">
        <f t="shared" si="181"/>
        <v>#REF!</v>
      </c>
      <c r="AP565" s="2" t="e">
        <f>ROUND(AO565-#REF!,0)</f>
        <v>#REF!</v>
      </c>
      <c r="AQ565" s="2">
        <f>IF(AZ565="s",IF(Q565=0,0,
IF(Q565=1,#REF!*4*4,
IF(Q565=2,0,
IF(Q565=3,#REF!*4*2,
IF(Q565=4,0,
IF(Q565=5,0,
IF(Q565=6,0,
IF(Q565=7,0)))))))),
IF(AZ565="t",
IF(Q565=0,0,
IF(Q565=1,#REF!*4*4*0.8,
IF(Q565=2,0,
IF(Q565=3,#REF!*4*2*0.8,
IF(Q565=4,0,
IF(Q565=5,0,
IF(Q565=6,0,
IF(Q565=7,0))))))))))</f>
        <v>0</v>
      </c>
      <c r="AR565" s="2" t="e">
        <f>IF(AZ565="s",
IF(Q565=0,0,
IF(Q565=1,0,
IF(Q565=2,#REF!*4*2,
IF(Q565=3,#REF!*4,
IF(Q565=4,#REF!*4,
IF(Q565=5,0,
IF(Q565=6,0,
IF(Q565=7,#REF!*4)))))))),
IF(AZ565="t",
IF(Q565=0,0,
IF(Q565=1,0,
IF(Q565=2,#REF!*4*2*0.8,
IF(Q565=3,#REF!*4*0.8,
IF(Q565=4,#REF!*4*0.8,
IF(Q565=5,0,
IF(Q565=6,0,
IF(Q565=7,#REF!*4))))))))))</f>
        <v>#REF!</v>
      </c>
      <c r="AS565" s="2" t="e">
        <f>IF(AZ565="s",
IF(Q565=0,0,
IF(Q565=1,#REF!*2,
IF(Q565=2,#REF!*2,
IF(Q565=3,#REF!*2,
IF(Q565=4,#REF!*2,
IF(Q565=5,#REF!*2,
IF(Q565=6,#REF!*2,
IF(Q565=7,#REF!*2)))))))),
IF(AZ565="t",
IF(Q565=0,#REF!*2*0.8,
IF(Q565=1,#REF!*2*0.8,
IF(Q565=2,#REF!*2*0.8,
IF(Q565=3,#REF!*2*0.8,
IF(Q565=4,#REF!*2*0.8,
IF(Q565=5,#REF!*2*0.8,
IF(Q565=6,#REF!*1*0.8,
IF(Q565=7,#REF!*2))))))))))</f>
        <v>#REF!</v>
      </c>
      <c r="AT565" s="2" t="e">
        <f t="shared" si="182"/>
        <v>#REF!</v>
      </c>
      <c r="AU565" s="2" t="e">
        <f>IF(AZ565="s",
IF(Q565=0,0,
IF(Q565=1,(14-2)*(#REF!+#REF!)/4*4,
IF(Q565=2,(14-2)*(#REF!+#REF!)/4*2,
IF(Q565=3,(14-2)*(#REF!+#REF!)/4*3,
IF(Q565=4,(14-2)*(#REF!+#REF!)/4,
IF(Q565=5,(14-2)*#REF!/4,
IF(Q565=6,0,
IF(Q565=7,(14)*#REF!)))))))),
IF(AZ565="t",
IF(Q565=0,0,
IF(Q565=1,(11-2)*(#REF!+#REF!)/4*4,
IF(Q565=2,(11-2)*(#REF!+#REF!)/4*2,
IF(Q565=3,(11-2)*(#REF!+#REF!)/4*3,
IF(Q565=4,(11-2)*(#REF!+#REF!)/4,
IF(Q565=5,(11-2)*#REF!/4,
IF(Q565=6,0,
IF(Q565=7,(11)*#REF!))))))))))</f>
        <v>#REF!</v>
      </c>
      <c r="AV565" s="2" t="e">
        <f t="shared" si="183"/>
        <v>#REF!</v>
      </c>
      <c r="AW565" s="2">
        <f t="shared" si="184"/>
        <v>8</v>
      </c>
      <c r="AX565" s="2">
        <f t="shared" si="185"/>
        <v>4</v>
      </c>
      <c r="AY565" s="2" t="e">
        <f t="shared" si="186"/>
        <v>#REF!</v>
      </c>
      <c r="AZ565" s="2" t="s">
        <v>63</v>
      </c>
      <c r="BA565" s="2" t="e">
        <f>IF(BG565="A",0,IF(AZ565="s",14*#REF!,IF(AZ565="T",11*#REF!,"HATA")))</f>
        <v>#REF!</v>
      </c>
      <c r="BB565" s="2" t="e">
        <f t="shared" si="187"/>
        <v>#REF!</v>
      </c>
      <c r="BC565" s="2" t="e">
        <f t="shared" si="188"/>
        <v>#REF!</v>
      </c>
      <c r="BD565" s="2" t="e">
        <f>IF(BC565-#REF!=0,"DOĞRU","YANLIŞ")</f>
        <v>#REF!</v>
      </c>
      <c r="BE565" s="2" t="e">
        <f>#REF!-BC565</f>
        <v>#REF!</v>
      </c>
      <c r="BF565" s="2">
        <v>0</v>
      </c>
      <c r="BH565" s="2">
        <v>0</v>
      </c>
      <c r="BJ565" s="2">
        <v>4</v>
      </c>
      <c r="BL565" s="7" t="e">
        <f>#REF!*14</f>
        <v>#REF!</v>
      </c>
      <c r="BM565" s="9"/>
      <c r="BN565" s="8"/>
      <c r="BO565" s="13"/>
      <c r="BP565" s="13"/>
      <c r="BQ565" s="13"/>
      <c r="BR565" s="13"/>
      <c r="BS565" s="13"/>
      <c r="BT565" s="10"/>
      <c r="BU565" s="11"/>
      <c r="BV565" s="12"/>
      <c r="CC565" s="41"/>
      <c r="CD565" s="41"/>
      <c r="CE565" s="41"/>
      <c r="CF565" s="42"/>
      <c r="CG565" s="42"/>
      <c r="CH565" s="42"/>
      <c r="CI565" s="42"/>
      <c r="CJ565" s="42"/>
      <c r="CK565" s="42"/>
    </row>
    <row r="566" spans="1:89" hidden="1" x14ac:dyDescent="0.25">
      <c r="A566" s="54" t="s">
        <v>118</v>
      </c>
      <c r="B566" s="54" t="s">
        <v>119</v>
      </c>
      <c r="C566" s="2" t="s">
        <v>119</v>
      </c>
      <c r="D566" s="4" t="s">
        <v>60</v>
      </c>
      <c r="E566" s="4" t="s">
        <v>60</v>
      </c>
      <c r="F566" s="5" t="e">
        <f>IF(AZ566="S",
IF(#REF!+BH566=2012,
IF(#REF!=1,"12-13/1",
IF(#REF!=2,"12-13/2",
IF(#REF!=3,"13-14/1",
IF(#REF!=4,"13-14/2","Hata1")))),
IF(#REF!+BH566=2013,
IF(#REF!=1,"13-14/1",
IF(#REF!=2,"13-14/2",
IF(#REF!=3,"14-15/1",
IF(#REF!=4,"14-15/2","Hata2")))),
IF(#REF!+BH566=2014,
IF(#REF!=1,"14-15/1",
IF(#REF!=2,"14-15/2",
IF(#REF!=3,"15-16/1",
IF(#REF!=4,"15-16/2","Hata3")))),
IF(#REF!+BH566=2015,
IF(#REF!=1,"15-16/1",
IF(#REF!=2,"15-16/2",
IF(#REF!=3,"16-17/1",
IF(#REF!=4,"16-17/2","Hata4")))),
IF(#REF!+BH566=2016,
IF(#REF!=1,"16-17/1",
IF(#REF!=2,"16-17/2",
IF(#REF!=3,"17-18/1",
IF(#REF!=4,"17-18/2","Hata5")))),
IF(#REF!+BH566=2017,
IF(#REF!=1,"17-18/1",
IF(#REF!=2,"17-18/2",
IF(#REF!=3,"18-19/1",
IF(#REF!=4,"18-19/2","Hata6")))),
IF(#REF!+BH566=2018,
IF(#REF!=1,"18-19/1",
IF(#REF!=2,"18-19/2",
IF(#REF!=3,"19-20/1",
IF(#REF!=4,"19-20/2","Hata7")))),
IF(#REF!+BH566=2019,
IF(#REF!=1,"19-20/1",
IF(#REF!=2,"19-20/2",
IF(#REF!=3,"20-21/1",
IF(#REF!=4,"20-21/2","Hata8")))),
IF(#REF!+BH566=2020,
IF(#REF!=1,"20-21/1",
IF(#REF!=2,"20-21/2",
IF(#REF!=3,"21-22/1",
IF(#REF!=4,"21-22/2","Hata9")))),
IF(#REF!+BH566=2021,
IF(#REF!=1,"21-22/1",
IF(#REF!=2,"21-22/2",
IF(#REF!=3,"22-23/1",
IF(#REF!=4,"22-23/2","Hata10")))),
IF(#REF!+BH566=2022,
IF(#REF!=1,"22-23/1",
IF(#REF!=2,"22-23/2",
IF(#REF!=3,"23-24/1",
IF(#REF!=4,"23-24/2","Hata11")))),
IF(#REF!+BH566=2023,
IF(#REF!=1,"23-24/1",
IF(#REF!=2,"23-24/2",
IF(#REF!=3,"24-25/1",
IF(#REF!=4,"24-25/2","Hata12")))),
)))))))))))),
IF(AZ566="T",
IF(#REF!+BH566=2012,
IF(#REF!=1,"12-13/1",
IF(#REF!=2,"12-13/2",
IF(#REF!=3,"12-13/3",
IF(#REF!=4,"13-14/1",
IF(#REF!=5,"13-14/2",
IF(#REF!=6,"13-14/3","Hata1")))))),
IF(#REF!+BH566=2013,
IF(#REF!=1,"13-14/1",
IF(#REF!=2,"13-14/2",
IF(#REF!=3,"13-14/3",
IF(#REF!=4,"14-15/1",
IF(#REF!=5,"14-15/2",
IF(#REF!=6,"14-15/3","Hata2")))))),
IF(#REF!+BH566=2014,
IF(#REF!=1,"14-15/1",
IF(#REF!=2,"14-15/2",
IF(#REF!=3,"14-15/3",
IF(#REF!=4,"15-16/1",
IF(#REF!=5,"15-16/2",
IF(#REF!=6,"15-16/3","Hata3")))))),
IF(AND(#REF!+#REF!&gt;2014,#REF!+#REF!&lt;2015,BH566=1),
IF(#REF!=0.1,"14-15/0.1",
IF(#REF!=0.2,"14-15/0.2",
IF(#REF!=0.3,"14-15/0.3","Hata4"))),
IF(#REF!+BH566=2015,
IF(#REF!=1,"15-16/1",
IF(#REF!=2,"15-16/2",
IF(#REF!=3,"15-16/3",
IF(#REF!=4,"16-17/1",
IF(#REF!=5,"16-17/2",
IF(#REF!=6,"16-17/3","Hata5")))))),
IF(#REF!+BH566=2016,
IF(#REF!=1,"16-17/1",
IF(#REF!=2,"16-17/2",
IF(#REF!=3,"16-17/3",
IF(#REF!=4,"17-18/1",
IF(#REF!=5,"17-18/2",
IF(#REF!=6,"17-18/3","Hata6")))))),
IF(#REF!+BH566=2017,
IF(#REF!=1,"17-18/1",
IF(#REF!=2,"17-18/2",
IF(#REF!=3,"17-18/3",
IF(#REF!=4,"18-19/1",
IF(#REF!=5,"18-19/2",
IF(#REF!=6,"18-19/3","Hata7")))))),
IF(#REF!+BH566=2018,
IF(#REF!=1,"18-19/1",
IF(#REF!=2,"18-19/2",
IF(#REF!=3,"18-19/3",
IF(#REF!=4,"19-20/1",
IF(#REF!=5," 19-20/2",
IF(#REF!=6,"19-20/3","Hata8")))))),
IF(#REF!+BH566=2019,
IF(#REF!=1,"19-20/1",
IF(#REF!=2,"19-20/2",
IF(#REF!=3,"19-20/3",
IF(#REF!=4,"20-21/1",
IF(#REF!=5,"20-21/2",
IF(#REF!=6,"20-21/3","Hata9")))))),
IF(#REF!+BH566=2020,
IF(#REF!=1,"20-21/1",
IF(#REF!=2,"20-21/2",
IF(#REF!=3,"20-21/3",
IF(#REF!=4,"21-22/1",
IF(#REF!=5,"21-22/2",
IF(#REF!=6,"21-22/3","Hata10")))))),
IF(#REF!+BH566=2021,
IF(#REF!=1,"21-22/1",
IF(#REF!=2,"21-22/2",
IF(#REF!=3,"21-22/3",
IF(#REF!=4,"22-23/1",
IF(#REF!=5,"22-23/2",
IF(#REF!=6,"22-23/3","Hata11")))))),
IF(#REF!+BH566=2022,
IF(#REF!=1,"22-23/1",
IF(#REF!=2,"22-23/2",
IF(#REF!=3,"22-23/3",
IF(#REF!=4,"23-24/1",
IF(#REF!=5,"23-24/2",
IF(#REF!=6,"23-24/3","Hata12")))))),
IF(#REF!+BH566=2023,
IF(#REF!=1,"23-24/1",
IF(#REF!=2,"23-24/2",
IF(#REF!=3,"23-24/3",
IF(#REF!=4,"24-25/1",
IF(#REF!=5,"24-25/2",
IF(#REF!=6,"24-25/3","Hata13")))))),
))))))))))))))
)</f>
        <v>#REF!</v>
      </c>
      <c r="G566" s="4"/>
      <c r="H566" s="54" t="s">
        <v>116</v>
      </c>
      <c r="I566" s="2">
        <v>54711</v>
      </c>
      <c r="J566" s="2" t="s">
        <v>117</v>
      </c>
      <c r="Q566" s="55">
        <v>4</v>
      </c>
      <c r="R566" s="2">
        <f>VLOOKUP($Q566,[1]sistem!$I$3:$L$10,2,FALSE)</f>
        <v>0</v>
      </c>
      <c r="S566" s="2">
        <f>VLOOKUP($Q566,[1]sistem!$I$3:$L$10,3,FALSE)</f>
        <v>1</v>
      </c>
      <c r="T566" s="2">
        <f>VLOOKUP($Q566,[1]sistem!$I$3:$L$10,4,FALSE)</f>
        <v>1</v>
      </c>
      <c r="U566" s="2" t="e">
        <f>VLOOKUP($AZ566,[1]sistem!$I$13:$L$14,2,FALSE)*#REF!</f>
        <v>#REF!</v>
      </c>
      <c r="V566" s="2" t="e">
        <f>VLOOKUP($AZ566,[1]sistem!$I$13:$L$14,3,FALSE)*#REF!</f>
        <v>#REF!</v>
      </c>
      <c r="W566" s="2" t="e">
        <f>VLOOKUP($AZ566,[1]sistem!$I$13:$L$14,4,FALSE)*#REF!</f>
        <v>#REF!</v>
      </c>
      <c r="X566" s="2" t="e">
        <f t="shared" si="175"/>
        <v>#REF!</v>
      </c>
      <c r="Y566" s="2" t="e">
        <f t="shared" si="176"/>
        <v>#REF!</v>
      </c>
      <c r="Z566" s="2" t="e">
        <f t="shared" si="177"/>
        <v>#REF!</v>
      </c>
      <c r="AA566" s="2" t="e">
        <f t="shared" si="178"/>
        <v>#REF!</v>
      </c>
      <c r="AB566" s="2">
        <f>VLOOKUP(AZ566,[1]sistem!$I$18:$J$19,2,FALSE)</f>
        <v>14</v>
      </c>
      <c r="AC566" s="2">
        <v>0.25</v>
      </c>
      <c r="AD566" s="2">
        <f>VLOOKUP($Q566,[1]sistem!$I$3:$M$10,5,FALSE)</f>
        <v>1</v>
      </c>
      <c r="AG566" s="2" t="e">
        <f>(#REF!+#REF!)*AB566</f>
        <v>#REF!</v>
      </c>
      <c r="AH566" s="2">
        <f>VLOOKUP($Q566,[1]sistem!$I$3:$N$10,6,FALSE)</f>
        <v>2</v>
      </c>
      <c r="AI566" s="2">
        <v>2</v>
      </c>
      <c r="AJ566" s="2">
        <f t="shared" si="179"/>
        <v>4</v>
      </c>
      <c r="AK566" s="2">
        <f>VLOOKUP($AZ566,[1]sistem!$I$18:$K$19,3,FALSE)</f>
        <v>14</v>
      </c>
      <c r="AL566" s="2" t="e">
        <f>AK566*#REF!</f>
        <v>#REF!</v>
      </c>
      <c r="AM566" s="2" t="e">
        <f t="shared" si="180"/>
        <v>#REF!</v>
      </c>
      <c r="AN566" s="2">
        <f t="shared" si="174"/>
        <v>25</v>
      </c>
      <c r="AO566" s="2" t="e">
        <f t="shared" si="181"/>
        <v>#REF!</v>
      </c>
      <c r="AP566" s="2" t="e">
        <f>ROUND(AO566-#REF!,0)</f>
        <v>#REF!</v>
      </c>
      <c r="AQ566" s="2">
        <f>IF(AZ566="s",IF(Q566=0,0,
IF(Q566=1,#REF!*4*4,
IF(Q566=2,0,
IF(Q566=3,#REF!*4*2,
IF(Q566=4,0,
IF(Q566=5,0,
IF(Q566=6,0,
IF(Q566=7,0)))))))),
IF(AZ566="t",
IF(Q566=0,0,
IF(Q566=1,#REF!*4*4*0.8,
IF(Q566=2,0,
IF(Q566=3,#REF!*4*2*0.8,
IF(Q566=4,0,
IF(Q566=5,0,
IF(Q566=6,0,
IF(Q566=7,0))))))))))</f>
        <v>0</v>
      </c>
      <c r="AR566" s="2" t="e">
        <f>IF(AZ566="s",
IF(Q566=0,0,
IF(Q566=1,0,
IF(Q566=2,#REF!*4*2,
IF(Q566=3,#REF!*4,
IF(Q566=4,#REF!*4,
IF(Q566=5,0,
IF(Q566=6,0,
IF(Q566=7,#REF!*4)))))))),
IF(AZ566="t",
IF(Q566=0,0,
IF(Q566=1,0,
IF(Q566=2,#REF!*4*2*0.8,
IF(Q566=3,#REF!*4*0.8,
IF(Q566=4,#REF!*4*0.8,
IF(Q566=5,0,
IF(Q566=6,0,
IF(Q566=7,#REF!*4))))))))))</f>
        <v>#REF!</v>
      </c>
      <c r="AS566" s="2" t="e">
        <f>IF(AZ566="s",
IF(Q566=0,0,
IF(Q566=1,#REF!*2,
IF(Q566=2,#REF!*2,
IF(Q566=3,#REF!*2,
IF(Q566=4,#REF!*2,
IF(Q566=5,#REF!*2,
IF(Q566=6,#REF!*2,
IF(Q566=7,#REF!*2)))))))),
IF(AZ566="t",
IF(Q566=0,#REF!*2*0.8,
IF(Q566=1,#REF!*2*0.8,
IF(Q566=2,#REF!*2*0.8,
IF(Q566=3,#REF!*2*0.8,
IF(Q566=4,#REF!*2*0.8,
IF(Q566=5,#REF!*2*0.8,
IF(Q566=6,#REF!*1*0.8,
IF(Q566=7,#REF!*2))))))))))</f>
        <v>#REF!</v>
      </c>
      <c r="AT566" s="2" t="e">
        <f t="shared" si="182"/>
        <v>#REF!</v>
      </c>
      <c r="AU566" s="2" t="e">
        <f>IF(AZ566="s",
IF(Q566=0,0,
IF(Q566=1,(14-2)*(#REF!+#REF!)/4*4,
IF(Q566=2,(14-2)*(#REF!+#REF!)/4*2,
IF(Q566=3,(14-2)*(#REF!+#REF!)/4*3,
IF(Q566=4,(14-2)*(#REF!+#REF!)/4,
IF(Q566=5,(14-2)*#REF!/4,
IF(Q566=6,0,
IF(Q566=7,(14)*#REF!)))))))),
IF(AZ566="t",
IF(Q566=0,0,
IF(Q566=1,(11-2)*(#REF!+#REF!)/4*4,
IF(Q566=2,(11-2)*(#REF!+#REF!)/4*2,
IF(Q566=3,(11-2)*(#REF!+#REF!)/4*3,
IF(Q566=4,(11-2)*(#REF!+#REF!)/4,
IF(Q566=5,(11-2)*#REF!/4,
IF(Q566=6,0,
IF(Q566=7,(11)*#REF!))))))))))</f>
        <v>#REF!</v>
      </c>
      <c r="AV566" s="2" t="e">
        <f t="shared" si="183"/>
        <v>#REF!</v>
      </c>
      <c r="AW566" s="2">
        <f t="shared" si="184"/>
        <v>8</v>
      </c>
      <c r="AX566" s="2">
        <f t="shared" si="185"/>
        <v>4</v>
      </c>
      <c r="AY566" s="2" t="e">
        <f t="shared" si="186"/>
        <v>#REF!</v>
      </c>
      <c r="AZ566" s="2" t="s">
        <v>63</v>
      </c>
      <c r="BA566" s="2" t="e">
        <f>IF(BG566="A",0,IF(AZ566="s",14*#REF!,IF(AZ566="T",11*#REF!,"HATA")))</f>
        <v>#REF!</v>
      </c>
      <c r="BB566" s="2" t="e">
        <f t="shared" si="187"/>
        <v>#REF!</v>
      </c>
      <c r="BC566" s="2" t="e">
        <f t="shared" si="188"/>
        <v>#REF!</v>
      </c>
      <c r="BD566" s="2" t="e">
        <f>IF(BC566-#REF!=0,"DOĞRU","YANLIŞ")</f>
        <v>#REF!</v>
      </c>
      <c r="BE566" s="2" t="e">
        <f>#REF!-BC566</f>
        <v>#REF!</v>
      </c>
      <c r="BF566" s="2">
        <v>0</v>
      </c>
      <c r="BG566" s="2" t="s">
        <v>60</v>
      </c>
      <c r="BH566" s="2">
        <v>0</v>
      </c>
      <c r="BJ566" s="2">
        <v>4</v>
      </c>
      <c r="BL566" s="7" t="e">
        <f>#REF!*14</f>
        <v>#REF!</v>
      </c>
      <c r="BM566" s="9"/>
      <c r="BN566" s="8"/>
      <c r="BO566" s="13"/>
      <c r="BP566" s="13"/>
      <c r="BQ566" s="13"/>
      <c r="BR566" s="13"/>
      <c r="BS566" s="13"/>
      <c r="BT566" s="10"/>
      <c r="BU566" s="11"/>
      <c r="BV566" s="12"/>
      <c r="CC566" s="51"/>
      <c r="CD566" s="51"/>
      <c r="CE566" s="51"/>
      <c r="CF566" s="52"/>
      <c r="CG566" s="52"/>
      <c r="CH566" s="52"/>
      <c r="CI566" s="52"/>
      <c r="CJ566" s="42"/>
      <c r="CK566" s="42"/>
    </row>
    <row r="567" spans="1:89" hidden="1" x14ac:dyDescent="0.25">
      <c r="A567" s="54" t="s">
        <v>245</v>
      </c>
      <c r="B567" s="54" t="s">
        <v>697</v>
      </c>
      <c r="C567" s="2" t="s">
        <v>246</v>
      </c>
      <c r="D567" s="4" t="s">
        <v>60</v>
      </c>
      <c r="E567" s="4" t="s">
        <v>60</v>
      </c>
      <c r="F567" s="5" t="e">
        <f>IF(AZ567="S",
IF(#REF!+BH567=2012,
IF(#REF!=1,"12-13/1",
IF(#REF!=2,"12-13/2",
IF(#REF!=3,"13-14/1",
IF(#REF!=4,"13-14/2","Hata1")))),
IF(#REF!+BH567=2013,
IF(#REF!=1,"13-14/1",
IF(#REF!=2,"13-14/2",
IF(#REF!=3,"14-15/1",
IF(#REF!=4,"14-15/2","Hata2")))),
IF(#REF!+BH567=2014,
IF(#REF!=1,"14-15/1",
IF(#REF!=2,"14-15/2",
IF(#REF!=3,"15-16/1",
IF(#REF!=4,"15-16/2","Hata3")))),
IF(#REF!+BH567=2015,
IF(#REF!=1,"15-16/1",
IF(#REF!=2,"15-16/2",
IF(#REF!=3,"16-17/1",
IF(#REF!=4,"16-17/2","Hata4")))),
IF(#REF!+BH567=2016,
IF(#REF!=1,"16-17/1",
IF(#REF!=2,"16-17/2",
IF(#REF!=3,"17-18/1",
IF(#REF!=4,"17-18/2","Hata5")))),
IF(#REF!+BH567=2017,
IF(#REF!=1,"17-18/1",
IF(#REF!=2,"17-18/2",
IF(#REF!=3,"18-19/1",
IF(#REF!=4,"18-19/2","Hata6")))),
IF(#REF!+BH567=2018,
IF(#REF!=1,"18-19/1",
IF(#REF!=2,"18-19/2",
IF(#REF!=3,"19-20/1",
IF(#REF!=4,"19-20/2","Hata7")))),
IF(#REF!+BH567=2019,
IF(#REF!=1,"19-20/1",
IF(#REF!=2,"19-20/2",
IF(#REF!=3,"20-21/1",
IF(#REF!=4,"20-21/2","Hata8")))),
IF(#REF!+BH567=2020,
IF(#REF!=1,"20-21/1",
IF(#REF!=2,"20-21/2",
IF(#REF!=3,"21-22/1",
IF(#REF!=4,"21-22/2","Hata9")))),
IF(#REF!+BH567=2021,
IF(#REF!=1,"21-22/1",
IF(#REF!=2,"21-22/2",
IF(#REF!=3,"22-23/1",
IF(#REF!=4,"22-23/2","Hata10")))),
IF(#REF!+BH567=2022,
IF(#REF!=1,"22-23/1",
IF(#REF!=2,"22-23/2",
IF(#REF!=3,"23-24/1",
IF(#REF!=4,"23-24/2","Hata11")))),
IF(#REF!+BH567=2023,
IF(#REF!=1,"23-24/1",
IF(#REF!=2,"23-24/2",
IF(#REF!=3,"24-25/1",
IF(#REF!=4,"24-25/2","Hata12")))),
)))))))))))),
IF(AZ567="T",
IF(#REF!+BH567=2012,
IF(#REF!=1,"12-13/1",
IF(#REF!=2,"12-13/2",
IF(#REF!=3,"12-13/3",
IF(#REF!=4,"13-14/1",
IF(#REF!=5,"13-14/2",
IF(#REF!=6,"13-14/3","Hata1")))))),
IF(#REF!+BH567=2013,
IF(#REF!=1,"13-14/1",
IF(#REF!=2,"13-14/2",
IF(#REF!=3,"13-14/3",
IF(#REF!=4,"14-15/1",
IF(#REF!=5,"14-15/2",
IF(#REF!=6,"14-15/3","Hata2")))))),
IF(#REF!+BH567=2014,
IF(#REF!=1,"14-15/1",
IF(#REF!=2,"14-15/2",
IF(#REF!=3,"14-15/3",
IF(#REF!=4,"15-16/1",
IF(#REF!=5,"15-16/2",
IF(#REF!=6,"15-16/3","Hata3")))))),
IF(AND(#REF!+#REF!&gt;2014,#REF!+#REF!&lt;2015,BH567=1),
IF(#REF!=0.1,"14-15/0.1",
IF(#REF!=0.2,"14-15/0.2",
IF(#REF!=0.3,"14-15/0.3","Hata4"))),
IF(#REF!+BH567=2015,
IF(#REF!=1,"15-16/1",
IF(#REF!=2,"15-16/2",
IF(#REF!=3,"15-16/3",
IF(#REF!=4,"16-17/1",
IF(#REF!=5,"16-17/2",
IF(#REF!=6,"16-17/3","Hata5")))))),
IF(#REF!+BH567=2016,
IF(#REF!=1,"16-17/1",
IF(#REF!=2,"16-17/2",
IF(#REF!=3,"16-17/3",
IF(#REF!=4,"17-18/1",
IF(#REF!=5,"17-18/2",
IF(#REF!=6,"17-18/3","Hata6")))))),
IF(#REF!+BH567=2017,
IF(#REF!=1,"17-18/1",
IF(#REF!=2,"17-18/2",
IF(#REF!=3,"17-18/3",
IF(#REF!=4,"18-19/1",
IF(#REF!=5,"18-19/2",
IF(#REF!=6,"18-19/3","Hata7")))))),
IF(#REF!+BH567=2018,
IF(#REF!=1,"18-19/1",
IF(#REF!=2,"18-19/2",
IF(#REF!=3,"18-19/3",
IF(#REF!=4,"19-20/1",
IF(#REF!=5," 19-20/2",
IF(#REF!=6,"19-20/3","Hata8")))))),
IF(#REF!+BH567=2019,
IF(#REF!=1,"19-20/1",
IF(#REF!=2,"19-20/2",
IF(#REF!=3,"19-20/3",
IF(#REF!=4,"20-21/1",
IF(#REF!=5,"20-21/2",
IF(#REF!=6,"20-21/3","Hata9")))))),
IF(#REF!+BH567=2020,
IF(#REF!=1,"20-21/1",
IF(#REF!=2,"20-21/2",
IF(#REF!=3,"20-21/3",
IF(#REF!=4,"21-22/1",
IF(#REF!=5,"21-22/2",
IF(#REF!=6,"21-22/3","Hata10")))))),
IF(#REF!+BH567=2021,
IF(#REF!=1,"21-22/1",
IF(#REF!=2,"21-22/2",
IF(#REF!=3,"21-22/3",
IF(#REF!=4,"22-23/1",
IF(#REF!=5,"22-23/2",
IF(#REF!=6,"22-23/3","Hata11")))))),
IF(#REF!+BH567=2022,
IF(#REF!=1,"22-23/1",
IF(#REF!=2,"22-23/2",
IF(#REF!=3,"22-23/3",
IF(#REF!=4,"23-24/1",
IF(#REF!=5,"23-24/2",
IF(#REF!=6,"23-24/3","Hata12")))))),
IF(#REF!+BH567=2023,
IF(#REF!=1,"23-24/1",
IF(#REF!=2,"23-24/2",
IF(#REF!=3,"23-24/3",
IF(#REF!=4,"24-25/1",
IF(#REF!=5,"24-25/2",
IF(#REF!=6,"24-25/3","Hata13")))))),
))))))))))))))
)</f>
        <v>#REF!</v>
      </c>
      <c r="G567" s="4"/>
      <c r="H567" s="54" t="s">
        <v>116</v>
      </c>
      <c r="I567" s="2">
        <v>54711</v>
      </c>
      <c r="J567" s="2" t="s">
        <v>117</v>
      </c>
      <c r="L567" s="2">
        <v>4358</v>
      </c>
      <c r="Q567" s="55">
        <v>0</v>
      </c>
      <c r="R567" s="2">
        <f>VLOOKUP($Q567,[1]sistem!$I$3:$L$10,2,FALSE)</f>
        <v>0</v>
      </c>
      <c r="S567" s="2">
        <f>VLOOKUP($Q567,[1]sistem!$I$3:$L$10,3,FALSE)</f>
        <v>0</v>
      </c>
      <c r="T567" s="2">
        <f>VLOOKUP($Q567,[1]sistem!$I$3:$L$10,4,FALSE)</f>
        <v>0</v>
      </c>
      <c r="U567" s="2" t="e">
        <f>VLOOKUP($AZ567,[1]sistem!$I$13:$L$14,2,FALSE)*#REF!</f>
        <v>#REF!</v>
      </c>
      <c r="V567" s="2" t="e">
        <f>VLOOKUP($AZ567,[1]sistem!$I$13:$L$14,3,FALSE)*#REF!</f>
        <v>#REF!</v>
      </c>
      <c r="W567" s="2" t="e">
        <f>VLOOKUP($AZ567,[1]sistem!$I$13:$L$14,4,FALSE)*#REF!</f>
        <v>#REF!</v>
      </c>
      <c r="X567" s="2" t="e">
        <f t="shared" si="175"/>
        <v>#REF!</v>
      </c>
      <c r="Y567" s="2" t="e">
        <f t="shared" si="176"/>
        <v>#REF!</v>
      </c>
      <c r="Z567" s="2" t="e">
        <f t="shared" si="177"/>
        <v>#REF!</v>
      </c>
      <c r="AA567" s="2" t="e">
        <f t="shared" si="178"/>
        <v>#REF!</v>
      </c>
      <c r="AB567" s="2">
        <f>VLOOKUP(AZ567,[1]sistem!$I$18:$J$19,2,FALSE)</f>
        <v>11</v>
      </c>
      <c r="AC567" s="2">
        <v>0.25</v>
      </c>
      <c r="AD567" s="2">
        <f>VLOOKUP($Q567,[1]sistem!$I$3:$M$10,5,FALSE)</f>
        <v>0</v>
      </c>
      <c r="AG567" s="2" t="e">
        <f>(#REF!+#REF!)*AB567</f>
        <v>#REF!</v>
      </c>
      <c r="AH567" s="2">
        <f>VLOOKUP($Q567,[1]sistem!$I$3:$N$10,6,FALSE)</f>
        <v>0</v>
      </c>
      <c r="AI567" s="2">
        <v>2</v>
      </c>
      <c r="AJ567" s="2">
        <f t="shared" si="179"/>
        <v>0</v>
      </c>
      <c r="AK567" s="2">
        <f>VLOOKUP($AZ567,[1]sistem!$I$18:$K$19,3,FALSE)</f>
        <v>11</v>
      </c>
      <c r="AL567" s="2" t="e">
        <f>AK567*#REF!</f>
        <v>#REF!</v>
      </c>
      <c r="AM567" s="2" t="e">
        <f t="shared" si="180"/>
        <v>#REF!</v>
      </c>
      <c r="AN567" s="2">
        <f t="shared" si="174"/>
        <v>25</v>
      </c>
      <c r="AO567" s="2" t="e">
        <f t="shared" si="181"/>
        <v>#REF!</v>
      </c>
      <c r="AP567" s="2" t="e">
        <f>ROUND(AO567-#REF!,0)</f>
        <v>#REF!</v>
      </c>
      <c r="AQ567" s="2">
        <f>IF(AZ567="s",IF(Q567=0,0,
IF(Q567=1,#REF!*4*4,
IF(Q567=2,0,
IF(Q567=3,#REF!*4*2,
IF(Q567=4,0,
IF(Q567=5,0,
IF(Q567=6,0,
IF(Q567=7,0)))))))),
IF(AZ567="t",
IF(Q567=0,0,
IF(Q567=1,#REF!*4*4*0.8,
IF(Q567=2,0,
IF(Q567=3,#REF!*4*2*0.8,
IF(Q567=4,0,
IF(Q567=5,0,
IF(Q567=6,0,
IF(Q567=7,0))))))))))</f>
        <v>0</v>
      </c>
      <c r="AR567" s="2">
        <f>IF(AZ567="s",
IF(Q567=0,0,
IF(Q567=1,0,
IF(Q567=2,#REF!*4*2,
IF(Q567=3,#REF!*4,
IF(Q567=4,#REF!*4,
IF(Q567=5,0,
IF(Q567=6,0,
IF(Q567=7,#REF!*4)))))))),
IF(AZ567="t",
IF(Q567=0,0,
IF(Q567=1,0,
IF(Q567=2,#REF!*4*2*0.8,
IF(Q567=3,#REF!*4*0.8,
IF(Q567=4,#REF!*4*0.8,
IF(Q567=5,0,
IF(Q567=6,0,
IF(Q567=7,#REF!*4))))))))))</f>
        <v>0</v>
      </c>
      <c r="AS567" s="2" t="e">
        <f>IF(AZ567="s",
IF(Q567=0,0,
IF(Q567=1,#REF!*2,
IF(Q567=2,#REF!*2,
IF(Q567=3,#REF!*2,
IF(Q567=4,#REF!*2,
IF(Q567=5,#REF!*2,
IF(Q567=6,#REF!*2,
IF(Q567=7,#REF!*2)))))))),
IF(AZ567="t",
IF(Q567=0,#REF!*2*0.8,
IF(Q567=1,#REF!*2*0.8,
IF(Q567=2,#REF!*2*0.8,
IF(Q567=3,#REF!*2*0.8,
IF(Q567=4,#REF!*2*0.8,
IF(Q567=5,#REF!*2*0.8,
IF(Q567=6,#REF!*1*0.8,
IF(Q567=7,#REF!*2))))))))))</f>
        <v>#REF!</v>
      </c>
      <c r="AT567" s="2" t="e">
        <f t="shared" si="182"/>
        <v>#REF!</v>
      </c>
      <c r="AU567" s="2">
        <f>IF(AZ567="s",
IF(Q567=0,0,
IF(Q567=1,(14-2)*(#REF!+#REF!)/4*4,
IF(Q567=2,(14-2)*(#REF!+#REF!)/4*2,
IF(Q567=3,(14-2)*(#REF!+#REF!)/4*3,
IF(Q567=4,(14-2)*(#REF!+#REF!)/4,
IF(Q567=5,(14-2)*#REF!/4,
IF(Q567=6,0,
IF(Q567=7,(14)*#REF!)))))))),
IF(AZ567="t",
IF(Q567=0,0,
IF(Q567=1,(11-2)*(#REF!+#REF!)/4*4,
IF(Q567=2,(11-2)*(#REF!+#REF!)/4*2,
IF(Q567=3,(11-2)*(#REF!+#REF!)/4*3,
IF(Q567=4,(11-2)*(#REF!+#REF!)/4,
IF(Q567=5,(11-2)*#REF!/4,
IF(Q567=6,0,
IF(Q567=7,(11)*#REF!))))))))))</f>
        <v>0</v>
      </c>
      <c r="AV567" s="2" t="e">
        <f t="shared" si="183"/>
        <v>#REF!</v>
      </c>
      <c r="AW567" s="2">
        <f t="shared" si="184"/>
        <v>0</v>
      </c>
      <c r="AX567" s="2">
        <f t="shared" si="185"/>
        <v>0</v>
      </c>
      <c r="AY567" s="2" t="e">
        <f t="shared" si="186"/>
        <v>#REF!</v>
      </c>
      <c r="AZ567" s="2" t="s">
        <v>81</v>
      </c>
      <c r="BA567" s="2" t="e">
        <f>IF(BG567="A",0,IF(AZ567="s",14*#REF!,IF(AZ567="T",11*#REF!,"HATA")))</f>
        <v>#REF!</v>
      </c>
      <c r="BB567" s="2" t="e">
        <f t="shared" si="187"/>
        <v>#REF!</v>
      </c>
      <c r="BC567" s="2" t="e">
        <f t="shared" si="188"/>
        <v>#REF!</v>
      </c>
      <c r="BD567" s="2" t="e">
        <f>IF(BC567-#REF!=0,"DOĞRU","YANLIŞ")</f>
        <v>#REF!</v>
      </c>
      <c r="BE567" s="2" t="e">
        <f>#REF!-BC567</f>
        <v>#REF!</v>
      </c>
      <c r="BF567" s="2">
        <v>0</v>
      </c>
      <c r="BH567" s="2">
        <v>0</v>
      </c>
      <c r="BJ567" s="2">
        <v>0</v>
      </c>
      <c r="BL567" s="7" t="e">
        <f>#REF!*14</f>
        <v>#REF!</v>
      </c>
      <c r="BM567" s="9"/>
      <c r="BN567" s="8"/>
      <c r="BO567" s="13"/>
      <c r="BP567" s="13"/>
      <c r="BQ567" s="13"/>
      <c r="BR567" s="13"/>
      <c r="BS567" s="13"/>
      <c r="BT567" s="10"/>
      <c r="BU567" s="11"/>
      <c r="BV567" s="12"/>
      <c r="CC567" s="51"/>
      <c r="CD567" s="51"/>
      <c r="CE567" s="51"/>
      <c r="CF567" s="52"/>
      <c r="CG567" s="52"/>
      <c r="CH567" s="52"/>
      <c r="CI567" s="52"/>
      <c r="CJ567" s="42"/>
      <c r="CK567" s="42"/>
    </row>
    <row r="568" spans="1:89" hidden="1" x14ac:dyDescent="0.25">
      <c r="A568" s="54" t="s">
        <v>245</v>
      </c>
      <c r="B568" s="54" t="s">
        <v>698</v>
      </c>
      <c r="C568" s="2" t="s">
        <v>246</v>
      </c>
      <c r="D568" s="4" t="s">
        <v>60</v>
      </c>
      <c r="E568" s="4" t="s">
        <v>60</v>
      </c>
      <c r="F568" s="5" t="e">
        <f>IF(AZ568="S",
IF(#REF!+BH568=2012,
IF(#REF!=1,"12-13/1",
IF(#REF!=2,"12-13/2",
IF(#REF!=3,"13-14/1",
IF(#REF!=4,"13-14/2","Hata1")))),
IF(#REF!+BH568=2013,
IF(#REF!=1,"13-14/1",
IF(#REF!=2,"13-14/2",
IF(#REF!=3,"14-15/1",
IF(#REF!=4,"14-15/2","Hata2")))),
IF(#REF!+BH568=2014,
IF(#REF!=1,"14-15/1",
IF(#REF!=2,"14-15/2",
IF(#REF!=3,"15-16/1",
IF(#REF!=4,"15-16/2","Hata3")))),
IF(#REF!+BH568=2015,
IF(#REF!=1,"15-16/1",
IF(#REF!=2,"15-16/2",
IF(#REF!=3,"16-17/1",
IF(#REF!=4,"16-17/2","Hata4")))),
IF(#REF!+BH568=2016,
IF(#REF!=1,"16-17/1",
IF(#REF!=2,"16-17/2",
IF(#REF!=3,"17-18/1",
IF(#REF!=4,"17-18/2","Hata5")))),
IF(#REF!+BH568=2017,
IF(#REF!=1,"17-18/1",
IF(#REF!=2,"17-18/2",
IF(#REF!=3,"18-19/1",
IF(#REF!=4,"18-19/2","Hata6")))),
IF(#REF!+BH568=2018,
IF(#REF!=1,"18-19/1",
IF(#REF!=2,"18-19/2",
IF(#REF!=3,"19-20/1",
IF(#REF!=4,"19-20/2","Hata7")))),
IF(#REF!+BH568=2019,
IF(#REF!=1,"19-20/1",
IF(#REF!=2,"19-20/2",
IF(#REF!=3,"20-21/1",
IF(#REF!=4,"20-21/2","Hata8")))),
IF(#REF!+BH568=2020,
IF(#REF!=1,"20-21/1",
IF(#REF!=2,"20-21/2",
IF(#REF!=3,"21-22/1",
IF(#REF!=4,"21-22/2","Hata9")))),
IF(#REF!+BH568=2021,
IF(#REF!=1,"21-22/1",
IF(#REF!=2,"21-22/2",
IF(#REF!=3,"22-23/1",
IF(#REF!=4,"22-23/2","Hata10")))),
IF(#REF!+BH568=2022,
IF(#REF!=1,"22-23/1",
IF(#REF!=2,"22-23/2",
IF(#REF!=3,"23-24/1",
IF(#REF!=4,"23-24/2","Hata11")))),
IF(#REF!+BH568=2023,
IF(#REF!=1,"23-24/1",
IF(#REF!=2,"23-24/2",
IF(#REF!=3,"24-25/1",
IF(#REF!=4,"24-25/2","Hata12")))),
)))))))))))),
IF(AZ568="T",
IF(#REF!+BH568=2012,
IF(#REF!=1,"12-13/1",
IF(#REF!=2,"12-13/2",
IF(#REF!=3,"12-13/3",
IF(#REF!=4,"13-14/1",
IF(#REF!=5,"13-14/2",
IF(#REF!=6,"13-14/3","Hata1")))))),
IF(#REF!+BH568=2013,
IF(#REF!=1,"13-14/1",
IF(#REF!=2,"13-14/2",
IF(#REF!=3,"13-14/3",
IF(#REF!=4,"14-15/1",
IF(#REF!=5,"14-15/2",
IF(#REF!=6,"14-15/3","Hata2")))))),
IF(#REF!+BH568=2014,
IF(#REF!=1,"14-15/1",
IF(#REF!=2,"14-15/2",
IF(#REF!=3,"14-15/3",
IF(#REF!=4,"15-16/1",
IF(#REF!=5,"15-16/2",
IF(#REF!=6,"15-16/3","Hata3")))))),
IF(AND(#REF!+#REF!&gt;2014,#REF!+#REF!&lt;2015,BH568=1),
IF(#REF!=0.1,"14-15/0.1",
IF(#REF!=0.2,"14-15/0.2",
IF(#REF!=0.3,"14-15/0.3","Hata4"))),
IF(#REF!+BH568=2015,
IF(#REF!=1,"15-16/1",
IF(#REF!=2,"15-16/2",
IF(#REF!=3,"15-16/3",
IF(#REF!=4,"16-17/1",
IF(#REF!=5,"16-17/2",
IF(#REF!=6,"16-17/3","Hata5")))))),
IF(#REF!+BH568=2016,
IF(#REF!=1,"16-17/1",
IF(#REF!=2,"16-17/2",
IF(#REF!=3,"16-17/3",
IF(#REF!=4,"17-18/1",
IF(#REF!=5,"17-18/2",
IF(#REF!=6,"17-18/3","Hata6")))))),
IF(#REF!+BH568=2017,
IF(#REF!=1,"17-18/1",
IF(#REF!=2,"17-18/2",
IF(#REF!=3,"17-18/3",
IF(#REF!=4,"18-19/1",
IF(#REF!=5,"18-19/2",
IF(#REF!=6,"18-19/3","Hata7")))))),
IF(#REF!+BH568=2018,
IF(#REF!=1,"18-19/1",
IF(#REF!=2,"18-19/2",
IF(#REF!=3,"18-19/3",
IF(#REF!=4,"19-20/1",
IF(#REF!=5," 19-20/2",
IF(#REF!=6,"19-20/3","Hata8")))))),
IF(#REF!+BH568=2019,
IF(#REF!=1,"19-20/1",
IF(#REF!=2,"19-20/2",
IF(#REF!=3,"19-20/3",
IF(#REF!=4,"20-21/1",
IF(#REF!=5,"20-21/2",
IF(#REF!=6,"20-21/3","Hata9")))))),
IF(#REF!+BH568=2020,
IF(#REF!=1,"20-21/1",
IF(#REF!=2,"20-21/2",
IF(#REF!=3,"20-21/3",
IF(#REF!=4,"21-22/1",
IF(#REF!=5,"21-22/2",
IF(#REF!=6,"21-22/3","Hata10")))))),
IF(#REF!+BH568=2021,
IF(#REF!=1,"21-22/1",
IF(#REF!=2,"21-22/2",
IF(#REF!=3,"21-22/3",
IF(#REF!=4,"22-23/1",
IF(#REF!=5,"22-23/2",
IF(#REF!=6,"22-23/3","Hata11")))))),
IF(#REF!+BH568=2022,
IF(#REF!=1,"22-23/1",
IF(#REF!=2,"22-23/2",
IF(#REF!=3,"22-23/3",
IF(#REF!=4,"23-24/1",
IF(#REF!=5,"23-24/2",
IF(#REF!=6,"23-24/3","Hata12")))))),
IF(#REF!+BH568=2023,
IF(#REF!=1,"23-24/1",
IF(#REF!=2,"23-24/2",
IF(#REF!=3,"23-24/3",
IF(#REF!=4,"24-25/1",
IF(#REF!=5,"24-25/2",
IF(#REF!=6,"24-25/3","Hata13")))))),
))))))))))))))
)</f>
        <v>#REF!</v>
      </c>
      <c r="G568" s="4"/>
      <c r="H568" s="54" t="s">
        <v>116</v>
      </c>
      <c r="I568" s="2">
        <v>54711</v>
      </c>
      <c r="J568" s="2" t="s">
        <v>117</v>
      </c>
      <c r="L568" s="2">
        <v>4358</v>
      </c>
      <c r="Q568" s="55">
        <v>0</v>
      </c>
      <c r="R568" s="2">
        <f>VLOOKUP($Q568,[1]sistem!$I$3:$L$10,2,FALSE)</f>
        <v>0</v>
      </c>
      <c r="S568" s="2">
        <f>VLOOKUP($Q568,[1]sistem!$I$3:$L$10,3,FALSE)</f>
        <v>0</v>
      </c>
      <c r="T568" s="2">
        <f>VLOOKUP($Q568,[1]sistem!$I$3:$L$10,4,FALSE)</f>
        <v>0</v>
      </c>
      <c r="U568" s="2" t="e">
        <f>VLOOKUP($AZ568,[1]sistem!$I$13:$L$14,2,FALSE)*#REF!</f>
        <v>#REF!</v>
      </c>
      <c r="V568" s="2" t="e">
        <f>VLOOKUP($AZ568,[1]sistem!$I$13:$L$14,3,FALSE)*#REF!</f>
        <v>#REF!</v>
      </c>
      <c r="W568" s="2" t="e">
        <f>VLOOKUP($AZ568,[1]sistem!$I$13:$L$14,4,FALSE)*#REF!</f>
        <v>#REF!</v>
      </c>
      <c r="X568" s="2" t="e">
        <f t="shared" si="175"/>
        <v>#REF!</v>
      </c>
      <c r="Y568" s="2" t="e">
        <f t="shared" si="176"/>
        <v>#REF!</v>
      </c>
      <c r="Z568" s="2" t="e">
        <f t="shared" si="177"/>
        <v>#REF!</v>
      </c>
      <c r="AA568" s="2" t="e">
        <f t="shared" si="178"/>
        <v>#REF!</v>
      </c>
      <c r="AB568" s="2">
        <f>VLOOKUP(AZ568,[1]sistem!$I$18:$J$19,2,FALSE)</f>
        <v>11</v>
      </c>
      <c r="AC568" s="2">
        <v>0.25</v>
      </c>
      <c r="AD568" s="2">
        <f>VLOOKUP($Q568,[1]sistem!$I$3:$M$10,5,FALSE)</f>
        <v>0</v>
      </c>
      <c r="AG568" s="2" t="e">
        <f>(#REF!+#REF!)*AB568</f>
        <v>#REF!</v>
      </c>
      <c r="AH568" s="2">
        <f>VLOOKUP($Q568,[1]sistem!$I$3:$N$10,6,FALSE)</f>
        <v>0</v>
      </c>
      <c r="AI568" s="2">
        <v>2</v>
      </c>
      <c r="AJ568" s="2">
        <f t="shared" si="179"/>
        <v>0</v>
      </c>
      <c r="AK568" s="2">
        <f>VLOOKUP($AZ568,[1]sistem!$I$18:$K$19,3,FALSE)</f>
        <v>11</v>
      </c>
      <c r="AL568" s="2" t="e">
        <f>AK568*#REF!</f>
        <v>#REF!</v>
      </c>
      <c r="AM568" s="2" t="e">
        <f t="shared" si="180"/>
        <v>#REF!</v>
      </c>
      <c r="AN568" s="2">
        <f t="shared" si="174"/>
        <v>25</v>
      </c>
      <c r="AO568" s="2" t="e">
        <f t="shared" si="181"/>
        <v>#REF!</v>
      </c>
      <c r="AP568" s="2" t="e">
        <f>ROUND(AO568-#REF!,0)</f>
        <v>#REF!</v>
      </c>
      <c r="AQ568" s="2">
        <f>IF(AZ568="s",IF(Q568=0,0,
IF(Q568=1,#REF!*4*4,
IF(Q568=2,0,
IF(Q568=3,#REF!*4*2,
IF(Q568=4,0,
IF(Q568=5,0,
IF(Q568=6,0,
IF(Q568=7,0)))))))),
IF(AZ568="t",
IF(Q568=0,0,
IF(Q568=1,#REF!*4*4*0.8,
IF(Q568=2,0,
IF(Q568=3,#REF!*4*2*0.8,
IF(Q568=4,0,
IF(Q568=5,0,
IF(Q568=6,0,
IF(Q568=7,0))))))))))</f>
        <v>0</v>
      </c>
      <c r="AR568" s="2">
        <f>IF(AZ568="s",
IF(Q568=0,0,
IF(Q568=1,0,
IF(Q568=2,#REF!*4*2,
IF(Q568=3,#REF!*4,
IF(Q568=4,#REF!*4,
IF(Q568=5,0,
IF(Q568=6,0,
IF(Q568=7,#REF!*4)))))))),
IF(AZ568="t",
IF(Q568=0,0,
IF(Q568=1,0,
IF(Q568=2,#REF!*4*2*0.8,
IF(Q568=3,#REF!*4*0.8,
IF(Q568=4,#REF!*4*0.8,
IF(Q568=5,0,
IF(Q568=6,0,
IF(Q568=7,#REF!*4))))))))))</f>
        <v>0</v>
      </c>
      <c r="AS568" s="2" t="e">
        <f>IF(AZ568="s",
IF(Q568=0,0,
IF(Q568=1,#REF!*2,
IF(Q568=2,#REF!*2,
IF(Q568=3,#REF!*2,
IF(Q568=4,#REF!*2,
IF(Q568=5,#REF!*2,
IF(Q568=6,#REF!*2,
IF(Q568=7,#REF!*2)))))))),
IF(AZ568="t",
IF(Q568=0,#REF!*2*0.8,
IF(Q568=1,#REF!*2*0.8,
IF(Q568=2,#REF!*2*0.8,
IF(Q568=3,#REF!*2*0.8,
IF(Q568=4,#REF!*2*0.8,
IF(Q568=5,#REF!*2*0.8,
IF(Q568=6,#REF!*1*0.8,
IF(Q568=7,#REF!*2))))))))))</f>
        <v>#REF!</v>
      </c>
      <c r="AT568" s="2" t="e">
        <f t="shared" si="182"/>
        <v>#REF!</v>
      </c>
      <c r="AU568" s="2">
        <f>IF(AZ568="s",
IF(Q568=0,0,
IF(Q568=1,(14-2)*(#REF!+#REF!)/4*4,
IF(Q568=2,(14-2)*(#REF!+#REF!)/4*2,
IF(Q568=3,(14-2)*(#REF!+#REF!)/4*3,
IF(Q568=4,(14-2)*(#REF!+#REF!)/4,
IF(Q568=5,(14-2)*#REF!/4,
IF(Q568=6,0,
IF(Q568=7,(14)*#REF!)))))))),
IF(AZ568="t",
IF(Q568=0,0,
IF(Q568=1,(11-2)*(#REF!+#REF!)/4*4,
IF(Q568=2,(11-2)*(#REF!+#REF!)/4*2,
IF(Q568=3,(11-2)*(#REF!+#REF!)/4*3,
IF(Q568=4,(11-2)*(#REF!+#REF!)/4,
IF(Q568=5,(11-2)*#REF!/4,
IF(Q568=6,0,
IF(Q568=7,(11)*#REF!))))))))))</f>
        <v>0</v>
      </c>
      <c r="AV568" s="2" t="e">
        <f t="shared" si="183"/>
        <v>#REF!</v>
      </c>
      <c r="AW568" s="2">
        <f t="shared" si="184"/>
        <v>0</v>
      </c>
      <c r="AX568" s="2">
        <f t="shared" si="185"/>
        <v>0</v>
      </c>
      <c r="AY568" s="2" t="e">
        <f t="shared" si="186"/>
        <v>#REF!</v>
      </c>
      <c r="AZ568" s="2" t="s">
        <v>81</v>
      </c>
      <c r="BA568" s="2" t="e">
        <f>IF(BG568="A",0,IF(AZ568="s",14*#REF!,IF(AZ568="T",11*#REF!,"HATA")))</f>
        <v>#REF!</v>
      </c>
      <c r="BB568" s="2" t="e">
        <f t="shared" si="187"/>
        <v>#REF!</v>
      </c>
      <c r="BC568" s="2" t="e">
        <f t="shared" si="188"/>
        <v>#REF!</v>
      </c>
      <c r="BD568" s="2" t="e">
        <f>IF(BC568-#REF!=0,"DOĞRU","YANLIŞ")</f>
        <v>#REF!</v>
      </c>
      <c r="BE568" s="2" t="e">
        <f>#REF!-BC568</f>
        <v>#REF!</v>
      </c>
      <c r="BF568" s="2">
        <v>0</v>
      </c>
      <c r="BH568" s="2">
        <v>0</v>
      </c>
      <c r="BJ568" s="2">
        <v>0</v>
      </c>
      <c r="BL568" s="7" t="e">
        <f>#REF!*14</f>
        <v>#REF!</v>
      </c>
      <c r="BM568" s="9"/>
      <c r="BN568" s="8"/>
      <c r="BO568" s="13"/>
      <c r="BP568" s="13"/>
      <c r="BQ568" s="13"/>
      <c r="BR568" s="13"/>
      <c r="BS568" s="13"/>
      <c r="BT568" s="10"/>
      <c r="BU568" s="11"/>
      <c r="BV568" s="12"/>
      <c r="CC568" s="51"/>
      <c r="CD568" s="51"/>
      <c r="CE568" s="51"/>
      <c r="CF568" s="52"/>
      <c r="CG568" s="52"/>
      <c r="CH568" s="52"/>
      <c r="CI568" s="52"/>
      <c r="CJ568" s="42"/>
      <c r="CK568" s="42"/>
    </row>
    <row r="569" spans="1:89" hidden="1" x14ac:dyDescent="0.25">
      <c r="A569" s="2" t="s">
        <v>245</v>
      </c>
      <c r="B569" s="2" t="s">
        <v>699</v>
      </c>
      <c r="C569" s="2" t="s">
        <v>246</v>
      </c>
      <c r="D569" s="4" t="s">
        <v>60</v>
      </c>
      <c r="E569" s="4" t="s">
        <v>60</v>
      </c>
      <c r="F569" s="5" t="e">
        <f>IF(AZ569="S",
IF(#REF!+BH569=2012,
IF(#REF!=1,"12-13/1",
IF(#REF!=2,"12-13/2",
IF(#REF!=3,"13-14/1",
IF(#REF!=4,"13-14/2","Hata1")))),
IF(#REF!+BH569=2013,
IF(#REF!=1,"13-14/1",
IF(#REF!=2,"13-14/2",
IF(#REF!=3,"14-15/1",
IF(#REF!=4,"14-15/2","Hata2")))),
IF(#REF!+BH569=2014,
IF(#REF!=1,"14-15/1",
IF(#REF!=2,"14-15/2",
IF(#REF!=3,"15-16/1",
IF(#REF!=4,"15-16/2","Hata3")))),
IF(#REF!+BH569=2015,
IF(#REF!=1,"15-16/1",
IF(#REF!=2,"15-16/2",
IF(#REF!=3,"16-17/1",
IF(#REF!=4,"16-17/2","Hata4")))),
IF(#REF!+BH569=2016,
IF(#REF!=1,"16-17/1",
IF(#REF!=2,"16-17/2",
IF(#REF!=3,"17-18/1",
IF(#REF!=4,"17-18/2","Hata5")))),
IF(#REF!+BH569=2017,
IF(#REF!=1,"17-18/1",
IF(#REF!=2,"17-18/2",
IF(#REF!=3,"18-19/1",
IF(#REF!=4,"18-19/2","Hata6")))),
IF(#REF!+BH569=2018,
IF(#REF!=1,"18-19/1",
IF(#REF!=2,"18-19/2",
IF(#REF!=3,"19-20/1",
IF(#REF!=4,"19-20/2","Hata7")))),
IF(#REF!+BH569=2019,
IF(#REF!=1,"19-20/1",
IF(#REF!=2,"19-20/2",
IF(#REF!=3,"20-21/1",
IF(#REF!=4,"20-21/2","Hata8")))),
IF(#REF!+BH569=2020,
IF(#REF!=1,"20-21/1",
IF(#REF!=2,"20-21/2",
IF(#REF!=3,"21-22/1",
IF(#REF!=4,"21-22/2","Hata9")))),
IF(#REF!+BH569=2021,
IF(#REF!=1,"21-22/1",
IF(#REF!=2,"21-22/2",
IF(#REF!=3,"22-23/1",
IF(#REF!=4,"22-23/2","Hata10")))),
IF(#REF!+BH569=2022,
IF(#REF!=1,"22-23/1",
IF(#REF!=2,"22-23/2",
IF(#REF!=3,"23-24/1",
IF(#REF!=4,"23-24/2","Hata11")))),
IF(#REF!+BH569=2023,
IF(#REF!=1,"23-24/1",
IF(#REF!=2,"23-24/2",
IF(#REF!=3,"24-25/1",
IF(#REF!=4,"24-25/2","Hata12")))),
)))))))))))),
IF(AZ569="T",
IF(#REF!+BH569=2012,
IF(#REF!=1,"12-13/1",
IF(#REF!=2,"12-13/2",
IF(#REF!=3,"12-13/3",
IF(#REF!=4,"13-14/1",
IF(#REF!=5,"13-14/2",
IF(#REF!=6,"13-14/3","Hata1")))))),
IF(#REF!+BH569=2013,
IF(#REF!=1,"13-14/1",
IF(#REF!=2,"13-14/2",
IF(#REF!=3,"13-14/3",
IF(#REF!=4,"14-15/1",
IF(#REF!=5,"14-15/2",
IF(#REF!=6,"14-15/3","Hata2")))))),
IF(#REF!+BH569=2014,
IF(#REF!=1,"14-15/1",
IF(#REF!=2,"14-15/2",
IF(#REF!=3,"14-15/3",
IF(#REF!=4,"15-16/1",
IF(#REF!=5,"15-16/2",
IF(#REF!=6,"15-16/3","Hata3")))))),
IF(AND(#REF!+#REF!&gt;2014,#REF!+#REF!&lt;2015,BH569=1),
IF(#REF!=0.1,"14-15/0.1",
IF(#REF!=0.2,"14-15/0.2",
IF(#REF!=0.3,"14-15/0.3","Hata4"))),
IF(#REF!+BH569=2015,
IF(#REF!=1,"15-16/1",
IF(#REF!=2,"15-16/2",
IF(#REF!=3,"15-16/3",
IF(#REF!=4,"16-17/1",
IF(#REF!=5,"16-17/2",
IF(#REF!=6,"16-17/3","Hata5")))))),
IF(#REF!+BH569=2016,
IF(#REF!=1,"16-17/1",
IF(#REF!=2,"16-17/2",
IF(#REF!=3,"16-17/3",
IF(#REF!=4,"17-18/1",
IF(#REF!=5,"17-18/2",
IF(#REF!=6,"17-18/3","Hata6")))))),
IF(#REF!+BH569=2017,
IF(#REF!=1,"17-18/1",
IF(#REF!=2,"17-18/2",
IF(#REF!=3,"17-18/3",
IF(#REF!=4,"18-19/1",
IF(#REF!=5,"18-19/2",
IF(#REF!=6,"18-19/3","Hata7")))))),
IF(#REF!+BH569=2018,
IF(#REF!=1,"18-19/1",
IF(#REF!=2,"18-19/2",
IF(#REF!=3,"18-19/3",
IF(#REF!=4,"19-20/1",
IF(#REF!=5," 19-20/2",
IF(#REF!=6,"19-20/3","Hata8")))))),
IF(#REF!+BH569=2019,
IF(#REF!=1,"19-20/1",
IF(#REF!=2,"19-20/2",
IF(#REF!=3,"19-20/3",
IF(#REF!=4,"20-21/1",
IF(#REF!=5,"20-21/2",
IF(#REF!=6,"20-21/3","Hata9")))))),
IF(#REF!+BH569=2020,
IF(#REF!=1,"20-21/1",
IF(#REF!=2,"20-21/2",
IF(#REF!=3,"20-21/3",
IF(#REF!=4,"21-22/1",
IF(#REF!=5,"21-22/2",
IF(#REF!=6,"21-22/3","Hata10")))))),
IF(#REF!+BH569=2021,
IF(#REF!=1,"21-22/1",
IF(#REF!=2,"21-22/2",
IF(#REF!=3,"21-22/3",
IF(#REF!=4,"22-23/1",
IF(#REF!=5,"22-23/2",
IF(#REF!=6,"22-23/3","Hata11")))))),
IF(#REF!+BH569=2022,
IF(#REF!=1,"22-23/1",
IF(#REF!=2,"22-23/2",
IF(#REF!=3,"22-23/3",
IF(#REF!=4,"23-24/1",
IF(#REF!=5,"23-24/2",
IF(#REF!=6,"23-24/3","Hata12")))))),
IF(#REF!+BH569=2023,
IF(#REF!=1,"23-24/1",
IF(#REF!=2,"23-24/2",
IF(#REF!=3,"23-24/3",
IF(#REF!=4,"24-25/1",
IF(#REF!=5,"24-25/2",
IF(#REF!=6,"24-25/3","Hata13")))))),
))))))))))))))
)</f>
        <v>#REF!</v>
      </c>
      <c r="G569" s="4"/>
      <c r="H569" s="2" t="s">
        <v>116</v>
      </c>
      <c r="I569" s="2">
        <v>54711</v>
      </c>
      <c r="J569" s="2" t="s">
        <v>117</v>
      </c>
      <c r="L569" s="2">
        <v>4358</v>
      </c>
      <c r="Q569" s="5">
        <v>0</v>
      </c>
      <c r="R569" s="2">
        <f>VLOOKUP($Q569,[1]sistem!$I$3:$L$10,2,FALSE)</f>
        <v>0</v>
      </c>
      <c r="S569" s="2">
        <f>VLOOKUP($Q569,[1]sistem!$I$3:$L$10,3,FALSE)</f>
        <v>0</v>
      </c>
      <c r="T569" s="2">
        <f>VLOOKUP($Q569,[1]sistem!$I$3:$L$10,4,FALSE)</f>
        <v>0</v>
      </c>
      <c r="U569" s="2" t="e">
        <f>VLOOKUP($AZ569,[1]sistem!$I$13:$L$14,2,FALSE)*#REF!</f>
        <v>#REF!</v>
      </c>
      <c r="V569" s="2" t="e">
        <f>VLOOKUP($AZ569,[1]sistem!$I$13:$L$14,3,FALSE)*#REF!</f>
        <v>#REF!</v>
      </c>
      <c r="W569" s="2" t="e">
        <f>VLOOKUP($AZ569,[1]sistem!$I$13:$L$14,4,FALSE)*#REF!</f>
        <v>#REF!</v>
      </c>
      <c r="X569" s="2" t="e">
        <f t="shared" si="175"/>
        <v>#REF!</v>
      </c>
      <c r="Y569" s="2" t="e">
        <f t="shared" si="176"/>
        <v>#REF!</v>
      </c>
      <c r="Z569" s="2" t="e">
        <f t="shared" si="177"/>
        <v>#REF!</v>
      </c>
      <c r="AA569" s="2" t="e">
        <f t="shared" si="178"/>
        <v>#REF!</v>
      </c>
      <c r="AB569" s="2">
        <f>VLOOKUP(AZ569,[1]sistem!$I$18:$J$19,2,FALSE)</f>
        <v>11</v>
      </c>
      <c r="AC569" s="2">
        <v>0.25</v>
      </c>
      <c r="AD569" s="2">
        <f>VLOOKUP($Q569,[1]sistem!$I$3:$M$10,5,FALSE)</f>
        <v>0</v>
      </c>
      <c r="AG569" s="2" t="e">
        <f>(#REF!+#REF!)*AB569</f>
        <v>#REF!</v>
      </c>
      <c r="AH569" s="2">
        <f>VLOOKUP($Q569,[1]sistem!$I$3:$N$10,6,FALSE)</f>
        <v>0</v>
      </c>
      <c r="AI569" s="2">
        <v>2</v>
      </c>
      <c r="AJ569" s="2">
        <f t="shared" si="179"/>
        <v>0</v>
      </c>
      <c r="AK569" s="2">
        <f>VLOOKUP($AZ569,[1]sistem!$I$18:$K$19,3,FALSE)</f>
        <v>11</v>
      </c>
      <c r="AL569" s="2" t="e">
        <f>AK569*#REF!</f>
        <v>#REF!</v>
      </c>
      <c r="AM569" s="2" t="e">
        <f t="shared" si="180"/>
        <v>#REF!</v>
      </c>
      <c r="AN569" s="2">
        <f t="shared" si="174"/>
        <v>25</v>
      </c>
      <c r="AO569" s="2" t="e">
        <f t="shared" si="181"/>
        <v>#REF!</v>
      </c>
      <c r="AP569" s="2" t="e">
        <f>ROUND(AO569-#REF!,0)</f>
        <v>#REF!</v>
      </c>
      <c r="AQ569" s="2">
        <f>IF(AZ569="s",IF(Q569=0,0,
IF(Q569=1,#REF!*4*4,
IF(Q569=2,0,
IF(Q569=3,#REF!*4*2,
IF(Q569=4,0,
IF(Q569=5,0,
IF(Q569=6,0,
IF(Q569=7,0)))))))),
IF(AZ569="t",
IF(Q569=0,0,
IF(Q569=1,#REF!*4*4*0.8,
IF(Q569=2,0,
IF(Q569=3,#REF!*4*2*0.8,
IF(Q569=4,0,
IF(Q569=5,0,
IF(Q569=6,0,
IF(Q569=7,0))))))))))</f>
        <v>0</v>
      </c>
      <c r="AR569" s="2">
        <f>IF(AZ569="s",
IF(Q569=0,0,
IF(Q569=1,0,
IF(Q569=2,#REF!*4*2,
IF(Q569=3,#REF!*4,
IF(Q569=4,#REF!*4,
IF(Q569=5,0,
IF(Q569=6,0,
IF(Q569=7,#REF!*4)))))))),
IF(AZ569="t",
IF(Q569=0,0,
IF(Q569=1,0,
IF(Q569=2,#REF!*4*2*0.8,
IF(Q569=3,#REF!*4*0.8,
IF(Q569=4,#REF!*4*0.8,
IF(Q569=5,0,
IF(Q569=6,0,
IF(Q569=7,#REF!*4))))))))))</f>
        <v>0</v>
      </c>
      <c r="AS569" s="2" t="e">
        <f>IF(AZ569="s",
IF(Q569=0,0,
IF(Q569=1,#REF!*2,
IF(Q569=2,#REF!*2,
IF(Q569=3,#REF!*2,
IF(Q569=4,#REF!*2,
IF(Q569=5,#REF!*2,
IF(Q569=6,#REF!*2,
IF(Q569=7,#REF!*2)))))))),
IF(AZ569="t",
IF(Q569=0,#REF!*2*0.8,
IF(Q569=1,#REF!*2*0.8,
IF(Q569=2,#REF!*2*0.8,
IF(Q569=3,#REF!*2*0.8,
IF(Q569=4,#REF!*2*0.8,
IF(Q569=5,#REF!*2*0.8,
IF(Q569=6,#REF!*1*0.8,
IF(Q569=7,#REF!*2))))))))))</f>
        <v>#REF!</v>
      </c>
      <c r="AT569" s="2" t="e">
        <f t="shared" si="182"/>
        <v>#REF!</v>
      </c>
      <c r="AU569" s="2">
        <f>IF(AZ569="s",
IF(Q569=0,0,
IF(Q569=1,(14-2)*(#REF!+#REF!)/4*4,
IF(Q569=2,(14-2)*(#REF!+#REF!)/4*2,
IF(Q569=3,(14-2)*(#REF!+#REF!)/4*3,
IF(Q569=4,(14-2)*(#REF!+#REF!)/4,
IF(Q569=5,(14-2)*#REF!/4,
IF(Q569=6,0,
IF(Q569=7,(14)*#REF!)))))))),
IF(AZ569="t",
IF(Q569=0,0,
IF(Q569=1,(11-2)*(#REF!+#REF!)/4*4,
IF(Q569=2,(11-2)*(#REF!+#REF!)/4*2,
IF(Q569=3,(11-2)*(#REF!+#REF!)/4*3,
IF(Q569=4,(11-2)*(#REF!+#REF!)/4,
IF(Q569=5,(11-2)*#REF!/4,
IF(Q569=6,0,
IF(Q569=7,(11)*#REF!))))))))))</f>
        <v>0</v>
      </c>
      <c r="AV569" s="2" t="e">
        <f t="shared" si="183"/>
        <v>#REF!</v>
      </c>
      <c r="AW569" s="2">
        <f t="shared" si="184"/>
        <v>0</v>
      </c>
      <c r="AX569" s="2">
        <f t="shared" si="185"/>
        <v>0</v>
      </c>
      <c r="AY569" s="2" t="e">
        <f t="shared" si="186"/>
        <v>#REF!</v>
      </c>
      <c r="AZ569" s="2" t="s">
        <v>81</v>
      </c>
      <c r="BA569" s="2" t="e">
        <f>IF(BG569="A",0,IF(AZ569="s",14*#REF!,IF(AZ569="T",11*#REF!,"HATA")))</f>
        <v>#REF!</v>
      </c>
      <c r="BB569" s="2" t="e">
        <f t="shared" si="187"/>
        <v>#REF!</v>
      </c>
      <c r="BC569" s="2" t="e">
        <f t="shared" si="188"/>
        <v>#REF!</v>
      </c>
      <c r="BD569" s="2" t="e">
        <f>IF(BC569-#REF!=0,"DOĞRU","YANLIŞ")</f>
        <v>#REF!</v>
      </c>
      <c r="BE569" s="2" t="e">
        <f>#REF!-BC569</f>
        <v>#REF!</v>
      </c>
      <c r="BF569" s="2">
        <v>0</v>
      </c>
      <c r="BH569" s="2">
        <v>0</v>
      </c>
      <c r="BJ569" s="2">
        <v>0</v>
      </c>
      <c r="BL569" s="7" t="e">
        <f>#REF!*14</f>
        <v>#REF!</v>
      </c>
      <c r="BM569" s="9"/>
      <c r="BN569" s="8"/>
      <c r="BO569" s="13"/>
      <c r="BP569" s="13"/>
      <c r="BQ569" s="13"/>
      <c r="BR569" s="13"/>
      <c r="BS569" s="13"/>
      <c r="BT569" s="10"/>
      <c r="BU569" s="11"/>
      <c r="BV569" s="12"/>
      <c r="CC569" s="41"/>
      <c r="CD569" s="41"/>
      <c r="CE569" s="41"/>
      <c r="CF569" s="42"/>
      <c r="CG569" s="42"/>
      <c r="CH569" s="42"/>
      <c r="CI569" s="42"/>
      <c r="CJ569" s="42"/>
      <c r="CK569" s="42"/>
    </row>
    <row r="570" spans="1:89" hidden="1" x14ac:dyDescent="0.25">
      <c r="A570" s="2" t="s">
        <v>181</v>
      </c>
      <c r="B570" s="2" t="s">
        <v>182</v>
      </c>
      <c r="C570" s="2" t="s">
        <v>182</v>
      </c>
      <c r="D570" s="4" t="s">
        <v>60</v>
      </c>
      <c r="E570" s="4" t="s">
        <v>60</v>
      </c>
      <c r="F570" s="5" t="e">
        <f>IF(AZ570="S",
IF(#REF!+BH570=2012,
IF(#REF!=1,"12-13/1",
IF(#REF!=2,"12-13/2",
IF(#REF!=3,"13-14/1",
IF(#REF!=4,"13-14/2","Hata1")))),
IF(#REF!+BH570=2013,
IF(#REF!=1,"13-14/1",
IF(#REF!=2,"13-14/2",
IF(#REF!=3,"14-15/1",
IF(#REF!=4,"14-15/2","Hata2")))),
IF(#REF!+BH570=2014,
IF(#REF!=1,"14-15/1",
IF(#REF!=2,"14-15/2",
IF(#REF!=3,"15-16/1",
IF(#REF!=4,"15-16/2","Hata3")))),
IF(#REF!+BH570=2015,
IF(#REF!=1,"15-16/1",
IF(#REF!=2,"15-16/2",
IF(#REF!=3,"16-17/1",
IF(#REF!=4,"16-17/2","Hata4")))),
IF(#REF!+BH570=2016,
IF(#REF!=1,"16-17/1",
IF(#REF!=2,"16-17/2",
IF(#REF!=3,"17-18/1",
IF(#REF!=4,"17-18/2","Hata5")))),
IF(#REF!+BH570=2017,
IF(#REF!=1,"17-18/1",
IF(#REF!=2,"17-18/2",
IF(#REF!=3,"18-19/1",
IF(#REF!=4,"18-19/2","Hata6")))),
IF(#REF!+BH570=2018,
IF(#REF!=1,"18-19/1",
IF(#REF!=2,"18-19/2",
IF(#REF!=3,"19-20/1",
IF(#REF!=4,"19-20/2","Hata7")))),
IF(#REF!+BH570=2019,
IF(#REF!=1,"19-20/1",
IF(#REF!=2,"19-20/2",
IF(#REF!=3,"20-21/1",
IF(#REF!=4,"20-21/2","Hata8")))),
IF(#REF!+BH570=2020,
IF(#REF!=1,"20-21/1",
IF(#REF!=2,"20-21/2",
IF(#REF!=3,"21-22/1",
IF(#REF!=4,"21-22/2","Hata9")))),
IF(#REF!+BH570=2021,
IF(#REF!=1,"21-22/1",
IF(#REF!=2,"21-22/2",
IF(#REF!=3,"22-23/1",
IF(#REF!=4,"22-23/2","Hata10")))),
IF(#REF!+BH570=2022,
IF(#REF!=1,"22-23/1",
IF(#REF!=2,"22-23/2",
IF(#REF!=3,"23-24/1",
IF(#REF!=4,"23-24/2","Hata11")))),
IF(#REF!+BH570=2023,
IF(#REF!=1,"23-24/1",
IF(#REF!=2,"23-24/2",
IF(#REF!=3,"24-25/1",
IF(#REF!=4,"24-25/2","Hata12")))),
)))))))))))),
IF(AZ570="T",
IF(#REF!+BH570=2012,
IF(#REF!=1,"12-13/1",
IF(#REF!=2,"12-13/2",
IF(#REF!=3,"12-13/3",
IF(#REF!=4,"13-14/1",
IF(#REF!=5,"13-14/2",
IF(#REF!=6,"13-14/3","Hata1")))))),
IF(#REF!+BH570=2013,
IF(#REF!=1,"13-14/1",
IF(#REF!=2,"13-14/2",
IF(#REF!=3,"13-14/3",
IF(#REF!=4,"14-15/1",
IF(#REF!=5,"14-15/2",
IF(#REF!=6,"14-15/3","Hata2")))))),
IF(#REF!+BH570=2014,
IF(#REF!=1,"14-15/1",
IF(#REF!=2,"14-15/2",
IF(#REF!=3,"14-15/3",
IF(#REF!=4,"15-16/1",
IF(#REF!=5,"15-16/2",
IF(#REF!=6,"15-16/3","Hata3")))))),
IF(AND(#REF!+#REF!&gt;2014,#REF!+#REF!&lt;2015,BH570=1),
IF(#REF!=0.1,"14-15/0.1",
IF(#REF!=0.2,"14-15/0.2",
IF(#REF!=0.3,"14-15/0.3","Hata4"))),
IF(#REF!+BH570=2015,
IF(#REF!=1,"15-16/1",
IF(#REF!=2,"15-16/2",
IF(#REF!=3,"15-16/3",
IF(#REF!=4,"16-17/1",
IF(#REF!=5,"16-17/2",
IF(#REF!=6,"16-17/3","Hata5")))))),
IF(#REF!+BH570=2016,
IF(#REF!=1,"16-17/1",
IF(#REF!=2,"16-17/2",
IF(#REF!=3,"16-17/3",
IF(#REF!=4,"17-18/1",
IF(#REF!=5,"17-18/2",
IF(#REF!=6,"17-18/3","Hata6")))))),
IF(#REF!+BH570=2017,
IF(#REF!=1,"17-18/1",
IF(#REF!=2,"17-18/2",
IF(#REF!=3,"17-18/3",
IF(#REF!=4,"18-19/1",
IF(#REF!=5,"18-19/2",
IF(#REF!=6,"18-19/3","Hata7")))))),
IF(#REF!+BH570=2018,
IF(#REF!=1,"18-19/1",
IF(#REF!=2,"18-19/2",
IF(#REF!=3,"18-19/3",
IF(#REF!=4,"19-20/1",
IF(#REF!=5," 19-20/2",
IF(#REF!=6,"19-20/3","Hata8")))))),
IF(#REF!+BH570=2019,
IF(#REF!=1,"19-20/1",
IF(#REF!=2,"19-20/2",
IF(#REF!=3,"19-20/3",
IF(#REF!=4,"20-21/1",
IF(#REF!=5,"20-21/2",
IF(#REF!=6,"20-21/3","Hata9")))))),
IF(#REF!+BH570=2020,
IF(#REF!=1,"20-21/1",
IF(#REF!=2,"20-21/2",
IF(#REF!=3,"20-21/3",
IF(#REF!=4,"21-22/1",
IF(#REF!=5,"21-22/2",
IF(#REF!=6,"21-22/3","Hata10")))))),
IF(#REF!+BH570=2021,
IF(#REF!=1,"21-22/1",
IF(#REF!=2,"21-22/2",
IF(#REF!=3,"21-22/3",
IF(#REF!=4,"22-23/1",
IF(#REF!=5,"22-23/2",
IF(#REF!=6,"22-23/3","Hata11")))))),
IF(#REF!+BH570=2022,
IF(#REF!=1,"22-23/1",
IF(#REF!=2,"22-23/2",
IF(#REF!=3,"22-23/3",
IF(#REF!=4,"23-24/1",
IF(#REF!=5,"23-24/2",
IF(#REF!=6,"23-24/3","Hata12")))))),
IF(#REF!+BH570=2023,
IF(#REF!=1,"23-24/1",
IF(#REF!=2,"23-24/2",
IF(#REF!=3,"23-24/3",
IF(#REF!=4,"24-25/1",
IF(#REF!=5,"24-25/2",
IF(#REF!=6,"24-25/3","Hata13")))))),
))))))))))))))
)</f>
        <v>#REF!</v>
      </c>
      <c r="G570" s="4"/>
      <c r="H570" s="2" t="s">
        <v>116</v>
      </c>
      <c r="I570" s="2">
        <v>54711</v>
      </c>
      <c r="J570" s="2" t="s">
        <v>117</v>
      </c>
      <c r="Q570" s="5">
        <v>4</v>
      </c>
      <c r="R570" s="2">
        <f>VLOOKUP($Q570,[1]sistem!$I$3:$L$10,2,FALSE)</f>
        <v>0</v>
      </c>
      <c r="S570" s="2">
        <f>VLOOKUP($Q570,[1]sistem!$I$3:$L$10,3,FALSE)</f>
        <v>1</v>
      </c>
      <c r="T570" s="2">
        <f>VLOOKUP($Q570,[1]sistem!$I$3:$L$10,4,FALSE)</f>
        <v>1</v>
      </c>
      <c r="U570" s="2" t="e">
        <f>VLOOKUP($AZ570,[1]sistem!$I$13:$L$14,2,FALSE)*#REF!</f>
        <v>#REF!</v>
      </c>
      <c r="V570" s="2" t="e">
        <f>VLOOKUP($AZ570,[1]sistem!$I$13:$L$14,3,FALSE)*#REF!</f>
        <v>#REF!</v>
      </c>
      <c r="W570" s="2" t="e">
        <f>VLOOKUP($AZ570,[1]sistem!$I$13:$L$14,4,FALSE)*#REF!</f>
        <v>#REF!</v>
      </c>
      <c r="X570" s="2" t="e">
        <f t="shared" si="175"/>
        <v>#REF!</v>
      </c>
      <c r="Y570" s="2" t="e">
        <f t="shared" si="176"/>
        <v>#REF!</v>
      </c>
      <c r="Z570" s="2" t="e">
        <f t="shared" si="177"/>
        <v>#REF!</v>
      </c>
      <c r="AA570" s="2" t="e">
        <f t="shared" si="178"/>
        <v>#REF!</v>
      </c>
      <c r="AB570" s="2">
        <f>VLOOKUP(AZ570,[1]sistem!$I$18:$J$19,2,FALSE)</f>
        <v>14</v>
      </c>
      <c r="AC570" s="2">
        <v>0.25</v>
      </c>
      <c r="AD570" s="2">
        <f>VLOOKUP($Q570,[1]sistem!$I$3:$M$10,5,FALSE)</f>
        <v>1</v>
      </c>
      <c r="AG570" s="2" t="e">
        <f>(#REF!+#REF!)*AB570</f>
        <v>#REF!</v>
      </c>
      <c r="AH570" s="2">
        <f>VLOOKUP($Q570,[1]sistem!$I$3:$N$10,6,FALSE)</f>
        <v>2</v>
      </c>
      <c r="AI570" s="2">
        <v>2</v>
      </c>
      <c r="AJ570" s="2">
        <f t="shared" si="179"/>
        <v>4</v>
      </c>
      <c r="AK570" s="2">
        <f>VLOOKUP($AZ570,[1]sistem!$I$18:$K$19,3,FALSE)</f>
        <v>14</v>
      </c>
      <c r="AL570" s="2" t="e">
        <f>AK570*#REF!</f>
        <v>#REF!</v>
      </c>
      <c r="AM570" s="2" t="e">
        <f t="shared" si="180"/>
        <v>#REF!</v>
      </c>
      <c r="AN570" s="2">
        <f t="shared" si="174"/>
        <v>25</v>
      </c>
      <c r="AO570" s="2" t="e">
        <f t="shared" si="181"/>
        <v>#REF!</v>
      </c>
      <c r="AP570" s="2" t="e">
        <f>ROUND(AO570-#REF!,0)</f>
        <v>#REF!</v>
      </c>
      <c r="AQ570" s="2">
        <f>IF(AZ570="s",IF(Q570=0,0,
IF(Q570=1,#REF!*4*4,
IF(Q570=2,0,
IF(Q570=3,#REF!*4*2,
IF(Q570=4,0,
IF(Q570=5,0,
IF(Q570=6,0,
IF(Q570=7,0)))))))),
IF(AZ570="t",
IF(Q570=0,0,
IF(Q570=1,#REF!*4*4*0.8,
IF(Q570=2,0,
IF(Q570=3,#REF!*4*2*0.8,
IF(Q570=4,0,
IF(Q570=5,0,
IF(Q570=6,0,
IF(Q570=7,0))))))))))</f>
        <v>0</v>
      </c>
      <c r="AR570" s="2" t="e">
        <f>IF(AZ570="s",
IF(Q570=0,0,
IF(Q570=1,0,
IF(Q570=2,#REF!*4*2,
IF(Q570=3,#REF!*4,
IF(Q570=4,#REF!*4,
IF(Q570=5,0,
IF(Q570=6,0,
IF(Q570=7,#REF!*4)))))))),
IF(AZ570="t",
IF(Q570=0,0,
IF(Q570=1,0,
IF(Q570=2,#REF!*4*2*0.8,
IF(Q570=3,#REF!*4*0.8,
IF(Q570=4,#REF!*4*0.8,
IF(Q570=5,0,
IF(Q570=6,0,
IF(Q570=7,#REF!*4))))))))))</f>
        <v>#REF!</v>
      </c>
      <c r="AS570" s="2" t="e">
        <f>IF(AZ570="s",
IF(Q570=0,0,
IF(Q570=1,#REF!*2,
IF(Q570=2,#REF!*2,
IF(Q570=3,#REF!*2,
IF(Q570=4,#REF!*2,
IF(Q570=5,#REF!*2,
IF(Q570=6,#REF!*2,
IF(Q570=7,#REF!*2)))))))),
IF(AZ570="t",
IF(Q570=0,#REF!*2*0.8,
IF(Q570=1,#REF!*2*0.8,
IF(Q570=2,#REF!*2*0.8,
IF(Q570=3,#REF!*2*0.8,
IF(Q570=4,#REF!*2*0.8,
IF(Q570=5,#REF!*2*0.8,
IF(Q570=6,#REF!*1*0.8,
IF(Q570=7,#REF!*2))))))))))</f>
        <v>#REF!</v>
      </c>
      <c r="AT570" s="2" t="e">
        <f t="shared" si="182"/>
        <v>#REF!</v>
      </c>
      <c r="AU570" s="2" t="e">
        <f>IF(AZ570="s",
IF(Q570=0,0,
IF(Q570=1,(14-2)*(#REF!+#REF!)/4*4,
IF(Q570=2,(14-2)*(#REF!+#REF!)/4*2,
IF(Q570=3,(14-2)*(#REF!+#REF!)/4*3,
IF(Q570=4,(14-2)*(#REF!+#REF!)/4,
IF(Q570=5,(14-2)*#REF!/4,
IF(Q570=6,0,
IF(Q570=7,(14)*#REF!)))))))),
IF(AZ570="t",
IF(Q570=0,0,
IF(Q570=1,(11-2)*(#REF!+#REF!)/4*4,
IF(Q570=2,(11-2)*(#REF!+#REF!)/4*2,
IF(Q570=3,(11-2)*(#REF!+#REF!)/4*3,
IF(Q570=4,(11-2)*(#REF!+#REF!)/4,
IF(Q570=5,(11-2)*#REF!/4,
IF(Q570=6,0,
IF(Q570=7,(11)*#REF!))))))))))</f>
        <v>#REF!</v>
      </c>
      <c r="AV570" s="2" t="e">
        <f t="shared" si="183"/>
        <v>#REF!</v>
      </c>
      <c r="AW570" s="2">
        <f t="shared" si="184"/>
        <v>8</v>
      </c>
      <c r="AX570" s="2">
        <f t="shared" si="185"/>
        <v>4</v>
      </c>
      <c r="AY570" s="2" t="e">
        <f t="shared" si="186"/>
        <v>#REF!</v>
      </c>
      <c r="AZ570" s="2" t="s">
        <v>63</v>
      </c>
      <c r="BA570" s="2" t="e">
        <f>IF(BG570="A",0,IF(AZ570="s",14*#REF!,IF(AZ570="T",11*#REF!,"HATA")))</f>
        <v>#REF!</v>
      </c>
      <c r="BB570" s="2" t="e">
        <f t="shared" si="187"/>
        <v>#REF!</v>
      </c>
      <c r="BC570" s="2" t="e">
        <f t="shared" si="188"/>
        <v>#REF!</v>
      </c>
      <c r="BD570" s="2" t="e">
        <f>IF(BC570-#REF!=0,"DOĞRU","YANLIŞ")</f>
        <v>#REF!</v>
      </c>
      <c r="BE570" s="2" t="e">
        <f>#REF!-BC570</f>
        <v>#REF!</v>
      </c>
      <c r="BF570" s="2">
        <v>0</v>
      </c>
      <c r="BH570" s="2">
        <v>0</v>
      </c>
      <c r="BJ570" s="2">
        <v>4</v>
      </c>
      <c r="BL570" s="7" t="e">
        <f>#REF!*14</f>
        <v>#REF!</v>
      </c>
      <c r="BM570" s="9"/>
      <c r="BN570" s="8"/>
      <c r="BO570" s="13"/>
      <c r="BP570" s="13"/>
      <c r="BQ570" s="13"/>
      <c r="BR570" s="13"/>
      <c r="BS570" s="13"/>
      <c r="BT570" s="10"/>
      <c r="BU570" s="11"/>
      <c r="BV570" s="12"/>
      <c r="CC570" s="41"/>
      <c r="CD570" s="41"/>
      <c r="CE570" s="41"/>
      <c r="CF570" s="42"/>
      <c r="CG570" s="42"/>
      <c r="CH570" s="42"/>
      <c r="CI570" s="42"/>
      <c r="CJ570" s="42"/>
      <c r="CK570" s="42"/>
    </row>
    <row r="571" spans="1:89" hidden="1" x14ac:dyDescent="0.25">
      <c r="A571" s="2" t="s">
        <v>114</v>
      </c>
      <c r="B571" s="2" t="s">
        <v>115</v>
      </c>
      <c r="C571" s="2" t="s">
        <v>115</v>
      </c>
      <c r="D571" s="4" t="s">
        <v>60</v>
      </c>
      <c r="E571" s="4" t="s">
        <v>60</v>
      </c>
      <c r="F571" s="5" t="e">
        <f>IF(AZ571="S",
IF(#REF!+BH571=2012,
IF(#REF!=1,"12-13/1",
IF(#REF!=2,"12-13/2",
IF(#REF!=3,"13-14/1",
IF(#REF!=4,"13-14/2","Hata1")))),
IF(#REF!+BH571=2013,
IF(#REF!=1,"13-14/1",
IF(#REF!=2,"13-14/2",
IF(#REF!=3,"14-15/1",
IF(#REF!=4,"14-15/2","Hata2")))),
IF(#REF!+BH571=2014,
IF(#REF!=1,"14-15/1",
IF(#REF!=2,"14-15/2",
IF(#REF!=3,"15-16/1",
IF(#REF!=4,"15-16/2","Hata3")))),
IF(#REF!+BH571=2015,
IF(#REF!=1,"15-16/1",
IF(#REF!=2,"15-16/2",
IF(#REF!=3,"16-17/1",
IF(#REF!=4,"16-17/2","Hata4")))),
IF(#REF!+BH571=2016,
IF(#REF!=1,"16-17/1",
IF(#REF!=2,"16-17/2",
IF(#REF!=3,"17-18/1",
IF(#REF!=4,"17-18/2","Hata5")))),
IF(#REF!+BH571=2017,
IF(#REF!=1,"17-18/1",
IF(#REF!=2,"17-18/2",
IF(#REF!=3,"18-19/1",
IF(#REF!=4,"18-19/2","Hata6")))),
IF(#REF!+BH571=2018,
IF(#REF!=1,"18-19/1",
IF(#REF!=2,"18-19/2",
IF(#REF!=3,"19-20/1",
IF(#REF!=4,"19-20/2","Hata7")))),
IF(#REF!+BH571=2019,
IF(#REF!=1,"19-20/1",
IF(#REF!=2,"19-20/2",
IF(#REF!=3,"20-21/1",
IF(#REF!=4,"20-21/2","Hata8")))),
IF(#REF!+BH571=2020,
IF(#REF!=1,"20-21/1",
IF(#REF!=2,"20-21/2",
IF(#REF!=3,"21-22/1",
IF(#REF!=4,"21-22/2","Hata9")))),
IF(#REF!+BH571=2021,
IF(#REF!=1,"21-22/1",
IF(#REF!=2,"21-22/2",
IF(#REF!=3,"22-23/1",
IF(#REF!=4,"22-23/2","Hata10")))),
IF(#REF!+BH571=2022,
IF(#REF!=1,"22-23/1",
IF(#REF!=2,"22-23/2",
IF(#REF!=3,"23-24/1",
IF(#REF!=4,"23-24/2","Hata11")))),
IF(#REF!+BH571=2023,
IF(#REF!=1,"23-24/1",
IF(#REF!=2,"23-24/2",
IF(#REF!=3,"24-25/1",
IF(#REF!=4,"24-25/2","Hata12")))),
)))))))))))),
IF(AZ571="T",
IF(#REF!+BH571=2012,
IF(#REF!=1,"12-13/1",
IF(#REF!=2,"12-13/2",
IF(#REF!=3,"12-13/3",
IF(#REF!=4,"13-14/1",
IF(#REF!=5,"13-14/2",
IF(#REF!=6,"13-14/3","Hata1")))))),
IF(#REF!+BH571=2013,
IF(#REF!=1,"13-14/1",
IF(#REF!=2,"13-14/2",
IF(#REF!=3,"13-14/3",
IF(#REF!=4,"14-15/1",
IF(#REF!=5,"14-15/2",
IF(#REF!=6,"14-15/3","Hata2")))))),
IF(#REF!+BH571=2014,
IF(#REF!=1,"14-15/1",
IF(#REF!=2,"14-15/2",
IF(#REF!=3,"14-15/3",
IF(#REF!=4,"15-16/1",
IF(#REF!=5,"15-16/2",
IF(#REF!=6,"15-16/3","Hata3")))))),
IF(AND(#REF!+#REF!&gt;2014,#REF!+#REF!&lt;2015,BH571=1),
IF(#REF!=0.1,"14-15/0.1",
IF(#REF!=0.2,"14-15/0.2",
IF(#REF!=0.3,"14-15/0.3","Hata4"))),
IF(#REF!+BH571=2015,
IF(#REF!=1,"15-16/1",
IF(#REF!=2,"15-16/2",
IF(#REF!=3,"15-16/3",
IF(#REF!=4,"16-17/1",
IF(#REF!=5,"16-17/2",
IF(#REF!=6,"16-17/3","Hata5")))))),
IF(#REF!+BH571=2016,
IF(#REF!=1,"16-17/1",
IF(#REF!=2,"16-17/2",
IF(#REF!=3,"16-17/3",
IF(#REF!=4,"17-18/1",
IF(#REF!=5,"17-18/2",
IF(#REF!=6,"17-18/3","Hata6")))))),
IF(#REF!+BH571=2017,
IF(#REF!=1,"17-18/1",
IF(#REF!=2,"17-18/2",
IF(#REF!=3,"17-18/3",
IF(#REF!=4,"18-19/1",
IF(#REF!=5,"18-19/2",
IF(#REF!=6,"18-19/3","Hata7")))))),
IF(#REF!+BH571=2018,
IF(#REF!=1,"18-19/1",
IF(#REF!=2,"18-19/2",
IF(#REF!=3,"18-19/3",
IF(#REF!=4,"19-20/1",
IF(#REF!=5," 19-20/2",
IF(#REF!=6,"19-20/3","Hata8")))))),
IF(#REF!+BH571=2019,
IF(#REF!=1,"19-20/1",
IF(#REF!=2,"19-20/2",
IF(#REF!=3,"19-20/3",
IF(#REF!=4,"20-21/1",
IF(#REF!=5,"20-21/2",
IF(#REF!=6,"20-21/3","Hata9")))))),
IF(#REF!+BH571=2020,
IF(#REF!=1,"20-21/1",
IF(#REF!=2,"20-21/2",
IF(#REF!=3,"20-21/3",
IF(#REF!=4,"21-22/1",
IF(#REF!=5,"21-22/2",
IF(#REF!=6,"21-22/3","Hata10")))))),
IF(#REF!+BH571=2021,
IF(#REF!=1,"21-22/1",
IF(#REF!=2,"21-22/2",
IF(#REF!=3,"21-22/3",
IF(#REF!=4,"22-23/1",
IF(#REF!=5,"22-23/2",
IF(#REF!=6,"22-23/3","Hata11")))))),
IF(#REF!+BH571=2022,
IF(#REF!=1,"22-23/1",
IF(#REF!=2,"22-23/2",
IF(#REF!=3,"22-23/3",
IF(#REF!=4,"23-24/1",
IF(#REF!=5,"23-24/2",
IF(#REF!=6,"23-24/3","Hata12")))))),
IF(#REF!+BH571=2023,
IF(#REF!=1,"23-24/1",
IF(#REF!=2,"23-24/2",
IF(#REF!=3,"23-24/3",
IF(#REF!=4,"24-25/1",
IF(#REF!=5,"24-25/2",
IF(#REF!=6,"24-25/3","Hata13")))))),
))))))))))))))
)</f>
        <v>#REF!</v>
      </c>
      <c r="G571" s="4"/>
      <c r="H571" s="2" t="s">
        <v>116</v>
      </c>
      <c r="I571" s="2">
        <v>54711</v>
      </c>
      <c r="J571" s="2" t="s">
        <v>117</v>
      </c>
      <c r="Q571" s="5">
        <v>4</v>
      </c>
      <c r="R571" s="2">
        <f>VLOOKUP($Q571,[1]sistem!$I$3:$L$10,2,FALSE)</f>
        <v>0</v>
      </c>
      <c r="S571" s="2">
        <f>VLOOKUP($Q571,[1]sistem!$I$3:$L$10,3,FALSE)</f>
        <v>1</v>
      </c>
      <c r="T571" s="2">
        <f>VLOOKUP($Q571,[1]sistem!$I$3:$L$10,4,FALSE)</f>
        <v>1</v>
      </c>
      <c r="U571" s="2" t="e">
        <f>VLOOKUP($AZ571,[1]sistem!$I$13:$L$14,2,FALSE)*#REF!</f>
        <v>#REF!</v>
      </c>
      <c r="V571" s="2" t="e">
        <f>VLOOKUP($AZ571,[1]sistem!$I$13:$L$14,3,FALSE)*#REF!</f>
        <v>#REF!</v>
      </c>
      <c r="W571" s="2" t="e">
        <f>VLOOKUP($AZ571,[1]sistem!$I$13:$L$14,4,FALSE)*#REF!</f>
        <v>#REF!</v>
      </c>
      <c r="X571" s="2" t="e">
        <f t="shared" si="175"/>
        <v>#REF!</v>
      </c>
      <c r="Y571" s="2" t="e">
        <f t="shared" si="176"/>
        <v>#REF!</v>
      </c>
      <c r="Z571" s="2" t="e">
        <f t="shared" si="177"/>
        <v>#REF!</v>
      </c>
      <c r="AA571" s="2" t="e">
        <f t="shared" si="178"/>
        <v>#REF!</v>
      </c>
      <c r="AB571" s="2">
        <f>VLOOKUP(AZ571,[1]sistem!$I$18:$J$19,2,FALSE)</f>
        <v>14</v>
      </c>
      <c r="AC571" s="2">
        <v>0.25</v>
      </c>
      <c r="AD571" s="2">
        <f>VLOOKUP($Q571,[1]sistem!$I$3:$M$10,5,FALSE)</f>
        <v>1</v>
      </c>
      <c r="AE571" s="2">
        <v>1</v>
      </c>
      <c r="AG571" s="2">
        <f>AE571*AK571</f>
        <v>14</v>
      </c>
      <c r="AH571" s="2">
        <f>VLOOKUP($Q571,[1]sistem!$I$3:$N$10,6,FALSE)</f>
        <v>2</v>
      </c>
      <c r="AI571" s="2">
        <v>2</v>
      </c>
      <c r="AJ571" s="2">
        <f t="shared" si="179"/>
        <v>4</v>
      </c>
      <c r="AK571" s="2">
        <f>VLOOKUP($AZ571,[1]sistem!$I$18:$K$19,3,FALSE)</f>
        <v>14</v>
      </c>
      <c r="AL571" s="2" t="e">
        <f>AK571*#REF!</f>
        <v>#REF!</v>
      </c>
      <c r="AM571" s="2" t="e">
        <f t="shared" si="180"/>
        <v>#REF!</v>
      </c>
      <c r="AN571" s="2">
        <f t="shared" si="174"/>
        <v>25</v>
      </c>
      <c r="AO571" s="2" t="e">
        <f t="shared" si="181"/>
        <v>#REF!</v>
      </c>
      <c r="AP571" s="2" t="e">
        <f>ROUND(AO571-#REF!,0)</f>
        <v>#REF!</v>
      </c>
      <c r="AQ571" s="2">
        <f>IF(AZ571="s",IF(Q571=0,0,
IF(Q571=1,#REF!*4*4,
IF(Q571=2,0,
IF(Q571=3,#REF!*4*2,
IF(Q571=4,0,
IF(Q571=5,0,
IF(Q571=6,0,
IF(Q571=7,0)))))))),
IF(AZ571="t",
IF(Q571=0,0,
IF(Q571=1,#REF!*4*4*0.8,
IF(Q571=2,0,
IF(Q571=3,#REF!*4*2*0.8,
IF(Q571=4,0,
IF(Q571=5,0,
IF(Q571=6,0,
IF(Q571=7,0))))))))))</f>
        <v>0</v>
      </c>
      <c r="AR571" s="2" t="e">
        <f>IF(AZ571="s",
IF(Q571=0,0,
IF(Q571=1,0,
IF(Q571=2,#REF!*4*2,
IF(Q571=3,#REF!*4,
IF(Q571=4,#REF!*4,
IF(Q571=5,0,
IF(Q571=6,0,
IF(Q571=7,#REF!*4)))))))),
IF(AZ571="t",
IF(Q571=0,0,
IF(Q571=1,0,
IF(Q571=2,#REF!*4*2*0.8,
IF(Q571=3,#REF!*4*0.8,
IF(Q571=4,#REF!*4*0.8,
IF(Q571=5,0,
IF(Q571=6,0,
IF(Q571=7,#REF!*4))))))))))</f>
        <v>#REF!</v>
      </c>
      <c r="AS571" s="2" t="e">
        <f>IF(AZ571="s",
IF(Q571=0,0,
IF(Q571=1,#REF!*2,
IF(Q571=2,#REF!*2,
IF(Q571=3,#REF!*2,
IF(Q571=4,#REF!*2,
IF(Q571=5,#REF!*2,
IF(Q571=6,#REF!*2,
IF(Q571=7,#REF!*2)))))))),
IF(AZ571="t",
IF(Q571=0,#REF!*2*0.8,
IF(Q571=1,#REF!*2*0.8,
IF(Q571=2,#REF!*2*0.8,
IF(Q571=3,#REF!*2*0.8,
IF(Q571=4,#REF!*2*0.8,
IF(Q571=5,#REF!*2*0.8,
IF(Q571=6,#REF!*1*0.8,
IF(Q571=7,#REF!*2))))))))))</f>
        <v>#REF!</v>
      </c>
      <c r="AT571" s="2" t="e">
        <f t="shared" si="182"/>
        <v>#REF!</v>
      </c>
      <c r="AU571" s="2" t="e">
        <f>IF(AZ571="s",
IF(Q571=0,0,
IF(Q571=1,(14-2)*(#REF!+#REF!)/4*4,
IF(Q571=2,(14-2)*(#REF!+#REF!)/4*2,
IF(Q571=3,(14-2)*(#REF!+#REF!)/4*3,
IF(Q571=4,(14-2)*(#REF!+#REF!)/4,
IF(Q571=5,(14-2)*#REF!/4,
IF(Q571=6,0,
IF(Q571=7,(14)*#REF!)))))))),
IF(AZ571="t",
IF(Q571=0,0,
IF(Q571=1,(11-2)*(#REF!+#REF!)/4*4,
IF(Q571=2,(11-2)*(#REF!+#REF!)/4*2,
IF(Q571=3,(11-2)*(#REF!+#REF!)/4*3,
IF(Q571=4,(11-2)*(#REF!+#REF!)/4,
IF(Q571=5,(11-2)*#REF!/4,
IF(Q571=6,0,
IF(Q571=7,(11)*#REF!))))))))))</f>
        <v>#REF!</v>
      </c>
      <c r="AV571" s="2" t="e">
        <f t="shared" si="183"/>
        <v>#REF!</v>
      </c>
      <c r="AW571" s="2">
        <f t="shared" si="184"/>
        <v>8</v>
      </c>
      <c r="AX571" s="2">
        <f t="shared" si="185"/>
        <v>4</v>
      </c>
      <c r="AY571" s="2" t="e">
        <f t="shared" si="186"/>
        <v>#REF!</v>
      </c>
      <c r="AZ571" s="2" t="s">
        <v>63</v>
      </c>
      <c r="BA571" s="2" t="e">
        <f>IF(BG571="A",0,IF(AZ571="s",14*#REF!,IF(AZ571="T",11*#REF!,"HATA")))</f>
        <v>#REF!</v>
      </c>
      <c r="BB571" s="2" t="e">
        <f t="shared" si="187"/>
        <v>#REF!</v>
      </c>
      <c r="BC571" s="2" t="e">
        <f t="shared" si="188"/>
        <v>#REF!</v>
      </c>
      <c r="BD571" s="2" t="e">
        <f>IF(BC571-#REF!=0,"DOĞRU","YANLIŞ")</f>
        <v>#REF!</v>
      </c>
      <c r="BE571" s="2" t="e">
        <f>#REF!-BC571</f>
        <v>#REF!</v>
      </c>
      <c r="BF571" s="2">
        <v>0</v>
      </c>
      <c r="BH571" s="2">
        <v>0</v>
      </c>
      <c r="BJ571" s="2">
        <v>4</v>
      </c>
      <c r="BL571" s="7" t="e">
        <f>#REF!*14</f>
        <v>#REF!</v>
      </c>
      <c r="BM571" s="9"/>
      <c r="BN571" s="8"/>
      <c r="BO571" s="13"/>
      <c r="BP571" s="13"/>
      <c r="BQ571" s="13"/>
      <c r="BR571" s="13"/>
      <c r="BS571" s="13"/>
      <c r="BT571" s="10"/>
      <c r="BU571" s="11"/>
      <c r="BV571" s="12"/>
      <c r="CC571" s="41"/>
      <c r="CD571" s="41"/>
      <c r="CE571" s="41"/>
      <c r="CF571" s="42"/>
      <c r="CG571" s="42"/>
      <c r="CH571" s="42"/>
      <c r="CI571" s="42"/>
      <c r="CJ571" s="42"/>
      <c r="CK571" s="42"/>
    </row>
    <row r="572" spans="1:89" hidden="1" x14ac:dyDescent="0.25">
      <c r="A572" s="2" t="s">
        <v>123</v>
      </c>
      <c r="B572" s="2" t="s">
        <v>124</v>
      </c>
      <c r="C572" s="2" t="s">
        <v>124</v>
      </c>
      <c r="D572" s="4" t="s">
        <v>60</v>
      </c>
      <c r="E572" s="4" t="s">
        <v>60</v>
      </c>
      <c r="F572" s="5" t="e">
        <f>IF(AZ572="S",
IF(#REF!+BH572=2012,
IF(#REF!=1,"12-13/1",
IF(#REF!=2,"12-13/2",
IF(#REF!=3,"13-14/1",
IF(#REF!=4,"13-14/2","Hata1")))),
IF(#REF!+BH572=2013,
IF(#REF!=1,"13-14/1",
IF(#REF!=2,"13-14/2",
IF(#REF!=3,"14-15/1",
IF(#REF!=4,"14-15/2","Hata2")))),
IF(#REF!+BH572=2014,
IF(#REF!=1,"14-15/1",
IF(#REF!=2,"14-15/2",
IF(#REF!=3,"15-16/1",
IF(#REF!=4,"15-16/2","Hata3")))),
IF(#REF!+BH572=2015,
IF(#REF!=1,"15-16/1",
IF(#REF!=2,"15-16/2",
IF(#REF!=3,"16-17/1",
IF(#REF!=4,"16-17/2","Hata4")))),
IF(#REF!+BH572=2016,
IF(#REF!=1,"16-17/1",
IF(#REF!=2,"16-17/2",
IF(#REF!=3,"17-18/1",
IF(#REF!=4,"17-18/2","Hata5")))),
IF(#REF!+BH572=2017,
IF(#REF!=1,"17-18/1",
IF(#REF!=2,"17-18/2",
IF(#REF!=3,"18-19/1",
IF(#REF!=4,"18-19/2","Hata6")))),
IF(#REF!+BH572=2018,
IF(#REF!=1,"18-19/1",
IF(#REF!=2,"18-19/2",
IF(#REF!=3,"19-20/1",
IF(#REF!=4,"19-20/2","Hata7")))),
IF(#REF!+BH572=2019,
IF(#REF!=1,"19-20/1",
IF(#REF!=2,"19-20/2",
IF(#REF!=3,"20-21/1",
IF(#REF!=4,"20-21/2","Hata8")))),
IF(#REF!+BH572=2020,
IF(#REF!=1,"20-21/1",
IF(#REF!=2,"20-21/2",
IF(#REF!=3,"21-22/1",
IF(#REF!=4,"21-22/2","Hata9")))),
IF(#REF!+BH572=2021,
IF(#REF!=1,"21-22/1",
IF(#REF!=2,"21-22/2",
IF(#REF!=3,"22-23/1",
IF(#REF!=4,"22-23/2","Hata10")))),
IF(#REF!+BH572=2022,
IF(#REF!=1,"22-23/1",
IF(#REF!=2,"22-23/2",
IF(#REF!=3,"23-24/1",
IF(#REF!=4,"23-24/2","Hata11")))),
IF(#REF!+BH572=2023,
IF(#REF!=1,"23-24/1",
IF(#REF!=2,"23-24/2",
IF(#REF!=3,"24-25/1",
IF(#REF!=4,"24-25/2","Hata12")))),
)))))))))))),
IF(AZ572="T",
IF(#REF!+BH572=2012,
IF(#REF!=1,"12-13/1",
IF(#REF!=2,"12-13/2",
IF(#REF!=3,"12-13/3",
IF(#REF!=4,"13-14/1",
IF(#REF!=5,"13-14/2",
IF(#REF!=6,"13-14/3","Hata1")))))),
IF(#REF!+BH572=2013,
IF(#REF!=1,"13-14/1",
IF(#REF!=2,"13-14/2",
IF(#REF!=3,"13-14/3",
IF(#REF!=4,"14-15/1",
IF(#REF!=5,"14-15/2",
IF(#REF!=6,"14-15/3","Hata2")))))),
IF(#REF!+BH572=2014,
IF(#REF!=1,"14-15/1",
IF(#REF!=2,"14-15/2",
IF(#REF!=3,"14-15/3",
IF(#REF!=4,"15-16/1",
IF(#REF!=5,"15-16/2",
IF(#REF!=6,"15-16/3","Hata3")))))),
IF(AND(#REF!+#REF!&gt;2014,#REF!+#REF!&lt;2015,BH572=1),
IF(#REF!=0.1,"14-15/0.1",
IF(#REF!=0.2,"14-15/0.2",
IF(#REF!=0.3,"14-15/0.3","Hata4"))),
IF(#REF!+BH572=2015,
IF(#REF!=1,"15-16/1",
IF(#REF!=2,"15-16/2",
IF(#REF!=3,"15-16/3",
IF(#REF!=4,"16-17/1",
IF(#REF!=5,"16-17/2",
IF(#REF!=6,"16-17/3","Hata5")))))),
IF(#REF!+BH572=2016,
IF(#REF!=1,"16-17/1",
IF(#REF!=2,"16-17/2",
IF(#REF!=3,"16-17/3",
IF(#REF!=4,"17-18/1",
IF(#REF!=5,"17-18/2",
IF(#REF!=6,"17-18/3","Hata6")))))),
IF(#REF!+BH572=2017,
IF(#REF!=1,"17-18/1",
IF(#REF!=2,"17-18/2",
IF(#REF!=3,"17-18/3",
IF(#REF!=4,"18-19/1",
IF(#REF!=5,"18-19/2",
IF(#REF!=6,"18-19/3","Hata7")))))),
IF(#REF!+BH572=2018,
IF(#REF!=1,"18-19/1",
IF(#REF!=2,"18-19/2",
IF(#REF!=3,"18-19/3",
IF(#REF!=4,"19-20/1",
IF(#REF!=5," 19-20/2",
IF(#REF!=6,"19-20/3","Hata8")))))),
IF(#REF!+BH572=2019,
IF(#REF!=1,"19-20/1",
IF(#REF!=2,"19-20/2",
IF(#REF!=3,"19-20/3",
IF(#REF!=4,"20-21/1",
IF(#REF!=5,"20-21/2",
IF(#REF!=6,"20-21/3","Hata9")))))),
IF(#REF!+BH572=2020,
IF(#REF!=1,"20-21/1",
IF(#REF!=2,"20-21/2",
IF(#REF!=3,"20-21/3",
IF(#REF!=4,"21-22/1",
IF(#REF!=5,"21-22/2",
IF(#REF!=6,"21-22/3","Hata10")))))),
IF(#REF!+BH572=2021,
IF(#REF!=1,"21-22/1",
IF(#REF!=2,"21-22/2",
IF(#REF!=3,"21-22/3",
IF(#REF!=4,"22-23/1",
IF(#REF!=5,"22-23/2",
IF(#REF!=6,"22-23/3","Hata11")))))),
IF(#REF!+BH572=2022,
IF(#REF!=1,"22-23/1",
IF(#REF!=2,"22-23/2",
IF(#REF!=3,"22-23/3",
IF(#REF!=4,"23-24/1",
IF(#REF!=5,"23-24/2",
IF(#REF!=6,"23-24/3","Hata12")))))),
IF(#REF!+BH572=2023,
IF(#REF!=1,"23-24/1",
IF(#REF!=2,"23-24/2",
IF(#REF!=3,"23-24/3",
IF(#REF!=4,"24-25/1",
IF(#REF!=5,"24-25/2",
IF(#REF!=6,"24-25/3","Hata13")))))),
))))))))))))))
)</f>
        <v>#REF!</v>
      </c>
      <c r="G572" s="4"/>
      <c r="H572" s="2" t="s">
        <v>116</v>
      </c>
      <c r="I572" s="2">
        <v>54711</v>
      </c>
      <c r="J572" s="2" t="s">
        <v>117</v>
      </c>
      <c r="Q572" s="5">
        <v>4</v>
      </c>
      <c r="R572" s="2">
        <f>VLOOKUP($Q572,[1]sistem!$I$3:$L$10,2,FALSE)</f>
        <v>0</v>
      </c>
      <c r="S572" s="2">
        <f>VLOOKUP($Q572,[1]sistem!$I$3:$L$10,3,FALSE)</f>
        <v>1</v>
      </c>
      <c r="T572" s="2">
        <f>VLOOKUP($Q572,[1]sistem!$I$3:$L$10,4,FALSE)</f>
        <v>1</v>
      </c>
      <c r="U572" s="2" t="e">
        <f>VLOOKUP($AZ572,[1]sistem!$I$13:$L$14,2,FALSE)*#REF!</f>
        <v>#REF!</v>
      </c>
      <c r="V572" s="2" t="e">
        <f>VLOOKUP($AZ572,[1]sistem!$I$13:$L$14,3,FALSE)*#REF!</f>
        <v>#REF!</v>
      </c>
      <c r="W572" s="2" t="e">
        <f>VLOOKUP($AZ572,[1]sistem!$I$13:$L$14,4,FALSE)*#REF!</f>
        <v>#REF!</v>
      </c>
      <c r="X572" s="2" t="e">
        <f t="shared" si="175"/>
        <v>#REF!</v>
      </c>
      <c r="Y572" s="2" t="e">
        <f t="shared" si="176"/>
        <v>#REF!</v>
      </c>
      <c r="Z572" s="2" t="e">
        <f t="shared" si="177"/>
        <v>#REF!</v>
      </c>
      <c r="AA572" s="2" t="e">
        <f t="shared" si="178"/>
        <v>#REF!</v>
      </c>
      <c r="AB572" s="2">
        <f>VLOOKUP(AZ572,[1]sistem!$I$18:$J$19,2,FALSE)</f>
        <v>14</v>
      </c>
      <c r="AC572" s="2">
        <v>0.25</v>
      </c>
      <c r="AD572" s="2">
        <f>VLOOKUP($Q572,[1]sistem!$I$3:$M$10,5,FALSE)</f>
        <v>1</v>
      </c>
      <c r="AE572" s="2">
        <v>1</v>
      </c>
      <c r="AG572" s="2">
        <f>AE572*AK572</f>
        <v>14</v>
      </c>
      <c r="AH572" s="2">
        <f>VLOOKUP($Q572,[1]sistem!$I$3:$N$10,6,FALSE)</f>
        <v>2</v>
      </c>
      <c r="AI572" s="2">
        <v>2</v>
      </c>
      <c r="AJ572" s="2">
        <f t="shared" si="179"/>
        <v>4</v>
      </c>
      <c r="AK572" s="2">
        <f>VLOOKUP($AZ572,[1]sistem!$I$18:$K$19,3,FALSE)</f>
        <v>14</v>
      </c>
      <c r="AL572" s="2" t="e">
        <f>AK572*#REF!</f>
        <v>#REF!</v>
      </c>
      <c r="AM572" s="2" t="e">
        <f t="shared" si="180"/>
        <v>#REF!</v>
      </c>
      <c r="AN572" s="2">
        <f t="shared" si="174"/>
        <v>25</v>
      </c>
      <c r="AO572" s="2" t="e">
        <f t="shared" si="181"/>
        <v>#REF!</v>
      </c>
      <c r="AP572" s="2" t="e">
        <f>ROUND(AO572-#REF!,0)</f>
        <v>#REF!</v>
      </c>
      <c r="AQ572" s="2">
        <f>IF(AZ572="s",IF(Q572=0,0,
IF(Q572=1,#REF!*4*4,
IF(Q572=2,0,
IF(Q572=3,#REF!*4*2,
IF(Q572=4,0,
IF(Q572=5,0,
IF(Q572=6,0,
IF(Q572=7,0)))))))),
IF(AZ572="t",
IF(Q572=0,0,
IF(Q572=1,#REF!*4*4*0.8,
IF(Q572=2,0,
IF(Q572=3,#REF!*4*2*0.8,
IF(Q572=4,0,
IF(Q572=5,0,
IF(Q572=6,0,
IF(Q572=7,0))))))))))</f>
        <v>0</v>
      </c>
      <c r="AR572" s="2" t="e">
        <f>IF(AZ572="s",
IF(Q572=0,0,
IF(Q572=1,0,
IF(Q572=2,#REF!*4*2,
IF(Q572=3,#REF!*4,
IF(Q572=4,#REF!*4,
IF(Q572=5,0,
IF(Q572=6,0,
IF(Q572=7,#REF!*4)))))))),
IF(AZ572="t",
IF(Q572=0,0,
IF(Q572=1,0,
IF(Q572=2,#REF!*4*2*0.8,
IF(Q572=3,#REF!*4*0.8,
IF(Q572=4,#REF!*4*0.8,
IF(Q572=5,0,
IF(Q572=6,0,
IF(Q572=7,#REF!*4))))))))))</f>
        <v>#REF!</v>
      </c>
      <c r="AS572" s="2" t="e">
        <f>IF(AZ572="s",
IF(Q572=0,0,
IF(Q572=1,#REF!*2,
IF(Q572=2,#REF!*2,
IF(Q572=3,#REF!*2,
IF(Q572=4,#REF!*2,
IF(Q572=5,#REF!*2,
IF(Q572=6,#REF!*2,
IF(Q572=7,#REF!*2)))))))),
IF(AZ572="t",
IF(Q572=0,#REF!*2*0.8,
IF(Q572=1,#REF!*2*0.8,
IF(Q572=2,#REF!*2*0.8,
IF(Q572=3,#REF!*2*0.8,
IF(Q572=4,#REF!*2*0.8,
IF(Q572=5,#REF!*2*0.8,
IF(Q572=6,#REF!*1*0.8,
IF(Q572=7,#REF!*2))))))))))</f>
        <v>#REF!</v>
      </c>
      <c r="AT572" s="2" t="e">
        <f t="shared" si="182"/>
        <v>#REF!</v>
      </c>
      <c r="AU572" s="2" t="e">
        <f>IF(AZ572="s",
IF(Q572=0,0,
IF(Q572=1,(14-2)*(#REF!+#REF!)/4*4,
IF(Q572=2,(14-2)*(#REF!+#REF!)/4*2,
IF(Q572=3,(14-2)*(#REF!+#REF!)/4*3,
IF(Q572=4,(14-2)*(#REF!+#REF!)/4,
IF(Q572=5,(14-2)*#REF!/4,
IF(Q572=6,0,
IF(Q572=7,(14)*#REF!)))))))),
IF(AZ572="t",
IF(Q572=0,0,
IF(Q572=1,(11-2)*(#REF!+#REF!)/4*4,
IF(Q572=2,(11-2)*(#REF!+#REF!)/4*2,
IF(Q572=3,(11-2)*(#REF!+#REF!)/4*3,
IF(Q572=4,(11-2)*(#REF!+#REF!)/4,
IF(Q572=5,(11-2)*#REF!/4,
IF(Q572=6,0,
IF(Q572=7,(11)*#REF!))))))))))</f>
        <v>#REF!</v>
      </c>
      <c r="AV572" s="2" t="e">
        <f t="shared" si="183"/>
        <v>#REF!</v>
      </c>
      <c r="AW572" s="2">
        <f t="shared" si="184"/>
        <v>8</v>
      </c>
      <c r="AX572" s="2">
        <f t="shared" si="185"/>
        <v>4</v>
      </c>
      <c r="AY572" s="2" t="e">
        <f t="shared" si="186"/>
        <v>#REF!</v>
      </c>
      <c r="AZ572" s="2" t="s">
        <v>63</v>
      </c>
      <c r="BA572" s="2" t="e">
        <f>IF(BG572="A",0,IF(AZ572="s",14*#REF!,IF(AZ572="T",11*#REF!,"HATA")))</f>
        <v>#REF!</v>
      </c>
      <c r="BB572" s="2" t="e">
        <f t="shared" si="187"/>
        <v>#REF!</v>
      </c>
      <c r="BC572" s="2" t="e">
        <f t="shared" si="188"/>
        <v>#REF!</v>
      </c>
      <c r="BD572" s="2" t="e">
        <f>IF(BC572-#REF!=0,"DOĞRU","YANLIŞ")</f>
        <v>#REF!</v>
      </c>
      <c r="BE572" s="2" t="e">
        <f>#REF!-BC572</f>
        <v>#REF!</v>
      </c>
      <c r="BF572" s="2">
        <v>0</v>
      </c>
      <c r="BH572" s="2">
        <v>0</v>
      </c>
      <c r="BJ572" s="2">
        <v>4</v>
      </c>
      <c r="BL572" s="7" t="e">
        <f>#REF!*14</f>
        <v>#REF!</v>
      </c>
      <c r="BM572" s="9"/>
      <c r="BN572" s="8"/>
      <c r="BO572" s="13"/>
      <c r="BP572" s="13"/>
      <c r="BQ572" s="13"/>
      <c r="BR572" s="13"/>
      <c r="BS572" s="13"/>
      <c r="BT572" s="10"/>
      <c r="BU572" s="11"/>
      <c r="BV572" s="12"/>
      <c r="CC572" s="41"/>
      <c r="CD572" s="41"/>
      <c r="CE572" s="41"/>
      <c r="CF572" s="42"/>
      <c r="CG572" s="42"/>
      <c r="CH572" s="42"/>
      <c r="CI572" s="42"/>
      <c r="CJ572" s="42"/>
      <c r="CK572" s="42"/>
    </row>
    <row r="573" spans="1:89" hidden="1" x14ac:dyDescent="0.25">
      <c r="A573" s="2" t="s">
        <v>188</v>
      </c>
      <c r="B573" s="2" t="s">
        <v>189</v>
      </c>
      <c r="C573" s="2" t="s">
        <v>189</v>
      </c>
      <c r="D573" s="4" t="s">
        <v>60</v>
      </c>
      <c r="E573" s="4" t="s">
        <v>60</v>
      </c>
      <c r="F573" s="5" t="e">
        <f>IF(AZ573="S",
IF(#REF!+BH573=2012,
IF(#REF!=1,"12-13/1",
IF(#REF!=2,"12-13/2",
IF(#REF!=3,"13-14/1",
IF(#REF!=4,"13-14/2","Hata1")))),
IF(#REF!+BH573=2013,
IF(#REF!=1,"13-14/1",
IF(#REF!=2,"13-14/2",
IF(#REF!=3,"14-15/1",
IF(#REF!=4,"14-15/2","Hata2")))),
IF(#REF!+BH573=2014,
IF(#REF!=1,"14-15/1",
IF(#REF!=2,"14-15/2",
IF(#REF!=3,"15-16/1",
IF(#REF!=4,"15-16/2","Hata3")))),
IF(#REF!+BH573=2015,
IF(#REF!=1,"15-16/1",
IF(#REF!=2,"15-16/2",
IF(#REF!=3,"16-17/1",
IF(#REF!=4,"16-17/2","Hata4")))),
IF(#REF!+BH573=2016,
IF(#REF!=1,"16-17/1",
IF(#REF!=2,"16-17/2",
IF(#REF!=3,"17-18/1",
IF(#REF!=4,"17-18/2","Hata5")))),
IF(#REF!+BH573=2017,
IF(#REF!=1,"17-18/1",
IF(#REF!=2,"17-18/2",
IF(#REF!=3,"18-19/1",
IF(#REF!=4,"18-19/2","Hata6")))),
IF(#REF!+BH573=2018,
IF(#REF!=1,"18-19/1",
IF(#REF!=2,"18-19/2",
IF(#REF!=3,"19-20/1",
IF(#REF!=4,"19-20/2","Hata7")))),
IF(#REF!+BH573=2019,
IF(#REF!=1,"19-20/1",
IF(#REF!=2,"19-20/2",
IF(#REF!=3,"20-21/1",
IF(#REF!=4,"20-21/2","Hata8")))),
IF(#REF!+BH573=2020,
IF(#REF!=1,"20-21/1",
IF(#REF!=2,"20-21/2",
IF(#REF!=3,"21-22/1",
IF(#REF!=4,"21-22/2","Hata9")))),
IF(#REF!+BH573=2021,
IF(#REF!=1,"21-22/1",
IF(#REF!=2,"21-22/2",
IF(#REF!=3,"22-23/1",
IF(#REF!=4,"22-23/2","Hata10")))),
IF(#REF!+BH573=2022,
IF(#REF!=1,"22-23/1",
IF(#REF!=2,"22-23/2",
IF(#REF!=3,"23-24/1",
IF(#REF!=4,"23-24/2","Hata11")))),
IF(#REF!+BH573=2023,
IF(#REF!=1,"23-24/1",
IF(#REF!=2,"23-24/2",
IF(#REF!=3,"24-25/1",
IF(#REF!=4,"24-25/2","Hata12")))),
)))))))))))),
IF(AZ573="T",
IF(#REF!+BH573=2012,
IF(#REF!=1,"12-13/1",
IF(#REF!=2,"12-13/2",
IF(#REF!=3,"12-13/3",
IF(#REF!=4,"13-14/1",
IF(#REF!=5,"13-14/2",
IF(#REF!=6,"13-14/3","Hata1")))))),
IF(#REF!+BH573=2013,
IF(#REF!=1,"13-14/1",
IF(#REF!=2,"13-14/2",
IF(#REF!=3,"13-14/3",
IF(#REF!=4,"14-15/1",
IF(#REF!=5,"14-15/2",
IF(#REF!=6,"14-15/3","Hata2")))))),
IF(#REF!+BH573=2014,
IF(#REF!=1,"14-15/1",
IF(#REF!=2,"14-15/2",
IF(#REF!=3,"14-15/3",
IF(#REF!=4,"15-16/1",
IF(#REF!=5,"15-16/2",
IF(#REF!=6,"15-16/3","Hata3")))))),
IF(AND(#REF!+#REF!&gt;2014,#REF!+#REF!&lt;2015,BH573=1),
IF(#REF!=0.1,"14-15/0.1",
IF(#REF!=0.2,"14-15/0.2",
IF(#REF!=0.3,"14-15/0.3","Hata4"))),
IF(#REF!+BH573=2015,
IF(#REF!=1,"15-16/1",
IF(#REF!=2,"15-16/2",
IF(#REF!=3,"15-16/3",
IF(#REF!=4,"16-17/1",
IF(#REF!=5,"16-17/2",
IF(#REF!=6,"16-17/3","Hata5")))))),
IF(#REF!+BH573=2016,
IF(#REF!=1,"16-17/1",
IF(#REF!=2,"16-17/2",
IF(#REF!=3,"16-17/3",
IF(#REF!=4,"17-18/1",
IF(#REF!=5,"17-18/2",
IF(#REF!=6,"17-18/3","Hata6")))))),
IF(#REF!+BH573=2017,
IF(#REF!=1,"17-18/1",
IF(#REF!=2,"17-18/2",
IF(#REF!=3,"17-18/3",
IF(#REF!=4,"18-19/1",
IF(#REF!=5,"18-19/2",
IF(#REF!=6,"18-19/3","Hata7")))))),
IF(#REF!+BH573=2018,
IF(#REF!=1,"18-19/1",
IF(#REF!=2,"18-19/2",
IF(#REF!=3,"18-19/3",
IF(#REF!=4,"19-20/1",
IF(#REF!=5," 19-20/2",
IF(#REF!=6,"19-20/3","Hata8")))))),
IF(#REF!+BH573=2019,
IF(#REF!=1,"19-20/1",
IF(#REF!=2,"19-20/2",
IF(#REF!=3,"19-20/3",
IF(#REF!=4,"20-21/1",
IF(#REF!=5,"20-21/2",
IF(#REF!=6,"20-21/3","Hata9")))))),
IF(#REF!+BH573=2020,
IF(#REF!=1,"20-21/1",
IF(#REF!=2,"20-21/2",
IF(#REF!=3,"20-21/3",
IF(#REF!=4,"21-22/1",
IF(#REF!=5,"21-22/2",
IF(#REF!=6,"21-22/3","Hata10")))))),
IF(#REF!+BH573=2021,
IF(#REF!=1,"21-22/1",
IF(#REF!=2,"21-22/2",
IF(#REF!=3,"21-22/3",
IF(#REF!=4,"22-23/1",
IF(#REF!=5,"22-23/2",
IF(#REF!=6,"22-23/3","Hata11")))))),
IF(#REF!+BH573=2022,
IF(#REF!=1,"22-23/1",
IF(#REF!=2,"22-23/2",
IF(#REF!=3,"22-23/3",
IF(#REF!=4,"23-24/1",
IF(#REF!=5,"23-24/2",
IF(#REF!=6,"23-24/3","Hata12")))))),
IF(#REF!+BH573=2023,
IF(#REF!=1,"23-24/1",
IF(#REF!=2,"23-24/2",
IF(#REF!=3,"23-24/3",
IF(#REF!=4,"24-25/1",
IF(#REF!=5,"24-25/2",
IF(#REF!=6,"24-25/3","Hata13")))))),
))))))))))))))
)</f>
        <v>#REF!</v>
      </c>
      <c r="G573" s="4"/>
      <c r="H573" s="2" t="s">
        <v>116</v>
      </c>
      <c r="I573" s="2">
        <v>54711</v>
      </c>
      <c r="J573" s="2" t="s">
        <v>117</v>
      </c>
      <c r="Q573" s="5">
        <v>0</v>
      </c>
      <c r="R573" s="2">
        <f>VLOOKUP($Q573,[1]sistem!$I$3:$L$10,2,FALSE)</f>
        <v>0</v>
      </c>
      <c r="S573" s="2">
        <f>VLOOKUP($Q573,[1]sistem!$I$3:$L$10,3,FALSE)</f>
        <v>0</v>
      </c>
      <c r="T573" s="2">
        <f>VLOOKUP($Q573,[1]sistem!$I$3:$L$10,4,FALSE)</f>
        <v>0</v>
      </c>
      <c r="U573" s="2" t="e">
        <f>VLOOKUP($AZ573,[1]sistem!$I$13:$L$14,2,FALSE)*#REF!</f>
        <v>#REF!</v>
      </c>
      <c r="V573" s="2" t="e">
        <f>VLOOKUP($AZ573,[1]sistem!$I$13:$L$14,3,FALSE)*#REF!</f>
        <v>#REF!</v>
      </c>
      <c r="W573" s="2" t="e">
        <f>VLOOKUP($AZ573,[1]sistem!$I$13:$L$14,4,FALSE)*#REF!</f>
        <v>#REF!</v>
      </c>
      <c r="X573" s="2" t="e">
        <f t="shared" si="175"/>
        <v>#REF!</v>
      </c>
      <c r="Y573" s="2" t="e">
        <f t="shared" si="176"/>
        <v>#REF!</v>
      </c>
      <c r="Z573" s="2" t="e">
        <f t="shared" si="177"/>
        <v>#REF!</v>
      </c>
      <c r="AA573" s="2" t="e">
        <f t="shared" si="178"/>
        <v>#REF!</v>
      </c>
      <c r="AB573" s="2">
        <f>VLOOKUP(AZ573,[1]sistem!$I$18:$J$19,2,FALSE)</f>
        <v>14</v>
      </c>
      <c r="AC573" s="2">
        <v>0.25</v>
      </c>
      <c r="AD573" s="2">
        <f>VLOOKUP($Q573,[1]sistem!$I$3:$M$10,5,FALSE)</f>
        <v>0</v>
      </c>
      <c r="AG573" s="2" t="e">
        <f>(#REF!+#REF!)*AB573</f>
        <v>#REF!</v>
      </c>
      <c r="AH573" s="2">
        <f>VLOOKUP($Q573,[1]sistem!$I$3:$N$10,6,FALSE)</f>
        <v>0</v>
      </c>
      <c r="AI573" s="2">
        <v>2</v>
      </c>
      <c r="AJ573" s="2">
        <f t="shared" si="179"/>
        <v>0</v>
      </c>
      <c r="AK573" s="2">
        <f>VLOOKUP($AZ573,[1]sistem!$I$18:$K$19,3,FALSE)</f>
        <v>14</v>
      </c>
      <c r="AL573" s="2" t="e">
        <f>AK573*#REF!</f>
        <v>#REF!</v>
      </c>
      <c r="AM573" s="2" t="e">
        <f t="shared" si="180"/>
        <v>#REF!</v>
      </c>
      <c r="AN573" s="2">
        <f t="shared" si="174"/>
        <v>25</v>
      </c>
      <c r="AO573" s="2" t="e">
        <f t="shared" si="181"/>
        <v>#REF!</v>
      </c>
      <c r="AP573" s="2" t="e">
        <f>ROUND(AO573-#REF!,0)</f>
        <v>#REF!</v>
      </c>
      <c r="AQ573" s="2">
        <f>IF(AZ573="s",IF(Q573=0,0,
IF(Q573=1,#REF!*4*4,
IF(Q573=2,0,
IF(Q573=3,#REF!*4*2,
IF(Q573=4,0,
IF(Q573=5,0,
IF(Q573=6,0,
IF(Q573=7,0)))))))),
IF(AZ573="t",
IF(Q573=0,0,
IF(Q573=1,#REF!*4*4*0.8,
IF(Q573=2,0,
IF(Q573=3,#REF!*4*2*0.8,
IF(Q573=4,0,
IF(Q573=5,0,
IF(Q573=6,0,
IF(Q573=7,0))))))))))</f>
        <v>0</v>
      </c>
      <c r="AR573" s="2">
        <f>IF(AZ573="s",
IF(Q573=0,0,
IF(Q573=1,0,
IF(Q573=2,#REF!*4*2,
IF(Q573=3,#REF!*4,
IF(Q573=4,#REF!*4,
IF(Q573=5,0,
IF(Q573=6,0,
IF(Q573=7,#REF!*4)))))))),
IF(AZ573="t",
IF(Q573=0,0,
IF(Q573=1,0,
IF(Q573=2,#REF!*4*2*0.8,
IF(Q573=3,#REF!*4*0.8,
IF(Q573=4,#REF!*4*0.8,
IF(Q573=5,0,
IF(Q573=6,0,
IF(Q573=7,#REF!*4))))))))))</f>
        <v>0</v>
      </c>
      <c r="AS573" s="2">
        <f>IF(AZ573="s",
IF(Q573=0,0,
IF(Q573=1,#REF!*2,
IF(Q573=2,#REF!*2,
IF(Q573=3,#REF!*2,
IF(Q573=4,#REF!*2,
IF(Q573=5,#REF!*2,
IF(Q573=6,#REF!*2,
IF(Q573=7,#REF!*2)))))))),
IF(AZ573="t",
IF(Q573=0,#REF!*2*0.8,
IF(Q573=1,#REF!*2*0.8,
IF(Q573=2,#REF!*2*0.8,
IF(Q573=3,#REF!*2*0.8,
IF(Q573=4,#REF!*2*0.8,
IF(Q573=5,#REF!*2*0.8,
IF(Q573=6,#REF!*1*0.8,
IF(Q573=7,#REF!*2))))))))))</f>
        <v>0</v>
      </c>
      <c r="AT573" s="2" t="e">
        <f t="shared" si="182"/>
        <v>#REF!</v>
      </c>
      <c r="AU573" s="2">
        <f>IF(AZ573="s",
IF(Q573=0,0,
IF(Q573=1,(14-2)*(#REF!+#REF!)/4*4,
IF(Q573=2,(14-2)*(#REF!+#REF!)/4*2,
IF(Q573=3,(14-2)*(#REF!+#REF!)/4*3,
IF(Q573=4,(14-2)*(#REF!+#REF!)/4,
IF(Q573=5,(14-2)*#REF!/4,
IF(Q573=6,0,
IF(Q573=7,(14)*#REF!)))))))),
IF(AZ573="t",
IF(Q573=0,0,
IF(Q573=1,(11-2)*(#REF!+#REF!)/4*4,
IF(Q573=2,(11-2)*(#REF!+#REF!)/4*2,
IF(Q573=3,(11-2)*(#REF!+#REF!)/4*3,
IF(Q573=4,(11-2)*(#REF!+#REF!)/4,
IF(Q573=5,(11-2)*#REF!/4,
IF(Q573=6,0,
IF(Q573=7,(11)*#REF!))))))))))</f>
        <v>0</v>
      </c>
      <c r="AV573" s="2" t="e">
        <f t="shared" si="183"/>
        <v>#REF!</v>
      </c>
      <c r="AW573" s="2">
        <f t="shared" si="184"/>
        <v>0</v>
      </c>
      <c r="AX573" s="2">
        <f t="shared" si="185"/>
        <v>0</v>
      </c>
      <c r="AY573" s="2">
        <f t="shared" si="186"/>
        <v>0</v>
      </c>
      <c r="AZ573" s="2" t="s">
        <v>63</v>
      </c>
      <c r="BA573" s="2" t="e">
        <f>IF(BG573="A",0,IF(AZ573="s",14*#REF!,IF(AZ573="T",11*#REF!,"HATA")))</f>
        <v>#REF!</v>
      </c>
      <c r="BB573" s="2" t="e">
        <f t="shared" si="187"/>
        <v>#REF!</v>
      </c>
      <c r="BC573" s="2" t="e">
        <f t="shared" si="188"/>
        <v>#REF!</v>
      </c>
      <c r="BD573" s="2" t="e">
        <f>IF(BC573-#REF!=0,"DOĞRU","YANLIŞ")</f>
        <v>#REF!</v>
      </c>
      <c r="BE573" s="2" t="e">
        <f>#REF!-BC573</f>
        <v>#REF!</v>
      </c>
      <c r="BF573" s="2">
        <v>0</v>
      </c>
      <c r="BH573" s="2">
        <v>0</v>
      </c>
      <c r="BJ573" s="2">
        <v>0</v>
      </c>
      <c r="BL573" s="7" t="e">
        <f>#REF!*14</f>
        <v>#REF!</v>
      </c>
      <c r="BM573" s="9"/>
      <c r="BN573" s="8"/>
      <c r="BO573" s="13"/>
      <c r="BP573" s="13"/>
      <c r="BQ573" s="13"/>
      <c r="BR573" s="13"/>
      <c r="BS573" s="13"/>
      <c r="BT573" s="10"/>
      <c r="BU573" s="11"/>
      <c r="BV573" s="12"/>
      <c r="CC573" s="41"/>
      <c r="CD573" s="41"/>
      <c r="CE573" s="41"/>
      <c r="CF573" s="42"/>
      <c r="CG573" s="42"/>
      <c r="CH573" s="42"/>
      <c r="CI573" s="42"/>
      <c r="CJ573" s="42"/>
      <c r="CK573" s="42"/>
    </row>
    <row r="574" spans="1:89" hidden="1" x14ac:dyDescent="0.25">
      <c r="A574" s="2" t="s">
        <v>120</v>
      </c>
      <c r="B574" s="2" t="s">
        <v>121</v>
      </c>
      <c r="C574" s="2" t="s">
        <v>121</v>
      </c>
      <c r="D574" s="4" t="s">
        <v>60</v>
      </c>
      <c r="E574" s="4" t="s">
        <v>60</v>
      </c>
      <c r="F574" s="5" t="e">
        <f>IF(AZ574="S",
IF(#REF!+BH574=2012,
IF(#REF!=1,"12-13/1",
IF(#REF!=2,"12-13/2",
IF(#REF!=3,"13-14/1",
IF(#REF!=4,"13-14/2","Hata1")))),
IF(#REF!+BH574=2013,
IF(#REF!=1,"13-14/1",
IF(#REF!=2,"13-14/2",
IF(#REF!=3,"14-15/1",
IF(#REF!=4,"14-15/2","Hata2")))),
IF(#REF!+BH574=2014,
IF(#REF!=1,"14-15/1",
IF(#REF!=2,"14-15/2",
IF(#REF!=3,"15-16/1",
IF(#REF!=4,"15-16/2","Hata3")))),
IF(#REF!+BH574=2015,
IF(#REF!=1,"15-16/1",
IF(#REF!=2,"15-16/2",
IF(#REF!=3,"16-17/1",
IF(#REF!=4,"16-17/2","Hata4")))),
IF(#REF!+BH574=2016,
IF(#REF!=1,"16-17/1",
IF(#REF!=2,"16-17/2",
IF(#REF!=3,"17-18/1",
IF(#REF!=4,"17-18/2","Hata5")))),
IF(#REF!+BH574=2017,
IF(#REF!=1,"17-18/1",
IF(#REF!=2,"17-18/2",
IF(#REF!=3,"18-19/1",
IF(#REF!=4,"18-19/2","Hata6")))),
IF(#REF!+BH574=2018,
IF(#REF!=1,"18-19/1",
IF(#REF!=2,"18-19/2",
IF(#REF!=3,"19-20/1",
IF(#REF!=4,"19-20/2","Hata7")))),
IF(#REF!+BH574=2019,
IF(#REF!=1,"19-20/1",
IF(#REF!=2,"19-20/2",
IF(#REF!=3,"20-21/1",
IF(#REF!=4,"20-21/2","Hata8")))),
IF(#REF!+BH574=2020,
IF(#REF!=1,"20-21/1",
IF(#REF!=2,"20-21/2",
IF(#REF!=3,"21-22/1",
IF(#REF!=4,"21-22/2","Hata9")))),
IF(#REF!+BH574=2021,
IF(#REF!=1,"21-22/1",
IF(#REF!=2,"21-22/2",
IF(#REF!=3,"22-23/1",
IF(#REF!=4,"22-23/2","Hata10")))),
IF(#REF!+BH574=2022,
IF(#REF!=1,"22-23/1",
IF(#REF!=2,"22-23/2",
IF(#REF!=3,"23-24/1",
IF(#REF!=4,"23-24/2","Hata11")))),
IF(#REF!+BH574=2023,
IF(#REF!=1,"23-24/1",
IF(#REF!=2,"23-24/2",
IF(#REF!=3,"24-25/1",
IF(#REF!=4,"24-25/2","Hata12")))),
)))))))))))),
IF(AZ574="T",
IF(#REF!+BH574=2012,
IF(#REF!=1,"12-13/1",
IF(#REF!=2,"12-13/2",
IF(#REF!=3,"12-13/3",
IF(#REF!=4,"13-14/1",
IF(#REF!=5,"13-14/2",
IF(#REF!=6,"13-14/3","Hata1")))))),
IF(#REF!+BH574=2013,
IF(#REF!=1,"13-14/1",
IF(#REF!=2,"13-14/2",
IF(#REF!=3,"13-14/3",
IF(#REF!=4,"14-15/1",
IF(#REF!=5,"14-15/2",
IF(#REF!=6,"14-15/3","Hata2")))))),
IF(#REF!+BH574=2014,
IF(#REF!=1,"14-15/1",
IF(#REF!=2,"14-15/2",
IF(#REF!=3,"14-15/3",
IF(#REF!=4,"15-16/1",
IF(#REF!=5,"15-16/2",
IF(#REF!=6,"15-16/3","Hata3")))))),
IF(AND(#REF!+#REF!&gt;2014,#REF!+#REF!&lt;2015,BH574=1),
IF(#REF!=0.1,"14-15/0.1",
IF(#REF!=0.2,"14-15/0.2",
IF(#REF!=0.3,"14-15/0.3","Hata4"))),
IF(#REF!+BH574=2015,
IF(#REF!=1,"15-16/1",
IF(#REF!=2,"15-16/2",
IF(#REF!=3,"15-16/3",
IF(#REF!=4,"16-17/1",
IF(#REF!=5,"16-17/2",
IF(#REF!=6,"16-17/3","Hata5")))))),
IF(#REF!+BH574=2016,
IF(#REF!=1,"16-17/1",
IF(#REF!=2,"16-17/2",
IF(#REF!=3,"16-17/3",
IF(#REF!=4,"17-18/1",
IF(#REF!=5,"17-18/2",
IF(#REF!=6,"17-18/3","Hata6")))))),
IF(#REF!+BH574=2017,
IF(#REF!=1,"17-18/1",
IF(#REF!=2,"17-18/2",
IF(#REF!=3,"17-18/3",
IF(#REF!=4,"18-19/1",
IF(#REF!=5,"18-19/2",
IF(#REF!=6,"18-19/3","Hata7")))))),
IF(#REF!+BH574=2018,
IF(#REF!=1,"18-19/1",
IF(#REF!=2,"18-19/2",
IF(#REF!=3,"18-19/3",
IF(#REF!=4,"19-20/1",
IF(#REF!=5," 19-20/2",
IF(#REF!=6,"19-20/3","Hata8")))))),
IF(#REF!+BH574=2019,
IF(#REF!=1,"19-20/1",
IF(#REF!=2,"19-20/2",
IF(#REF!=3,"19-20/3",
IF(#REF!=4,"20-21/1",
IF(#REF!=5,"20-21/2",
IF(#REF!=6,"20-21/3","Hata9")))))),
IF(#REF!+BH574=2020,
IF(#REF!=1,"20-21/1",
IF(#REF!=2,"20-21/2",
IF(#REF!=3,"20-21/3",
IF(#REF!=4,"21-22/1",
IF(#REF!=5,"21-22/2",
IF(#REF!=6,"21-22/3","Hata10")))))),
IF(#REF!+BH574=2021,
IF(#REF!=1,"21-22/1",
IF(#REF!=2,"21-22/2",
IF(#REF!=3,"21-22/3",
IF(#REF!=4,"22-23/1",
IF(#REF!=5,"22-23/2",
IF(#REF!=6,"22-23/3","Hata11")))))),
IF(#REF!+BH574=2022,
IF(#REF!=1,"22-23/1",
IF(#REF!=2,"22-23/2",
IF(#REF!=3,"22-23/3",
IF(#REF!=4,"23-24/1",
IF(#REF!=5,"23-24/2",
IF(#REF!=6,"23-24/3","Hata12")))))),
IF(#REF!+BH574=2023,
IF(#REF!=1,"23-24/1",
IF(#REF!=2,"23-24/2",
IF(#REF!=3,"23-24/3",
IF(#REF!=4,"24-25/1",
IF(#REF!=5,"24-25/2",
IF(#REF!=6,"24-25/3","Hata13")))))),
))))))))))))))
)</f>
        <v>#REF!</v>
      </c>
      <c r="G574" s="4"/>
      <c r="H574" s="2" t="s">
        <v>116</v>
      </c>
      <c r="I574" s="2">
        <v>54711</v>
      </c>
      <c r="J574" s="2" t="s">
        <v>117</v>
      </c>
      <c r="O574" s="2" t="s">
        <v>122</v>
      </c>
      <c r="P574" s="2" t="s">
        <v>122</v>
      </c>
      <c r="Q574" s="5">
        <v>4</v>
      </c>
      <c r="R574" s="2">
        <f>VLOOKUP($Q574,[1]sistem!$I$3:$L$10,2,FALSE)</f>
        <v>0</v>
      </c>
      <c r="S574" s="2">
        <f>VLOOKUP($Q574,[1]sistem!$I$3:$L$10,3,FALSE)</f>
        <v>1</v>
      </c>
      <c r="T574" s="2">
        <f>VLOOKUP($Q574,[1]sistem!$I$3:$L$10,4,FALSE)</f>
        <v>1</v>
      </c>
      <c r="U574" s="2" t="e">
        <f>VLOOKUP($AZ574,[1]sistem!$I$13:$L$14,2,FALSE)*#REF!</f>
        <v>#REF!</v>
      </c>
      <c r="V574" s="2" t="e">
        <f>VLOOKUP($AZ574,[1]sistem!$I$13:$L$14,3,FALSE)*#REF!</f>
        <v>#REF!</v>
      </c>
      <c r="W574" s="2" t="e">
        <f>VLOOKUP($AZ574,[1]sistem!$I$13:$L$14,4,FALSE)*#REF!</f>
        <v>#REF!</v>
      </c>
      <c r="X574" s="2" t="e">
        <f t="shared" si="175"/>
        <v>#REF!</v>
      </c>
      <c r="Y574" s="2" t="e">
        <f t="shared" si="176"/>
        <v>#REF!</v>
      </c>
      <c r="Z574" s="2" t="e">
        <f t="shared" si="177"/>
        <v>#REF!</v>
      </c>
      <c r="AA574" s="2" t="e">
        <f t="shared" si="178"/>
        <v>#REF!</v>
      </c>
      <c r="AB574" s="2">
        <f>VLOOKUP(AZ574,[1]sistem!$I$18:$J$19,2,FALSE)</f>
        <v>14</v>
      </c>
      <c r="AC574" s="2">
        <v>0.25</v>
      </c>
      <c r="AD574" s="2">
        <f>VLOOKUP($Q574,[1]sistem!$I$3:$M$10,5,FALSE)</f>
        <v>1</v>
      </c>
      <c r="AE574" s="2">
        <v>4</v>
      </c>
      <c r="AG574" s="2">
        <f>AE574*AK574</f>
        <v>56</v>
      </c>
      <c r="AH574" s="2">
        <f>VLOOKUP($Q574,[1]sistem!$I$3:$N$10,6,FALSE)</f>
        <v>2</v>
      </c>
      <c r="AI574" s="2">
        <v>2</v>
      </c>
      <c r="AJ574" s="2">
        <f t="shared" si="179"/>
        <v>4</v>
      </c>
      <c r="AK574" s="2">
        <f>VLOOKUP($AZ574,[1]sistem!$I$18:$K$19,3,FALSE)</f>
        <v>14</v>
      </c>
      <c r="AL574" s="2" t="e">
        <f>AK574*#REF!</f>
        <v>#REF!</v>
      </c>
      <c r="AM574" s="2" t="e">
        <f t="shared" si="180"/>
        <v>#REF!</v>
      </c>
      <c r="AN574" s="2">
        <f t="shared" si="174"/>
        <v>25</v>
      </c>
      <c r="AO574" s="2" t="e">
        <f t="shared" si="181"/>
        <v>#REF!</v>
      </c>
      <c r="AP574" s="2" t="e">
        <f>ROUND(AO574-#REF!,0)</f>
        <v>#REF!</v>
      </c>
      <c r="AQ574" s="2">
        <f>IF(AZ574="s",IF(Q574=0,0,
IF(Q574=1,#REF!*4*4,
IF(Q574=2,0,
IF(Q574=3,#REF!*4*2,
IF(Q574=4,0,
IF(Q574=5,0,
IF(Q574=6,0,
IF(Q574=7,0)))))))),
IF(AZ574="t",
IF(Q574=0,0,
IF(Q574=1,#REF!*4*4*0.8,
IF(Q574=2,0,
IF(Q574=3,#REF!*4*2*0.8,
IF(Q574=4,0,
IF(Q574=5,0,
IF(Q574=6,0,
IF(Q574=7,0))))))))))</f>
        <v>0</v>
      </c>
      <c r="AR574" s="2" t="e">
        <f>IF(AZ574="s",
IF(Q574=0,0,
IF(Q574=1,0,
IF(Q574=2,#REF!*4*2,
IF(Q574=3,#REF!*4,
IF(Q574=4,#REF!*4,
IF(Q574=5,0,
IF(Q574=6,0,
IF(Q574=7,#REF!*4)))))))),
IF(AZ574="t",
IF(Q574=0,0,
IF(Q574=1,0,
IF(Q574=2,#REF!*4*2*0.8,
IF(Q574=3,#REF!*4*0.8,
IF(Q574=4,#REF!*4*0.8,
IF(Q574=5,0,
IF(Q574=6,0,
IF(Q574=7,#REF!*4))))))))))</f>
        <v>#REF!</v>
      </c>
      <c r="AS574" s="2" t="e">
        <f>IF(AZ574="s",
IF(Q574=0,0,
IF(Q574=1,#REF!*2,
IF(Q574=2,#REF!*2,
IF(Q574=3,#REF!*2,
IF(Q574=4,#REF!*2,
IF(Q574=5,#REF!*2,
IF(Q574=6,#REF!*2,
IF(Q574=7,#REF!*2)))))))),
IF(AZ574="t",
IF(Q574=0,#REF!*2*0.8,
IF(Q574=1,#REF!*2*0.8,
IF(Q574=2,#REF!*2*0.8,
IF(Q574=3,#REF!*2*0.8,
IF(Q574=4,#REF!*2*0.8,
IF(Q574=5,#REF!*2*0.8,
IF(Q574=6,#REF!*1*0.8,
IF(Q574=7,#REF!*2))))))))))</f>
        <v>#REF!</v>
      </c>
      <c r="AT574" s="2" t="e">
        <f t="shared" si="182"/>
        <v>#REF!</v>
      </c>
      <c r="AU574" s="2" t="e">
        <f>IF(AZ574="s",
IF(Q574=0,0,
IF(Q574=1,(14-2)*(#REF!+#REF!)/4*4,
IF(Q574=2,(14-2)*(#REF!+#REF!)/4*2,
IF(Q574=3,(14-2)*(#REF!+#REF!)/4*3,
IF(Q574=4,(14-2)*(#REF!+#REF!)/4,
IF(Q574=5,(14-2)*#REF!/4,
IF(Q574=6,0,
IF(Q574=7,(14)*#REF!)))))))),
IF(AZ574="t",
IF(Q574=0,0,
IF(Q574=1,(11-2)*(#REF!+#REF!)/4*4,
IF(Q574=2,(11-2)*(#REF!+#REF!)/4*2,
IF(Q574=3,(11-2)*(#REF!+#REF!)/4*3,
IF(Q574=4,(11-2)*(#REF!+#REF!)/4,
IF(Q574=5,(11-2)*#REF!/4,
IF(Q574=6,0,
IF(Q574=7,(11)*#REF!))))))))))</f>
        <v>#REF!</v>
      </c>
      <c r="AV574" s="2" t="e">
        <f t="shared" si="183"/>
        <v>#REF!</v>
      </c>
      <c r="AW574" s="2">
        <f t="shared" si="184"/>
        <v>8</v>
      </c>
      <c r="AX574" s="2">
        <f t="shared" si="185"/>
        <v>4</v>
      </c>
      <c r="AY574" s="2" t="e">
        <f t="shared" si="186"/>
        <v>#REF!</v>
      </c>
      <c r="AZ574" s="2" t="s">
        <v>63</v>
      </c>
      <c r="BA574" s="2" t="e">
        <f>IF(BG574="A",0,IF(AZ574="s",14*#REF!,IF(AZ574="T",11*#REF!,"HATA")))</f>
        <v>#REF!</v>
      </c>
      <c r="BB574" s="2" t="e">
        <f t="shared" si="187"/>
        <v>#REF!</v>
      </c>
      <c r="BC574" s="2" t="e">
        <f t="shared" si="188"/>
        <v>#REF!</v>
      </c>
      <c r="BD574" s="2" t="e">
        <f>IF(BC574-#REF!=0,"DOĞRU","YANLIŞ")</f>
        <v>#REF!</v>
      </c>
      <c r="BE574" s="2" t="e">
        <f>#REF!-BC574</f>
        <v>#REF!</v>
      </c>
      <c r="BF574" s="2">
        <v>0</v>
      </c>
      <c r="BH574" s="2">
        <v>0</v>
      </c>
      <c r="BJ574" s="2">
        <v>4</v>
      </c>
      <c r="BL574" s="7" t="e">
        <f>#REF!*14</f>
        <v>#REF!</v>
      </c>
      <c r="BM574" s="9"/>
      <c r="BN574" s="8"/>
      <c r="BO574" s="13"/>
      <c r="BP574" s="13"/>
      <c r="BQ574" s="13"/>
      <c r="BR574" s="13"/>
      <c r="BS574" s="13"/>
      <c r="BT574" s="10"/>
      <c r="BU574" s="11"/>
      <c r="BV574" s="12"/>
      <c r="CC574" s="41"/>
      <c r="CD574" s="41"/>
      <c r="CE574" s="41"/>
      <c r="CF574" s="42"/>
      <c r="CG574" s="42"/>
      <c r="CH574" s="42"/>
      <c r="CI574" s="42"/>
      <c r="CJ574" s="42"/>
      <c r="CK574" s="42"/>
    </row>
    <row r="575" spans="1:89" hidden="1" x14ac:dyDescent="0.25">
      <c r="A575" s="2" t="s">
        <v>179</v>
      </c>
      <c r="B575" s="2" t="s">
        <v>180</v>
      </c>
      <c r="C575" s="2" t="s">
        <v>180</v>
      </c>
      <c r="D575" s="4" t="s">
        <v>171</v>
      </c>
      <c r="E575" s="4" t="s">
        <v>171</v>
      </c>
      <c r="F575" s="5" t="e">
        <f>IF(AZ575="S",
IF(#REF!+BH575=2012,
IF(#REF!=1,"12-13/1",
IF(#REF!=2,"12-13/2",
IF(#REF!=3,"13-14/1",
IF(#REF!=4,"13-14/2","Hata1")))),
IF(#REF!+BH575=2013,
IF(#REF!=1,"13-14/1",
IF(#REF!=2,"13-14/2",
IF(#REF!=3,"14-15/1",
IF(#REF!=4,"14-15/2","Hata2")))),
IF(#REF!+BH575=2014,
IF(#REF!=1,"14-15/1",
IF(#REF!=2,"14-15/2",
IF(#REF!=3,"15-16/1",
IF(#REF!=4,"15-16/2","Hata3")))),
IF(#REF!+BH575=2015,
IF(#REF!=1,"15-16/1",
IF(#REF!=2,"15-16/2",
IF(#REF!=3,"16-17/1",
IF(#REF!=4,"16-17/2","Hata4")))),
IF(#REF!+BH575=2016,
IF(#REF!=1,"16-17/1",
IF(#REF!=2,"16-17/2",
IF(#REF!=3,"17-18/1",
IF(#REF!=4,"17-18/2","Hata5")))),
IF(#REF!+BH575=2017,
IF(#REF!=1,"17-18/1",
IF(#REF!=2,"17-18/2",
IF(#REF!=3,"18-19/1",
IF(#REF!=4,"18-19/2","Hata6")))),
IF(#REF!+BH575=2018,
IF(#REF!=1,"18-19/1",
IF(#REF!=2,"18-19/2",
IF(#REF!=3,"19-20/1",
IF(#REF!=4,"19-20/2","Hata7")))),
IF(#REF!+BH575=2019,
IF(#REF!=1,"19-20/1",
IF(#REF!=2,"19-20/2",
IF(#REF!=3,"20-21/1",
IF(#REF!=4,"20-21/2","Hata8")))),
IF(#REF!+BH575=2020,
IF(#REF!=1,"20-21/1",
IF(#REF!=2,"20-21/2",
IF(#REF!=3,"21-22/1",
IF(#REF!=4,"21-22/2","Hata9")))),
IF(#REF!+BH575=2021,
IF(#REF!=1,"21-22/1",
IF(#REF!=2,"21-22/2",
IF(#REF!=3,"22-23/1",
IF(#REF!=4,"22-23/2","Hata10")))),
IF(#REF!+BH575=2022,
IF(#REF!=1,"22-23/1",
IF(#REF!=2,"22-23/2",
IF(#REF!=3,"23-24/1",
IF(#REF!=4,"23-24/2","Hata11")))),
IF(#REF!+BH575=2023,
IF(#REF!=1,"23-24/1",
IF(#REF!=2,"23-24/2",
IF(#REF!=3,"24-25/1",
IF(#REF!=4,"24-25/2","Hata12")))),
)))))))))))),
IF(AZ575="T",
IF(#REF!+BH575=2012,
IF(#REF!=1,"12-13/1",
IF(#REF!=2,"12-13/2",
IF(#REF!=3,"12-13/3",
IF(#REF!=4,"13-14/1",
IF(#REF!=5,"13-14/2",
IF(#REF!=6,"13-14/3","Hata1")))))),
IF(#REF!+BH575=2013,
IF(#REF!=1,"13-14/1",
IF(#REF!=2,"13-14/2",
IF(#REF!=3,"13-14/3",
IF(#REF!=4,"14-15/1",
IF(#REF!=5,"14-15/2",
IF(#REF!=6,"14-15/3","Hata2")))))),
IF(#REF!+BH575=2014,
IF(#REF!=1,"14-15/1",
IF(#REF!=2,"14-15/2",
IF(#REF!=3,"14-15/3",
IF(#REF!=4,"15-16/1",
IF(#REF!=5,"15-16/2",
IF(#REF!=6,"15-16/3","Hata3")))))),
IF(AND(#REF!+#REF!&gt;2014,#REF!+#REF!&lt;2015,BH575=1),
IF(#REF!=0.1,"14-15/0.1",
IF(#REF!=0.2,"14-15/0.2",
IF(#REF!=0.3,"14-15/0.3","Hata4"))),
IF(#REF!+BH575=2015,
IF(#REF!=1,"15-16/1",
IF(#REF!=2,"15-16/2",
IF(#REF!=3,"15-16/3",
IF(#REF!=4,"16-17/1",
IF(#REF!=5,"16-17/2",
IF(#REF!=6,"16-17/3","Hata5")))))),
IF(#REF!+BH575=2016,
IF(#REF!=1,"16-17/1",
IF(#REF!=2,"16-17/2",
IF(#REF!=3,"16-17/3",
IF(#REF!=4,"17-18/1",
IF(#REF!=5,"17-18/2",
IF(#REF!=6,"17-18/3","Hata6")))))),
IF(#REF!+BH575=2017,
IF(#REF!=1,"17-18/1",
IF(#REF!=2,"17-18/2",
IF(#REF!=3,"17-18/3",
IF(#REF!=4,"18-19/1",
IF(#REF!=5,"18-19/2",
IF(#REF!=6,"18-19/3","Hata7")))))),
IF(#REF!+BH575=2018,
IF(#REF!=1,"18-19/1",
IF(#REF!=2,"18-19/2",
IF(#REF!=3,"18-19/3",
IF(#REF!=4,"19-20/1",
IF(#REF!=5," 19-20/2",
IF(#REF!=6,"19-20/3","Hata8")))))),
IF(#REF!+BH575=2019,
IF(#REF!=1,"19-20/1",
IF(#REF!=2,"19-20/2",
IF(#REF!=3,"19-20/3",
IF(#REF!=4,"20-21/1",
IF(#REF!=5,"20-21/2",
IF(#REF!=6,"20-21/3","Hata9")))))),
IF(#REF!+BH575=2020,
IF(#REF!=1,"20-21/1",
IF(#REF!=2,"20-21/2",
IF(#REF!=3,"20-21/3",
IF(#REF!=4,"21-22/1",
IF(#REF!=5,"21-22/2",
IF(#REF!=6,"21-22/3","Hata10")))))),
IF(#REF!+BH575=2021,
IF(#REF!=1,"21-22/1",
IF(#REF!=2,"21-22/2",
IF(#REF!=3,"21-22/3",
IF(#REF!=4,"22-23/1",
IF(#REF!=5,"22-23/2",
IF(#REF!=6,"22-23/3","Hata11")))))),
IF(#REF!+BH575=2022,
IF(#REF!=1,"22-23/1",
IF(#REF!=2,"22-23/2",
IF(#REF!=3,"22-23/3",
IF(#REF!=4,"23-24/1",
IF(#REF!=5,"23-24/2",
IF(#REF!=6,"23-24/3","Hata12")))))),
IF(#REF!+BH575=2023,
IF(#REF!=1,"23-24/1",
IF(#REF!=2,"23-24/2",
IF(#REF!=3,"23-24/3",
IF(#REF!=4,"24-25/1",
IF(#REF!=5,"24-25/2",
IF(#REF!=6,"24-25/3","Hata13")))))),
))))))))))))))
)</f>
        <v>#REF!</v>
      </c>
      <c r="G575" s="4"/>
      <c r="H575" s="2" t="s">
        <v>116</v>
      </c>
      <c r="I575" s="2">
        <v>54711</v>
      </c>
      <c r="J575" s="2" t="s">
        <v>117</v>
      </c>
      <c r="Q575" s="5">
        <v>4</v>
      </c>
      <c r="R575" s="2">
        <f>VLOOKUP($Q575,[1]sistem!$I$3:$L$10,2,FALSE)</f>
        <v>0</v>
      </c>
      <c r="S575" s="2">
        <f>VLOOKUP($Q575,[1]sistem!$I$3:$L$10,3,FALSE)</f>
        <v>1</v>
      </c>
      <c r="T575" s="2">
        <f>VLOOKUP($Q575,[1]sistem!$I$3:$L$10,4,FALSE)</f>
        <v>1</v>
      </c>
      <c r="U575" s="2" t="e">
        <f>VLOOKUP($AZ575,[1]sistem!$I$13:$L$14,2,FALSE)*#REF!</f>
        <v>#REF!</v>
      </c>
      <c r="V575" s="2" t="e">
        <f>VLOOKUP($AZ575,[1]sistem!$I$13:$L$14,3,FALSE)*#REF!</f>
        <v>#REF!</v>
      </c>
      <c r="W575" s="2" t="e">
        <f>VLOOKUP($AZ575,[1]sistem!$I$13:$L$14,4,FALSE)*#REF!</f>
        <v>#REF!</v>
      </c>
      <c r="X575" s="2" t="e">
        <f t="shared" si="175"/>
        <v>#REF!</v>
      </c>
      <c r="Y575" s="2" t="e">
        <f t="shared" si="176"/>
        <v>#REF!</v>
      </c>
      <c r="Z575" s="2" t="e">
        <f t="shared" si="177"/>
        <v>#REF!</v>
      </c>
      <c r="AA575" s="2" t="e">
        <f t="shared" si="178"/>
        <v>#REF!</v>
      </c>
      <c r="AB575" s="2">
        <f>VLOOKUP(AZ575,[1]sistem!$I$18:$J$19,2,FALSE)</f>
        <v>14</v>
      </c>
      <c r="AC575" s="2">
        <v>0.25</v>
      </c>
      <c r="AD575" s="2">
        <f>VLOOKUP($Q575,[1]sistem!$I$3:$M$10,5,FALSE)</f>
        <v>1</v>
      </c>
      <c r="AE575" s="2">
        <v>4</v>
      </c>
      <c r="AG575" s="2">
        <f>AE575*AK575</f>
        <v>56</v>
      </c>
      <c r="AH575" s="2">
        <f>VLOOKUP($Q575,[1]sistem!$I$3:$N$10,6,FALSE)</f>
        <v>2</v>
      </c>
      <c r="AI575" s="2">
        <v>2</v>
      </c>
      <c r="AJ575" s="2">
        <f t="shared" si="179"/>
        <v>4</v>
      </c>
      <c r="AK575" s="2">
        <f>VLOOKUP($AZ575,[1]sistem!$I$18:$K$19,3,FALSE)</f>
        <v>14</v>
      </c>
      <c r="AL575" s="2" t="e">
        <f>AK575*#REF!</f>
        <v>#REF!</v>
      </c>
      <c r="AM575" s="2" t="e">
        <f t="shared" si="180"/>
        <v>#REF!</v>
      </c>
      <c r="AN575" s="2">
        <f t="shared" si="174"/>
        <v>25</v>
      </c>
      <c r="AO575" s="2" t="e">
        <f t="shared" si="181"/>
        <v>#REF!</v>
      </c>
      <c r="AP575" s="2" t="e">
        <f>ROUND(AO575-#REF!,0)</f>
        <v>#REF!</v>
      </c>
      <c r="AQ575" s="2">
        <f>IF(AZ575="s",IF(Q575=0,0,
IF(Q575=1,#REF!*4*4,
IF(Q575=2,0,
IF(Q575=3,#REF!*4*2,
IF(Q575=4,0,
IF(Q575=5,0,
IF(Q575=6,0,
IF(Q575=7,0)))))))),
IF(AZ575="t",
IF(Q575=0,0,
IF(Q575=1,#REF!*4*4*0.8,
IF(Q575=2,0,
IF(Q575=3,#REF!*4*2*0.8,
IF(Q575=4,0,
IF(Q575=5,0,
IF(Q575=6,0,
IF(Q575=7,0))))))))))</f>
        <v>0</v>
      </c>
      <c r="AR575" s="2" t="e">
        <f>IF(AZ575="s",
IF(Q575=0,0,
IF(Q575=1,0,
IF(Q575=2,#REF!*4*2,
IF(Q575=3,#REF!*4,
IF(Q575=4,#REF!*4,
IF(Q575=5,0,
IF(Q575=6,0,
IF(Q575=7,#REF!*4)))))))),
IF(AZ575="t",
IF(Q575=0,0,
IF(Q575=1,0,
IF(Q575=2,#REF!*4*2*0.8,
IF(Q575=3,#REF!*4*0.8,
IF(Q575=4,#REF!*4*0.8,
IF(Q575=5,0,
IF(Q575=6,0,
IF(Q575=7,#REF!*4))))))))))</f>
        <v>#REF!</v>
      </c>
      <c r="AS575" s="2" t="e">
        <f>IF(AZ575="s",
IF(Q575=0,0,
IF(Q575=1,#REF!*2,
IF(Q575=2,#REF!*2,
IF(Q575=3,#REF!*2,
IF(Q575=4,#REF!*2,
IF(Q575=5,#REF!*2,
IF(Q575=6,#REF!*2,
IF(Q575=7,#REF!*2)))))))),
IF(AZ575="t",
IF(Q575=0,#REF!*2*0.8,
IF(Q575=1,#REF!*2*0.8,
IF(Q575=2,#REF!*2*0.8,
IF(Q575=3,#REF!*2*0.8,
IF(Q575=4,#REF!*2*0.8,
IF(Q575=5,#REF!*2*0.8,
IF(Q575=6,#REF!*1*0.8,
IF(Q575=7,#REF!*2))))))))))</f>
        <v>#REF!</v>
      </c>
      <c r="AT575" s="2" t="e">
        <f t="shared" si="182"/>
        <v>#REF!</v>
      </c>
      <c r="AU575" s="2" t="e">
        <f>IF(AZ575="s",
IF(Q575=0,0,
IF(Q575=1,(14-2)*(#REF!+#REF!)/4*4,
IF(Q575=2,(14-2)*(#REF!+#REF!)/4*2,
IF(Q575=3,(14-2)*(#REF!+#REF!)/4*3,
IF(Q575=4,(14-2)*(#REF!+#REF!)/4,
IF(Q575=5,(14-2)*#REF!/4,
IF(Q575=6,0,
IF(Q575=7,(14)*#REF!)))))))),
IF(AZ575="t",
IF(Q575=0,0,
IF(Q575=1,(11-2)*(#REF!+#REF!)/4*4,
IF(Q575=2,(11-2)*(#REF!+#REF!)/4*2,
IF(Q575=3,(11-2)*(#REF!+#REF!)/4*3,
IF(Q575=4,(11-2)*(#REF!+#REF!)/4,
IF(Q575=5,(11-2)*#REF!/4,
IF(Q575=6,0,
IF(Q575=7,(11)*#REF!))))))))))</f>
        <v>#REF!</v>
      </c>
      <c r="AV575" s="2" t="e">
        <f t="shared" si="183"/>
        <v>#REF!</v>
      </c>
      <c r="AW575" s="2">
        <f t="shared" si="184"/>
        <v>8</v>
      </c>
      <c r="AX575" s="2">
        <f t="shared" si="185"/>
        <v>4</v>
      </c>
      <c r="AY575" s="2" t="e">
        <f t="shared" si="186"/>
        <v>#REF!</v>
      </c>
      <c r="AZ575" s="2" t="s">
        <v>63</v>
      </c>
      <c r="BA575" s="2" t="e">
        <f>IF(BG575="A",0,IF(AZ575="s",14*#REF!,IF(AZ575="T",11*#REF!,"HATA")))</f>
        <v>#REF!</v>
      </c>
      <c r="BB575" s="2" t="e">
        <f t="shared" si="187"/>
        <v>#REF!</v>
      </c>
      <c r="BC575" s="2" t="e">
        <f t="shared" si="188"/>
        <v>#REF!</v>
      </c>
      <c r="BD575" s="2" t="e">
        <f>IF(BC575-#REF!=0,"DOĞRU","YANLIŞ")</f>
        <v>#REF!</v>
      </c>
      <c r="BE575" s="2" t="e">
        <f>#REF!-BC575</f>
        <v>#REF!</v>
      </c>
      <c r="BF575" s="2">
        <v>0</v>
      </c>
      <c r="BH575" s="2">
        <v>0</v>
      </c>
      <c r="BJ575" s="2">
        <v>4</v>
      </c>
      <c r="BL575" s="7" t="e">
        <f>#REF!*14</f>
        <v>#REF!</v>
      </c>
      <c r="BM575" s="9"/>
      <c r="BN575" s="8"/>
      <c r="BO575" s="13"/>
      <c r="BP575" s="13"/>
      <c r="BQ575" s="13"/>
      <c r="BR575" s="13"/>
      <c r="BS575" s="13"/>
      <c r="BT575" s="10"/>
      <c r="BU575" s="11"/>
      <c r="BV575" s="12"/>
      <c r="CC575" s="41"/>
      <c r="CD575" s="41"/>
      <c r="CE575" s="41"/>
      <c r="CF575" s="42"/>
      <c r="CG575" s="42"/>
      <c r="CH575" s="42"/>
      <c r="CI575" s="42"/>
      <c r="CJ575" s="42"/>
      <c r="CK575" s="42"/>
    </row>
    <row r="576" spans="1:89" hidden="1" x14ac:dyDescent="0.25">
      <c r="A576" s="2" t="s">
        <v>519</v>
      </c>
      <c r="B576" s="2" t="s">
        <v>246</v>
      </c>
      <c r="C576" s="2" t="s">
        <v>246</v>
      </c>
      <c r="D576" s="4" t="s">
        <v>60</v>
      </c>
      <c r="E576" s="4" t="s">
        <v>60</v>
      </c>
      <c r="F576" s="4" t="e">
        <f>IF(AZ576="S",
IF(#REF!+BH576=2012,
IF(#REF!=1,"12-13/1",
IF(#REF!=2,"12-13/2",
IF(#REF!=3,"13-14/1",
IF(#REF!=4,"13-14/2","Hata1")))),
IF(#REF!+BH576=2013,
IF(#REF!=1,"13-14/1",
IF(#REF!=2,"13-14/2",
IF(#REF!=3,"14-15/1",
IF(#REF!=4,"14-15/2","Hata2")))),
IF(#REF!+BH576=2014,
IF(#REF!=1,"14-15/1",
IF(#REF!=2,"14-15/2",
IF(#REF!=3,"15-16/1",
IF(#REF!=4,"15-16/2","Hata3")))),
IF(#REF!+BH576=2015,
IF(#REF!=1,"15-16/1",
IF(#REF!=2,"15-16/2",
IF(#REF!=3,"16-17/1",
IF(#REF!=4,"16-17/2","Hata4")))),
IF(#REF!+BH576=2016,
IF(#REF!=1,"16-17/1",
IF(#REF!=2,"16-17/2",
IF(#REF!=3,"17-18/1",
IF(#REF!=4,"17-18/2","Hata5")))),
IF(#REF!+BH576=2017,
IF(#REF!=1,"17-18/1",
IF(#REF!=2,"17-18/2",
IF(#REF!=3,"18-19/1",
IF(#REF!=4,"18-19/2","Hata6")))),
IF(#REF!+BH576=2018,
IF(#REF!=1,"18-19/1",
IF(#REF!=2,"18-19/2",
IF(#REF!=3,"19-20/1",
IF(#REF!=4,"19-20/2","Hata7")))),
IF(#REF!+BH576=2019,
IF(#REF!=1,"19-20/1",
IF(#REF!=2,"19-20/2",
IF(#REF!=3,"20-21/1",
IF(#REF!=4,"20-21/2","Hata8")))),
IF(#REF!+BH576=2020,
IF(#REF!=1,"20-21/1",
IF(#REF!=2,"20-21/2",
IF(#REF!=3,"21-22/1",
IF(#REF!=4,"21-22/2","Hata9")))),
IF(#REF!+BH576=2021,
IF(#REF!=1,"21-22/1",
IF(#REF!=2,"21-22/2",
IF(#REF!=3,"22-23/1",
IF(#REF!=4,"22-23/2","Hata10")))),
IF(#REF!+BH576=2022,
IF(#REF!=1,"22-23/1",
IF(#REF!=2,"22-23/2",
IF(#REF!=3,"23-24/1",
IF(#REF!=4,"23-24/2","Hata11")))),
IF(#REF!+BH576=2023,
IF(#REF!=1,"23-24/1",
IF(#REF!=2,"23-24/2",
IF(#REF!=3,"24-25/1",
IF(#REF!=4,"24-25/2","Hata12")))),
)))))))))))),
IF(AZ576="T",
IF(#REF!+BH576=2012,
IF(#REF!=1,"12-13/1",
IF(#REF!=2,"12-13/2",
IF(#REF!=3,"12-13/3",
IF(#REF!=4,"13-14/1",
IF(#REF!=5,"13-14/2",
IF(#REF!=6,"13-14/3","Hata1")))))),
IF(#REF!+BH576=2013,
IF(#REF!=1,"13-14/1",
IF(#REF!=2,"13-14/2",
IF(#REF!=3,"13-14/3",
IF(#REF!=4,"14-15/1",
IF(#REF!=5,"14-15/2",
IF(#REF!=6,"14-15/3","Hata2")))))),
IF(#REF!+BH576=2014,
IF(#REF!=1,"14-15/1",
IF(#REF!=2,"14-15/2",
IF(#REF!=3,"14-15/3",
IF(#REF!=4,"15-16/1",
IF(#REF!=5,"15-16/2",
IF(#REF!=6,"15-16/3","Hata3")))))),
IF(AND(#REF!+#REF!&gt;2014,#REF!+#REF!&lt;2015,BH576=1),
IF(#REF!=0.1,"14-15/0.1",
IF(#REF!=0.2,"14-15/0.2",
IF(#REF!=0.3,"14-15/0.3","Hata4"))),
IF(#REF!+BH576=2015,
IF(#REF!=1,"15-16/1",
IF(#REF!=2,"15-16/2",
IF(#REF!=3,"15-16/3",
IF(#REF!=4,"16-17/1",
IF(#REF!=5,"16-17/2",
IF(#REF!=6,"16-17/3","Hata5")))))),
IF(#REF!+BH576=2016,
IF(#REF!=1,"16-17/1",
IF(#REF!=2,"16-17/2",
IF(#REF!=3,"16-17/3",
IF(#REF!=4,"17-18/1",
IF(#REF!=5,"17-18/2",
IF(#REF!=6,"17-18/3","Hata6")))))),
IF(#REF!+BH576=2017,
IF(#REF!=1,"17-18/1",
IF(#REF!=2,"17-18/2",
IF(#REF!=3,"17-18/3",
IF(#REF!=4,"18-19/1",
IF(#REF!=5,"18-19/2",
IF(#REF!=6,"18-19/3","Hata7")))))),
IF(#REF!+BH576=2018,
IF(#REF!=1,"18-19/1",
IF(#REF!=2,"18-19/2",
IF(#REF!=3,"18-19/3",
IF(#REF!=4,"19-20/1",
IF(#REF!=5," 19-20/2",
IF(#REF!=6,"19-20/3","Hata8")))))),
IF(#REF!+BH576=2019,
IF(#REF!=1,"19-20/1",
IF(#REF!=2,"19-20/2",
IF(#REF!=3,"19-20/3",
IF(#REF!=4,"20-21/1",
IF(#REF!=5,"20-21/2",
IF(#REF!=6,"20-21/3","Hata9")))))),
IF(#REF!+BH576=2020,
IF(#REF!=1,"20-21/1",
IF(#REF!=2,"20-21/2",
IF(#REF!=3,"20-21/3",
IF(#REF!=4,"21-22/1",
IF(#REF!=5,"21-22/2",
IF(#REF!=6,"21-22/3","Hata10")))))),
IF(#REF!+BH576=2021,
IF(#REF!=1,"21-22/1",
IF(#REF!=2,"21-22/2",
IF(#REF!=3,"21-22/3",
IF(#REF!=4,"22-23/1",
IF(#REF!=5,"22-23/2",
IF(#REF!=6,"22-23/3","Hata11")))))),
IF(#REF!+BH576=2022,
IF(#REF!=1,"22-23/1",
IF(#REF!=2,"22-23/2",
IF(#REF!=3,"22-23/3",
IF(#REF!=4,"23-24/1",
IF(#REF!=5,"23-24/2",
IF(#REF!=6,"23-24/3","Hata12")))))),
IF(#REF!+BH576=2023,
IF(#REF!=1,"23-24/1",
IF(#REF!=2,"23-24/2",
IF(#REF!=3,"23-24/3",
IF(#REF!=4,"24-25/1",
IF(#REF!=5,"24-25/2",
IF(#REF!=6,"24-25/3","Hata13")))))),
))))))))))))))
)</f>
        <v>#REF!</v>
      </c>
      <c r="G576" s="4"/>
      <c r="H576" s="2" t="s">
        <v>79</v>
      </c>
      <c r="I576" s="2">
        <v>54690</v>
      </c>
      <c r="J576" s="2" t="s">
        <v>80</v>
      </c>
      <c r="L576" s="2">
        <v>4362</v>
      </c>
      <c r="Q576" s="5">
        <v>0</v>
      </c>
      <c r="R576" s="2">
        <f>VLOOKUP($Q576,[1]sistem!$I$3:$L$10,2,FALSE)</f>
        <v>0</v>
      </c>
      <c r="S576" s="2">
        <f>VLOOKUP($Q576,[1]sistem!$I$3:$L$10,3,FALSE)</f>
        <v>0</v>
      </c>
      <c r="T576" s="2">
        <f>VLOOKUP($Q576,[1]sistem!$I$3:$L$10,4,FALSE)</f>
        <v>0</v>
      </c>
      <c r="U576" s="2" t="e">
        <f>VLOOKUP($AZ576,[1]sistem!$I$13:$L$14,2,FALSE)*#REF!</f>
        <v>#REF!</v>
      </c>
      <c r="V576" s="2" t="e">
        <f>VLOOKUP($AZ576,[1]sistem!$I$13:$L$14,3,FALSE)*#REF!</f>
        <v>#REF!</v>
      </c>
      <c r="W576" s="2" t="e">
        <f>VLOOKUP($AZ576,[1]sistem!$I$13:$L$14,4,FALSE)*#REF!</f>
        <v>#REF!</v>
      </c>
      <c r="X576" s="2" t="e">
        <f t="shared" si="175"/>
        <v>#REF!</v>
      </c>
      <c r="Y576" s="2" t="e">
        <f t="shared" si="176"/>
        <v>#REF!</v>
      </c>
      <c r="Z576" s="2" t="e">
        <f t="shared" si="177"/>
        <v>#REF!</v>
      </c>
      <c r="AA576" s="2" t="e">
        <f t="shared" si="178"/>
        <v>#REF!</v>
      </c>
      <c r="AB576" s="2">
        <f>VLOOKUP(AZ576,[1]sistem!$I$18:$J$19,2,FALSE)</f>
        <v>11</v>
      </c>
      <c r="AC576" s="2">
        <v>0.25</v>
      </c>
      <c r="AD576" s="2">
        <f>VLOOKUP($Q576,[1]sistem!$I$3:$M$10,5,FALSE)</f>
        <v>0</v>
      </c>
      <c r="AG576" s="2" t="e">
        <f>(#REF!+#REF!)*AB576</f>
        <v>#REF!</v>
      </c>
      <c r="AH576" s="2">
        <f>VLOOKUP($Q576,[1]sistem!$I$3:$N$10,6,FALSE)</f>
        <v>0</v>
      </c>
      <c r="AI576" s="2">
        <v>2</v>
      </c>
      <c r="AJ576" s="2">
        <f t="shared" si="179"/>
        <v>0</v>
      </c>
      <c r="AK576" s="2">
        <f>VLOOKUP($AZ576,[1]sistem!$I$18:$K$19,3,FALSE)</f>
        <v>11</v>
      </c>
      <c r="AL576" s="2" t="e">
        <f>AK576*#REF!</f>
        <v>#REF!</v>
      </c>
      <c r="AM576" s="2" t="e">
        <f t="shared" si="180"/>
        <v>#REF!</v>
      </c>
      <c r="AN576" s="2">
        <f t="shared" si="174"/>
        <v>25</v>
      </c>
      <c r="AO576" s="2" t="e">
        <f t="shared" si="181"/>
        <v>#REF!</v>
      </c>
      <c r="AP576" s="2" t="e">
        <f>ROUND(AO576-#REF!,0)</f>
        <v>#REF!</v>
      </c>
      <c r="AQ576" s="2">
        <f>IF(AZ576="s",IF(Q576=0,0,
IF(Q576=1,#REF!*4*4,
IF(Q576=2,0,
IF(Q576=3,#REF!*4*2,
IF(Q576=4,0,
IF(Q576=5,0,
IF(Q576=6,0,
IF(Q576=7,0)))))))),
IF(AZ576="t",
IF(Q576=0,0,
IF(Q576=1,#REF!*4*4*0.8,
IF(Q576=2,0,
IF(Q576=3,#REF!*4*2*0.8,
IF(Q576=4,0,
IF(Q576=5,0,
IF(Q576=6,0,
IF(Q576=7,0))))))))))</f>
        <v>0</v>
      </c>
      <c r="AR576" s="2">
        <f>IF(AZ576="s",
IF(Q576=0,0,
IF(Q576=1,0,
IF(Q576=2,#REF!*4*2,
IF(Q576=3,#REF!*4,
IF(Q576=4,#REF!*4,
IF(Q576=5,0,
IF(Q576=6,0,
IF(Q576=7,#REF!*4)))))))),
IF(AZ576="t",
IF(Q576=0,0,
IF(Q576=1,0,
IF(Q576=2,#REF!*4*2*0.8,
IF(Q576=3,#REF!*4*0.8,
IF(Q576=4,#REF!*4*0.8,
IF(Q576=5,0,
IF(Q576=6,0,
IF(Q576=7,#REF!*4))))))))))</f>
        <v>0</v>
      </c>
      <c r="AS576" s="2" t="e">
        <f>IF(AZ576="s",
IF(Q576=0,0,
IF(Q576=1,#REF!*2,
IF(Q576=2,#REF!*2,
IF(Q576=3,#REF!*2,
IF(Q576=4,#REF!*2,
IF(Q576=5,#REF!*2,
IF(Q576=6,#REF!*2,
IF(Q576=7,#REF!*2)))))))),
IF(AZ576="t",
IF(Q576=0,#REF!*2*0.8,
IF(Q576=1,#REF!*2*0.8,
IF(Q576=2,#REF!*2*0.8,
IF(Q576=3,#REF!*2*0.8,
IF(Q576=4,#REF!*2*0.8,
IF(Q576=5,#REF!*2*0.8,
IF(Q576=6,#REF!*1*0.8,
IF(Q576=7,#REF!*2))))))))))</f>
        <v>#REF!</v>
      </c>
      <c r="AT576" s="2" t="e">
        <f t="shared" si="182"/>
        <v>#REF!</v>
      </c>
      <c r="AU576" s="2">
        <f>IF(AZ576="s",
IF(Q576=0,0,
IF(Q576=1,(14-2)*(#REF!+#REF!)/4*4,
IF(Q576=2,(14-2)*(#REF!+#REF!)/4*2,
IF(Q576=3,(14-2)*(#REF!+#REF!)/4*3,
IF(Q576=4,(14-2)*(#REF!+#REF!)/4,
IF(Q576=5,(14-2)*#REF!/4,
IF(Q576=6,0,
IF(Q576=7,(14)*#REF!)))))))),
IF(AZ576="t",
IF(Q576=0,0,
IF(Q576=1,(11-2)*(#REF!+#REF!)/4*4,
IF(Q576=2,(11-2)*(#REF!+#REF!)/4*2,
IF(Q576=3,(11-2)*(#REF!+#REF!)/4*3,
IF(Q576=4,(11-2)*(#REF!+#REF!)/4,
IF(Q576=5,(11-2)*#REF!/4,
IF(Q576=6,0,
IF(Q576=7,(11)*#REF!))))))))))</f>
        <v>0</v>
      </c>
      <c r="AV576" s="2" t="e">
        <f t="shared" si="183"/>
        <v>#REF!</v>
      </c>
      <c r="AW576" s="2">
        <f t="shared" si="184"/>
        <v>0</v>
      </c>
      <c r="AX576" s="2">
        <f t="shared" si="185"/>
        <v>0</v>
      </c>
      <c r="AY576" s="2" t="e">
        <f t="shared" si="186"/>
        <v>#REF!</v>
      </c>
      <c r="AZ576" s="2" t="s">
        <v>81</v>
      </c>
      <c r="BA576" s="2" t="e">
        <f>IF(BG576="A",0,IF(AZ576="s",14*#REF!,IF(AZ576="T",11*#REF!,"HATA")))</f>
        <v>#REF!</v>
      </c>
      <c r="BB576" s="2" t="e">
        <f t="shared" si="187"/>
        <v>#REF!</v>
      </c>
      <c r="BC576" s="2" t="e">
        <f t="shared" si="188"/>
        <v>#REF!</v>
      </c>
      <c r="BD576" s="2" t="e">
        <f>IF(BC576-#REF!=0,"DOĞRU","YANLIŞ")</f>
        <v>#REF!</v>
      </c>
      <c r="BE576" s="2" t="e">
        <f>#REF!-BC576</f>
        <v>#REF!</v>
      </c>
      <c r="BF576" s="2">
        <v>0</v>
      </c>
      <c r="BH576" s="2">
        <v>1</v>
      </c>
      <c r="BJ576" s="2">
        <v>0</v>
      </c>
      <c r="BL576" s="7" t="e">
        <f>#REF!*11</f>
        <v>#REF!</v>
      </c>
      <c r="BM576" s="9"/>
      <c r="BN576" s="8"/>
      <c r="BO576" s="13"/>
      <c r="BP576" s="13"/>
      <c r="BQ576" s="13"/>
      <c r="BR576" s="13"/>
      <c r="BS576" s="13"/>
      <c r="BT576" s="10"/>
      <c r="BU576" s="11"/>
      <c r="BV576" s="12"/>
      <c r="CC576" s="41"/>
      <c r="CD576" s="41"/>
      <c r="CE576" s="41"/>
      <c r="CF576" s="42"/>
      <c r="CG576" s="42"/>
      <c r="CH576" s="42"/>
      <c r="CI576" s="42"/>
      <c r="CJ576" s="42"/>
      <c r="CK576" s="42"/>
    </row>
    <row r="577" spans="1:92" hidden="1" x14ac:dyDescent="0.25">
      <c r="A577" s="2" t="s">
        <v>93</v>
      </c>
      <c r="B577" s="2" t="s">
        <v>94</v>
      </c>
      <c r="C577" s="2" t="s">
        <v>94</v>
      </c>
      <c r="D577" s="4" t="s">
        <v>60</v>
      </c>
      <c r="E577" s="4" t="s">
        <v>60</v>
      </c>
      <c r="F577" s="5" t="e">
        <f>IF(AZ577="S",
IF(#REF!+BH577=2012,
IF(#REF!=1,"12-13/1",
IF(#REF!=2,"12-13/2",
IF(#REF!=3,"13-14/1",
IF(#REF!=4,"13-14/2","Hata1")))),
IF(#REF!+BH577=2013,
IF(#REF!=1,"13-14/1",
IF(#REF!=2,"13-14/2",
IF(#REF!=3,"14-15/1",
IF(#REF!=4,"14-15/2","Hata2")))),
IF(#REF!+BH577=2014,
IF(#REF!=1,"14-15/1",
IF(#REF!=2,"14-15/2",
IF(#REF!=3,"15-16/1",
IF(#REF!=4,"15-16/2","Hata3")))),
IF(#REF!+BH577=2015,
IF(#REF!=1,"15-16/1",
IF(#REF!=2,"15-16/2",
IF(#REF!=3,"16-17/1",
IF(#REF!=4,"16-17/2","Hata4")))),
IF(#REF!+BH577=2016,
IF(#REF!=1,"16-17/1",
IF(#REF!=2,"16-17/2",
IF(#REF!=3,"17-18/1",
IF(#REF!=4,"17-18/2","Hata5")))),
IF(#REF!+BH577=2017,
IF(#REF!=1,"17-18/1",
IF(#REF!=2,"17-18/2",
IF(#REF!=3,"18-19/1",
IF(#REF!=4,"18-19/2","Hata6")))),
IF(#REF!+BH577=2018,
IF(#REF!=1,"18-19/1",
IF(#REF!=2,"18-19/2",
IF(#REF!=3,"19-20/1",
IF(#REF!=4,"19-20/2","Hata7")))),
IF(#REF!+BH577=2019,
IF(#REF!=1,"19-20/1",
IF(#REF!=2,"19-20/2",
IF(#REF!=3,"20-21/1",
IF(#REF!=4,"20-21/2","Hata8")))),
IF(#REF!+BH577=2020,
IF(#REF!=1,"20-21/1",
IF(#REF!=2,"20-21/2",
IF(#REF!=3,"21-22/1",
IF(#REF!=4,"21-22/2","Hata9")))),
IF(#REF!+BH577=2021,
IF(#REF!=1,"21-22/1",
IF(#REF!=2,"21-22/2",
IF(#REF!=3,"22-23/1",
IF(#REF!=4,"22-23/2","Hata10")))),
IF(#REF!+BH577=2022,
IF(#REF!=1,"22-23/1",
IF(#REF!=2,"22-23/2",
IF(#REF!=3,"23-24/1",
IF(#REF!=4,"23-24/2","Hata11")))),
IF(#REF!+BH577=2023,
IF(#REF!=1,"23-24/1",
IF(#REF!=2,"23-24/2",
IF(#REF!=3,"24-25/1",
IF(#REF!=4,"24-25/2","Hata12")))),
)))))))))))),
IF(AZ577="T",
IF(#REF!+BH577=2012,
IF(#REF!=1,"12-13/1",
IF(#REF!=2,"12-13/2",
IF(#REF!=3,"12-13/3",
IF(#REF!=4,"13-14/1",
IF(#REF!=5,"13-14/2",
IF(#REF!=6,"13-14/3","Hata1")))))),
IF(#REF!+BH577=2013,
IF(#REF!=1,"13-14/1",
IF(#REF!=2,"13-14/2",
IF(#REF!=3,"13-14/3",
IF(#REF!=4,"14-15/1",
IF(#REF!=5,"14-15/2",
IF(#REF!=6,"14-15/3","Hata2")))))),
IF(#REF!+BH577=2014,
IF(#REF!=1,"14-15/1",
IF(#REF!=2,"14-15/2",
IF(#REF!=3,"14-15/3",
IF(#REF!=4,"15-16/1",
IF(#REF!=5,"15-16/2",
IF(#REF!=6,"15-16/3","Hata3")))))),
IF(AND(#REF!+#REF!&gt;2014,#REF!+#REF!&lt;2015,BH577=1),
IF(#REF!=0.1,"14-15/0.1",
IF(#REF!=0.2,"14-15/0.2",
IF(#REF!=0.3,"14-15/0.3","Hata4"))),
IF(#REF!+BH577=2015,
IF(#REF!=1,"15-16/1",
IF(#REF!=2,"15-16/2",
IF(#REF!=3,"15-16/3",
IF(#REF!=4,"16-17/1",
IF(#REF!=5,"16-17/2",
IF(#REF!=6,"16-17/3","Hata5")))))),
IF(#REF!+BH577=2016,
IF(#REF!=1,"16-17/1",
IF(#REF!=2,"16-17/2",
IF(#REF!=3,"16-17/3",
IF(#REF!=4,"17-18/1",
IF(#REF!=5,"17-18/2",
IF(#REF!=6,"17-18/3","Hata6")))))),
IF(#REF!+BH577=2017,
IF(#REF!=1,"17-18/1",
IF(#REF!=2,"17-18/2",
IF(#REF!=3,"17-18/3",
IF(#REF!=4,"18-19/1",
IF(#REF!=5,"18-19/2",
IF(#REF!=6,"18-19/3","Hata7")))))),
IF(#REF!+BH577=2018,
IF(#REF!=1,"18-19/1",
IF(#REF!=2,"18-19/2",
IF(#REF!=3,"18-19/3",
IF(#REF!=4,"19-20/1",
IF(#REF!=5," 19-20/2",
IF(#REF!=6,"19-20/3","Hata8")))))),
IF(#REF!+BH577=2019,
IF(#REF!=1,"19-20/1",
IF(#REF!=2,"19-20/2",
IF(#REF!=3,"19-20/3",
IF(#REF!=4,"20-21/1",
IF(#REF!=5,"20-21/2",
IF(#REF!=6,"20-21/3","Hata9")))))),
IF(#REF!+BH577=2020,
IF(#REF!=1,"20-21/1",
IF(#REF!=2,"20-21/2",
IF(#REF!=3,"20-21/3",
IF(#REF!=4,"21-22/1",
IF(#REF!=5,"21-22/2",
IF(#REF!=6,"21-22/3","Hata10")))))),
IF(#REF!+BH577=2021,
IF(#REF!=1,"21-22/1",
IF(#REF!=2,"21-22/2",
IF(#REF!=3,"21-22/3",
IF(#REF!=4,"22-23/1",
IF(#REF!=5,"22-23/2",
IF(#REF!=6,"22-23/3","Hata11")))))),
IF(#REF!+BH577=2022,
IF(#REF!=1,"22-23/1",
IF(#REF!=2,"22-23/2",
IF(#REF!=3,"22-23/3",
IF(#REF!=4,"23-24/1",
IF(#REF!=5,"23-24/2",
IF(#REF!=6,"23-24/3","Hata12")))))),
IF(#REF!+BH577=2023,
IF(#REF!=1,"23-24/1",
IF(#REF!=2,"23-24/2",
IF(#REF!=3,"23-24/3",
IF(#REF!=4,"24-25/1",
IF(#REF!=5,"24-25/2",
IF(#REF!=6,"24-25/3","Hata13")))))),
))))))))))))))
)</f>
        <v>#REF!</v>
      </c>
      <c r="G577" s="4"/>
      <c r="H577" s="2" t="s">
        <v>79</v>
      </c>
      <c r="I577" s="2">
        <v>54690</v>
      </c>
      <c r="J577" s="2" t="s">
        <v>80</v>
      </c>
      <c r="Q577" s="5">
        <v>4</v>
      </c>
      <c r="R577" s="2">
        <f>VLOOKUP($Q577,[1]sistem!$I$3:$L$10,2,FALSE)</f>
        <v>0</v>
      </c>
      <c r="S577" s="2">
        <f>VLOOKUP($Q577,[1]sistem!$I$3:$L$10,3,FALSE)</f>
        <v>1</v>
      </c>
      <c r="T577" s="2">
        <f>VLOOKUP($Q577,[1]sistem!$I$3:$L$10,4,FALSE)</f>
        <v>1</v>
      </c>
      <c r="U577" s="2" t="e">
        <f>VLOOKUP($AZ577,[1]sistem!$I$13:$L$14,2,FALSE)*#REF!</f>
        <v>#REF!</v>
      </c>
      <c r="V577" s="2" t="e">
        <f>VLOOKUP($AZ577,[1]sistem!$I$13:$L$14,3,FALSE)*#REF!</f>
        <v>#REF!</v>
      </c>
      <c r="W577" s="2" t="e">
        <f>VLOOKUP($AZ577,[1]sistem!$I$13:$L$14,4,FALSE)*#REF!</f>
        <v>#REF!</v>
      </c>
      <c r="X577" s="2" t="e">
        <f t="shared" si="175"/>
        <v>#REF!</v>
      </c>
      <c r="Y577" s="2" t="e">
        <f t="shared" si="176"/>
        <v>#REF!</v>
      </c>
      <c r="Z577" s="2" t="e">
        <f t="shared" si="177"/>
        <v>#REF!</v>
      </c>
      <c r="AA577" s="2" t="e">
        <f t="shared" si="178"/>
        <v>#REF!</v>
      </c>
      <c r="AB577" s="2">
        <f>VLOOKUP(AZ577,[1]sistem!$I$18:$J$19,2,FALSE)</f>
        <v>11</v>
      </c>
      <c r="AC577" s="2">
        <v>0.25</v>
      </c>
      <c r="AD577" s="2">
        <f>VLOOKUP($Q577,[1]sistem!$I$3:$M$10,5,FALSE)</f>
        <v>1</v>
      </c>
      <c r="AG577" s="2" t="e">
        <f>(#REF!+#REF!)*AB577</f>
        <v>#REF!</v>
      </c>
      <c r="AH577" s="2">
        <f>VLOOKUP($Q577,[1]sistem!$I$3:$N$10,6,FALSE)</f>
        <v>2</v>
      </c>
      <c r="AI577" s="2">
        <v>2</v>
      </c>
      <c r="AJ577" s="2">
        <f t="shared" si="179"/>
        <v>4</v>
      </c>
      <c r="AK577" s="2">
        <f>VLOOKUP($AZ577,[1]sistem!$I$18:$K$19,3,FALSE)</f>
        <v>11</v>
      </c>
      <c r="AL577" s="2" t="e">
        <f>AK577*#REF!</f>
        <v>#REF!</v>
      </c>
      <c r="AM577" s="2" t="e">
        <f t="shared" si="180"/>
        <v>#REF!</v>
      </c>
      <c r="AN577" s="2">
        <f t="shared" si="174"/>
        <v>25</v>
      </c>
      <c r="AO577" s="2" t="e">
        <f t="shared" si="181"/>
        <v>#REF!</v>
      </c>
      <c r="AP577" s="2" t="e">
        <f>ROUND(AO577-#REF!,0)</f>
        <v>#REF!</v>
      </c>
      <c r="AQ577" s="2">
        <f>IF(AZ577="s",IF(Q577=0,0,
IF(Q577=1,#REF!*4*4,
IF(Q577=2,0,
IF(Q577=3,#REF!*4*2,
IF(Q577=4,0,
IF(Q577=5,0,
IF(Q577=6,0,
IF(Q577=7,0)))))))),
IF(AZ577="t",
IF(Q577=0,0,
IF(Q577=1,#REF!*4*4*0.8,
IF(Q577=2,0,
IF(Q577=3,#REF!*4*2*0.8,
IF(Q577=4,0,
IF(Q577=5,0,
IF(Q577=6,0,
IF(Q577=7,0))))))))))</f>
        <v>0</v>
      </c>
      <c r="AR577" s="2" t="e">
        <f>IF(AZ577="s",
IF(Q577=0,0,
IF(Q577=1,0,
IF(Q577=2,#REF!*4*2,
IF(Q577=3,#REF!*4,
IF(Q577=4,#REF!*4,
IF(Q577=5,0,
IF(Q577=6,0,
IF(Q577=7,#REF!*4)))))))),
IF(AZ577="t",
IF(Q577=0,0,
IF(Q577=1,0,
IF(Q577=2,#REF!*4*2*0.8,
IF(Q577=3,#REF!*4*0.8,
IF(Q577=4,#REF!*4*0.8,
IF(Q577=5,0,
IF(Q577=6,0,
IF(Q577=7,#REF!*4))))))))))</f>
        <v>#REF!</v>
      </c>
      <c r="AS577" s="2" t="e">
        <f>IF(AZ577="s",
IF(Q577=0,0,
IF(Q577=1,#REF!*2,
IF(Q577=2,#REF!*2,
IF(Q577=3,#REF!*2,
IF(Q577=4,#REF!*2,
IF(Q577=5,#REF!*2,
IF(Q577=6,#REF!*2,
IF(Q577=7,#REF!*2)))))))),
IF(AZ577="t",
IF(Q577=0,#REF!*2*0.8,
IF(Q577=1,#REF!*2*0.8,
IF(Q577=2,#REF!*2*0.8,
IF(Q577=3,#REF!*2*0.8,
IF(Q577=4,#REF!*2*0.8,
IF(Q577=5,#REF!*2*0.8,
IF(Q577=6,#REF!*1*0.8,
IF(Q577=7,#REF!*2))))))))))</f>
        <v>#REF!</v>
      </c>
      <c r="AT577" s="2" t="e">
        <f t="shared" si="182"/>
        <v>#REF!</v>
      </c>
      <c r="AU577" s="2" t="e">
        <f>IF(AZ577="s",
IF(Q577=0,0,
IF(Q577=1,(14-2)*(#REF!+#REF!)/4*4,
IF(Q577=2,(14-2)*(#REF!+#REF!)/4*2,
IF(Q577=3,(14-2)*(#REF!+#REF!)/4*3,
IF(Q577=4,(14-2)*(#REF!+#REF!)/4,
IF(Q577=5,(14-2)*#REF!/4,
IF(Q577=6,0,
IF(Q577=7,(14)*#REF!)))))))),
IF(AZ577="t",
IF(Q577=0,0,
IF(Q577=1,(11-2)*(#REF!+#REF!)/4*4,
IF(Q577=2,(11-2)*(#REF!+#REF!)/4*2,
IF(Q577=3,(11-2)*(#REF!+#REF!)/4*3,
IF(Q577=4,(11-2)*(#REF!+#REF!)/4,
IF(Q577=5,(11-2)*#REF!/4,
IF(Q577=6,0,
IF(Q577=7,(11)*#REF!))))))))))</f>
        <v>#REF!</v>
      </c>
      <c r="AV577" s="2" t="e">
        <f t="shared" si="183"/>
        <v>#REF!</v>
      </c>
      <c r="AW577" s="2">
        <f t="shared" si="184"/>
        <v>8</v>
      </c>
      <c r="AX577" s="2">
        <f t="shared" si="185"/>
        <v>4</v>
      </c>
      <c r="AY577" s="2" t="e">
        <f t="shared" si="186"/>
        <v>#REF!</v>
      </c>
      <c r="AZ577" s="2" t="s">
        <v>81</v>
      </c>
      <c r="BA577" s="2" t="e">
        <f>IF(BG577="A",0,IF(AZ577="s",14*#REF!,IF(AZ577="T",11*#REF!,"HATA")))</f>
        <v>#REF!</v>
      </c>
      <c r="BB577" s="2" t="e">
        <f t="shared" si="187"/>
        <v>#REF!</v>
      </c>
      <c r="BC577" s="2" t="e">
        <f t="shared" si="188"/>
        <v>#REF!</v>
      </c>
      <c r="BD577" s="2" t="e">
        <f>IF(BC577-#REF!=0,"DOĞRU","YANLIŞ")</f>
        <v>#REF!</v>
      </c>
      <c r="BE577" s="2" t="e">
        <f>#REF!-BC577</f>
        <v>#REF!</v>
      </c>
      <c r="BF577" s="2">
        <v>1</v>
      </c>
      <c r="BH577" s="2">
        <v>1</v>
      </c>
      <c r="BJ577" s="2">
        <v>4</v>
      </c>
      <c r="BL577" s="7" t="e">
        <f>#REF!*11</f>
        <v>#REF!</v>
      </c>
      <c r="BM577" s="9"/>
      <c r="BN577" s="8"/>
      <c r="BO577" s="13"/>
      <c r="BP577" s="13"/>
      <c r="BQ577" s="13"/>
      <c r="BR577" s="13"/>
      <c r="BS577" s="13"/>
      <c r="BT577" s="10"/>
      <c r="BU577" s="11"/>
      <c r="BV577" s="12"/>
      <c r="CC577" s="41"/>
      <c r="CD577" s="41"/>
      <c r="CE577" s="41"/>
      <c r="CF577" s="42"/>
      <c r="CG577" s="42"/>
      <c r="CH577" s="42"/>
      <c r="CI577" s="42"/>
      <c r="CJ577" s="42"/>
      <c r="CK577" s="42"/>
    </row>
    <row r="578" spans="1:92" hidden="1" x14ac:dyDescent="0.25">
      <c r="A578" s="2" t="s">
        <v>91</v>
      </c>
      <c r="B578" s="2" t="s">
        <v>92</v>
      </c>
      <c r="C578" s="2" t="s">
        <v>92</v>
      </c>
      <c r="D578" s="4" t="s">
        <v>60</v>
      </c>
      <c r="E578" s="4" t="s">
        <v>60</v>
      </c>
      <c r="F578" s="5" t="e">
        <f>IF(AZ578="S",
IF(#REF!+BH578=2012,
IF(#REF!=1,"12-13/1",
IF(#REF!=2,"12-13/2",
IF(#REF!=3,"13-14/1",
IF(#REF!=4,"13-14/2","Hata1")))),
IF(#REF!+BH578=2013,
IF(#REF!=1,"13-14/1",
IF(#REF!=2,"13-14/2",
IF(#REF!=3,"14-15/1",
IF(#REF!=4,"14-15/2","Hata2")))),
IF(#REF!+BH578=2014,
IF(#REF!=1,"14-15/1",
IF(#REF!=2,"14-15/2",
IF(#REF!=3,"15-16/1",
IF(#REF!=4,"15-16/2","Hata3")))),
IF(#REF!+BH578=2015,
IF(#REF!=1,"15-16/1",
IF(#REF!=2,"15-16/2",
IF(#REF!=3,"16-17/1",
IF(#REF!=4,"16-17/2","Hata4")))),
IF(#REF!+BH578=2016,
IF(#REF!=1,"16-17/1",
IF(#REF!=2,"16-17/2",
IF(#REF!=3,"17-18/1",
IF(#REF!=4,"17-18/2","Hata5")))),
IF(#REF!+BH578=2017,
IF(#REF!=1,"17-18/1",
IF(#REF!=2,"17-18/2",
IF(#REF!=3,"18-19/1",
IF(#REF!=4,"18-19/2","Hata6")))),
IF(#REF!+BH578=2018,
IF(#REF!=1,"18-19/1",
IF(#REF!=2,"18-19/2",
IF(#REF!=3,"19-20/1",
IF(#REF!=4,"19-20/2","Hata7")))),
IF(#REF!+BH578=2019,
IF(#REF!=1,"19-20/1",
IF(#REF!=2,"19-20/2",
IF(#REF!=3,"20-21/1",
IF(#REF!=4,"20-21/2","Hata8")))),
IF(#REF!+BH578=2020,
IF(#REF!=1,"20-21/1",
IF(#REF!=2,"20-21/2",
IF(#REF!=3,"21-22/1",
IF(#REF!=4,"21-22/2","Hata9")))),
IF(#REF!+BH578=2021,
IF(#REF!=1,"21-22/1",
IF(#REF!=2,"21-22/2",
IF(#REF!=3,"22-23/1",
IF(#REF!=4,"22-23/2","Hata10")))),
IF(#REF!+BH578=2022,
IF(#REF!=1,"22-23/1",
IF(#REF!=2,"22-23/2",
IF(#REF!=3,"23-24/1",
IF(#REF!=4,"23-24/2","Hata11")))),
IF(#REF!+BH578=2023,
IF(#REF!=1,"23-24/1",
IF(#REF!=2,"23-24/2",
IF(#REF!=3,"24-25/1",
IF(#REF!=4,"24-25/2","Hata12")))),
)))))))))))),
IF(AZ578="T",
IF(#REF!+BH578=2012,
IF(#REF!=1,"12-13/1",
IF(#REF!=2,"12-13/2",
IF(#REF!=3,"12-13/3",
IF(#REF!=4,"13-14/1",
IF(#REF!=5,"13-14/2",
IF(#REF!=6,"13-14/3","Hata1")))))),
IF(#REF!+BH578=2013,
IF(#REF!=1,"13-14/1",
IF(#REF!=2,"13-14/2",
IF(#REF!=3,"13-14/3",
IF(#REF!=4,"14-15/1",
IF(#REF!=5,"14-15/2",
IF(#REF!=6,"14-15/3","Hata2")))))),
IF(#REF!+BH578=2014,
IF(#REF!=1,"14-15/1",
IF(#REF!=2,"14-15/2",
IF(#REF!=3,"14-15/3",
IF(#REF!=4,"15-16/1",
IF(#REF!=5,"15-16/2",
IF(#REF!=6,"15-16/3","Hata3")))))),
IF(AND(#REF!+#REF!&gt;2014,#REF!+#REF!&lt;2015,BH578=1),
IF(#REF!=0.1,"14-15/0.1",
IF(#REF!=0.2,"14-15/0.2",
IF(#REF!=0.3,"14-15/0.3","Hata4"))),
IF(#REF!+BH578=2015,
IF(#REF!=1,"15-16/1",
IF(#REF!=2,"15-16/2",
IF(#REF!=3,"15-16/3",
IF(#REF!=4,"16-17/1",
IF(#REF!=5,"16-17/2",
IF(#REF!=6,"16-17/3","Hata5")))))),
IF(#REF!+BH578=2016,
IF(#REF!=1,"16-17/1",
IF(#REF!=2,"16-17/2",
IF(#REF!=3,"16-17/3",
IF(#REF!=4,"17-18/1",
IF(#REF!=5,"17-18/2",
IF(#REF!=6,"17-18/3","Hata6")))))),
IF(#REF!+BH578=2017,
IF(#REF!=1,"17-18/1",
IF(#REF!=2,"17-18/2",
IF(#REF!=3,"17-18/3",
IF(#REF!=4,"18-19/1",
IF(#REF!=5,"18-19/2",
IF(#REF!=6,"18-19/3","Hata7")))))),
IF(#REF!+BH578=2018,
IF(#REF!=1,"18-19/1",
IF(#REF!=2,"18-19/2",
IF(#REF!=3,"18-19/3",
IF(#REF!=4,"19-20/1",
IF(#REF!=5," 19-20/2",
IF(#REF!=6,"19-20/3","Hata8")))))),
IF(#REF!+BH578=2019,
IF(#REF!=1,"19-20/1",
IF(#REF!=2,"19-20/2",
IF(#REF!=3,"19-20/3",
IF(#REF!=4,"20-21/1",
IF(#REF!=5,"20-21/2",
IF(#REF!=6,"20-21/3","Hata9")))))),
IF(#REF!+BH578=2020,
IF(#REF!=1,"20-21/1",
IF(#REF!=2,"20-21/2",
IF(#REF!=3,"20-21/3",
IF(#REF!=4,"21-22/1",
IF(#REF!=5,"21-22/2",
IF(#REF!=6,"21-22/3","Hata10")))))),
IF(#REF!+BH578=2021,
IF(#REF!=1,"21-22/1",
IF(#REF!=2,"21-22/2",
IF(#REF!=3,"21-22/3",
IF(#REF!=4,"22-23/1",
IF(#REF!=5,"22-23/2",
IF(#REF!=6,"22-23/3","Hata11")))))),
IF(#REF!+BH578=2022,
IF(#REF!=1,"22-23/1",
IF(#REF!=2,"22-23/2",
IF(#REF!=3,"22-23/3",
IF(#REF!=4,"23-24/1",
IF(#REF!=5,"23-24/2",
IF(#REF!=6,"23-24/3","Hata12")))))),
IF(#REF!+BH578=2023,
IF(#REF!=1,"23-24/1",
IF(#REF!=2,"23-24/2",
IF(#REF!=3,"23-24/3",
IF(#REF!=4,"24-25/1",
IF(#REF!=5,"24-25/2",
IF(#REF!=6,"24-25/3","Hata13")))))),
))))))))))))))
)</f>
        <v>#REF!</v>
      </c>
      <c r="G578" s="4"/>
      <c r="H578" s="2" t="s">
        <v>79</v>
      </c>
      <c r="I578" s="2">
        <v>54690</v>
      </c>
      <c r="J578" s="2" t="s">
        <v>80</v>
      </c>
      <c r="Q578" s="5">
        <v>4</v>
      </c>
      <c r="R578" s="2">
        <f>VLOOKUP($Q578,[1]sistem!$I$3:$L$10,2,FALSE)</f>
        <v>0</v>
      </c>
      <c r="S578" s="2">
        <f>VLOOKUP($Q578,[1]sistem!$I$3:$L$10,3,FALSE)</f>
        <v>1</v>
      </c>
      <c r="T578" s="2">
        <f>VLOOKUP($Q578,[1]sistem!$I$3:$L$10,4,FALSE)</f>
        <v>1</v>
      </c>
      <c r="U578" s="2" t="e">
        <f>VLOOKUP($AZ578,[1]sistem!$I$13:$L$14,2,FALSE)*#REF!</f>
        <v>#REF!</v>
      </c>
      <c r="V578" s="2" t="e">
        <f>VLOOKUP($AZ578,[1]sistem!$I$13:$L$14,3,FALSE)*#REF!</f>
        <v>#REF!</v>
      </c>
      <c r="W578" s="2" t="e">
        <f>VLOOKUP($AZ578,[1]sistem!$I$13:$L$14,4,FALSE)*#REF!</f>
        <v>#REF!</v>
      </c>
      <c r="X578" s="2" t="e">
        <f t="shared" si="175"/>
        <v>#REF!</v>
      </c>
      <c r="Y578" s="2" t="e">
        <f t="shared" si="176"/>
        <v>#REF!</v>
      </c>
      <c r="Z578" s="2" t="e">
        <f t="shared" si="177"/>
        <v>#REF!</v>
      </c>
      <c r="AA578" s="2" t="e">
        <f t="shared" si="178"/>
        <v>#REF!</v>
      </c>
      <c r="AB578" s="2">
        <f>VLOOKUP(AZ578,[1]sistem!$I$18:$J$19,2,FALSE)</f>
        <v>11</v>
      </c>
      <c r="AC578" s="2">
        <v>0.25</v>
      </c>
      <c r="AD578" s="2">
        <f>VLOOKUP($Q578,[1]sistem!$I$3:$M$10,5,FALSE)</f>
        <v>1</v>
      </c>
      <c r="AG578" s="2" t="e">
        <f>(#REF!+#REF!)*AB578</f>
        <v>#REF!</v>
      </c>
      <c r="AH578" s="2">
        <f>VLOOKUP($Q578,[1]sistem!$I$3:$N$10,6,FALSE)</f>
        <v>2</v>
      </c>
      <c r="AI578" s="2">
        <v>2</v>
      </c>
      <c r="AJ578" s="2">
        <f t="shared" si="179"/>
        <v>4</v>
      </c>
      <c r="AK578" s="2">
        <f>VLOOKUP($AZ578,[1]sistem!$I$18:$K$19,3,FALSE)</f>
        <v>11</v>
      </c>
      <c r="AL578" s="2" t="e">
        <f>AK578*#REF!</f>
        <v>#REF!</v>
      </c>
      <c r="AM578" s="2" t="e">
        <f t="shared" si="180"/>
        <v>#REF!</v>
      </c>
      <c r="AN578" s="2">
        <f t="shared" si="174"/>
        <v>25</v>
      </c>
      <c r="AO578" s="2" t="e">
        <f t="shared" si="181"/>
        <v>#REF!</v>
      </c>
      <c r="AP578" s="2" t="e">
        <f>ROUND(AO578-#REF!,0)</f>
        <v>#REF!</v>
      </c>
      <c r="AQ578" s="2">
        <f>IF(AZ578="s",IF(Q578=0,0,
IF(Q578=1,#REF!*4*4,
IF(Q578=2,0,
IF(Q578=3,#REF!*4*2,
IF(Q578=4,0,
IF(Q578=5,0,
IF(Q578=6,0,
IF(Q578=7,0)))))))),
IF(AZ578="t",
IF(Q578=0,0,
IF(Q578=1,#REF!*4*4*0.8,
IF(Q578=2,0,
IF(Q578=3,#REF!*4*2*0.8,
IF(Q578=4,0,
IF(Q578=5,0,
IF(Q578=6,0,
IF(Q578=7,0))))))))))</f>
        <v>0</v>
      </c>
      <c r="AR578" s="2" t="e">
        <f>IF(AZ578="s",
IF(Q578=0,0,
IF(Q578=1,0,
IF(Q578=2,#REF!*4*2,
IF(Q578=3,#REF!*4,
IF(Q578=4,#REF!*4,
IF(Q578=5,0,
IF(Q578=6,0,
IF(Q578=7,#REF!*4)))))))),
IF(AZ578="t",
IF(Q578=0,0,
IF(Q578=1,0,
IF(Q578=2,#REF!*4*2*0.8,
IF(Q578=3,#REF!*4*0.8,
IF(Q578=4,#REF!*4*0.8,
IF(Q578=5,0,
IF(Q578=6,0,
IF(Q578=7,#REF!*4))))))))))</f>
        <v>#REF!</v>
      </c>
      <c r="AS578" s="2" t="e">
        <f>IF(AZ578="s",
IF(Q578=0,0,
IF(Q578=1,#REF!*2,
IF(Q578=2,#REF!*2,
IF(Q578=3,#REF!*2,
IF(Q578=4,#REF!*2,
IF(Q578=5,#REF!*2,
IF(Q578=6,#REF!*2,
IF(Q578=7,#REF!*2)))))))),
IF(AZ578="t",
IF(Q578=0,#REF!*2*0.8,
IF(Q578=1,#REF!*2*0.8,
IF(Q578=2,#REF!*2*0.8,
IF(Q578=3,#REF!*2*0.8,
IF(Q578=4,#REF!*2*0.8,
IF(Q578=5,#REF!*2*0.8,
IF(Q578=6,#REF!*1*0.8,
IF(Q578=7,#REF!*2))))))))))</f>
        <v>#REF!</v>
      </c>
      <c r="AT578" s="2" t="e">
        <f t="shared" si="182"/>
        <v>#REF!</v>
      </c>
      <c r="AU578" s="2" t="e">
        <f>IF(AZ578="s",
IF(Q578=0,0,
IF(Q578=1,(14-2)*(#REF!+#REF!)/4*4,
IF(Q578=2,(14-2)*(#REF!+#REF!)/4*2,
IF(Q578=3,(14-2)*(#REF!+#REF!)/4*3,
IF(Q578=4,(14-2)*(#REF!+#REF!)/4,
IF(Q578=5,(14-2)*#REF!/4,
IF(Q578=6,0,
IF(Q578=7,(14)*#REF!)))))))),
IF(AZ578="t",
IF(Q578=0,0,
IF(Q578=1,(11-2)*(#REF!+#REF!)/4*4,
IF(Q578=2,(11-2)*(#REF!+#REF!)/4*2,
IF(Q578=3,(11-2)*(#REF!+#REF!)/4*3,
IF(Q578=4,(11-2)*(#REF!+#REF!)/4,
IF(Q578=5,(11-2)*#REF!/4,
IF(Q578=6,0,
IF(Q578=7,(11)*#REF!))))))))))</f>
        <v>#REF!</v>
      </c>
      <c r="AV578" s="2" t="e">
        <f t="shared" si="183"/>
        <v>#REF!</v>
      </c>
      <c r="AW578" s="2">
        <f t="shared" si="184"/>
        <v>8</v>
      </c>
      <c r="AX578" s="2">
        <f t="shared" si="185"/>
        <v>4</v>
      </c>
      <c r="AY578" s="2" t="e">
        <f t="shared" si="186"/>
        <v>#REF!</v>
      </c>
      <c r="AZ578" s="2" t="s">
        <v>81</v>
      </c>
      <c r="BA578" s="2" t="e">
        <f>IF(BG578="A",0,IF(AZ578="s",14*#REF!,IF(AZ578="T",11*#REF!,"HATA")))</f>
        <v>#REF!</v>
      </c>
      <c r="BB578" s="2" t="e">
        <f t="shared" si="187"/>
        <v>#REF!</v>
      </c>
      <c r="BC578" s="2" t="e">
        <f t="shared" si="188"/>
        <v>#REF!</v>
      </c>
      <c r="BD578" s="2" t="e">
        <f>IF(BC578-#REF!=0,"DOĞRU","YANLIŞ")</f>
        <v>#REF!</v>
      </c>
      <c r="BE578" s="2" t="e">
        <f>#REF!-BC578</f>
        <v>#REF!</v>
      </c>
      <c r="BF578" s="2">
        <v>1</v>
      </c>
      <c r="BH578" s="2">
        <v>1</v>
      </c>
      <c r="BJ578" s="2">
        <v>4</v>
      </c>
      <c r="BL578" s="7" t="e">
        <f>#REF!*11</f>
        <v>#REF!</v>
      </c>
      <c r="BM578" s="9"/>
      <c r="BN578" s="8"/>
      <c r="BO578" s="13"/>
      <c r="BP578" s="13"/>
      <c r="BQ578" s="13"/>
      <c r="BR578" s="13"/>
      <c r="BS578" s="13"/>
      <c r="BT578" s="10"/>
      <c r="BU578" s="11"/>
      <c r="BV578" s="12"/>
      <c r="CC578" s="41"/>
      <c r="CD578" s="41"/>
      <c r="CE578" s="41"/>
      <c r="CF578" s="42"/>
      <c r="CG578" s="42"/>
      <c r="CH578" s="42"/>
      <c r="CI578" s="42"/>
      <c r="CJ578" s="42"/>
      <c r="CK578" s="42"/>
    </row>
    <row r="579" spans="1:92" hidden="1" x14ac:dyDescent="0.25">
      <c r="A579" s="2" t="s">
        <v>102</v>
      </c>
      <c r="B579" s="2" t="s">
        <v>103</v>
      </c>
      <c r="C579" s="2" t="s">
        <v>103</v>
      </c>
      <c r="D579" s="4" t="s">
        <v>60</v>
      </c>
      <c r="E579" s="4" t="s">
        <v>60</v>
      </c>
      <c r="F579" s="5" t="e">
        <f>IF(AZ579="S",
IF(#REF!+BH579=2012,
IF(#REF!=1,"12-13/1",
IF(#REF!=2,"12-13/2",
IF(#REF!=3,"13-14/1",
IF(#REF!=4,"13-14/2","Hata1")))),
IF(#REF!+BH579=2013,
IF(#REF!=1,"13-14/1",
IF(#REF!=2,"13-14/2",
IF(#REF!=3,"14-15/1",
IF(#REF!=4,"14-15/2","Hata2")))),
IF(#REF!+BH579=2014,
IF(#REF!=1,"14-15/1",
IF(#REF!=2,"14-15/2",
IF(#REF!=3,"15-16/1",
IF(#REF!=4,"15-16/2","Hata3")))),
IF(#REF!+BH579=2015,
IF(#REF!=1,"15-16/1",
IF(#REF!=2,"15-16/2",
IF(#REF!=3,"16-17/1",
IF(#REF!=4,"16-17/2","Hata4")))),
IF(#REF!+BH579=2016,
IF(#REF!=1,"16-17/1",
IF(#REF!=2,"16-17/2",
IF(#REF!=3,"17-18/1",
IF(#REF!=4,"17-18/2","Hata5")))),
IF(#REF!+BH579=2017,
IF(#REF!=1,"17-18/1",
IF(#REF!=2,"17-18/2",
IF(#REF!=3,"18-19/1",
IF(#REF!=4,"18-19/2","Hata6")))),
IF(#REF!+BH579=2018,
IF(#REF!=1,"18-19/1",
IF(#REF!=2,"18-19/2",
IF(#REF!=3,"19-20/1",
IF(#REF!=4,"19-20/2","Hata7")))),
IF(#REF!+BH579=2019,
IF(#REF!=1,"19-20/1",
IF(#REF!=2,"19-20/2",
IF(#REF!=3,"20-21/1",
IF(#REF!=4,"20-21/2","Hata8")))),
IF(#REF!+BH579=2020,
IF(#REF!=1,"20-21/1",
IF(#REF!=2,"20-21/2",
IF(#REF!=3,"21-22/1",
IF(#REF!=4,"21-22/2","Hata9")))),
IF(#REF!+BH579=2021,
IF(#REF!=1,"21-22/1",
IF(#REF!=2,"21-22/2",
IF(#REF!=3,"22-23/1",
IF(#REF!=4,"22-23/2","Hata10")))),
IF(#REF!+BH579=2022,
IF(#REF!=1,"22-23/1",
IF(#REF!=2,"22-23/2",
IF(#REF!=3,"23-24/1",
IF(#REF!=4,"23-24/2","Hata11")))),
IF(#REF!+BH579=2023,
IF(#REF!=1,"23-24/1",
IF(#REF!=2,"23-24/2",
IF(#REF!=3,"24-25/1",
IF(#REF!=4,"24-25/2","Hata12")))),
)))))))))))),
IF(AZ579="T",
IF(#REF!+BH579=2012,
IF(#REF!=1,"12-13/1",
IF(#REF!=2,"12-13/2",
IF(#REF!=3,"12-13/3",
IF(#REF!=4,"13-14/1",
IF(#REF!=5,"13-14/2",
IF(#REF!=6,"13-14/3","Hata1")))))),
IF(#REF!+BH579=2013,
IF(#REF!=1,"13-14/1",
IF(#REF!=2,"13-14/2",
IF(#REF!=3,"13-14/3",
IF(#REF!=4,"14-15/1",
IF(#REF!=5,"14-15/2",
IF(#REF!=6,"14-15/3","Hata2")))))),
IF(#REF!+BH579=2014,
IF(#REF!=1,"14-15/1",
IF(#REF!=2,"14-15/2",
IF(#REF!=3,"14-15/3",
IF(#REF!=4,"15-16/1",
IF(#REF!=5,"15-16/2",
IF(#REF!=6,"15-16/3","Hata3")))))),
IF(AND(#REF!+#REF!&gt;2014,#REF!+#REF!&lt;2015,BH579=1),
IF(#REF!=0.1,"14-15/0.1",
IF(#REF!=0.2,"14-15/0.2",
IF(#REF!=0.3,"14-15/0.3","Hata4"))),
IF(#REF!+BH579=2015,
IF(#REF!=1,"15-16/1",
IF(#REF!=2,"15-16/2",
IF(#REF!=3,"15-16/3",
IF(#REF!=4,"16-17/1",
IF(#REF!=5,"16-17/2",
IF(#REF!=6,"16-17/3","Hata5")))))),
IF(#REF!+BH579=2016,
IF(#REF!=1,"16-17/1",
IF(#REF!=2,"16-17/2",
IF(#REF!=3,"16-17/3",
IF(#REF!=4,"17-18/1",
IF(#REF!=5,"17-18/2",
IF(#REF!=6,"17-18/3","Hata6")))))),
IF(#REF!+BH579=2017,
IF(#REF!=1,"17-18/1",
IF(#REF!=2,"17-18/2",
IF(#REF!=3,"17-18/3",
IF(#REF!=4,"18-19/1",
IF(#REF!=5,"18-19/2",
IF(#REF!=6,"18-19/3","Hata7")))))),
IF(#REF!+BH579=2018,
IF(#REF!=1,"18-19/1",
IF(#REF!=2,"18-19/2",
IF(#REF!=3,"18-19/3",
IF(#REF!=4,"19-20/1",
IF(#REF!=5," 19-20/2",
IF(#REF!=6,"19-20/3","Hata8")))))),
IF(#REF!+BH579=2019,
IF(#REF!=1,"19-20/1",
IF(#REF!=2,"19-20/2",
IF(#REF!=3,"19-20/3",
IF(#REF!=4,"20-21/1",
IF(#REF!=5,"20-21/2",
IF(#REF!=6,"20-21/3","Hata9")))))),
IF(#REF!+BH579=2020,
IF(#REF!=1,"20-21/1",
IF(#REF!=2,"20-21/2",
IF(#REF!=3,"20-21/3",
IF(#REF!=4,"21-22/1",
IF(#REF!=5,"21-22/2",
IF(#REF!=6,"21-22/3","Hata10")))))),
IF(#REF!+BH579=2021,
IF(#REF!=1,"21-22/1",
IF(#REF!=2,"21-22/2",
IF(#REF!=3,"21-22/3",
IF(#REF!=4,"22-23/1",
IF(#REF!=5,"22-23/2",
IF(#REF!=6,"22-23/3","Hata11")))))),
IF(#REF!+BH579=2022,
IF(#REF!=1,"22-23/1",
IF(#REF!=2,"22-23/2",
IF(#REF!=3,"22-23/3",
IF(#REF!=4,"23-24/1",
IF(#REF!=5,"23-24/2",
IF(#REF!=6,"23-24/3","Hata12")))))),
IF(#REF!+BH579=2023,
IF(#REF!=1,"23-24/1",
IF(#REF!=2,"23-24/2",
IF(#REF!=3,"23-24/3",
IF(#REF!=4,"24-25/1",
IF(#REF!=5,"24-25/2",
IF(#REF!=6,"24-25/3","Hata13")))))),
))))))))))))))
)</f>
        <v>#REF!</v>
      </c>
      <c r="G579" s="4"/>
      <c r="H579" s="2" t="s">
        <v>79</v>
      </c>
      <c r="I579" s="2">
        <v>54690</v>
      </c>
      <c r="J579" s="2" t="s">
        <v>80</v>
      </c>
      <c r="Q579" s="5">
        <v>4</v>
      </c>
      <c r="R579" s="2">
        <f>VLOOKUP($Q579,[1]sistem!$I$3:$L$10,2,FALSE)</f>
        <v>0</v>
      </c>
      <c r="S579" s="2">
        <f>VLOOKUP($Q579,[1]sistem!$I$3:$L$10,3,FALSE)</f>
        <v>1</v>
      </c>
      <c r="T579" s="2">
        <f>VLOOKUP($Q579,[1]sistem!$I$3:$L$10,4,FALSE)</f>
        <v>1</v>
      </c>
      <c r="U579" s="2" t="e">
        <f>VLOOKUP($AZ579,[1]sistem!$I$13:$L$14,2,FALSE)*#REF!</f>
        <v>#REF!</v>
      </c>
      <c r="V579" s="2" t="e">
        <f>VLOOKUP($AZ579,[1]sistem!$I$13:$L$14,3,FALSE)*#REF!</f>
        <v>#REF!</v>
      </c>
      <c r="W579" s="2" t="e">
        <f>VLOOKUP($AZ579,[1]sistem!$I$13:$L$14,4,FALSE)*#REF!</f>
        <v>#REF!</v>
      </c>
      <c r="X579" s="2" t="e">
        <f t="shared" si="175"/>
        <v>#REF!</v>
      </c>
      <c r="Y579" s="2" t="e">
        <f t="shared" si="176"/>
        <v>#REF!</v>
      </c>
      <c r="Z579" s="2" t="e">
        <f t="shared" si="177"/>
        <v>#REF!</v>
      </c>
      <c r="AA579" s="2" t="e">
        <f t="shared" si="178"/>
        <v>#REF!</v>
      </c>
      <c r="AB579" s="2">
        <f>VLOOKUP(AZ579,[1]sistem!$I$18:$J$19,2,FALSE)</f>
        <v>11</v>
      </c>
      <c r="AC579" s="2">
        <v>0.25</v>
      </c>
      <c r="AD579" s="2">
        <f>VLOOKUP($Q579,[1]sistem!$I$3:$M$10,5,FALSE)</f>
        <v>1</v>
      </c>
      <c r="AG579" s="2" t="e">
        <f>(#REF!+#REF!)*AB579</f>
        <v>#REF!</v>
      </c>
      <c r="AH579" s="2">
        <f>VLOOKUP($Q579,[1]sistem!$I$3:$N$10,6,FALSE)</f>
        <v>2</v>
      </c>
      <c r="AI579" s="2">
        <v>2</v>
      </c>
      <c r="AJ579" s="2">
        <f t="shared" si="179"/>
        <v>4</v>
      </c>
      <c r="AK579" s="2">
        <f>VLOOKUP($AZ579,[1]sistem!$I$18:$K$19,3,FALSE)</f>
        <v>11</v>
      </c>
      <c r="AL579" s="2" t="e">
        <f>AK579*#REF!</f>
        <v>#REF!</v>
      </c>
      <c r="AM579" s="2" t="e">
        <f t="shared" si="180"/>
        <v>#REF!</v>
      </c>
      <c r="AN579" s="2">
        <f t="shared" si="174"/>
        <v>25</v>
      </c>
      <c r="AO579" s="2" t="e">
        <f t="shared" si="181"/>
        <v>#REF!</v>
      </c>
      <c r="AP579" s="2" t="e">
        <f>ROUND(AO579-#REF!,0)</f>
        <v>#REF!</v>
      </c>
      <c r="AQ579" s="2">
        <f>IF(AZ579="s",IF(Q579=0,0,
IF(Q579=1,#REF!*4*4,
IF(Q579=2,0,
IF(Q579=3,#REF!*4*2,
IF(Q579=4,0,
IF(Q579=5,0,
IF(Q579=6,0,
IF(Q579=7,0)))))))),
IF(AZ579="t",
IF(Q579=0,0,
IF(Q579=1,#REF!*4*4*0.8,
IF(Q579=2,0,
IF(Q579=3,#REF!*4*2*0.8,
IF(Q579=4,0,
IF(Q579=5,0,
IF(Q579=6,0,
IF(Q579=7,0))))))))))</f>
        <v>0</v>
      </c>
      <c r="AR579" s="2" t="e">
        <f>IF(AZ579="s",
IF(Q579=0,0,
IF(Q579=1,0,
IF(Q579=2,#REF!*4*2,
IF(Q579=3,#REF!*4,
IF(Q579=4,#REF!*4,
IF(Q579=5,0,
IF(Q579=6,0,
IF(Q579=7,#REF!*4)))))))),
IF(AZ579="t",
IF(Q579=0,0,
IF(Q579=1,0,
IF(Q579=2,#REF!*4*2*0.8,
IF(Q579=3,#REF!*4*0.8,
IF(Q579=4,#REF!*4*0.8,
IF(Q579=5,0,
IF(Q579=6,0,
IF(Q579=7,#REF!*4))))))))))</f>
        <v>#REF!</v>
      </c>
      <c r="AS579" s="2" t="e">
        <f>IF(AZ579="s",
IF(Q579=0,0,
IF(Q579=1,#REF!*2,
IF(Q579=2,#REF!*2,
IF(Q579=3,#REF!*2,
IF(Q579=4,#REF!*2,
IF(Q579=5,#REF!*2,
IF(Q579=6,#REF!*2,
IF(Q579=7,#REF!*2)))))))),
IF(AZ579="t",
IF(Q579=0,#REF!*2*0.8,
IF(Q579=1,#REF!*2*0.8,
IF(Q579=2,#REF!*2*0.8,
IF(Q579=3,#REF!*2*0.8,
IF(Q579=4,#REF!*2*0.8,
IF(Q579=5,#REF!*2*0.8,
IF(Q579=6,#REF!*1*0.8,
IF(Q579=7,#REF!*2))))))))))</f>
        <v>#REF!</v>
      </c>
      <c r="AT579" s="2" t="e">
        <f t="shared" si="182"/>
        <v>#REF!</v>
      </c>
      <c r="AU579" s="2" t="e">
        <f>IF(AZ579="s",
IF(Q579=0,0,
IF(Q579=1,(14-2)*(#REF!+#REF!)/4*4,
IF(Q579=2,(14-2)*(#REF!+#REF!)/4*2,
IF(Q579=3,(14-2)*(#REF!+#REF!)/4*3,
IF(Q579=4,(14-2)*(#REF!+#REF!)/4,
IF(Q579=5,(14-2)*#REF!/4,
IF(Q579=6,0,
IF(Q579=7,(14)*#REF!)))))))),
IF(AZ579="t",
IF(Q579=0,0,
IF(Q579=1,(11-2)*(#REF!+#REF!)/4*4,
IF(Q579=2,(11-2)*(#REF!+#REF!)/4*2,
IF(Q579=3,(11-2)*(#REF!+#REF!)/4*3,
IF(Q579=4,(11-2)*(#REF!+#REF!)/4,
IF(Q579=5,(11-2)*#REF!/4,
IF(Q579=6,0,
IF(Q579=7,(11)*#REF!))))))))))</f>
        <v>#REF!</v>
      </c>
      <c r="AV579" s="2" t="e">
        <f t="shared" si="183"/>
        <v>#REF!</v>
      </c>
      <c r="AW579" s="2">
        <f t="shared" si="184"/>
        <v>8</v>
      </c>
      <c r="AX579" s="2">
        <f t="shared" si="185"/>
        <v>4</v>
      </c>
      <c r="AY579" s="2" t="e">
        <f t="shared" si="186"/>
        <v>#REF!</v>
      </c>
      <c r="AZ579" s="2" t="s">
        <v>81</v>
      </c>
      <c r="BA579" s="2" t="e">
        <f>IF(BG579="A",0,IF(AZ579="s",14*#REF!,IF(AZ579="T",11*#REF!,"HATA")))</f>
        <v>#REF!</v>
      </c>
      <c r="BB579" s="2" t="e">
        <f t="shared" si="187"/>
        <v>#REF!</v>
      </c>
      <c r="BC579" s="2" t="e">
        <f t="shared" si="188"/>
        <v>#REF!</v>
      </c>
      <c r="BD579" s="2" t="e">
        <f>IF(BC579-#REF!=0,"DOĞRU","YANLIŞ")</f>
        <v>#REF!</v>
      </c>
      <c r="BE579" s="2" t="e">
        <f>#REF!-BC579</f>
        <v>#REF!</v>
      </c>
      <c r="BF579" s="2">
        <v>0</v>
      </c>
      <c r="BH579" s="2">
        <v>1</v>
      </c>
      <c r="BJ579" s="2">
        <v>4</v>
      </c>
      <c r="BL579" s="7" t="e">
        <f>#REF!*11</f>
        <v>#REF!</v>
      </c>
      <c r="BM579" s="9"/>
      <c r="BN579" s="8"/>
      <c r="BO579" s="13"/>
      <c r="BP579" s="13"/>
      <c r="BQ579" s="13"/>
      <c r="BR579" s="13"/>
      <c r="BS579" s="13"/>
      <c r="BT579" s="10"/>
      <c r="BU579" s="11"/>
      <c r="BV579" s="12"/>
      <c r="CC579" s="41"/>
      <c r="CD579" s="41"/>
      <c r="CE579" s="41"/>
      <c r="CF579" s="42"/>
      <c r="CG579" s="42"/>
      <c r="CH579" s="42"/>
      <c r="CI579" s="42"/>
      <c r="CJ579" s="42"/>
      <c r="CK579" s="42"/>
    </row>
    <row r="580" spans="1:92" s="26" customFormat="1" ht="15.75" hidden="1" customHeight="1" x14ac:dyDescent="0.25">
      <c r="A580" s="2" t="s">
        <v>95</v>
      </c>
      <c r="B580" s="2" t="s">
        <v>96</v>
      </c>
      <c r="C580" s="2" t="s">
        <v>96</v>
      </c>
      <c r="D580" s="4" t="s">
        <v>60</v>
      </c>
      <c r="E580" s="4" t="s">
        <v>60</v>
      </c>
      <c r="F580" s="5" t="e">
        <f>IF(AZ580="S",
IF(#REF!+BH580=2012,
IF(#REF!=1,"12-13/1",
IF(#REF!=2,"12-13/2",
IF(#REF!=3,"13-14/1",
IF(#REF!=4,"13-14/2","Hata1")))),
IF(#REF!+BH580=2013,
IF(#REF!=1,"13-14/1",
IF(#REF!=2,"13-14/2",
IF(#REF!=3,"14-15/1",
IF(#REF!=4,"14-15/2","Hata2")))),
IF(#REF!+BH580=2014,
IF(#REF!=1,"14-15/1",
IF(#REF!=2,"14-15/2",
IF(#REF!=3,"15-16/1",
IF(#REF!=4,"15-16/2","Hata3")))),
IF(#REF!+BH580=2015,
IF(#REF!=1,"15-16/1",
IF(#REF!=2,"15-16/2",
IF(#REF!=3,"16-17/1",
IF(#REF!=4,"16-17/2","Hata4")))),
IF(#REF!+BH580=2016,
IF(#REF!=1,"16-17/1",
IF(#REF!=2,"16-17/2",
IF(#REF!=3,"17-18/1",
IF(#REF!=4,"17-18/2","Hata5")))),
IF(#REF!+BH580=2017,
IF(#REF!=1,"17-18/1",
IF(#REF!=2,"17-18/2",
IF(#REF!=3,"18-19/1",
IF(#REF!=4,"18-19/2","Hata6")))),
IF(#REF!+BH580=2018,
IF(#REF!=1,"18-19/1",
IF(#REF!=2,"18-19/2",
IF(#REF!=3,"19-20/1",
IF(#REF!=4,"19-20/2","Hata7")))),
IF(#REF!+BH580=2019,
IF(#REF!=1,"19-20/1",
IF(#REF!=2,"19-20/2",
IF(#REF!=3,"20-21/1",
IF(#REF!=4,"20-21/2","Hata8")))),
IF(#REF!+BH580=2020,
IF(#REF!=1,"20-21/1",
IF(#REF!=2,"20-21/2",
IF(#REF!=3,"21-22/1",
IF(#REF!=4,"21-22/2","Hata9")))),
IF(#REF!+BH580=2021,
IF(#REF!=1,"21-22/1",
IF(#REF!=2,"21-22/2",
IF(#REF!=3,"22-23/1",
IF(#REF!=4,"22-23/2","Hata10")))),
IF(#REF!+BH580=2022,
IF(#REF!=1,"22-23/1",
IF(#REF!=2,"22-23/2",
IF(#REF!=3,"23-24/1",
IF(#REF!=4,"23-24/2","Hata11")))),
IF(#REF!+BH580=2023,
IF(#REF!=1,"23-24/1",
IF(#REF!=2,"23-24/2",
IF(#REF!=3,"24-25/1",
IF(#REF!=4,"24-25/2","Hata12")))),
)))))))))))),
IF(AZ580="T",
IF(#REF!+BH580=2012,
IF(#REF!=1,"12-13/1",
IF(#REF!=2,"12-13/2",
IF(#REF!=3,"12-13/3",
IF(#REF!=4,"13-14/1",
IF(#REF!=5,"13-14/2",
IF(#REF!=6,"13-14/3","Hata1")))))),
IF(#REF!+BH580=2013,
IF(#REF!=1,"13-14/1",
IF(#REF!=2,"13-14/2",
IF(#REF!=3,"13-14/3",
IF(#REF!=4,"14-15/1",
IF(#REF!=5,"14-15/2",
IF(#REF!=6,"14-15/3","Hata2")))))),
IF(#REF!+BH580=2014,
IF(#REF!=1,"14-15/1",
IF(#REF!=2,"14-15/2",
IF(#REF!=3,"14-15/3",
IF(#REF!=4,"15-16/1",
IF(#REF!=5,"15-16/2",
IF(#REF!=6,"15-16/3","Hata3")))))),
IF(AND(#REF!+#REF!&gt;2014,#REF!+#REF!&lt;2015,BH580=1),
IF(#REF!=0.1,"14-15/0.1",
IF(#REF!=0.2,"14-15/0.2",
IF(#REF!=0.3,"14-15/0.3","Hata4"))),
IF(#REF!+BH580=2015,
IF(#REF!=1,"15-16/1",
IF(#REF!=2,"15-16/2",
IF(#REF!=3,"15-16/3",
IF(#REF!=4,"16-17/1",
IF(#REF!=5,"16-17/2",
IF(#REF!=6,"16-17/3","Hata5")))))),
IF(#REF!+BH580=2016,
IF(#REF!=1,"16-17/1",
IF(#REF!=2,"16-17/2",
IF(#REF!=3,"16-17/3",
IF(#REF!=4,"17-18/1",
IF(#REF!=5,"17-18/2",
IF(#REF!=6,"17-18/3","Hata6")))))),
IF(#REF!+BH580=2017,
IF(#REF!=1,"17-18/1",
IF(#REF!=2,"17-18/2",
IF(#REF!=3,"17-18/3",
IF(#REF!=4,"18-19/1",
IF(#REF!=5,"18-19/2",
IF(#REF!=6,"18-19/3","Hata7")))))),
IF(#REF!+BH580=2018,
IF(#REF!=1,"18-19/1",
IF(#REF!=2,"18-19/2",
IF(#REF!=3,"18-19/3",
IF(#REF!=4,"19-20/1",
IF(#REF!=5," 19-20/2",
IF(#REF!=6,"19-20/3","Hata8")))))),
IF(#REF!+BH580=2019,
IF(#REF!=1,"19-20/1",
IF(#REF!=2,"19-20/2",
IF(#REF!=3,"19-20/3",
IF(#REF!=4,"20-21/1",
IF(#REF!=5,"20-21/2",
IF(#REF!=6,"20-21/3","Hata9")))))),
IF(#REF!+BH580=2020,
IF(#REF!=1,"20-21/1",
IF(#REF!=2,"20-21/2",
IF(#REF!=3,"20-21/3",
IF(#REF!=4,"21-22/1",
IF(#REF!=5,"21-22/2",
IF(#REF!=6,"21-22/3","Hata10")))))),
IF(#REF!+BH580=2021,
IF(#REF!=1,"21-22/1",
IF(#REF!=2,"21-22/2",
IF(#REF!=3,"21-22/3",
IF(#REF!=4,"22-23/1",
IF(#REF!=5,"22-23/2",
IF(#REF!=6,"22-23/3","Hata11")))))),
IF(#REF!+BH580=2022,
IF(#REF!=1,"22-23/1",
IF(#REF!=2,"22-23/2",
IF(#REF!=3,"22-23/3",
IF(#REF!=4,"23-24/1",
IF(#REF!=5,"23-24/2",
IF(#REF!=6,"23-24/3","Hata12")))))),
IF(#REF!+BH580=2023,
IF(#REF!=1,"23-24/1",
IF(#REF!=2,"23-24/2",
IF(#REF!=3,"23-24/3",
IF(#REF!=4,"24-25/1",
IF(#REF!=5,"24-25/2",
IF(#REF!=6,"24-25/3","Hata13")))))),
))))))))))))))
)</f>
        <v>#REF!</v>
      </c>
      <c r="G580" s="4"/>
      <c r="H580" s="2" t="s">
        <v>79</v>
      </c>
      <c r="I580" s="2">
        <v>54690</v>
      </c>
      <c r="J580" s="2" t="s">
        <v>80</v>
      </c>
      <c r="K580" s="2"/>
      <c r="L580" s="2"/>
      <c r="M580" s="2"/>
      <c r="N580" s="2"/>
      <c r="O580" s="2"/>
      <c r="P580" s="2"/>
      <c r="Q580" s="5">
        <v>4</v>
      </c>
      <c r="R580" s="2">
        <f>VLOOKUP($Q580,[1]sistem!$I$3:$L$10,2,FALSE)</f>
        <v>0</v>
      </c>
      <c r="S580" s="2">
        <f>VLOOKUP($Q580,[1]sistem!$I$3:$L$10,3,FALSE)</f>
        <v>1</v>
      </c>
      <c r="T580" s="2">
        <f>VLOOKUP($Q580,[1]sistem!$I$3:$L$10,4,FALSE)</f>
        <v>1</v>
      </c>
      <c r="U580" s="2" t="e">
        <f>VLOOKUP($AZ580,[1]sistem!$I$13:$L$14,2,FALSE)*#REF!</f>
        <v>#REF!</v>
      </c>
      <c r="V580" s="2" t="e">
        <f>VLOOKUP($AZ580,[1]sistem!$I$13:$L$14,3,FALSE)*#REF!</f>
        <v>#REF!</v>
      </c>
      <c r="W580" s="2" t="e">
        <f>VLOOKUP($AZ580,[1]sistem!$I$13:$L$14,4,FALSE)*#REF!</f>
        <v>#REF!</v>
      </c>
      <c r="X580" s="2" t="e">
        <f t="shared" si="175"/>
        <v>#REF!</v>
      </c>
      <c r="Y580" s="2" t="e">
        <f t="shared" si="176"/>
        <v>#REF!</v>
      </c>
      <c r="Z580" s="2" t="e">
        <f t="shared" si="177"/>
        <v>#REF!</v>
      </c>
      <c r="AA580" s="2" t="e">
        <f t="shared" si="178"/>
        <v>#REF!</v>
      </c>
      <c r="AB580" s="2">
        <f>VLOOKUP(AZ580,[1]sistem!$I$18:$J$19,2,FALSE)</f>
        <v>11</v>
      </c>
      <c r="AC580" s="2">
        <v>0.25</v>
      </c>
      <c r="AD580" s="2">
        <f>VLOOKUP($Q580,[1]sistem!$I$3:$M$10,5,FALSE)</f>
        <v>1</v>
      </c>
      <c r="AE580" s="2"/>
      <c r="AF580" s="2"/>
      <c r="AG580" s="2" t="e">
        <f>(#REF!+#REF!)*AB580</f>
        <v>#REF!</v>
      </c>
      <c r="AH580" s="2">
        <f>VLOOKUP($Q580,[1]sistem!$I$3:$N$10,6,FALSE)</f>
        <v>2</v>
      </c>
      <c r="AI580" s="2">
        <v>2</v>
      </c>
      <c r="AJ580" s="2">
        <f t="shared" si="179"/>
        <v>4</v>
      </c>
      <c r="AK580" s="2">
        <f>VLOOKUP($AZ580,[1]sistem!$I$18:$K$19,3,FALSE)</f>
        <v>11</v>
      </c>
      <c r="AL580" s="2" t="e">
        <f>AK580*#REF!</f>
        <v>#REF!</v>
      </c>
      <c r="AM580" s="2" t="e">
        <f t="shared" si="180"/>
        <v>#REF!</v>
      </c>
      <c r="AN580" s="2">
        <f t="shared" si="174"/>
        <v>25</v>
      </c>
      <c r="AO580" s="2" t="e">
        <f t="shared" si="181"/>
        <v>#REF!</v>
      </c>
      <c r="AP580" s="2" t="e">
        <f>ROUND(AO580-#REF!,0)</f>
        <v>#REF!</v>
      </c>
      <c r="AQ580" s="2">
        <f>IF(AZ580="s",IF(Q580=0,0,
IF(Q580=1,#REF!*4*4,
IF(Q580=2,0,
IF(Q580=3,#REF!*4*2,
IF(Q580=4,0,
IF(Q580=5,0,
IF(Q580=6,0,
IF(Q580=7,0)))))))),
IF(AZ580="t",
IF(Q580=0,0,
IF(Q580=1,#REF!*4*4*0.8,
IF(Q580=2,0,
IF(Q580=3,#REF!*4*2*0.8,
IF(Q580=4,0,
IF(Q580=5,0,
IF(Q580=6,0,
IF(Q580=7,0))))))))))</f>
        <v>0</v>
      </c>
      <c r="AR580" s="2" t="e">
        <f>IF(AZ580="s",
IF(Q580=0,0,
IF(Q580=1,0,
IF(Q580=2,#REF!*4*2,
IF(Q580=3,#REF!*4,
IF(Q580=4,#REF!*4,
IF(Q580=5,0,
IF(Q580=6,0,
IF(Q580=7,#REF!*4)))))))),
IF(AZ580="t",
IF(Q580=0,0,
IF(Q580=1,0,
IF(Q580=2,#REF!*4*2*0.8,
IF(Q580=3,#REF!*4*0.8,
IF(Q580=4,#REF!*4*0.8,
IF(Q580=5,0,
IF(Q580=6,0,
IF(Q580=7,#REF!*4))))))))))</f>
        <v>#REF!</v>
      </c>
      <c r="AS580" s="2" t="e">
        <f>IF(AZ580="s",
IF(Q580=0,0,
IF(Q580=1,#REF!*2,
IF(Q580=2,#REF!*2,
IF(Q580=3,#REF!*2,
IF(Q580=4,#REF!*2,
IF(Q580=5,#REF!*2,
IF(Q580=6,#REF!*2,
IF(Q580=7,#REF!*2)))))))),
IF(AZ580="t",
IF(Q580=0,#REF!*2*0.8,
IF(Q580=1,#REF!*2*0.8,
IF(Q580=2,#REF!*2*0.8,
IF(Q580=3,#REF!*2*0.8,
IF(Q580=4,#REF!*2*0.8,
IF(Q580=5,#REF!*2*0.8,
IF(Q580=6,#REF!*1*0.8,
IF(Q580=7,#REF!*2))))))))))</f>
        <v>#REF!</v>
      </c>
      <c r="AT580" s="2" t="e">
        <f t="shared" si="182"/>
        <v>#REF!</v>
      </c>
      <c r="AU580" s="2" t="e">
        <f>IF(AZ580="s",
IF(Q580=0,0,
IF(Q580=1,(14-2)*(#REF!+#REF!)/4*4,
IF(Q580=2,(14-2)*(#REF!+#REF!)/4*2,
IF(Q580=3,(14-2)*(#REF!+#REF!)/4*3,
IF(Q580=4,(14-2)*(#REF!+#REF!)/4,
IF(Q580=5,(14-2)*#REF!/4,
IF(Q580=6,0,
IF(Q580=7,(14)*#REF!)))))))),
IF(AZ580="t",
IF(Q580=0,0,
IF(Q580=1,(11-2)*(#REF!+#REF!)/4*4,
IF(Q580=2,(11-2)*(#REF!+#REF!)/4*2,
IF(Q580=3,(11-2)*(#REF!+#REF!)/4*3,
IF(Q580=4,(11-2)*(#REF!+#REF!)/4,
IF(Q580=5,(11-2)*#REF!/4,
IF(Q580=6,0,
IF(Q580=7,(11)*#REF!))))))))))</f>
        <v>#REF!</v>
      </c>
      <c r="AV580" s="2" t="e">
        <f t="shared" si="183"/>
        <v>#REF!</v>
      </c>
      <c r="AW580" s="2">
        <f t="shared" si="184"/>
        <v>8</v>
      </c>
      <c r="AX580" s="2">
        <f t="shared" si="185"/>
        <v>4</v>
      </c>
      <c r="AY580" s="2" t="e">
        <f t="shared" si="186"/>
        <v>#REF!</v>
      </c>
      <c r="AZ580" s="2" t="s">
        <v>81</v>
      </c>
      <c r="BA580" s="2" t="e">
        <f>IF(BG580="A",0,IF(AZ580="s",14*#REF!,IF(AZ580="T",11*#REF!,"HATA")))</f>
        <v>#REF!</v>
      </c>
      <c r="BB580" s="2" t="e">
        <f t="shared" si="187"/>
        <v>#REF!</v>
      </c>
      <c r="BC580" s="2" t="e">
        <f t="shared" si="188"/>
        <v>#REF!</v>
      </c>
      <c r="BD580" s="2" t="e">
        <f>IF(BC580-#REF!=0,"DOĞRU","YANLIŞ")</f>
        <v>#REF!</v>
      </c>
      <c r="BE580" s="2" t="e">
        <f>#REF!-BC580</f>
        <v>#REF!</v>
      </c>
      <c r="BF580" s="2">
        <v>1</v>
      </c>
      <c r="BG580" s="2"/>
      <c r="BH580" s="2">
        <v>1</v>
      </c>
      <c r="BI580" s="2"/>
      <c r="BJ580" s="2">
        <v>4</v>
      </c>
      <c r="BK580" s="2"/>
      <c r="BL580" s="7" t="e">
        <f>#REF!*11</f>
        <v>#REF!</v>
      </c>
      <c r="BM580" s="9"/>
      <c r="BN580" s="8"/>
      <c r="BO580" s="13"/>
      <c r="BP580" s="13"/>
      <c r="BQ580" s="13"/>
      <c r="BR580" s="13"/>
      <c r="BS580" s="13"/>
      <c r="BT580" s="10"/>
      <c r="BU580" s="11"/>
      <c r="BV580" s="12"/>
      <c r="BW580" s="2"/>
      <c r="BX580" s="2"/>
      <c r="BY580" s="2"/>
      <c r="BZ580" s="2"/>
      <c r="CA580" s="2"/>
      <c r="CB580" s="2"/>
      <c r="CC580" s="41"/>
      <c r="CD580" s="41"/>
      <c r="CE580" s="41"/>
      <c r="CF580" s="42"/>
      <c r="CG580" s="42"/>
      <c r="CH580" s="42"/>
      <c r="CI580" s="42"/>
      <c r="CJ580" s="42"/>
      <c r="CK580" s="42"/>
      <c r="CL580" s="2"/>
      <c r="CM580" s="2"/>
      <c r="CN580" s="2"/>
    </row>
    <row r="581" spans="1:92" hidden="1" x14ac:dyDescent="0.25">
      <c r="A581" s="2" t="s">
        <v>99</v>
      </c>
      <c r="B581" s="2" t="s">
        <v>100</v>
      </c>
      <c r="C581" s="2" t="s">
        <v>100</v>
      </c>
      <c r="D581" s="4" t="s">
        <v>60</v>
      </c>
      <c r="E581" s="4" t="s">
        <v>60</v>
      </c>
      <c r="F581" s="5" t="e">
        <f>IF(AZ581="S",
IF(#REF!+BH581=2012,
IF(#REF!=1,"12-13/1",
IF(#REF!=2,"12-13/2",
IF(#REF!=3,"13-14/1",
IF(#REF!=4,"13-14/2","Hata1")))),
IF(#REF!+BH581=2013,
IF(#REF!=1,"13-14/1",
IF(#REF!=2,"13-14/2",
IF(#REF!=3,"14-15/1",
IF(#REF!=4,"14-15/2","Hata2")))),
IF(#REF!+BH581=2014,
IF(#REF!=1,"14-15/1",
IF(#REF!=2,"14-15/2",
IF(#REF!=3,"15-16/1",
IF(#REF!=4,"15-16/2","Hata3")))),
IF(#REF!+BH581=2015,
IF(#REF!=1,"15-16/1",
IF(#REF!=2,"15-16/2",
IF(#REF!=3,"16-17/1",
IF(#REF!=4,"16-17/2","Hata4")))),
IF(#REF!+BH581=2016,
IF(#REF!=1,"16-17/1",
IF(#REF!=2,"16-17/2",
IF(#REF!=3,"17-18/1",
IF(#REF!=4,"17-18/2","Hata5")))),
IF(#REF!+BH581=2017,
IF(#REF!=1,"17-18/1",
IF(#REF!=2,"17-18/2",
IF(#REF!=3,"18-19/1",
IF(#REF!=4,"18-19/2","Hata6")))),
IF(#REF!+BH581=2018,
IF(#REF!=1,"18-19/1",
IF(#REF!=2,"18-19/2",
IF(#REF!=3,"19-20/1",
IF(#REF!=4,"19-20/2","Hata7")))),
IF(#REF!+BH581=2019,
IF(#REF!=1,"19-20/1",
IF(#REF!=2,"19-20/2",
IF(#REF!=3,"20-21/1",
IF(#REF!=4,"20-21/2","Hata8")))),
IF(#REF!+BH581=2020,
IF(#REF!=1,"20-21/1",
IF(#REF!=2,"20-21/2",
IF(#REF!=3,"21-22/1",
IF(#REF!=4,"21-22/2","Hata9")))),
IF(#REF!+BH581=2021,
IF(#REF!=1,"21-22/1",
IF(#REF!=2,"21-22/2",
IF(#REF!=3,"22-23/1",
IF(#REF!=4,"22-23/2","Hata10")))),
IF(#REF!+BH581=2022,
IF(#REF!=1,"22-23/1",
IF(#REF!=2,"22-23/2",
IF(#REF!=3,"23-24/1",
IF(#REF!=4,"23-24/2","Hata11")))),
IF(#REF!+BH581=2023,
IF(#REF!=1,"23-24/1",
IF(#REF!=2,"23-24/2",
IF(#REF!=3,"24-25/1",
IF(#REF!=4,"24-25/2","Hata12")))),
)))))))))))),
IF(AZ581="T",
IF(#REF!+BH581=2012,
IF(#REF!=1,"12-13/1",
IF(#REF!=2,"12-13/2",
IF(#REF!=3,"12-13/3",
IF(#REF!=4,"13-14/1",
IF(#REF!=5,"13-14/2",
IF(#REF!=6,"13-14/3","Hata1")))))),
IF(#REF!+BH581=2013,
IF(#REF!=1,"13-14/1",
IF(#REF!=2,"13-14/2",
IF(#REF!=3,"13-14/3",
IF(#REF!=4,"14-15/1",
IF(#REF!=5,"14-15/2",
IF(#REF!=6,"14-15/3","Hata2")))))),
IF(#REF!+BH581=2014,
IF(#REF!=1,"14-15/1",
IF(#REF!=2,"14-15/2",
IF(#REF!=3,"14-15/3",
IF(#REF!=4,"15-16/1",
IF(#REF!=5,"15-16/2",
IF(#REF!=6,"15-16/3","Hata3")))))),
IF(AND(#REF!+#REF!&gt;2014,#REF!+#REF!&lt;2015,BH581=1),
IF(#REF!=0.1,"14-15/0.1",
IF(#REF!=0.2,"14-15/0.2",
IF(#REF!=0.3,"14-15/0.3","Hata4"))),
IF(#REF!+BH581=2015,
IF(#REF!=1,"15-16/1",
IF(#REF!=2,"15-16/2",
IF(#REF!=3,"15-16/3",
IF(#REF!=4,"16-17/1",
IF(#REF!=5,"16-17/2",
IF(#REF!=6,"16-17/3","Hata5")))))),
IF(#REF!+BH581=2016,
IF(#REF!=1,"16-17/1",
IF(#REF!=2,"16-17/2",
IF(#REF!=3,"16-17/3",
IF(#REF!=4,"17-18/1",
IF(#REF!=5,"17-18/2",
IF(#REF!=6,"17-18/3","Hata6")))))),
IF(#REF!+BH581=2017,
IF(#REF!=1,"17-18/1",
IF(#REF!=2,"17-18/2",
IF(#REF!=3,"17-18/3",
IF(#REF!=4,"18-19/1",
IF(#REF!=5,"18-19/2",
IF(#REF!=6,"18-19/3","Hata7")))))),
IF(#REF!+BH581=2018,
IF(#REF!=1,"18-19/1",
IF(#REF!=2,"18-19/2",
IF(#REF!=3,"18-19/3",
IF(#REF!=4,"19-20/1",
IF(#REF!=5," 19-20/2",
IF(#REF!=6,"19-20/3","Hata8")))))),
IF(#REF!+BH581=2019,
IF(#REF!=1,"19-20/1",
IF(#REF!=2,"19-20/2",
IF(#REF!=3,"19-20/3",
IF(#REF!=4,"20-21/1",
IF(#REF!=5,"20-21/2",
IF(#REF!=6,"20-21/3","Hata9")))))),
IF(#REF!+BH581=2020,
IF(#REF!=1,"20-21/1",
IF(#REF!=2,"20-21/2",
IF(#REF!=3,"20-21/3",
IF(#REF!=4,"21-22/1",
IF(#REF!=5,"21-22/2",
IF(#REF!=6,"21-22/3","Hata10")))))),
IF(#REF!+BH581=2021,
IF(#REF!=1,"21-22/1",
IF(#REF!=2,"21-22/2",
IF(#REF!=3,"21-22/3",
IF(#REF!=4,"22-23/1",
IF(#REF!=5,"22-23/2",
IF(#REF!=6,"22-23/3","Hata11")))))),
IF(#REF!+BH581=2022,
IF(#REF!=1,"22-23/1",
IF(#REF!=2,"22-23/2",
IF(#REF!=3,"22-23/3",
IF(#REF!=4,"23-24/1",
IF(#REF!=5,"23-24/2",
IF(#REF!=6,"23-24/3","Hata12")))))),
IF(#REF!+BH581=2023,
IF(#REF!=1,"23-24/1",
IF(#REF!=2,"23-24/2",
IF(#REF!=3,"23-24/3",
IF(#REF!=4,"24-25/1",
IF(#REF!=5,"24-25/2",
IF(#REF!=6,"24-25/3","Hata13")))))),
))))))))))))))
)</f>
        <v>#REF!</v>
      </c>
      <c r="G581" s="4"/>
      <c r="H581" s="2" t="s">
        <v>79</v>
      </c>
      <c r="I581" s="2">
        <v>54690</v>
      </c>
      <c r="J581" s="2" t="s">
        <v>80</v>
      </c>
      <c r="Q581" s="5">
        <v>4</v>
      </c>
      <c r="R581" s="2">
        <f>VLOOKUP($Q581,[1]sistem!$I$3:$L$10,2,FALSE)</f>
        <v>0</v>
      </c>
      <c r="S581" s="2">
        <f>VLOOKUP($Q581,[1]sistem!$I$3:$L$10,3,FALSE)</f>
        <v>1</v>
      </c>
      <c r="T581" s="2">
        <f>VLOOKUP($Q581,[1]sistem!$I$3:$L$10,4,FALSE)</f>
        <v>1</v>
      </c>
      <c r="U581" s="2" t="e">
        <f>VLOOKUP($AZ581,[1]sistem!$I$13:$L$14,2,FALSE)*#REF!</f>
        <v>#REF!</v>
      </c>
      <c r="V581" s="2" t="e">
        <f>VLOOKUP($AZ581,[1]sistem!$I$13:$L$14,3,FALSE)*#REF!</f>
        <v>#REF!</v>
      </c>
      <c r="W581" s="2" t="e">
        <f>VLOOKUP($AZ581,[1]sistem!$I$13:$L$14,4,FALSE)*#REF!</f>
        <v>#REF!</v>
      </c>
      <c r="X581" s="2" t="e">
        <f t="shared" si="175"/>
        <v>#REF!</v>
      </c>
      <c r="Y581" s="2" t="e">
        <f t="shared" si="176"/>
        <v>#REF!</v>
      </c>
      <c r="Z581" s="2" t="e">
        <f t="shared" si="177"/>
        <v>#REF!</v>
      </c>
      <c r="AA581" s="2" t="e">
        <f t="shared" si="178"/>
        <v>#REF!</v>
      </c>
      <c r="AB581" s="2">
        <f>VLOOKUP(AZ581,[1]sistem!$I$18:$J$19,2,FALSE)</f>
        <v>11</v>
      </c>
      <c r="AC581" s="2">
        <v>0.25</v>
      </c>
      <c r="AD581" s="2">
        <f>VLOOKUP($Q581,[1]sistem!$I$3:$M$10,5,FALSE)</f>
        <v>1</v>
      </c>
      <c r="AG581" s="2" t="e">
        <f>(#REF!+#REF!)*AB581</f>
        <v>#REF!</v>
      </c>
      <c r="AH581" s="2">
        <f>VLOOKUP($Q581,[1]sistem!$I$3:$N$10,6,FALSE)</f>
        <v>2</v>
      </c>
      <c r="AI581" s="2">
        <v>2</v>
      </c>
      <c r="AJ581" s="2">
        <f t="shared" si="179"/>
        <v>4</v>
      </c>
      <c r="AK581" s="2">
        <f>VLOOKUP($AZ581,[1]sistem!$I$18:$K$19,3,FALSE)</f>
        <v>11</v>
      </c>
      <c r="AL581" s="2" t="e">
        <f>AK581*#REF!</f>
        <v>#REF!</v>
      </c>
      <c r="AM581" s="2" t="e">
        <f t="shared" si="180"/>
        <v>#REF!</v>
      </c>
      <c r="AN581" s="2">
        <f t="shared" si="174"/>
        <v>25</v>
      </c>
      <c r="AO581" s="2" t="e">
        <f t="shared" si="181"/>
        <v>#REF!</v>
      </c>
      <c r="AP581" s="2" t="e">
        <f>ROUND(AO581-#REF!,0)</f>
        <v>#REF!</v>
      </c>
      <c r="AQ581" s="2">
        <f>IF(AZ581="s",IF(Q581=0,0,
IF(Q581=1,#REF!*4*4,
IF(Q581=2,0,
IF(Q581=3,#REF!*4*2,
IF(Q581=4,0,
IF(Q581=5,0,
IF(Q581=6,0,
IF(Q581=7,0)))))))),
IF(AZ581="t",
IF(Q581=0,0,
IF(Q581=1,#REF!*4*4*0.8,
IF(Q581=2,0,
IF(Q581=3,#REF!*4*2*0.8,
IF(Q581=4,0,
IF(Q581=5,0,
IF(Q581=6,0,
IF(Q581=7,0))))))))))</f>
        <v>0</v>
      </c>
      <c r="AR581" s="2" t="e">
        <f>IF(AZ581="s",
IF(Q581=0,0,
IF(Q581=1,0,
IF(Q581=2,#REF!*4*2,
IF(Q581=3,#REF!*4,
IF(Q581=4,#REF!*4,
IF(Q581=5,0,
IF(Q581=6,0,
IF(Q581=7,#REF!*4)))))))),
IF(AZ581="t",
IF(Q581=0,0,
IF(Q581=1,0,
IF(Q581=2,#REF!*4*2*0.8,
IF(Q581=3,#REF!*4*0.8,
IF(Q581=4,#REF!*4*0.8,
IF(Q581=5,0,
IF(Q581=6,0,
IF(Q581=7,#REF!*4))))))))))</f>
        <v>#REF!</v>
      </c>
      <c r="AS581" s="2" t="e">
        <f>IF(AZ581="s",
IF(Q581=0,0,
IF(Q581=1,#REF!*2,
IF(Q581=2,#REF!*2,
IF(Q581=3,#REF!*2,
IF(Q581=4,#REF!*2,
IF(Q581=5,#REF!*2,
IF(Q581=6,#REF!*2,
IF(Q581=7,#REF!*2)))))))),
IF(AZ581="t",
IF(Q581=0,#REF!*2*0.8,
IF(Q581=1,#REF!*2*0.8,
IF(Q581=2,#REF!*2*0.8,
IF(Q581=3,#REF!*2*0.8,
IF(Q581=4,#REF!*2*0.8,
IF(Q581=5,#REF!*2*0.8,
IF(Q581=6,#REF!*1*0.8,
IF(Q581=7,#REF!*2))))))))))</f>
        <v>#REF!</v>
      </c>
      <c r="AT581" s="2" t="e">
        <f t="shared" si="182"/>
        <v>#REF!</v>
      </c>
      <c r="AU581" s="2" t="e">
        <f>IF(AZ581="s",
IF(Q581=0,0,
IF(Q581=1,(14-2)*(#REF!+#REF!)/4*4,
IF(Q581=2,(14-2)*(#REF!+#REF!)/4*2,
IF(Q581=3,(14-2)*(#REF!+#REF!)/4*3,
IF(Q581=4,(14-2)*(#REF!+#REF!)/4,
IF(Q581=5,(14-2)*#REF!/4,
IF(Q581=6,0,
IF(Q581=7,(14)*#REF!)))))))),
IF(AZ581="t",
IF(Q581=0,0,
IF(Q581=1,(11-2)*(#REF!+#REF!)/4*4,
IF(Q581=2,(11-2)*(#REF!+#REF!)/4*2,
IF(Q581=3,(11-2)*(#REF!+#REF!)/4*3,
IF(Q581=4,(11-2)*(#REF!+#REF!)/4,
IF(Q581=5,(11-2)*#REF!/4,
IF(Q581=6,0,
IF(Q581=7,(11)*#REF!))))))))))</f>
        <v>#REF!</v>
      </c>
      <c r="AV581" s="2" t="e">
        <f t="shared" si="183"/>
        <v>#REF!</v>
      </c>
      <c r="AW581" s="2">
        <f t="shared" si="184"/>
        <v>8</v>
      </c>
      <c r="AX581" s="2">
        <f t="shared" si="185"/>
        <v>4</v>
      </c>
      <c r="AY581" s="2" t="e">
        <f t="shared" si="186"/>
        <v>#REF!</v>
      </c>
      <c r="AZ581" s="2" t="s">
        <v>81</v>
      </c>
      <c r="BA581" s="2" t="e">
        <f>IF(BG581="A",0,IF(AZ581="s",14*#REF!,IF(AZ581="T",11*#REF!,"HATA")))</f>
        <v>#REF!</v>
      </c>
      <c r="BB581" s="2" t="e">
        <f t="shared" si="187"/>
        <v>#REF!</v>
      </c>
      <c r="BC581" s="2" t="e">
        <f t="shared" si="188"/>
        <v>#REF!</v>
      </c>
      <c r="BD581" s="2" t="e">
        <f>IF(BC581-#REF!=0,"DOĞRU","YANLIŞ")</f>
        <v>#REF!</v>
      </c>
      <c r="BE581" s="2" t="e">
        <f>#REF!-BC581</f>
        <v>#REF!</v>
      </c>
      <c r="BF581" s="2">
        <v>0</v>
      </c>
      <c r="BH581" s="2">
        <v>1</v>
      </c>
      <c r="BJ581" s="2">
        <v>4</v>
      </c>
      <c r="BL581" s="7" t="e">
        <f>#REF!*11</f>
        <v>#REF!</v>
      </c>
      <c r="BM581" s="9"/>
      <c r="BN581" s="8"/>
      <c r="BO581" s="13"/>
      <c r="BP581" s="13"/>
      <c r="BQ581" s="13"/>
      <c r="BR581" s="13"/>
      <c r="BS581" s="13"/>
      <c r="BT581" s="10"/>
      <c r="BU581" s="11"/>
      <c r="BV581" s="12"/>
      <c r="CC581" s="41"/>
      <c r="CD581" s="41"/>
      <c r="CE581" s="41"/>
      <c r="CF581" s="42"/>
      <c r="CG581" s="42"/>
      <c r="CH581" s="42"/>
      <c r="CI581" s="42"/>
      <c r="CJ581" s="42"/>
      <c r="CK581" s="42"/>
    </row>
    <row r="582" spans="1:92" hidden="1" x14ac:dyDescent="0.25">
      <c r="A582" s="2" t="s">
        <v>97</v>
      </c>
      <c r="B582" s="2" t="s">
        <v>98</v>
      </c>
      <c r="C582" s="2" t="s">
        <v>98</v>
      </c>
      <c r="D582" s="4" t="s">
        <v>60</v>
      </c>
      <c r="E582" s="4" t="s">
        <v>60</v>
      </c>
      <c r="F582" s="5" t="e">
        <f>IF(AZ582="S",
IF(#REF!+BH582=2012,
IF(#REF!=1,"12-13/1",
IF(#REF!=2,"12-13/2",
IF(#REF!=3,"13-14/1",
IF(#REF!=4,"13-14/2","Hata1")))),
IF(#REF!+BH582=2013,
IF(#REF!=1,"13-14/1",
IF(#REF!=2,"13-14/2",
IF(#REF!=3,"14-15/1",
IF(#REF!=4,"14-15/2","Hata2")))),
IF(#REF!+BH582=2014,
IF(#REF!=1,"14-15/1",
IF(#REF!=2,"14-15/2",
IF(#REF!=3,"15-16/1",
IF(#REF!=4,"15-16/2","Hata3")))),
IF(#REF!+BH582=2015,
IF(#REF!=1,"15-16/1",
IF(#REF!=2,"15-16/2",
IF(#REF!=3,"16-17/1",
IF(#REF!=4,"16-17/2","Hata4")))),
IF(#REF!+BH582=2016,
IF(#REF!=1,"16-17/1",
IF(#REF!=2,"16-17/2",
IF(#REF!=3,"17-18/1",
IF(#REF!=4,"17-18/2","Hata5")))),
IF(#REF!+BH582=2017,
IF(#REF!=1,"17-18/1",
IF(#REF!=2,"17-18/2",
IF(#REF!=3,"18-19/1",
IF(#REF!=4,"18-19/2","Hata6")))),
IF(#REF!+BH582=2018,
IF(#REF!=1,"18-19/1",
IF(#REF!=2,"18-19/2",
IF(#REF!=3,"19-20/1",
IF(#REF!=4,"19-20/2","Hata7")))),
IF(#REF!+BH582=2019,
IF(#REF!=1,"19-20/1",
IF(#REF!=2,"19-20/2",
IF(#REF!=3,"20-21/1",
IF(#REF!=4,"20-21/2","Hata8")))),
IF(#REF!+BH582=2020,
IF(#REF!=1,"20-21/1",
IF(#REF!=2,"20-21/2",
IF(#REF!=3,"21-22/1",
IF(#REF!=4,"21-22/2","Hata9")))),
IF(#REF!+BH582=2021,
IF(#REF!=1,"21-22/1",
IF(#REF!=2,"21-22/2",
IF(#REF!=3,"22-23/1",
IF(#REF!=4,"22-23/2","Hata10")))),
IF(#REF!+BH582=2022,
IF(#REF!=1,"22-23/1",
IF(#REF!=2,"22-23/2",
IF(#REF!=3,"23-24/1",
IF(#REF!=4,"23-24/2","Hata11")))),
IF(#REF!+BH582=2023,
IF(#REF!=1,"23-24/1",
IF(#REF!=2,"23-24/2",
IF(#REF!=3,"24-25/1",
IF(#REF!=4,"24-25/2","Hata12")))),
)))))))))))),
IF(AZ582="T",
IF(#REF!+BH582=2012,
IF(#REF!=1,"12-13/1",
IF(#REF!=2,"12-13/2",
IF(#REF!=3,"12-13/3",
IF(#REF!=4,"13-14/1",
IF(#REF!=5,"13-14/2",
IF(#REF!=6,"13-14/3","Hata1")))))),
IF(#REF!+BH582=2013,
IF(#REF!=1,"13-14/1",
IF(#REF!=2,"13-14/2",
IF(#REF!=3,"13-14/3",
IF(#REF!=4,"14-15/1",
IF(#REF!=5,"14-15/2",
IF(#REF!=6,"14-15/3","Hata2")))))),
IF(#REF!+BH582=2014,
IF(#REF!=1,"14-15/1",
IF(#REF!=2,"14-15/2",
IF(#REF!=3,"14-15/3",
IF(#REF!=4,"15-16/1",
IF(#REF!=5,"15-16/2",
IF(#REF!=6,"15-16/3","Hata3")))))),
IF(AND(#REF!+#REF!&gt;2014,#REF!+#REF!&lt;2015,BH582=1),
IF(#REF!=0.1,"14-15/0.1",
IF(#REF!=0.2,"14-15/0.2",
IF(#REF!=0.3,"14-15/0.3","Hata4"))),
IF(#REF!+BH582=2015,
IF(#REF!=1,"15-16/1",
IF(#REF!=2,"15-16/2",
IF(#REF!=3,"15-16/3",
IF(#REF!=4,"16-17/1",
IF(#REF!=5,"16-17/2",
IF(#REF!=6,"16-17/3","Hata5")))))),
IF(#REF!+BH582=2016,
IF(#REF!=1,"16-17/1",
IF(#REF!=2,"16-17/2",
IF(#REF!=3,"16-17/3",
IF(#REF!=4,"17-18/1",
IF(#REF!=5,"17-18/2",
IF(#REF!=6,"17-18/3","Hata6")))))),
IF(#REF!+BH582=2017,
IF(#REF!=1,"17-18/1",
IF(#REF!=2,"17-18/2",
IF(#REF!=3,"17-18/3",
IF(#REF!=4,"18-19/1",
IF(#REF!=5,"18-19/2",
IF(#REF!=6,"18-19/3","Hata7")))))),
IF(#REF!+BH582=2018,
IF(#REF!=1,"18-19/1",
IF(#REF!=2,"18-19/2",
IF(#REF!=3,"18-19/3",
IF(#REF!=4,"19-20/1",
IF(#REF!=5," 19-20/2",
IF(#REF!=6,"19-20/3","Hata8")))))),
IF(#REF!+BH582=2019,
IF(#REF!=1,"19-20/1",
IF(#REF!=2,"19-20/2",
IF(#REF!=3,"19-20/3",
IF(#REF!=4,"20-21/1",
IF(#REF!=5,"20-21/2",
IF(#REF!=6,"20-21/3","Hata9")))))),
IF(#REF!+BH582=2020,
IF(#REF!=1,"20-21/1",
IF(#REF!=2,"20-21/2",
IF(#REF!=3,"20-21/3",
IF(#REF!=4,"21-22/1",
IF(#REF!=5,"21-22/2",
IF(#REF!=6,"21-22/3","Hata10")))))),
IF(#REF!+BH582=2021,
IF(#REF!=1,"21-22/1",
IF(#REF!=2,"21-22/2",
IF(#REF!=3,"21-22/3",
IF(#REF!=4,"22-23/1",
IF(#REF!=5,"22-23/2",
IF(#REF!=6,"22-23/3","Hata11")))))),
IF(#REF!+BH582=2022,
IF(#REF!=1,"22-23/1",
IF(#REF!=2,"22-23/2",
IF(#REF!=3,"22-23/3",
IF(#REF!=4,"23-24/1",
IF(#REF!=5,"23-24/2",
IF(#REF!=6,"23-24/3","Hata12")))))),
IF(#REF!+BH582=2023,
IF(#REF!=1,"23-24/1",
IF(#REF!=2,"23-24/2",
IF(#REF!=3,"23-24/3",
IF(#REF!=4,"24-25/1",
IF(#REF!=5,"24-25/2",
IF(#REF!=6,"24-25/3","Hata13")))))),
))))))))))))))
)</f>
        <v>#REF!</v>
      </c>
      <c r="G582" s="4"/>
      <c r="H582" s="2" t="s">
        <v>79</v>
      </c>
      <c r="I582" s="2">
        <v>54690</v>
      </c>
      <c r="J582" s="2" t="s">
        <v>80</v>
      </c>
      <c r="Q582" s="5">
        <v>4</v>
      </c>
      <c r="R582" s="2">
        <f>VLOOKUP($Q582,[1]sistem!$I$3:$L$10,2,FALSE)</f>
        <v>0</v>
      </c>
      <c r="S582" s="2">
        <f>VLOOKUP($Q582,[1]sistem!$I$3:$L$10,3,FALSE)</f>
        <v>1</v>
      </c>
      <c r="T582" s="2">
        <f>VLOOKUP($Q582,[1]sistem!$I$3:$L$10,4,FALSE)</f>
        <v>1</v>
      </c>
      <c r="U582" s="2" t="e">
        <f>VLOOKUP($AZ582,[1]sistem!$I$13:$L$14,2,FALSE)*#REF!</f>
        <v>#REF!</v>
      </c>
      <c r="V582" s="2" t="e">
        <f>VLOOKUP($AZ582,[1]sistem!$I$13:$L$14,3,FALSE)*#REF!</f>
        <v>#REF!</v>
      </c>
      <c r="W582" s="2" t="e">
        <f>VLOOKUP($AZ582,[1]sistem!$I$13:$L$14,4,FALSE)*#REF!</f>
        <v>#REF!</v>
      </c>
      <c r="X582" s="2" t="e">
        <f t="shared" si="175"/>
        <v>#REF!</v>
      </c>
      <c r="Y582" s="2" t="e">
        <f t="shared" si="176"/>
        <v>#REF!</v>
      </c>
      <c r="Z582" s="2" t="e">
        <f t="shared" si="177"/>
        <v>#REF!</v>
      </c>
      <c r="AA582" s="2" t="e">
        <f t="shared" si="178"/>
        <v>#REF!</v>
      </c>
      <c r="AB582" s="2">
        <f>VLOOKUP(AZ582,[1]sistem!$I$18:$J$19,2,FALSE)</f>
        <v>11</v>
      </c>
      <c r="AC582" s="2">
        <v>0.25</v>
      </c>
      <c r="AD582" s="2">
        <f>VLOOKUP($Q582,[1]sistem!$I$3:$M$10,5,FALSE)</f>
        <v>1</v>
      </c>
      <c r="AG582" s="2" t="e">
        <f>(#REF!+#REF!)*AB582</f>
        <v>#REF!</v>
      </c>
      <c r="AH582" s="2">
        <f>VLOOKUP($Q582,[1]sistem!$I$3:$N$10,6,FALSE)</f>
        <v>2</v>
      </c>
      <c r="AI582" s="2">
        <v>2</v>
      </c>
      <c r="AJ582" s="2">
        <f t="shared" si="179"/>
        <v>4</v>
      </c>
      <c r="AK582" s="2">
        <f>VLOOKUP($AZ582,[1]sistem!$I$18:$K$19,3,FALSE)</f>
        <v>11</v>
      </c>
      <c r="AL582" s="2" t="e">
        <f>AK582*#REF!</f>
        <v>#REF!</v>
      </c>
      <c r="AM582" s="2" t="e">
        <f t="shared" si="180"/>
        <v>#REF!</v>
      </c>
      <c r="AN582" s="2">
        <f t="shared" si="174"/>
        <v>25</v>
      </c>
      <c r="AO582" s="2" t="e">
        <f t="shared" si="181"/>
        <v>#REF!</v>
      </c>
      <c r="AP582" s="2" t="e">
        <f>ROUND(AO582-#REF!,0)</f>
        <v>#REF!</v>
      </c>
      <c r="AQ582" s="2">
        <f>IF(AZ582="s",IF(Q582=0,0,
IF(Q582=1,#REF!*4*4,
IF(Q582=2,0,
IF(Q582=3,#REF!*4*2,
IF(Q582=4,0,
IF(Q582=5,0,
IF(Q582=6,0,
IF(Q582=7,0)))))))),
IF(AZ582="t",
IF(Q582=0,0,
IF(Q582=1,#REF!*4*4*0.8,
IF(Q582=2,0,
IF(Q582=3,#REF!*4*2*0.8,
IF(Q582=4,0,
IF(Q582=5,0,
IF(Q582=6,0,
IF(Q582=7,0))))))))))</f>
        <v>0</v>
      </c>
      <c r="AR582" s="2" t="e">
        <f>IF(AZ582="s",
IF(Q582=0,0,
IF(Q582=1,0,
IF(Q582=2,#REF!*4*2,
IF(Q582=3,#REF!*4,
IF(Q582=4,#REF!*4,
IF(Q582=5,0,
IF(Q582=6,0,
IF(Q582=7,#REF!*4)))))))),
IF(AZ582="t",
IF(Q582=0,0,
IF(Q582=1,0,
IF(Q582=2,#REF!*4*2*0.8,
IF(Q582=3,#REF!*4*0.8,
IF(Q582=4,#REF!*4*0.8,
IF(Q582=5,0,
IF(Q582=6,0,
IF(Q582=7,#REF!*4))))))))))</f>
        <v>#REF!</v>
      </c>
      <c r="AS582" s="2" t="e">
        <f>IF(AZ582="s",
IF(Q582=0,0,
IF(Q582=1,#REF!*2,
IF(Q582=2,#REF!*2,
IF(Q582=3,#REF!*2,
IF(Q582=4,#REF!*2,
IF(Q582=5,#REF!*2,
IF(Q582=6,#REF!*2,
IF(Q582=7,#REF!*2)))))))),
IF(AZ582="t",
IF(Q582=0,#REF!*2*0.8,
IF(Q582=1,#REF!*2*0.8,
IF(Q582=2,#REF!*2*0.8,
IF(Q582=3,#REF!*2*0.8,
IF(Q582=4,#REF!*2*0.8,
IF(Q582=5,#REF!*2*0.8,
IF(Q582=6,#REF!*1*0.8,
IF(Q582=7,#REF!*2))))))))))</f>
        <v>#REF!</v>
      </c>
      <c r="AT582" s="2" t="e">
        <f t="shared" si="182"/>
        <v>#REF!</v>
      </c>
      <c r="AU582" s="2" t="e">
        <f>IF(AZ582="s",
IF(Q582=0,0,
IF(Q582=1,(14-2)*(#REF!+#REF!)/4*4,
IF(Q582=2,(14-2)*(#REF!+#REF!)/4*2,
IF(Q582=3,(14-2)*(#REF!+#REF!)/4*3,
IF(Q582=4,(14-2)*(#REF!+#REF!)/4,
IF(Q582=5,(14-2)*#REF!/4,
IF(Q582=6,0,
IF(Q582=7,(14)*#REF!)))))))),
IF(AZ582="t",
IF(Q582=0,0,
IF(Q582=1,(11-2)*(#REF!+#REF!)/4*4,
IF(Q582=2,(11-2)*(#REF!+#REF!)/4*2,
IF(Q582=3,(11-2)*(#REF!+#REF!)/4*3,
IF(Q582=4,(11-2)*(#REF!+#REF!)/4,
IF(Q582=5,(11-2)*#REF!/4,
IF(Q582=6,0,
IF(Q582=7,(11)*#REF!))))))))))</f>
        <v>#REF!</v>
      </c>
      <c r="AV582" s="2" t="e">
        <f t="shared" si="183"/>
        <v>#REF!</v>
      </c>
      <c r="AW582" s="2">
        <f t="shared" si="184"/>
        <v>8</v>
      </c>
      <c r="AX582" s="2">
        <f t="shared" si="185"/>
        <v>4</v>
      </c>
      <c r="AY582" s="2" t="e">
        <f t="shared" si="186"/>
        <v>#REF!</v>
      </c>
      <c r="AZ582" s="2" t="s">
        <v>81</v>
      </c>
      <c r="BA582" s="2" t="e">
        <f>IF(BG582="A",0,IF(AZ582="s",14*#REF!,IF(AZ582="T",11*#REF!,"HATA")))</f>
        <v>#REF!</v>
      </c>
      <c r="BB582" s="2" t="e">
        <f t="shared" si="187"/>
        <v>#REF!</v>
      </c>
      <c r="BC582" s="2" t="e">
        <f t="shared" si="188"/>
        <v>#REF!</v>
      </c>
      <c r="BD582" s="2" t="e">
        <f>IF(BC582-#REF!=0,"DOĞRU","YANLIŞ")</f>
        <v>#REF!</v>
      </c>
      <c r="BE582" s="2" t="e">
        <f>#REF!-BC582</f>
        <v>#REF!</v>
      </c>
      <c r="BF582" s="2">
        <v>0</v>
      </c>
      <c r="BH582" s="2">
        <v>1</v>
      </c>
      <c r="BJ582" s="2">
        <v>4</v>
      </c>
      <c r="BL582" s="7" t="e">
        <f>#REF!*11</f>
        <v>#REF!</v>
      </c>
      <c r="BM582" s="9"/>
      <c r="BN582" s="8"/>
      <c r="BO582" s="13"/>
      <c r="BP582" s="13"/>
      <c r="BQ582" s="13"/>
      <c r="BR582" s="13"/>
      <c r="BS582" s="13"/>
      <c r="BT582" s="10"/>
      <c r="BU582" s="11"/>
      <c r="BV582" s="12"/>
      <c r="CC582" s="41"/>
      <c r="CD582" s="41"/>
      <c r="CE582" s="41"/>
      <c r="CF582" s="42"/>
      <c r="CG582" s="42"/>
      <c r="CH582" s="42"/>
      <c r="CI582" s="42"/>
      <c r="CJ582" s="42"/>
      <c r="CK582" s="42"/>
    </row>
    <row r="583" spans="1:92" hidden="1" x14ac:dyDescent="0.25">
      <c r="A583" s="2" t="s">
        <v>89</v>
      </c>
      <c r="B583" s="2" t="s">
        <v>90</v>
      </c>
      <c r="C583" s="2" t="s">
        <v>90</v>
      </c>
      <c r="D583" s="4" t="s">
        <v>60</v>
      </c>
      <c r="E583" s="4" t="s">
        <v>60</v>
      </c>
      <c r="F583" s="5" t="e">
        <f>IF(AZ583="S",
IF(#REF!+BH583=2012,
IF(#REF!=1,"12-13/1",
IF(#REF!=2,"12-13/2",
IF(#REF!=3,"13-14/1",
IF(#REF!=4,"13-14/2","Hata1")))),
IF(#REF!+BH583=2013,
IF(#REF!=1,"13-14/1",
IF(#REF!=2,"13-14/2",
IF(#REF!=3,"14-15/1",
IF(#REF!=4,"14-15/2","Hata2")))),
IF(#REF!+BH583=2014,
IF(#REF!=1,"14-15/1",
IF(#REF!=2,"14-15/2",
IF(#REF!=3,"15-16/1",
IF(#REF!=4,"15-16/2","Hata3")))),
IF(#REF!+BH583=2015,
IF(#REF!=1,"15-16/1",
IF(#REF!=2,"15-16/2",
IF(#REF!=3,"16-17/1",
IF(#REF!=4,"16-17/2","Hata4")))),
IF(#REF!+BH583=2016,
IF(#REF!=1,"16-17/1",
IF(#REF!=2,"16-17/2",
IF(#REF!=3,"17-18/1",
IF(#REF!=4,"17-18/2","Hata5")))),
IF(#REF!+BH583=2017,
IF(#REF!=1,"17-18/1",
IF(#REF!=2,"17-18/2",
IF(#REF!=3,"18-19/1",
IF(#REF!=4,"18-19/2","Hata6")))),
IF(#REF!+BH583=2018,
IF(#REF!=1,"18-19/1",
IF(#REF!=2,"18-19/2",
IF(#REF!=3,"19-20/1",
IF(#REF!=4,"19-20/2","Hata7")))),
IF(#REF!+BH583=2019,
IF(#REF!=1,"19-20/1",
IF(#REF!=2,"19-20/2",
IF(#REF!=3,"20-21/1",
IF(#REF!=4,"20-21/2","Hata8")))),
IF(#REF!+BH583=2020,
IF(#REF!=1,"20-21/1",
IF(#REF!=2,"20-21/2",
IF(#REF!=3,"21-22/1",
IF(#REF!=4,"21-22/2","Hata9")))),
IF(#REF!+BH583=2021,
IF(#REF!=1,"21-22/1",
IF(#REF!=2,"21-22/2",
IF(#REF!=3,"22-23/1",
IF(#REF!=4,"22-23/2","Hata10")))),
IF(#REF!+BH583=2022,
IF(#REF!=1,"22-23/1",
IF(#REF!=2,"22-23/2",
IF(#REF!=3,"23-24/1",
IF(#REF!=4,"23-24/2","Hata11")))),
IF(#REF!+BH583=2023,
IF(#REF!=1,"23-24/1",
IF(#REF!=2,"23-24/2",
IF(#REF!=3,"24-25/1",
IF(#REF!=4,"24-25/2","Hata12")))),
)))))))))))),
IF(AZ583="T",
IF(#REF!+BH583=2012,
IF(#REF!=1,"12-13/1",
IF(#REF!=2,"12-13/2",
IF(#REF!=3,"12-13/3",
IF(#REF!=4,"13-14/1",
IF(#REF!=5,"13-14/2",
IF(#REF!=6,"13-14/3","Hata1")))))),
IF(#REF!+BH583=2013,
IF(#REF!=1,"13-14/1",
IF(#REF!=2,"13-14/2",
IF(#REF!=3,"13-14/3",
IF(#REF!=4,"14-15/1",
IF(#REF!=5,"14-15/2",
IF(#REF!=6,"14-15/3","Hata2")))))),
IF(#REF!+BH583=2014,
IF(#REF!=1,"14-15/1",
IF(#REF!=2,"14-15/2",
IF(#REF!=3,"14-15/3",
IF(#REF!=4,"15-16/1",
IF(#REF!=5,"15-16/2",
IF(#REF!=6,"15-16/3","Hata3")))))),
IF(AND(#REF!+#REF!&gt;2014,#REF!+#REF!&lt;2015,BH583=1),
IF(#REF!=0.1,"14-15/0.1",
IF(#REF!=0.2,"14-15/0.2",
IF(#REF!=0.3,"14-15/0.3","Hata4"))),
IF(#REF!+BH583=2015,
IF(#REF!=1,"15-16/1",
IF(#REF!=2,"15-16/2",
IF(#REF!=3,"15-16/3",
IF(#REF!=4,"16-17/1",
IF(#REF!=5,"16-17/2",
IF(#REF!=6,"16-17/3","Hata5")))))),
IF(#REF!+BH583=2016,
IF(#REF!=1,"16-17/1",
IF(#REF!=2,"16-17/2",
IF(#REF!=3,"16-17/3",
IF(#REF!=4,"17-18/1",
IF(#REF!=5,"17-18/2",
IF(#REF!=6,"17-18/3","Hata6")))))),
IF(#REF!+BH583=2017,
IF(#REF!=1,"17-18/1",
IF(#REF!=2,"17-18/2",
IF(#REF!=3,"17-18/3",
IF(#REF!=4,"18-19/1",
IF(#REF!=5,"18-19/2",
IF(#REF!=6,"18-19/3","Hata7")))))),
IF(#REF!+BH583=2018,
IF(#REF!=1,"18-19/1",
IF(#REF!=2,"18-19/2",
IF(#REF!=3,"18-19/3",
IF(#REF!=4,"19-20/1",
IF(#REF!=5," 19-20/2",
IF(#REF!=6,"19-20/3","Hata8")))))),
IF(#REF!+BH583=2019,
IF(#REF!=1,"19-20/1",
IF(#REF!=2,"19-20/2",
IF(#REF!=3,"19-20/3",
IF(#REF!=4,"20-21/1",
IF(#REF!=5,"20-21/2",
IF(#REF!=6,"20-21/3","Hata9")))))),
IF(#REF!+BH583=2020,
IF(#REF!=1,"20-21/1",
IF(#REF!=2,"20-21/2",
IF(#REF!=3,"20-21/3",
IF(#REF!=4,"21-22/1",
IF(#REF!=5,"21-22/2",
IF(#REF!=6,"21-22/3","Hata10")))))),
IF(#REF!+BH583=2021,
IF(#REF!=1,"21-22/1",
IF(#REF!=2,"21-22/2",
IF(#REF!=3,"21-22/3",
IF(#REF!=4,"22-23/1",
IF(#REF!=5,"22-23/2",
IF(#REF!=6,"22-23/3","Hata11")))))),
IF(#REF!+BH583=2022,
IF(#REF!=1,"22-23/1",
IF(#REF!=2,"22-23/2",
IF(#REF!=3,"22-23/3",
IF(#REF!=4,"23-24/1",
IF(#REF!=5,"23-24/2",
IF(#REF!=6,"23-24/3","Hata12")))))),
IF(#REF!+BH583=2023,
IF(#REF!=1,"23-24/1",
IF(#REF!=2,"23-24/2",
IF(#REF!=3,"23-24/3",
IF(#REF!=4,"24-25/1",
IF(#REF!=5,"24-25/2",
IF(#REF!=6,"24-25/3","Hata13")))))),
))))))))))))))
)</f>
        <v>#REF!</v>
      </c>
      <c r="G583" s="4"/>
      <c r="H583" s="2" t="s">
        <v>79</v>
      </c>
      <c r="I583" s="2">
        <v>54690</v>
      </c>
      <c r="J583" s="2" t="s">
        <v>80</v>
      </c>
      <c r="O583" s="2" t="s">
        <v>90</v>
      </c>
      <c r="P583" s="2" t="s">
        <v>90</v>
      </c>
      <c r="Q583" s="5">
        <v>6</v>
      </c>
      <c r="R583" s="2">
        <f>VLOOKUP($Q583,[1]sistem!$I$3:$L$10,2,FALSE)</f>
        <v>0</v>
      </c>
      <c r="S583" s="2">
        <f>VLOOKUP($Q583,[1]sistem!$I$3:$L$10,3,FALSE)</f>
        <v>0</v>
      </c>
      <c r="T583" s="2">
        <f>VLOOKUP($Q583,[1]sistem!$I$3:$L$10,4,FALSE)</f>
        <v>1</v>
      </c>
      <c r="U583" s="2" t="e">
        <f>VLOOKUP($AZ583,[1]sistem!$I$13:$L$14,2,FALSE)*#REF!</f>
        <v>#REF!</v>
      </c>
      <c r="V583" s="2" t="e">
        <f>VLOOKUP($AZ583,[1]sistem!$I$13:$L$14,3,FALSE)*#REF!</f>
        <v>#REF!</v>
      </c>
      <c r="W583" s="2" t="e">
        <f>VLOOKUP($AZ583,[1]sistem!$I$13:$L$14,4,FALSE)*#REF!</f>
        <v>#REF!</v>
      </c>
      <c r="X583" s="2" t="e">
        <f t="shared" si="175"/>
        <v>#REF!</v>
      </c>
      <c r="Y583" s="2" t="e">
        <f t="shared" si="176"/>
        <v>#REF!</v>
      </c>
      <c r="Z583" s="2" t="e">
        <f t="shared" si="177"/>
        <v>#REF!</v>
      </c>
      <c r="AA583" s="2" t="e">
        <f t="shared" si="178"/>
        <v>#REF!</v>
      </c>
      <c r="AB583" s="2">
        <f>VLOOKUP(AZ583,[1]sistem!$I$18:$J$19,2,FALSE)</f>
        <v>11</v>
      </c>
      <c r="AC583" s="2">
        <v>0.25</v>
      </c>
      <c r="AD583" s="2">
        <f>VLOOKUP($Q583,[1]sistem!$I$3:$M$10,5,FALSE)</f>
        <v>0</v>
      </c>
      <c r="AE583" s="2">
        <v>1</v>
      </c>
      <c r="AG583" s="2">
        <f>AE583*AK583</f>
        <v>11</v>
      </c>
      <c r="AH583" s="2">
        <f>VLOOKUP($Q583,[1]sistem!$I$3:$N$10,6,FALSE)</f>
        <v>1</v>
      </c>
      <c r="AI583" s="2">
        <v>2</v>
      </c>
      <c r="AJ583" s="2">
        <f t="shared" si="179"/>
        <v>2</v>
      </c>
      <c r="AK583" s="2">
        <f>VLOOKUP($AZ583,[1]sistem!$I$18:$K$19,3,FALSE)</f>
        <v>11</v>
      </c>
      <c r="AL583" s="2" t="e">
        <f>AK583*#REF!</f>
        <v>#REF!</v>
      </c>
      <c r="AM583" s="2" t="e">
        <f t="shared" si="180"/>
        <v>#REF!</v>
      </c>
      <c r="AN583" s="2">
        <f>IF(AZ583="s",30,25)</f>
        <v>25</v>
      </c>
      <c r="AO583" s="2" t="e">
        <f t="shared" si="181"/>
        <v>#REF!</v>
      </c>
      <c r="AP583" s="2" t="e">
        <f>ROUND(AO583-#REF!,0)</f>
        <v>#REF!</v>
      </c>
      <c r="AQ583" s="2">
        <f>IF(AZ583="s",IF(Q583=0,0,
IF(Q583=1,#REF!*4*4,
IF(Q583=2,0,
IF(Q583=3,#REF!*4*2,
IF(Q583=4,0,
IF(Q583=5,0,
IF(Q583=6,0,
IF(Q583=7,0)))))))),
IF(AZ583="t",
IF(Q583=0,0,
IF(Q583=1,#REF!*4*4*0.8,
IF(Q583=2,0,
IF(Q583=3,#REF!*4*2*0.8,
IF(Q583=4,0,
IF(Q583=5,0,
IF(Q583=6,0,
IF(Q583=7,0))))))))))</f>
        <v>0</v>
      </c>
      <c r="AR583" s="2">
        <f>IF(AZ583="s",
IF(Q583=0,0,
IF(Q583=1,0,
IF(Q583=2,#REF!*4*2,
IF(Q583=3,#REF!*4,
IF(Q583=4,#REF!*4,
IF(Q583=5,0,
IF(Q583=6,0,
IF(Q583=7,#REF!*4)))))))),
IF(AZ583="t",
IF(Q583=0,0,
IF(Q583=1,0,
IF(Q583=2,#REF!*4*2*0.8,
IF(Q583=3,#REF!*4*0.8,
IF(Q583=4,#REF!*4*0.8,
IF(Q583=5,0,
IF(Q583=6,0,
IF(Q583=7,#REF!*4))))))))))</f>
        <v>0</v>
      </c>
      <c r="AS583" s="2" t="e">
        <f>IF(AZ583="s",
IF(Q583=0,0,
IF(Q583=1,#REF!*2,
IF(Q583=2,#REF!*2,
IF(Q583=3,#REF!*2,
IF(Q583=4,#REF!*2,
IF(Q583=5,#REF!*2,
IF(Q583=6,#REF!*2,
IF(Q583=7,#REF!*2)))))))),
IF(AZ583="t",
IF(Q583=0,#REF!*2*0.8,
IF(Q583=1,#REF!*2*0.8,
IF(Q583=2,#REF!*2*0.8,
IF(Q583=3,#REF!*2*0.8,
IF(Q583=4,#REF!*2*0.8,
IF(Q583=5,#REF!*2*0.8,
IF(Q583=6,#REF!*1*0.8,
IF(Q583=7,#REF!*2))))))))))</f>
        <v>#REF!</v>
      </c>
      <c r="AT583" s="2" t="e">
        <f t="shared" si="182"/>
        <v>#REF!</v>
      </c>
      <c r="AU583" s="2">
        <f>IF(AZ583="s",
IF(Q583=0,0,
IF(Q583=1,(14-2)*(#REF!+#REF!)/4*4,
IF(Q583=2,(14-2)*(#REF!+#REF!)/4*2,
IF(Q583=3,(14-2)*(#REF!+#REF!)/4*3,
IF(Q583=4,(14-2)*(#REF!+#REF!)/4,
IF(Q583=5,(14-2)*#REF!/4,
IF(Q583=6,0,
IF(Q583=7,(14)*#REF!)))))))),
IF(AZ583="t",
IF(Q583=0,0,
IF(Q583=1,(11-2)*(#REF!+#REF!)/4*4,
IF(Q583=2,(11-2)*(#REF!+#REF!)/4*2,
IF(Q583=3,(11-2)*(#REF!+#REF!)/4*3,
IF(Q583=4,(11-2)*(#REF!+#REF!)/4,
IF(Q583=5,(11-2)*#REF!/4,
IF(Q583=6,0,
IF(Q583=7,(11)*#REF!))))))))))</f>
        <v>0</v>
      </c>
      <c r="AV583" s="2">
        <f t="shared" si="183"/>
        <v>-11</v>
      </c>
      <c r="AW583" s="2">
        <f t="shared" si="184"/>
        <v>2</v>
      </c>
      <c r="AX583" s="2">
        <f t="shared" si="185"/>
        <v>0</v>
      </c>
      <c r="AY583" s="2" t="e">
        <f t="shared" si="186"/>
        <v>#REF!</v>
      </c>
      <c r="AZ583" s="2" t="s">
        <v>81</v>
      </c>
      <c r="BA583" s="2" t="e">
        <f>IF(BG583="A",0,IF(AZ583="s",14*#REF!,IF(AZ583="T",11*#REF!,"HATA")))</f>
        <v>#REF!</v>
      </c>
      <c r="BB583" s="2" t="e">
        <f t="shared" si="187"/>
        <v>#REF!</v>
      </c>
      <c r="BC583" s="2" t="e">
        <f t="shared" si="188"/>
        <v>#REF!</v>
      </c>
      <c r="BD583" s="2" t="e">
        <f>IF(BC583-#REF!=0,"DOĞRU","YANLIŞ")</f>
        <v>#REF!</v>
      </c>
      <c r="BE583" s="2" t="e">
        <f>#REF!-BC583</f>
        <v>#REF!</v>
      </c>
      <c r="BF583" s="2">
        <v>1</v>
      </c>
      <c r="BH583" s="2">
        <v>1</v>
      </c>
      <c r="BJ583" s="2">
        <v>6</v>
      </c>
      <c r="BL583" s="7" t="e">
        <f>#REF!*11</f>
        <v>#REF!</v>
      </c>
      <c r="BM583" s="9"/>
      <c r="BN583" s="8"/>
      <c r="BO583" s="13"/>
      <c r="BP583" s="13"/>
      <c r="BQ583" s="13"/>
      <c r="BR583" s="13"/>
      <c r="BS583" s="13"/>
      <c r="BT583" s="10"/>
      <c r="BU583" s="11"/>
      <c r="BV583" s="12"/>
      <c r="CC583" s="41"/>
      <c r="CD583" s="41"/>
      <c r="CE583" s="41"/>
      <c r="CF583" s="42"/>
      <c r="CG583" s="42"/>
      <c r="CH583" s="42"/>
      <c r="CI583" s="42"/>
      <c r="CJ583" s="42"/>
      <c r="CK583" s="42"/>
    </row>
    <row r="584" spans="1:92" hidden="1" x14ac:dyDescent="0.25">
      <c r="A584" s="2" t="s">
        <v>581</v>
      </c>
      <c r="B584" s="2" t="s">
        <v>582</v>
      </c>
      <c r="C584" s="2" t="s">
        <v>582</v>
      </c>
      <c r="D584" s="4" t="s">
        <v>60</v>
      </c>
      <c r="E584" s="4" t="s">
        <v>60</v>
      </c>
      <c r="F584" s="5" t="e">
        <f>IF(AZ584="S",
IF(#REF!+BH584=2012,
IF(#REF!=1,"12-13/1",
IF(#REF!=2,"12-13/2",
IF(#REF!=3,"13-14/1",
IF(#REF!=4,"13-14/2","Hata1")))),
IF(#REF!+BH584=2013,
IF(#REF!=1,"13-14/1",
IF(#REF!=2,"13-14/2",
IF(#REF!=3,"14-15/1",
IF(#REF!=4,"14-15/2","Hata2")))),
IF(#REF!+BH584=2014,
IF(#REF!=1,"14-15/1",
IF(#REF!=2,"14-15/2",
IF(#REF!=3,"15-16/1",
IF(#REF!=4,"15-16/2","Hata3")))),
IF(#REF!+BH584=2015,
IF(#REF!=1,"15-16/1",
IF(#REF!=2,"15-16/2",
IF(#REF!=3,"16-17/1",
IF(#REF!=4,"16-17/2","Hata4")))),
IF(#REF!+BH584=2016,
IF(#REF!=1,"16-17/1",
IF(#REF!=2,"16-17/2",
IF(#REF!=3,"17-18/1",
IF(#REF!=4,"17-18/2","Hata5")))),
IF(#REF!+BH584=2017,
IF(#REF!=1,"17-18/1",
IF(#REF!=2,"17-18/2",
IF(#REF!=3,"18-19/1",
IF(#REF!=4,"18-19/2","Hata6")))),
IF(#REF!+BH584=2018,
IF(#REF!=1,"18-19/1",
IF(#REF!=2,"18-19/2",
IF(#REF!=3,"19-20/1",
IF(#REF!=4,"19-20/2","Hata7")))),
IF(#REF!+BH584=2019,
IF(#REF!=1,"19-20/1",
IF(#REF!=2,"19-20/2",
IF(#REF!=3,"20-21/1",
IF(#REF!=4,"20-21/2","Hata8")))),
IF(#REF!+BH584=2020,
IF(#REF!=1,"20-21/1",
IF(#REF!=2,"20-21/2",
IF(#REF!=3,"21-22/1",
IF(#REF!=4,"21-22/2","Hata9")))),
IF(#REF!+BH584=2021,
IF(#REF!=1,"21-22/1",
IF(#REF!=2,"21-22/2",
IF(#REF!=3,"22-23/1",
IF(#REF!=4,"22-23/2","Hata10")))),
IF(#REF!+BH584=2022,
IF(#REF!=1,"22-23/1",
IF(#REF!=2,"22-23/2",
IF(#REF!=3,"23-24/1",
IF(#REF!=4,"23-24/2","Hata11")))),
IF(#REF!+BH584=2023,
IF(#REF!=1,"23-24/1",
IF(#REF!=2,"23-24/2",
IF(#REF!=3,"24-25/1",
IF(#REF!=4,"24-25/2","Hata12")))),
)))))))))))),
IF(AZ584="T",
IF(#REF!+BH584=2012,
IF(#REF!=1,"12-13/1",
IF(#REF!=2,"12-13/2",
IF(#REF!=3,"12-13/3",
IF(#REF!=4,"13-14/1",
IF(#REF!=5,"13-14/2",
IF(#REF!=6,"13-14/3","Hata1")))))),
IF(#REF!+BH584=2013,
IF(#REF!=1,"13-14/1",
IF(#REF!=2,"13-14/2",
IF(#REF!=3,"13-14/3",
IF(#REF!=4,"14-15/1",
IF(#REF!=5,"14-15/2",
IF(#REF!=6,"14-15/3","Hata2")))))),
IF(#REF!+BH584=2014,
IF(#REF!=1,"14-15/1",
IF(#REF!=2,"14-15/2",
IF(#REF!=3,"14-15/3",
IF(#REF!=4,"15-16/1",
IF(#REF!=5,"15-16/2",
IF(#REF!=6,"15-16/3","Hata3")))))),
IF(AND(#REF!+#REF!&gt;2014,#REF!+#REF!&lt;2015,BH584=1),
IF(#REF!=0.1,"14-15/0.1",
IF(#REF!=0.2,"14-15/0.2",
IF(#REF!=0.3,"14-15/0.3","Hata4"))),
IF(#REF!+BH584=2015,
IF(#REF!=1,"15-16/1",
IF(#REF!=2,"15-16/2",
IF(#REF!=3,"15-16/3",
IF(#REF!=4,"16-17/1",
IF(#REF!=5,"16-17/2",
IF(#REF!=6,"16-17/3","Hata5")))))),
IF(#REF!+BH584=2016,
IF(#REF!=1,"16-17/1",
IF(#REF!=2,"16-17/2",
IF(#REF!=3,"16-17/3",
IF(#REF!=4,"17-18/1",
IF(#REF!=5,"17-18/2",
IF(#REF!=6,"17-18/3","Hata6")))))),
IF(#REF!+BH584=2017,
IF(#REF!=1,"17-18/1",
IF(#REF!=2,"17-18/2",
IF(#REF!=3,"17-18/3",
IF(#REF!=4,"18-19/1",
IF(#REF!=5,"18-19/2",
IF(#REF!=6,"18-19/3","Hata7")))))),
IF(#REF!+BH584=2018,
IF(#REF!=1,"18-19/1",
IF(#REF!=2,"18-19/2",
IF(#REF!=3,"18-19/3",
IF(#REF!=4,"19-20/1",
IF(#REF!=5," 19-20/2",
IF(#REF!=6,"19-20/3","Hata8")))))),
IF(#REF!+BH584=2019,
IF(#REF!=1,"19-20/1",
IF(#REF!=2,"19-20/2",
IF(#REF!=3,"19-20/3",
IF(#REF!=4,"20-21/1",
IF(#REF!=5,"20-21/2",
IF(#REF!=6,"20-21/3","Hata9")))))),
IF(#REF!+BH584=2020,
IF(#REF!=1,"20-21/1",
IF(#REF!=2,"20-21/2",
IF(#REF!=3,"20-21/3",
IF(#REF!=4,"21-22/1",
IF(#REF!=5,"21-22/2",
IF(#REF!=6,"21-22/3","Hata10")))))),
IF(#REF!+BH584=2021,
IF(#REF!=1,"21-22/1",
IF(#REF!=2,"21-22/2",
IF(#REF!=3,"21-22/3",
IF(#REF!=4,"22-23/1",
IF(#REF!=5,"22-23/2",
IF(#REF!=6,"22-23/3","Hata11")))))),
IF(#REF!+BH584=2022,
IF(#REF!=1,"22-23/1",
IF(#REF!=2,"22-23/2",
IF(#REF!=3,"22-23/3",
IF(#REF!=4,"23-24/1",
IF(#REF!=5,"23-24/2",
IF(#REF!=6,"23-24/3","Hata12")))))),
IF(#REF!+BH584=2023,
IF(#REF!=1,"23-24/1",
IF(#REF!=2,"23-24/2",
IF(#REF!=3,"23-24/3",
IF(#REF!=4,"24-25/1",
IF(#REF!=5,"24-25/2",
IF(#REF!=6,"24-25/3","Hata13")))))),
))))))))))))))
)</f>
        <v>#REF!</v>
      </c>
      <c r="G584" s="4"/>
      <c r="H584" s="2" t="s">
        <v>79</v>
      </c>
      <c r="I584" s="2">
        <v>54690</v>
      </c>
      <c r="J584" s="2" t="s">
        <v>80</v>
      </c>
      <c r="O584" s="2" t="s">
        <v>583</v>
      </c>
      <c r="P584" s="2" t="s">
        <v>584</v>
      </c>
      <c r="Q584" s="5">
        <v>7</v>
      </c>
      <c r="R584" s="2">
        <f>VLOOKUP($Q584,[1]sistem!$I$3:$L$10,2,FALSE)</f>
        <v>0</v>
      </c>
      <c r="S584" s="2">
        <f>VLOOKUP($Q584,[1]sistem!$I$3:$L$10,3,FALSE)</f>
        <v>1</v>
      </c>
      <c r="T584" s="2">
        <f>VLOOKUP($Q584,[1]sistem!$I$3:$L$10,4,FALSE)</f>
        <v>1</v>
      </c>
      <c r="U584" s="2" t="e">
        <f>VLOOKUP($AZ584,[1]sistem!$I$13:$L$14,2,FALSE)*#REF!</f>
        <v>#REF!</v>
      </c>
      <c r="V584" s="2" t="e">
        <f>VLOOKUP($AZ584,[1]sistem!$I$13:$L$14,3,FALSE)*#REF!</f>
        <v>#REF!</v>
      </c>
      <c r="W584" s="2" t="e">
        <f>VLOOKUP($AZ584,[1]sistem!$I$13:$L$14,4,FALSE)*#REF!</f>
        <v>#REF!</v>
      </c>
      <c r="X584" s="2" t="e">
        <f t="shared" si="175"/>
        <v>#REF!</v>
      </c>
      <c r="Y584" s="2" t="e">
        <f t="shared" si="176"/>
        <v>#REF!</v>
      </c>
      <c r="Z584" s="2" t="e">
        <f t="shared" si="177"/>
        <v>#REF!</v>
      </c>
      <c r="AA584" s="2" t="e">
        <f t="shared" si="178"/>
        <v>#REF!</v>
      </c>
      <c r="AB584" s="2">
        <f>VLOOKUP(AZ584,[1]sistem!$I$18:$J$19,2,FALSE)</f>
        <v>11</v>
      </c>
      <c r="AC584" s="2">
        <v>0.25</v>
      </c>
      <c r="AD584" s="2">
        <f>VLOOKUP($Q584,[1]sistem!$I$3:$M$10,5,FALSE)</f>
        <v>1</v>
      </c>
      <c r="AE584" s="2">
        <v>3</v>
      </c>
      <c r="AG584" s="2">
        <f>AE584*AK584</f>
        <v>33</v>
      </c>
      <c r="AH584" s="2">
        <f>VLOOKUP($Q584,[1]sistem!$I$3:$N$10,6,FALSE)</f>
        <v>2</v>
      </c>
      <c r="AI584" s="2">
        <v>2</v>
      </c>
      <c r="AJ584" s="2">
        <f t="shared" si="179"/>
        <v>4</v>
      </c>
      <c r="AK584" s="2">
        <f>VLOOKUP($AZ584,[1]sistem!$I$18:$K$19,3,FALSE)</f>
        <v>11</v>
      </c>
      <c r="AL584" s="2" t="e">
        <f>AK584*#REF!</f>
        <v>#REF!</v>
      </c>
      <c r="AM584" s="2" t="e">
        <f t="shared" si="180"/>
        <v>#REF!</v>
      </c>
      <c r="AN584" s="2">
        <f>IF(AZ584="s",30,25)</f>
        <v>25</v>
      </c>
      <c r="AO584" s="2" t="e">
        <f t="shared" si="181"/>
        <v>#REF!</v>
      </c>
      <c r="AP584" s="2" t="e">
        <f>ROUND(AO584-#REF!,0)</f>
        <v>#REF!</v>
      </c>
      <c r="AQ584" s="2">
        <f>IF(AZ584="s",IF(Q584=0,0,
IF(Q584=1,#REF!*4*4,
IF(Q584=2,0,
IF(Q584=3,#REF!*4*2,
IF(Q584=4,0,
IF(Q584=5,0,
IF(Q584=6,0,
IF(Q584=7,0)))))))),
IF(AZ584="t",
IF(Q584=0,0,
IF(Q584=1,#REF!*4*4*0.8,
IF(Q584=2,0,
IF(Q584=3,#REF!*4*2*0.8,
IF(Q584=4,0,
IF(Q584=5,0,
IF(Q584=6,0,
IF(Q584=7,0))))))))))</f>
        <v>0</v>
      </c>
      <c r="AR584" s="2" t="e">
        <f>IF(AZ584="s",
IF(Q584=0,0,
IF(Q584=1,0,
IF(Q584=2,#REF!*4*2,
IF(Q584=3,#REF!*4,
IF(Q584=4,#REF!*4,
IF(Q584=5,0,
IF(Q584=6,0,
IF(Q584=7,#REF!*4)))))))),
IF(AZ584="t",
IF(Q584=0,0,
IF(Q584=1,0,
IF(Q584=2,#REF!*4*2*0.8,
IF(Q584=3,#REF!*4*0.8,
IF(Q584=4,#REF!*4*0.8,
IF(Q584=5,0,
IF(Q584=6,0,
IF(Q584=7,#REF!*4))))))))))</f>
        <v>#REF!</v>
      </c>
      <c r="AS584" s="2" t="e">
        <f>IF(AZ584="s",
IF(Q584=0,0,
IF(Q584=1,#REF!*2,
IF(Q584=2,#REF!*2,
IF(Q584=3,#REF!*2,
IF(Q584=4,#REF!*2,
IF(Q584=5,#REF!*2,
IF(Q584=6,#REF!*2,
IF(Q584=7,#REF!*2)))))))),
IF(AZ584="t",
IF(Q584=0,#REF!*2*0.8,
IF(Q584=1,#REF!*2*0.8,
IF(Q584=2,#REF!*2*0.8,
IF(Q584=3,#REF!*2*0.8,
IF(Q584=4,#REF!*2*0.8,
IF(Q584=5,#REF!*2*0.8,
IF(Q584=6,#REF!*1*0.8,
IF(Q584=7,#REF!*2))))))))))</f>
        <v>#REF!</v>
      </c>
      <c r="AT584" s="2" t="e">
        <f t="shared" si="182"/>
        <v>#REF!</v>
      </c>
      <c r="AU584" s="2" t="e">
        <f>IF(AZ584="s",
IF(Q584=0,0,
IF(Q584=1,(14-2)*(#REF!+#REF!)/4*4,
IF(Q584=2,(14-2)*(#REF!+#REF!)/4*2,
IF(Q584=3,(14-2)*(#REF!+#REF!)/4*3,
IF(Q584=4,(14-2)*(#REF!+#REF!)/4,
IF(Q584=5,(14-2)*#REF!/4,
IF(Q584=6,0,
IF(Q584=7,(14)*#REF!)))))))),
IF(AZ584="t",
IF(Q584=0,0,
IF(Q584=1,(11-2)*(#REF!+#REF!)/4*4,
IF(Q584=2,(11-2)*(#REF!+#REF!)/4*2,
IF(Q584=3,(11-2)*(#REF!+#REF!)/4*3,
IF(Q584=4,(11-2)*(#REF!+#REF!)/4,
IF(Q584=5,(11-2)*#REF!/4,
IF(Q584=6,0,
IF(Q584=7,(11)*#REF!))))))))))</f>
        <v>#REF!</v>
      </c>
      <c r="AV584" s="2" t="e">
        <f t="shared" si="183"/>
        <v>#REF!</v>
      </c>
      <c r="AW584" s="2">
        <f t="shared" si="184"/>
        <v>8</v>
      </c>
      <c r="AX584" s="2">
        <f t="shared" si="185"/>
        <v>4</v>
      </c>
      <c r="AY584" s="2" t="e">
        <f t="shared" si="186"/>
        <v>#REF!</v>
      </c>
      <c r="AZ584" s="2" t="s">
        <v>81</v>
      </c>
      <c r="BA584" s="2">
        <f>IF(BG584="A",0,IF(AZ584="s",14*#REF!,IF(AZ584="T",11*#REF!,"HATA")))</f>
        <v>0</v>
      </c>
      <c r="BB584" s="2" t="e">
        <f t="shared" si="187"/>
        <v>#REF!</v>
      </c>
      <c r="BC584" s="2" t="e">
        <f t="shared" si="188"/>
        <v>#REF!</v>
      </c>
      <c r="BD584" s="2" t="e">
        <f>IF(BC584-#REF!=0,"DOĞRU","YANLIŞ")</f>
        <v>#REF!</v>
      </c>
      <c r="BE584" s="2" t="e">
        <f>#REF!-BC584</f>
        <v>#REF!</v>
      </c>
      <c r="BF584" s="2">
        <v>0</v>
      </c>
      <c r="BG584" s="2" t="s">
        <v>110</v>
      </c>
      <c r="BH584" s="2">
        <v>1</v>
      </c>
      <c r="BJ584" s="2">
        <v>7</v>
      </c>
      <c r="BL584" s="7" t="e">
        <f>#REF!*11</f>
        <v>#REF!</v>
      </c>
      <c r="BM584" s="9"/>
      <c r="BN584" s="8"/>
      <c r="BO584" s="13"/>
      <c r="BP584" s="13"/>
      <c r="BQ584" s="13"/>
      <c r="BR584" s="13"/>
      <c r="BS584" s="13"/>
      <c r="BT584" s="10"/>
      <c r="BU584" s="11"/>
      <c r="BV584" s="12"/>
      <c r="CC584" s="41"/>
      <c r="CD584" s="41"/>
      <c r="CE584" s="41"/>
      <c r="CF584" s="42"/>
      <c r="CG584" s="42"/>
      <c r="CH584" s="42"/>
      <c r="CI584" s="42"/>
      <c r="CJ584" s="42"/>
      <c r="CK584" s="42"/>
    </row>
    <row r="585" spans="1:92" hidden="1" x14ac:dyDescent="0.25">
      <c r="A585" s="54" t="s">
        <v>87</v>
      </c>
      <c r="B585" s="54" t="s">
        <v>88</v>
      </c>
      <c r="C585" s="2" t="s">
        <v>88</v>
      </c>
      <c r="D585" s="4" t="s">
        <v>60</v>
      </c>
      <c r="E585" s="4" t="s">
        <v>60</v>
      </c>
      <c r="F585" s="5" t="e">
        <f>IF(AZ585="S",
IF(#REF!+BH585=2012,
IF(#REF!=1,"12-13/1",
IF(#REF!=2,"12-13/2",
IF(#REF!=3,"13-14/1",
IF(#REF!=4,"13-14/2","Hata1")))),
IF(#REF!+BH585=2013,
IF(#REF!=1,"13-14/1",
IF(#REF!=2,"13-14/2",
IF(#REF!=3,"14-15/1",
IF(#REF!=4,"14-15/2","Hata2")))),
IF(#REF!+BH585=2014,
IF(#REF!=1,"14-15/1",
IF(#REF!=2,"14-15/2",
IF(#REF!=3,"15-16/1",
IF(#REF!=4,"15-16/2","Hata3")))),
IF(#REF!+BH585=2015,
IF(#REF!=1,"15-16/1",
IF(#REF!=2,"15-16/2",
IF(#REF!=3,"16-17/1",
IF(#REF!=4,"16-17/2","Hata4")))),
IF(#REF!+BH585=2016,
IF(#REF!=1,"16-17/1",
IF(#REF!=2,"16-17/2",
IF(#REF!=3,"17-18/1",
IF(#REF!=4,"17-18/2","Hata5")))),
IF(#REF!+BH585=2017,
IF(#REF!=1,"17-18/1",
IF(#REF!=2,"17-18/2",
IF(#REF!=3,"18-19/1",
IF(#REF!=4,"18-19/2","Hata6")))),
IF(#REF!+BH585=2018,
IF(#REF!=1,"18-19/1",
IF(#REF!=2,"18-19/2",
IF(#REF!=3,"19-20/1",
IF(#REF!=4,"19-20/2","Hata7")))),
IF(#REF!+BH585=2019,
IF(#REF!=1,"19-20/1",
IF(#REF!=2,"19-20/2",
IF(#REF!=3,"20-21/1",
IF(#REF!=4,"20-21/2","Hata8")))),
IF(#REF!+BH585=2020,
IF(#REF!=1,"20-21/1",
IF(#REF!=2,"20-21/2",
IF(#REF!=3,"21-22/1",
IF(#REF!=4,"21-22/2","Hata9")))),
IF(#REF!+BH585=2021,
IF(#REF!=1,"21-22/1",
IF(#REF!=2,"21-22/2",
IF(#REF!=3,"22-23/1",
IF(#REF!=4,"22-23/2","Hata10")))),
IF(#REF!+BH585=2022,
IF(#REF!=1,"22-23/1",
IF(#REF!=2,"22-23/2",
IF(#REF!=3,"23-24/1",
IF(#REF!=4,"23-24/2","Hata11")))),
IF(#REF!+BH585=2023,
IF(#REF!=1,"23-24/1",
IF(#REF!=2,"23-24/2",
IF(#REF!=3,"24-25/1",
IF(#REF!=4,"24-25/2","Hata12")))),
)))))))))))),
IF(AZ585="T",
IF(#REF!+BH585=2012,
IF(#REF!=1,"12-13/1",
IF(#REF!=2,"12-13/2",
IF(#REF!=3,"12-13/3",
IF(#REF!=4,"13-14/1",
IF(#REF!=5,"13-14/2",
IF(#REF!=6,"13-14/3","Hata1")))))),
IF(#REF!+BH585=2013,
IF(#REF!=1,"13-14/1",
IF(#REF!=2,"13-14/2",
IF(#REF!=3,"13-14/3",
IF(#REF!=4,"14-15/1",
IF(#REF!=5,"14-15/2",
IF(#REF!=6,"14-15/3","Hata2")))))),
IF(#REF!+BH585=2014,
IF(#REF!=1,"14-15/1",
IF(#REF!=2,"14-15/2",
IF(#REF!=3,"14-15/3",
IF(#REF!=4,"15-16/1",
IF(#REF!=5,"15-16/2",
IF(#REF!=6,"15-16/3","Hata3")))))),
IF(AND(#REF!+#REF!&gt;2014,#REF!+#REF!&lt;2015,BH585=1),
IF(#REF!=0.1,"14-15/0.1",
IF(#REF!=0.2,"14-15/0.2",
IF(#REF!=0.3,"14-15/0.3","Hata4"))),
IF(#REF!+BH585=2015,
IF(#REF!=1,"15-16/1",
IF(#REF!=2,"15-16/2",
IF(#REF!=3,"15-16/3",
IF(#REF!=4,"16-17/1",
IF(#REF!=5,"16-17/2",
IF(#REF!=6,"16-17/3","Hata5")))))),
IF(#REF!+BH585=2016,
IF(#REF!=1,"16-17/1",
IF(#REF!=2,"16-17/2",
IF(#REF!=3,"16-17/3",
IF(#REF!=4,"17-18/1",
IF(#REF!=5,"17-18/2",
IF(#REF!=6,"17-18/3","Hata6")))))),
IF(#REF!+BH585=2017,
IF(#REF!=1,"17-18/1",
IF(#REF!=2,"17-18/2",
IF(#REF!=3,"17-18/3",
IF(#REF!=4,"18-19/1",
IF(#REF!=5,"18-19/2",
IF(#REF!=6,"18-19/3","Hata7")))))),
IF(#REF!+BH585=2018,
IF(#REF!=1,"18-19/1",
IF(#REF!=2,"18-19/2",
IF(#REF!=3,"18-19/3",
IF(#REF!=4,"19-20/1",
IF(#REF!=5," 19-20/2",
IF(#REF!=6,"19-20/3","Hata8")))))),
IF(#REF!+BH585=2019,
IF(#REF!=1,"19-20/1",
IF(#REF!=2,"19-20/2",
IF(#REF!=3,"19-20/3",
IF(#REF!=4,"20-21/1",
IF(#REF!=5,"20-21/2",
IF(#REF!=6,"20-21/3","Hata9")))))),
IF(#REF!+BH585=2020,
IF(#REF!=1,"20-21/1",
IF(#REF!=2,"20-21/2",
IF(#REF!=3,"20-21/3",
IF(#REF!=4,"21-22/1",
IF(#REF!=5,"21-22/2",
IF(#REF!=6,"21-22/3","Hata10")))))),
IF(#REF!+BH585=2021,
IF(#REF!=1,"21-22/1",
IF(#REF!=2,"21-22/2",
IF(#REF!=3,"21-22/3",
IF(#REF!=4,"22-23/1",
IF(#REF!=5,"22-23/2",
IF(#REF!=6,"22-23/3","Hata11")))))),
IF(#REF!+BH585=2022,
IF(#REF!=1,"22-23/1",
IF(#REF!=2,"22-23/2",
IF(#REF!=3,"22-23/3",
IF(#REF!=4,"23-24/1",
IF(#REF!=5,"23-24/2",
IF(#REF!=6,"23-24/3","Hata12")))))),
IF(#REF!+BH585=2023,
IF(#REF!=1,"23-24/1",
IF(#REF!=2,"23-24/2",
IF(#REF!=3,"23-24/3",
IF(#REF!=4,"24-25/1",
IF(#REF!=5,"24-25/2",
IF(#REF!=6,"24-25/3","Hata13")))))),
))))))))))))))
)</f>
        <v>#REF!</v>
      </c>
      <c r="G585" s="4"/>
      <c r="H585" s="54" t="s">
        <v>79</v>
      </c>
      <c r="I585" s="2">
        <v>54690</v>
      </c>
      <c r="J585" s="2" t="s">
        <v>80</v>
      </c>
      <c r="Q585" s="55">
        <v>6</v>
      </c>
      <c r="R585" s="2">
        <f>VLOOKUP($Q585,[1]sistem!$I$3:$L$10,2,FALSE)</f>
        <v>0</v>
      </c>
      <c r="S585" s="2">
        <f>VLOOKUP($Q585,[1]sistem!$I$3:$L$10,3,FALSE)</f>
        <v>0</v>
      </c>
      <c r="T585" s="2">
        <f>VLOOKUP($Q585,[1]sistem!$I$3:$L$10,4,FALSE)</f>
        <v>1</v>
      </c>
      <c r="U585" s="2" t="e">
        <f>VLOOKUP($AZ585,[1]sistem!$I$13:$L$14,2,FALSE)*#REF!</f>
        <v>#REF!</v>
      </c>
      <c r="V585" s="2" t="e">
        <f>VLOOKUP($AZ585,[1]sistem!$I$13:$L$14,3,FALSE)*#REF!</f>
        <v>#REF!</v>
      </c>
      <c r="W585" s="2" t="e">
        <f>VLOOKUP($AZ585,[1]sistem!$I$13:$L$14,4,FALSE)*#REF!</f>
        <v>#REF!</v>
      </c>
      <c r="X585" s="2" t="e">
        <f t="shared" si="175"/>
        <v>#REF!</v>
      </c>
      <c r="Y585" s="2" t="e">
        <f t="shared" si="176"/>
        <v>#REF!</v>
      </c>
      <c r="Z585" s="2" t="e">
        <f t="shared" si="177"/>
        <v>#REF!</v>
      </c>
      <c r="AA585" s="2" t="e">
        <f t="shared" si="178"/>
        <v>#REF!</v>
      </c>
      <c r="AB585" s="2">
        <f>VLOOKUP(AZ585,[1]sistem!$I$18:$J$19,2,FALSE)</f>
        <v>11</v>
      </c>
      <c r="AC585" s="2">
        <v>0.25</v>
      </c>
      <c r="AD585" s="2">
        <f>VLOOKUP($Q585,[1]sistem!$I$3:$M$10,5,FALSE)</f>
        <v>0</v>
      </c>
      <c r="AG585" s="2" t="e">
        <f>(#REF!+#REF!)*AB585</f>
        <v>#REF!</v>
      </c>
      <c r="AH585" s="2">
        <f>VLOOKUP($Q585,[1]sistem!$I$3:$N$10,6,FALSE)</f>
        <v>1</v>
      </c>
      <c r="AI585" s="2">
        <v>2</v>
      </c>
      <c r="AJ585" s="2">
        <f t="shared" si="179"/>
        <v>2</v>
      </c>
      <c r="AK585" s="2">
        <f>VLOOKUP($AZ585,[1]sistem!$I$18:$K$19,3,FALSE)</f>
        <v>11</v>
      </c>
      <c r="AL585" s="2" t="e">
        <f>AK585*#REF!</f>
        <v>#REF!</v>
      </c>
      <c r="AM585" s="2" t="e">
        <f t="shared" si="180"/>
        <v>#REF!</v>
      </c>
      <c r="AN585" s="2">
        <f>IF(AZ585="s",30,25)</f>
        <v>25</v>
      </c>
      <c r="AO585" s="2" t="e">
        <f t="shared" si="181"/>
        <v>#REF!</v>
      </c>
      <c r="AP585" s="2" t="e">
        <f>ROUND(AO585-#REF!,0)</f>
        <v>#REF!</v>
      </c>
      <c r="AQ585" s="2">
        <f>IF(AZ585="s",IF(Q585=0,0,
IF(Q585=1,#REF!*4*4,
IF(Q585=2,0,
IF(Q585=3,#REF!*4*2,
IF(Q585=4,0,
IF(Q585=5,0,
IF(Q585=6,0,
IF(Q585=7,0)))))))),
IF(AZ585="t",
IF(Q585=0,0,
IF(Q585=1,#REF!*4*4*0.8,
IF(Q585=2,0,
IF(Q585=3,#REF!*4*2*0.8,
IF(Q585=4,0,
IF(Q585=5,0,
IF(Q585=6,0,
IF(Q585=7,0))))))))))</f>
        <v>0</v>
      </c>
      <c r="AR585" s="2">
        <f>IF(AZ585="s",
IF(Q585=0,0,
IF(Q585=1,0,
IF(Q585=2,#REF!*4*2,
IF(Q585=3,#REF!*4,
IF(Q585=4,#REF!*4,
IF(Q585=5,0,
IF(Q585=6,0,
IF(Q585=7,#REF!*4)))))))),
IF(AZ585="t",
IF(Q585=0,0,
IF(Q585=1,0,
IF(Q585=2,#REF!*4*2*0.8,
IF(Q585=3,#REF!*4*0.8,
IF(Q585=4,#REF!*4*0.8,
IF(Q585=5,0,
IF(Q585=6,0,
IF(Q585=7,#REF!*4))))))))))</f>
        <v>0</v>
      </c>
      <c r="AS585" s="2" t="e">
        <f>IF(AZ585="s",
IF(Q585=0,0,
IF(Q585=1,#REF!*2,
IF(Q585=2,#REF!*2,
IF(Q585=3,#REF!*2,
IF(Q585=4,#REF!*2,
IF(Q585=5,#REF!*2,
IF(Q585=6,#REF!*2,
IF(Q585=7,#REF!*2)))))))),
IF(AZ585="t",
IF(Q585=0,#REF!*2*0.8,
IF(Q585=1,#REF!*2*0.8,
IF(Q585=2,#REF!*2*0.8,
IF(Q585=3,#REF!*2*0.8,
IF(Q585=4,#REF!*2*0.8,
IF(Q585=5,#REF!*2*0.8,
IF(Q585=6,#REF!*1*0.8,
IF(Q585=7,#REF!*2))))))))))</f>
        <v>#REF!</v>
      </c>
      <c r="AT585" s="2" t="e">
        <f t="shared" si="182"/>
        <v>#REF!</v>
      </c>
      <c r="AU585" s="2">
        <f>IF(AZ585="s",
IF(Q585=0,0,
IF(Q585=1,(14-2)*(#REF!+#REF!)/4*4,
IF(Q585=2,(14-2)*(#REF!+#REF!)/4*2,
IF(Q585=3,(14-2)*(#REF!+#REF!)/4*3,
IF(Q585=4,(14-2)*(#REF!+#REF!)/4,
IF(Q585=5,(14-2)*#REF!/4,
IF(Q585=6,0,
IF(Q585=7,(14)*#REF!)))))))),
IF(AZ585="t",
IF(Q585=0,0,
IF(Q585=1,(11-2)*(#REF!+#REF!)/4*4,
IF(Q585=2,(11-2)*(#REF!+#REF!)/4*2,
IF(Q585=3,(11-2)*(#REF!+#REF!)/4*3,
IF(Q585=4,(11-2)*(#REF!+#REF!)/4,
IF(Q585=5,(11-2)*#REF!/4,
IF(Q585=6,0,
IF(Q585=7,(11)*#REF!))))))))))</f>
        <v>0</v>
      </c>
      <c r="AV585" s="2" t="e">
        <f t="shared" si="183"/>
        <v>#REF!</v>
      </c>
      <c r="AW585" s="2">
        <f t="shared" si="184"/>
        <v>2</v>
      </c>
      <c r="AX585" s="2">
        <f t="shared" si="185"/>
        <v>0</v>
      </c>
      <c r="AY585" s="2" t="e">
        <f t="shared" si="186"/>
        <v>#REF!</v>
      </c>
      <c r="AZ585" s="2" t="s">
        <v>81</v>
      </c>
      <c r="BA585" s="2" t="e">
        <f>IF(BG585="A",0,IF(AZ585="s",14*#REF!,IF(AZ585="T",11*#REF!,"HATA")))</f>
        <v>#REF!</v>
      </c>
      <c r="BB585" s="2" t="e">
        <f t="shared" si="187"/>
        <v>#REF!</v>
      </c>
      <c r="BC585" s="2" t="e">
        <f t="shared" si="188"/>
        <v>#REF!</v>
      </c>
      <c r="BD585" s="2" t="e">
        <f>IF(BC585-#REF!=0,"DOĞRU","YANLIŞ")</f>
        <v>#REF!</v>
      </c>
      <c r="BE585" s="2" t="e">
        <f>#REF!-BC585</f>
        <v>#REF!</v>
      </c>
      <c r="BF585" s="2">
        <v>0</v>
      </c>
      <c r="BH585" s="2">
        <v>1</v>
      </c>
      <c r="BJ585" s="2">
        <v>6</v>
      </c>
      <c r="BL585" s="7" t="e">
        <f>#REF!*11</f>
        <v>#REF!</v>
      </c>
      <c r="BM585" s="9"/>
      <c r="BN585" s="8"/>
      <c r="BO585" s="13"/>
      <c r="BP585" s="13"/>
      <c r="BQ585" s="13"/>
      <c r="BR585" s="13"/>
      <c r="BS585" s="13"/>
      <c r="BT585" s="10"/>
      <c r="BU585" s="11"/>
      <c r="BV585" s="12"/>
      <c r="CC585" s="51"/>
      <c r="CD585" s="51"/>
      <c r="CE585" s="51"/>
      <c r="CF585" s="52"/>
      <c r="CG585" s="52"/>
      <c r="CH585" s="52"/>
      <c r="CI585" s="52"/>
      <c r="CJ585" s="42"/>
      <c r="CK585" s="42"/>
    </row>
    <row r="586" spans="1:92" hidden="1" x14ac:dyDescent="0.25">
      <c r="A586" s="54" t="s">
        <v>519</v>
      </c>
      <c r="B586" s="54" t="s">
        <v>246</v>
      </c>
      <c r="C586" s="2" t="s">
        <v>246</v>
      </c>
      <c r="D586" s="4" t="s">
        <v>60</v>
      </c>
      <c r="E586" s="4" t="s">
        <v>60</v>
      </c>
      <c r="F586" s="4" t="e">
        <f>IF(AZ586="S",
IF(#REF!+BH586=2012,
IF(#REF!=1,"12-13/1",
IF(#REF!=2,"12-13/2",
IF(#REF!=3,"13-14/1",
IF(#REF!=4,"13-14/2","Hata1")))),
IF(#REF!+BH586=2013,
IF(#REF!=1,"13-14/1",
IF(#REF!=2,"13-14/2",
IF(#REF!=3,"14-15/1",
IF(#REF!=4,"14-15/2","Hata2")))),
IF(#REF!+BH586=2014,
IF(#REF!=1,"14-15/1",
IF(#REF!=2,"14-15/2",
IF(#REF!=3,"15-16/1",
IF(#REF!=4,"15-16/2","Hata3")))),
IF(#REF!+BH586=2015,
IF(#REF!=1,"15-16/1",
IF(#REF!=2,"15-16/2",
IF(#REF!=3,"16-17/1",
IF(#REF!=4,"16-17/2","Hata4")))),
IF(#REF!+BH586=2016,
IF(#REF!=1,"16-17/1",
IF(#REF!=2,"16-17/2",
IF(#REF!=3,"17-18/1",
IF(#REF!=4,"17-18/2","Hata5")))),
IF(#REF!+BH586=2017,
IF(#REF!=1,"17-18/1",
IF(#REF!=2,"17-18/2",
IF(#REF!=3,"18-19/1",
IF(#REF!=4,"18-19/2","Hata6")))),
IF(#REF!+BH586=2018,
IF(#REF!=1,"18-19/1",
IF(#REF!=2,"18-19/2",
IF(#REF!=3,"19-20/1",
IF(#REF!=4,"19-20/2","Hata7")))),
IF(#REF!+BH586=2019,
IF(#REF!=1,"19-20/1",
IF(#REF!=2,"19-20/2",
IF(#REF!=3,"20-21/1",
IF(#REF!=4,"20-21/2","Hata8")))),
IF(#REF!+BH586=2020,
IF(#REF!=1,"20-21/1",
IF(#REF!=2,"20-21/2",
IF(#REF!=3,"21-22/1",
IF(#REF!=4,"21-22/2","Hata9")))),
IF(#REF!+BH586=2021,
IF(#REF!=1,"21-22/1",
IF(#REF!=2,"21-22/2",
IF(#REF!=3,"22-23/1",
IF(#REF!=4,"22-23/2","Hata10")))),
IF(#REF!+BH586=2022,
IF(#REF!=1,"22-23/1",
IF(#REF!=2,"22-23/2",
IF(#REF!=3,"23-24/1",
IF(#REF!=4,"23-24/2","Hata11")))),
IF(#REF!+BH586=2023,
IF(#REF!=1,"23-24/1",
IF(#REF!=2,"23-24/2",
IF(#REF!=3,"24-25/1",
IF(#REF!=4,"24-25/2","Hata12")))),
)))))))))))),
IF(AZ586="T",
IF(#REF!+BH586=2012,
IF(#REF!=1,"12-13/1",
IF(#REF!=2,"12-13/2",
IF(#REF!=3,"12-13/3",
IF(#REF!=4,"13-14/1",
IF(#REF!=5,"13-14/2",
IF(#REF!=6,"13-14/3","Hata1")))))),
IF(#REF!+BH586=2013,
IF(#REF!=1,"13-14/1",
IF(#REF!=2,"13-14/2",
IF(#REF!=3,"13-14/3",
IF(#REF!=4,"14-15/1",
IF(#REF!=5,"14-15/2",
IF(#REF!=6,"14-15/3","Hata2")))))),
IF(#REF!+BH586=2014,
IF(#REF!=1,"14-15/1",
IF(#REF!=2,"14-15/2",
IF(#REF!=3,"14-15/3",
IF(#REF!=4,"15-16/1",
IF(#REF!=5,"15-16/2",
IF(#REF!=6,"15-16/3","Hata3")))))),
IF(AND(#REF!+#REF!&gt;2014,#REF!+#REF!&lt;2015,BH586=1),
IF(#REF!=0.1,"14-15/0.1",
IF(#REF!=0.2,"14-15/0.2",
IF(#REF!=0.3,"14-15/0.3","Hata4"))),
IF(#REF!+BH586=2015,
IF(#REF!=1,"15-16/1",
IF(#REF!=2,"15-16/2",
IF(#REF!=3,"15-16/3",
IF(#REF!=4,"16-17/1",
IF(#REF!=5,"16-17/2",
IF(#REF!=6,"16-17/3","Hata5")))))),
IF(#REF!+BH586=2016,
IF(#REF!=1,"16-17/1",
IF(#REF!=2,"16-17/2",
IF(#REF!=3,"16-17/3",
IF(#REF!=4,"17-18/1",
IF(#REF!=5,"17-18/2",
IF(#REF!=6,"17-18/3","Hata6")))))),
IF(#REF!+BH586=2017,
IF(#REF!=1,"17-18/1",
IF(#REF!=2,"17-18/2",
IF(#REF!=3,"17-18/3",
IF(#REF!=4,"18-19/1",
IF(#REF!=5,"18-19/2",
IF(#REF!=6,"18-19/3","Hata7")))))),
IF(#REF!+BH586=2018,
IF(#REF!=1,"18-19/1",
IF(#REF!=2,"18-19/2",
IF(#REF!=3,"18-19/3",
IF(#REF!=4,"19-20/1",
IF(#REF!=5," 19-20/2",
IF(#REF!=6,"19-20/3","Hata8")))))),
IF(#REF!+BH586=2019,
IF(#REF!=1,"19-20/1",
IF(#REF!=2,"19-20/2",
IF(#REF!=3,"19-20/3",
IF(#REF!=4,"20-21/1",
IF(#REF!=5,"20-21/2",
IF(#REF!=6,"20-21/3","Hata9")))))),
IF(#REF!+BH586=2020,
IF(#REF!=1,"20-21/1",
IF(#REF!=2,"20-21/2",
IF(#REF!=3,"20-21/3",
IF(#REF!=4,"21-22/1",
IF(#REF!=5,"21-22/2",
IF(#REF!=6,"21-22/3","Hata10")))))),
IF(#REF!+BH586=2021,
IF(#REF!=1,"21-22/1",
IF(#REF!=2,"21-22/2",
IF(#REF!=3,"21-22/3",
IF(#REF!=4,"22-23/1",
IF(#REF!=5,"22-23/2",
IF(#REF!=6,"22-23/3","Hata11")))))),
IF(#REF!+BH586=2022,
IF(#REF!=1,"22-23/1",
IF(#REF!=2,"22-23/2",
IF(#REF!=3,"22-23/3",
IF(#REF!=4,"23-24/1",
IF(#REF!=5,"23-24/2",
IF(#REF!=6,"23-24/3","Hata12")))))),
IF(#REF!+BH586=2023,
IF(#REF!=1,"23-24/1",
IF(#REF!=2,"23-24/2",
IF(#REF!=3,"23-24/3",
IF(#REF!=4,"24-25/1",
IF(#REF!=5,"24-25/2",
IF(#REF!=6,"24-25/3","Hata13")))))),
))))))))))))))
)</f>
        <v>#REF!</v>
      </c>
      <c r="G586" s="4"/>
      <c r="H586" s="54" t="s">
        <v>79</v>
      </c>
      <c r="I586" s="2">
        <v>54690</v>
      </c>
      <c r="J586" s="2" t="s">
        <v>80</v>
      </c>
      <c r="L586" s="2">
        <v>4362</v>
      </c>
      <c r="Q586" s="55">
        <v>0</v>
      </c>
      <c r="R586" s="2">
        <f>VLOOKUP($Q586,[1]sistem!$I$3:$L$10,2,FALSE)</f>
        <v>0</v>
      </c>
      <c r="S586" s="2">
        <f>VLOOKUP($Q586,[1]sistem!$I$3:$L$10,3,FALSE)</f>
        <v>0</v>
      </c>
      <c r="T586" s="2">
        <f>VLOOKUP($Q586,[1]sistem!$I$3:$L$10,4,FALSE)</f>
        <v>0</v>
      </c>
      <c r="U586" s="2" t="e">
        <f>VLOOKUP($AZ586,[1]sistem!$I$13:$L$14,2,FALSE)*#REF!</f>
        <v>#REF!</v>
      </c>
      <c r="V586" s="2" t="e">
        <f>VLOOKUP($AZ586,[1]sistem!$I$13:$L$14,3,FALSE)*#REF!</f>
        <v>#REF!</v>
      </c>
      <c r="W586" s="2" t="e">
        <f>VLOOKUP($AZ586,[1]sistem!$I$13:$L$14,4,FALSE)*#REF!</f>
        <v>#REF!</v>
      </c>
      <c r="X586" s="2" t="e">
        <f t="shared" si="175"/>
        <v>#REF!</v>
      </c>
      <c r="Y586" s="2" t="e">
        <f t="shared" si="176"/>
        <v>#REF!</v>
      </c>
      <c r="Z586" s="2" t="e">
        <f t="shared" si="177"/>
        <v>#REF!</v>
      </c>
      <c r="AA586" s="2" t="e">
        <f t="shared" si="178"/>
        <v>#REF!</v>
      </c>
      <c r="AB586" s="2">
        <f>VLOOKUP(AZ586,[1]sistem!$I$18:$J$19,2,FALSE)</f>
        <v>11</v>
      </c>
      <c r="AC586" s="2">
        <v>0.25</v>
      </c>
      <c r="AD586" s="2">
        <f>VLOOKUP($Q586,[1]sistem!$I$3:$M$10,5,FALSE)</f>
        <v>0</v>
      </c>
      <c r="AG586" s="2" t="e">
        <f>(#REF!+#REF!)*AB586</f>
        <v>#REF!</v>
      </c>
      <c r="AH586" s="2">
        <f>VLOOKUP($Q586,[1]sistem!$I$3:$N$10,6,FALSE)</f>
        <v>0</v>
      </c>
      <c r="AI586" s="2">
        <v>2</v>
      </c>
      <c r="AJ586" s="2">
        <f t="shared" si="179"/>
        <v>0</v>
      </c>
      <c r="AK586" s="2">
        <f>VLOOKUP($AZ586,[1]sistem!$I$18:$K$19,3,FALSE)</f>
        <v>11</v>
      </c>
      <c r="AL586" s="2" t="e">
        <f>AK586*#REF!</f>
        <v>#REF!</v>
      </c>
      <c r="AM586" s="2" t="e">
        <f t="shared" si="180"/>
        <v>#REF!</v>
      </c>
      <c r="AN586" s="2">
        <f>IF(AZ586="s",25,25)</f>
        <v>25</v>
      </c>
      <c r="AO586" s="2" t="e">
        <f t="shared" si="181"/>
        <v>#REF!</v>
      </c>
      <c r="AP586" s="2" t="e">
        <f>ROUND(AO586-#REF!,0)</f>
        <v>#REF!</v>
      </c>
      <c r="AQ586" s="2">
        <f>IF(AZ586="s",IF(Q586=0,0,
IF(Q586=1,#REF!*4*4,
IF(Q586=2,0,
IF(Q586=3,#REF!*4*2,
IF(Q586=4,0,
IF(Q586=5,0,
IF(Q586=6,0,
IF(Q586=7,0)))))))),
IF(AZ586="t",
IF(Q586=0,0,
IF(Q586=1,#REF!*4*4*0.8,
IF(Q586=2,0,
IF(Q586=3,#REF!*4*2*0.8,
IF(Q586=4,0,
IF(Q586=5,0,
IF(Q586=6,0,
IF(Q586=7,0))))))))))</f>
        <v>0</v>
      </c>
      <c r="AR586" s="2">
        <f>IF(AZ586="s",
IF(Q586=0,0,
IF(Q586=1,0,
IF(Q586=2,#REF!*4*2,
IF(Q586=3,#REF!*4,
IF(Q586=4,#REF!*4,
IF(Q586=5,0,
IF(Q586=6,0,
IF(Q586=7,#REF!*4)))))))),
IF(AZ586="t",
IF(Q586=0,0,
IF(Q586=1,0,
IF(Q586=2,#REF!*4*2*0.8,
IF(Q586=3,#REF!*4*0.8,
IF(Q586=4,#REF!*4*0.8,
IF(Q586=5,0,
IF(Q586=6,0,
IF(Q586=7,#REF!*4))))))))))</f>
        <v>0</v>
      </c>
      <c r="AS586" s="2" t="e">
        <f>IF(AZ586="s",
IF(Q586=0,0,
IF(Q586=1,#REF!*2,
IF(Q586=2,#REF!*2,
IF(Q586=3,#REF!*2,
IF(Q586=4,#REF!*2,
IF(Q586=5,#REF!*2,
IF(Q586=6,#REF!*2,
IF(Q586=7,#REF!*2)))))))),
IF(AZ586="t",
IF(Q586=0,#REF!*2*0.8,
IF(Q586=1,#REF!*2*0.8,
IF(Q586=2,#REF!*2*0.8,
IF(Q586=3,#REF!*2*0.8,
IF(Q586=4,#REF!*2*0.8,
IF(Q586=5,#REF!*2*0.8,
IF(Q586=6,#REF!*1*0.8,
IF(Q586=7,#REF!*2))))))))))</f>
        <v>#REF!</v>
      </c>
      <c r="AT586" s="2" t="e">
        <f t="shared" si="182"/>
        <v>#REF!</v>
      </c>
      <c r="AU586" s="2">
        <f>IF(AZ586="s",
IF(Q586=0,0,
IF(Q586=1,(14-2)*(#REF!+#REF!)/4*4,
IF(Q586=2,(14-2)*(#REF!+#REF!)/4*2,
IF(Q586=3,(14-2)*(#REF!+#REF!)/4*3,
IF(Q586=4,(14-2)*(#REF!+#REF!)/4,
IF(Q586=5,(14-2)*#REF!/4,
IF(Q586=6,0,
IF(Q586=7,(14)*#REF!)))))))),
IF(AZ586="t",
IF(Q586=0,0,
IF(Q586=1,(11-2)*(#REF!+#REF!)/4*4,
IF(Q586=2,(11-2)*(#REF!+#REF!)/4*2,
IF(Q586=3,(11-2)*(#REF!+#REF!)/4*3,
IF(Q586=4,(11-2)*(#REF!+#REF!)/4,
IF(Q586=5,(11-2)*#REF!/4,
IF(Q586=6,0,
IF(Q586=7,(11)*#REF!))))))))))</f>
        <v>0</v>
      </c>
      <c r="AV586" s="2" t="e">
        <f t="shared" si="183"/>
        <v>#REF!</v>
      </c>
      <c r="AW586" s="2">
        <f t="shared" si="184"/>
        <v>0</v>
      </c>
      <c r="AX586" s="2">
        <f t="shared" si="185"/>
        <v>0</v>
      </c>
      <c r="AY586" s="2" t="e">
        <f t="shared" si="186"/>
        <v>#REF!</v>
      </c>
      <c r="AZ586" s="2" t="s">
        <v>81</v>
      </c>
      <c r="BA586" s="2" t="e">
        <f>IF(BG586="A",0,IF(AZ586="s",14*#REF!,IF(AZ586="T",11*#REF!,"HATA")))</f>
        <v>#REF!</v>
      </c>
      <c r="BB586" s="2" t="e">
        <f t="shared" si="187"/>
        <v>#REF!</v>
      </c>
      <c r="BC586" s="2" t="e">
        <f t="shared" si="188"/>
        <v>#REF!</v>
      </c>
      <c r="BD586" s="2" t="e">
        <f>IF(BC586-#REF!=0,"DOĞRU","YANLIŞ")</f>
        <v>#REF!</v>
      </c>
      <c r="BE586" s="2" t="e">
        <f>#REF!-BC586</f>
        <v>#REF!</v>
      </c>
      <c r="BF586" s="2">
        <v>0</v>
      </c>
      <c r="BH586" s="2">
        <v>1</v>
      </c>
      <c r="BJ586" s="2">
        <v>0</v>
      </c>
      <c r="BL586" s="7" t="e">
        <f>#REF!*11</f>
        <v>#REF!</v>
      </c>
      <c r="BM586" s="9"/>
      <c r="BN586" s="8"/>
      <c r="BO586" s="13"/>
      <c r="BP586" s="13"/>
      <c r="BQ586" s="13"/>
      <c r="BR586" s="13"/>
      <c r="BS586" s="13"/>
      <c r="BT586" s="10"/>
      <c r="BU586" s="11"/>
      <c r="BV586" s="12"/>
      <c r="CC586" s="51"/>
      <c r="CD586" s="51"/>
      <c r="CE586" s="51"/>
      <c r="CF586" s="52"/>
      <c r="CG586" s="52"/>
      <c r="CH586" s="52"/>
      <c r="CI586" s="52"/>
      <c r="CJ586" s="42"/>
      <c r="CK586" s="42"/>
    </row>
    <row r="587" spans="1:92" hidden="1" x14ac:dyDescent="0.25">
      <c r="A587" s="2" t="s">
        <v>84</v>
      </c>
      <c r="B587" s="2" t="s">
        <v>85</v>
      </c>
      <c r="C587" s="2" t="s">
        <v>85</v>
      </c>
      <c r="D587" s="4" t="s">
        <v>60</v>
      </c>
      <c r="E587" s="4" t="s">
        <v>60</v>
      </c>
      <c r="F587" s="5" t="e">
        <f>IF(AZ587="S",
IF(#REF!+BH587=2012,
IF(#REF!=1,"12-13/1",
IF(#REF!=2,"12-13/2",
IF(#REF!=3,"13-14/1",
IF(#REF!=4,"13-14/2","Hata1")))),
IF(#REF!+BH587=2013,
IF(#REF!=1,"13-14/1",
IF(#REF!=2,"13-14/2",
IF(#REF!=3,"14-15/1",
IF(#REF!=4,"14-15/2","Hata2")))),
IF(#REF!+BH587=2014,
IF(#REF!=1,"14-15/1",
IF(#REF!=2,"14-15/2",
IF(#REF!=3,"15-16/1",
IF(#REF!=4,"15-16/2","Hata3")))),
IF(#REF!+BH587=2015,
IF(#REF!=1,"15-16/1",
IF(#REF!=2,"15-16/2",
IF(#REF!=3,"16-17/1",
IF(#REF!=4,"16-17/2","Hata4")))),
IF(#REF!+BH587=2016,
IF(#REF!=1,"16-17/1",
IF(#REF!=2,"16-17/2",
IF(#REF!=3,"17-18/1",
IF(#REF!=4,"17-18/2","Hata5")))),
IF(#REF!+BH587=2017,
IF(#REF!=1,"17-18/1",
IF(#REF!=2,"17-18/2",
IF(#REF!=3,"18-19/1",
IF(#REF!=4,"18-19/2","Hata6")))),
IF(#REF!+BH587=2018,
IF(#REF!=1,"18-19/1",
IF(#REF!=2,"18-19/2",
IF(#REF!=3,"19-20/1",
IF(#REF!=4,"19-20/2","Hata7")))),
IF(#REF!+BH587=2019,
IF(#REF!=1,"19-20/1",
IF(#REF!=2,"19-20/2",
IF(#REF!=3,"20-21/1",
IF(#REF!=4,"20-21/2","Hata8")))),
IF(#REF!+BH587=2020,
IF(#REF!=1,"20-21/1",
IF(#REF!=2,"20-21/2",
IF(#REF!=3,"21-22/1",
IF(#REF!=4,"21-22/2","Hata9")))),
IF(#REF!+BH587=2021,
IF(#REF!=1,"21-22/1",
IF(#REF!=2,"21-22/2",
IF(#REF!=3,"22-23/1",
IF(#REF!=4,"22-23/2","Hata10")))),
IF(#REF!+BH587=2022,
IF(#REF!=1,"22-23/1",
IF(#REF!=2,"22-23/2",
IF(#REF!=3,"23-24/1",
IF(#REF!=4,"23-24/2","Hata11")))),
IF(#REF!+BH587=2023,
IF(#REF!=1,"23-24/1",
IF(#REF!=2,"23-24/2",
IF(#REF!=3,"24-25/1",
IF(#REF!=4,"24-25/2","Hata12")))),
)))))))))))),
IF(AZ587="T",
IF(#REF!+BH587=2012,
IF(#REF!=1,"12-13/1",
IF(#REF!=2,"12-13/2",
IF(#REF!=3,"12-13/3",
IF(#REF!=4,"13-14/1",
IF(#REF!=5,"13-14/2",
IF(#REF!=6,"13-14/3","Hata1")))))),
IF(#REF!+BH587=2013,
IF(#REF!=1,"13-14/1",
IF(#REF!=2,"13-14/2",
IF(#REF!=3,"13-14/3",
IF(#REF!=4,"14-15/1",
IF(#REF!=5,"14-15/2",
IF(#REF!=6,"14-15/3","Hata2")))))),
IF(#REF!+BH587=2014,
IF(#REF!=1,"14-15/1",
IF(#REF!=2,"14-15/2",
IF(#REF!=3,"14-15/3",
IF(#REF!=4,"15-16/1",
IF(#REF!=5,"15-16/2",
IF(#REF!=6,"15-16/3","Hata3")))))),
IF(AND(#REF!+#REF!&gt;2014,#REF!+#REF!&lt;2015,BH587=1),
IF(#REF!=0.1,"14-15/0.1",
IF(#REF!=0.2,"14-15/0.2",
IF(#REF!=0.3,"14-15/0.3","Hata4"))),
IF(#REF!+BH587=2015,
IF(#REF!=1,"15-16/1",
IF(#REF!=2,"15-16/2",
IF(#REF!=3,"15-16/3",
IF(#REF!=4,"16-17/1",
IF(#REF!=5,"16-17/2",
IF(#REF!=6,"16-17/3","Hata5")))))),
IF(#REF!+BH587=2016,
IF(#REF!=1,"16-17/1",
IF(#REF!=2,"16-17/2",
IF(#REF!=3,"16-17/3",
IF(#REF!=4,"17-18/1",
IF(#REF!=5,"17-18/2",
IF(#REF!=6,"17-18/3","Hata6")))))),
IF(#REF!+BH587=2017,
IF(#REF!=1,"17-18/1",
IF(#REF!=2,"17-18/2",
IF(#REF!=3,"17-18/3",
IF(#REF!=4,"18-19/1",
IF(#REF!=5,"18-19/2",
IF(#REF!=6,"18-19/3","Hata7")))))),
IF(#REF!+BH587=2018,
IF(#REF!=1,"18-19/1",
IF(#REF!=2,"18-19/2",
IF(#REF!=3,"18-19/3",
IF(#REF!=4,"19-20/1",
IF(#REF!=5," 19-20/2",
IF(#REF!=6,"19-20/3","Hata8")))))),
IF(#REF!+BH587=2019,
IF(#REF!=1,"19-20/1",
IF(#REF!=2,"19-20/2",
IF(#REF!=3,"19-20/3",
IF(#REF!=4,"20-21/1",
IF(#REF!=5,"20-21/2",
IF(#REF!=6,"20-21/3","Hata9")))))),
IF(#REF!+BH587=2020,
IF(#REF!=1,"20-21/1",
IF(#REF!=2,"20-21/2",
IF(#REF!=3,"20-21/3",
IF(#REF!=4,"21-22/1",
IF(#REF!=5,"21-22/2",
IF(#REF!=6,"21-22/3","Hata10")))))),
IF(#REF!+BH587=2021,
IF(#REF!=1,"21-22/1",
IF(#REF!=2,"21-22/2",
IF(#REF!=3,"21-22/3",
IF(#REF!=4,"22-23/1",
IF(#REF!=5,"22-23/2",
IF(#REF!=6,"22-23/3","Hata11")))))),
IF(#REF!+BH587=2022,
IF(#REF!=1,"22-23/1",
IF(#REF!=2,"22-23/2",
IF(#REF!=3,"22-23/3",
IF(#REF!=4,"23-24/1",
IF(#REF!=5,"23-24/2",
IF(#REF!=6,"23-24/3","Hata12")))))),
IF(#REF!+BH587=2023,
IF(#REF!=1,"23-24/1",
IF(#REF!=2,"23-24/2",
IF(#REF!=3,"23-24/3",
IF(#REF!=4,"24-25/1",
IF(#REF!=5,"24-25/2",
IF(#REF!=6,"24-25/3","Hata13")))))),
))))))))))))))
)</f>
        <v>#REF!</v>
      </c>
      <c r="G587" s="4"/>
      <c r="H587" s="2" t="s">
        <v>79</v>
      </c>
      <c r="I587" s="2">
        <v>54690</v>
      </c>
      <c r="J587" s="2" t="s">
        <v>80</v>
      </c>
      <c r="O587" s="2" t="s">
        <v>86</v>
      </c>
      <c r="P587" s="2" t="s">
        <v>86</v>
      </c>
      <c r="Q587" s="5">
        <v>6</v>
      </c>
      <c r="R587" s="2">
        <f>VLOOKUP($Q587,[1]sistem!$I$3:$L$10,2,FALSE)</f>
        <v>0</v>
      </c>
      <c r="S587" s="2">
        <f>VLOOKUP($Q587,[1]sistem!$I$3:$L$10,3,FALSE)</f>
        <v>0</v>
      </c>
      <c r="T587" s="2">
        <f>VLOOKUP($Q587,[1]sistem!$I$3:$L$10,4,FALSE)</f>
        <v>1</v>
      </c>
      <c r="U587" s="2" t="e">
        <f>VLOOKUP($AZ587,[1]sistem!$I$13:$L$14,2,FALSE)*#REF!</f>
        <v>#REF!</v>
      </c>
      <c r="V587" s="2" t="e">
        <f>VLOOKUP($AZ587,[1]sistem!$I$13:$L$14,3,FALSE)*#REF!</f>
        <v>#REF!</v>
      </c>
      <c r="W587" s="2" t="e">
        <f>VLOOKUP($AZ587,[1]sistem!$I$13:$L$14,4,FALSE)*#REF!</f>
        <v>#REF!</v>
      </c>
      <c r="X587" s="2" t="e">
        <f t="shared" si="175"/>
        <v>#REF!</v>
      </c>
      <c r="Y587" s="2" t="e">
        <f t="shared" si="176"/>
        <v>#REF!</v>
      </c>
      <c r="Z587" s="2" t="e">
        <f t="shared" si="177"/>
        <v>#REF!</v>
      </c>
      <c r="AA587" s="2" t="e">
        <f t="shared" si="178"/>
        <v>#REF!</v>
      </c>
      <c r="AB587" s="2">
        <f>VLOOKUP(AZ587,[1]sistem!$I$18:$J$19,2,FALSE)</f>
        <v>11</v>
      </c>
      <c r="AC587" s="2">
        <v>0.25</v>
      </c>
      <c r="AD587" s="2">
        <f>VLOOKUP($Q587,[1]sistem!$I$3:$M$10,5,FALSE)</f>
        <v>0</v>
      </c>
      <c r="AE587" s="2">
        <v>1</v>
      </c>
      <c r="AG587" s="2">
        <f>AE587*AK587</f>
        <v>11</v>
      </c>
      <c r="AH587" s="2">
        <f>VLOOKUP($Q587,[1]sistem!$I$3:$N$10,6,FALSE)</f>
        <v>1</v>
      </c>
      <c r="AI587" s="2">
        <v>2</v>
      </c>
      <c r="AJ587" s="2">
        <f t="shared" si="179"/>
        <v>2</v>
      </c>
      <c r="AK587" s="2">
        <f>VLOOKUP($AZ587,[1]sistem!$I$18:$K$19,3,FALSE)</f>
        <v>11</v>
      </c>
      <c r="AL587" s="2" t="e">
        <f>AK587*#REF!</f>
        <v>#REF!</v>
      </c>
      <c r="AM587" s="2" t="e">
        <f t="shared" si="180"/>
        <v>#REF!</v>
      </c>
      <c r="AN587" s="2">
        <f>IF(AZ587="s",30,25)</f>
        <v>25</v>
      </c>
      <c r="AO587" s="2" t="e">
        <f t="shared" si="181"/>
        <v>#REF!</v>
      </c>
      <c r="AP587" s="2" t="e">
        <f>ROUND(AO587-#REF!,0)</f>
        <v>#REF!</v>
      </c>
      <c r="AQ587" s="2">
        <f>IF(AZ587="s",IF(Q587=0,0,
IF(Q587=1,#REF!*4*4,
IF(Q587=2,0,
IF(Q587=3,#REF!*4*2,
IF(Q587=4,0,
IF(Q587=5,0,
IF(Q587=6,0,
IF(Q587=7,0)))))))),
IF(AZ587="t",
IF(Q587=0,0,
IF(Q587=1,#REF!*4*4*0.8,
IF(Q587=2,0,
IF(Q587=3,#REF!*4*2*0.8,
IF(Q587=4,0,
IF(Q587=5,0,
IF(Q587=6,0,
IF(Q587=7,0))))))))))</f>
        <v>0</v>
      </c>
      <c r="AR587" s="2">
        <f>IF(AZ587="s",
IF(Q587=0,0,
IF(Q587=1,0,
IF(Q587=2,#REF!*4*2,
IF(Q587=3,#REF!*4,
IF(Q587=4,#REF!*4,
IF(Q587=5,0,
IF(Q587=6,0,
IF(Q587=7,#REF!*4)))))))),
IF(AZ587="t",
IF(Q587=0,0,
IF(Q587=1,0,
IF(Q587=2,#REF!*4*2*0.8,
IF(Q587=3,#REF!*4*0.8,
IF(Q587=4,#REF!*4*0.8,
IF(Q587=5,0,
IF(Q587=6,0,
IF(Q587=7,#REF!*4))))))))))</f>
        <v>0</v>
      </c>
      <c r="AS587" s="2" t="e">
        <f>IF(AZ587="s",
IF(Q587=0,0,
IF(Q587=1,#REF!*2,
IF(Q587=2,#REF!*2,
IF(Q587=3,#REF!*2,
IF(Q587=4,#REF!*2,
IF(Q587=5,#REF!*2,
IF(Q587=6,#REF!*2,
IF(Q587=7,#REF!*2)))))))),
IF(AZ587="t",
IF(Q587=0,#REF!*2*0.8,
IF(Q587=1,#REF!*2*0.8,
IF(Q587=2,#REF!*2*0.8,
IF(Q587=3,#REF!*2*0.8,
IF(Q587=4,#REF!*2*0.8,
IF(Q587=5,#REF!*2*0.8,
IF(Q587=6,#REF!*1*0.8,
IF(Q587=7,#REF!*2))))))))))</f>
        <v>#REF!</v>
      </c>
      <c r="AT587" s="2" t="e">
        <f t="shared" si="182"/>
        <v>#REF!</v>
      </c>
      <c r="AU587" s="2">
        <f>IF(AZ587="s",
IF(Q587=0,0,
IF(Q587=1,(14-2)*(#REF!+#REF!)/4*4,
IF(Q587=2,(14-2)*(#REF!+#REF!)/4*2,
IF(Q587=3,(14-2)*(#REF!+#REF!)/4*3,
IF(Q587=4,(14-2)*(#REF!+#REF!)/4,
IF(Q587=5,(14-2)*#REF!/4,
IF(Q587=6,0,
IF(Q587=7,(14)*#REF!)))))))),
IF(AZ587="t",
IF(Q587=0,0,
IF(Q587=1,(11-2)*(#REF!+#REF!)/4*4,
IF(Q587=2,(11-2)*(#REF!+#REF!)/4*2,
IF(Q587=3,(11-2)*(#REF!+#REF!)/4*3,
IF(Q587=4,(11-2)*(#REF!+#REF!)/4,
IF(Q587=5,(11-2)*#REF!/4,
IF(Q587=6,0,
IF(Q587=7,(11)*#REF!))))))))))</f>
        <v>0</v>
      </c>
      <c r="AV587" s="2">
        <f t="shared" si="183"/>
        <v>-11</v>
      </c>
      <c r="AW587" s="2">
        <f t="shared" si="184"/>
        <v>2</v>
      </c>
      <c r="AX587" s="2">
        <f t="shared" si="185"/>
        <v>0</v>
      </c>
      <c r="AY587" s="2" t="e">
        <f t="shared" si="186"/>
        <v>#REF!</v>
      </c>
      <c r="AZ587" s="2" t="s">
        <v>81</v>
      </c>
      <c r="BA587" s="2" t="e">
        <f>IF(BG587="A",0,IF(AZ587="s",14*#REF!,IF(AZ587="T",11*#REF!,"HATA")))</f>
        <v>#REF!</v>
      </c>
      <c r="BB587" s="2" t="e">
        <f t="shared" si="187"/>
        <v>#REF!</v>
      </c>
      <c r="BC587" s="2" t="e">
        <f t="shared" si="188"/>
        <v>#REF!</v>
      </c>
      <c r="BD587" s="2" t="e">
        <f>IF(BC587-#REF!=0,"DOĞRU","YANLIŞ")</f>
        <v>#REF!</v>
      </c>
      <c r="BE587" s="2" t="e">
        <f>#REF!-BC587</f>
        <v>#REF!</v>
      </c>
      <c r="BF587" s="2">
        <v>0</v>
      </c>
      <c r="BH587" s="2">
        <v>1</v>
      </c>
      <c r="BJ587" s="2">
        <v>6</v>
      </c>
      <c r="BL587" s="7" t="e">
        <f>#REF!*11</f>
        <v>#REF!</v>
      </c>
      <c r="BM587" s="9"/>
      <c r="BN587" s="8"/>
      <c r="BO587" s="13"/>
      <c r="BP587" s="13"/>
      <c r="BQ587" s="13"/>
      <c r="BR587" s="13"/>
      <c r="BS587" s="13"/>
      <c r="BT587" s="10"/>
      <c r="BU587" s="11"/>
      <c r="BV587" s="12"/>
      <c r="CB587" s="26"/>
      <c r="CC587" s="41"/>
      <c r="CD587" s="41"/>
      <c r="CE587" s="41"/>
      <c r="CF587" s="42"/>
      <c r="CG587" s="42"/>
      <c r="CH587" s="42"/>
      <c r="CI587" s="42"/>
      <c r="CJ587" s="42"/>
      <c r="CK587" s="42"/>
      <c r="CL587" s="26"/>
      <c r="CM587" s="26"/>
      <c r="CN587" s="26"/>
    </row>
    <row r="588" spans="1:92" hidden="1" x14ac:dyDescent="0.25">
      <c r="A588" s="2" t="s">
        <v>437</v>
      </c>
      <c r="B588" s="2" t="s">
        <v>438</v>
      </c>
      <c r="C588" s="2" t="s">
        <v>438</v>
      </c>
      <c r="D588" s="4" t="s">
        <v>171</v>
      </c>
      <c r="E588" s="4">
        <v>3</v>
      </c>
      <c r="F588" s="5" t="e">
        <f>IF(AZ588="S",
IF(#REF!+BH588=2012,
IF(#REF!=1,"12-13/1",
IF(#REF!=2,"12-13/2",
IF(#REF!=3,"13-14/1",
IF(#REF!=4,"13-14/2","Hata1")))),
IF(#REF!+BH588=2013,
IF(#REF!=1,"13-14/1",
IF(#REF!=2,"13-14/2",
IF(#REF!=3,"14-15/1",
IF(#REF!=4,"14-15/2","Hata2")))),
IF(#REF!+BH588=2014,
IF(#REF!=1,"14-15/1",
IF(#REF!=2,"14-15/2",
IF(#REF!=3,"15-16/1",
IF(#REF!=4,"15-16/2","Hata3")))),
IF(#REF!+BH588=2015,
IF(#REF!=1,"15-16/1",
IF(#REF!=2,"15-16/2",
IF(#REF!=3,"16-17/1",
IF(#REF!=4,"16-17/2","Hata4")))),
IF(#REF!+BH588=2016,
IF(#REF!=1,"16-17/1",
IF(#REF!=2,"16-17/2",
IF(#REF!=3,"17-18/1",
IF(#REF!=4,"17-18/2","Hata5")))),
IF(#REF!+BH588=2017,
IF(#REF!=1,"17-18/1",
IF(#REF!=2,"17-18/2",
IF(#REF!=3,"18-19/1",
IF(#REF!=4,"18-19/2","Hata6")))),
IF(#REF!+BH588=2018,
IF(#REF!=1,"18-19/1",
IF(#REF!=2,"18-19/2",
IF(#REF!=3,"19-20/1",
IF(#REF!=4,"19-20/2","Hata7")))),
IF(#REF!+BH588=2019,
IF(#REF!=1,"19-20/1",
IF(#REF!=2,"19-20/2",
IF(#REF!=3,"20-21/1",
IF(#REF!=4,"20-21/2","Hata8")))),
IF(#REF!+BH588=2020,
IF(#REF!=1,"20-21/1",
IF(#REF!=2,"20-21/2",
IF(#REF!=3,"21-22/1",
IF(#REF!=4,"21-22/2","Hata9")))),
IF(#REF!+BH588=2021,
IF(#REF!=1,"21-22/1",
IF(#REF!=2,"21-22/2",
IF(#REF!=3,"22-23/1",
IF(#REF!=4,"22-23/2","Hata10")))),
IF(#REF!+BH588=2022,
IF(#REF!=1,"22-23/1",
IF(#REF!=2,"22-23/2",
IF(#REF!=3,"23-24/1",
IF(#REF!=4,"23-24/2","Hata11")))),
IF(#REF!+BH588=2023,
IF(#REF!=1,"23-24/1",
IF(#REF!=2,"23-24/2",
IF(#REF!=3,"24-25/1",
IF(#REF!=4,"24-25/2","Hata12")))),
)))))))))))),
IF(AZ588="T",
IF(#REF!+BH588=2012,
IF(#REF!=1,"12-13/1",
IF(#REF!=2,"12-13/2",
IF(#REF!=3,"12-13/3",
IF(#REF!=4,"13-14/1",
IF(#REF!=5,"13-14/2",
IF(#REF!=6,"13-14/3","Hata1")))))),
IF(#REF!+BH588=2013,
IF(#REF!=1,"13-14/1",
IF(#REF!=2,"13-14/2",
IF(#REF!=3,"13-14/3",
IF(#REF!=4,"14-15/1",
IF(#REF!=5,"14-15/2",
IF(#REF!=6,"14-15/3","Hata2")))))),
IF(#REF!+BH588=2014,
IF(#REF!=1,"14-15/1",
IF(#REF!=2,"14-15/2",
IF(#REF!=3,"14-15/3",
IF(#REF!=4,"15-16/1",
IF(#REF!=5,"15-16/2",
IF(#REF!=6,"15-16/3","Hata3")))))),
IF(AND(#REF!+#REF!&gt;2014,#REF!+#REF!&lt;2015,BH588=1),
IF(#REF!=0.1,"14-15/0.1",
IF(#REF!=0.2,"14-15/0.2",
IF(#REF!=0.3,"14-15/0.3","Hata4"))),
IF(#REF!+BH588=2015,
IF(#REF!=1,"15-16/1",
IF(#REF!=2,"15-16/2",
IF(#REF!=3,"15-16/3",
IF(#REF!=4,"16-17/1",
IF(#REF!=5,"16-17/2",
IF(#REF!=6,"16-17/3","Hata5")))))),
IF(#REF!+BH588=2016,
IF(#REF!=1,"16-17/1",
IF(#REF!=2,"16-17/2",
IF(#REF!=3,"16-17/3",
IF(#REF!=4,"17-18/1",
IF(#REF!=5,"17-18/2",
IF(#REF!=6,"17-18/3","Hata6")))))),
IF(#REF!+BH588=2017,
IF(#REF!=1,"17-18/1",
IF(#REF!=2,"17-18/2",
IF(#REF!=3,"17-18/3",
IF(#REF!=4,"18-19/1",
IF(#REF!=5,"18-19/2",
IF(#REF!=6,"18-19/3","Hata7")))))),
IF(#REF!+BH588=2018,
IF(#REF!=1,"18-19/1",
IF(#REF!=2,"18-19/2",
IF(#REF!=3,"18-19/3",
IF(#REF!=4,"19-20/1",
IF(#REF!=5," 19-20/2",
IF(#REF!=6,"19-20/3","Hata8")))))),
IF(#REF!+BH588=2019,
IF(#REF!=1,"19-20/1",
IF(#REF!=2,"19-20/2",
IF(#REF!=3,"19-20/3",
IF(#REF!=4,"20-21/1",
IF(#REF!=5,"20-21/2",
IF(#REF!=6,"20-21/3","Hata9")))))),
IF(#REF!+BH588=2020,
IF(#REF!=1,"20-21/1",
IF(#REF!=2,"20-21/2",
IF(#REF!=3,"20-21/3",
IF(#REF!=4,"21-22/1",
IF(#REF!=5,"21-22/2",
IF(#REF!=6,"21-22/3","Hata10")))))),
IF(#REF!+BH588=2021,
IF(#REF!=1,"21-22/1",
IF(#REF!=2,"21-22/2",
IF(#REF!=3,"21-22/3",
IF(#REF!=4,"22-23/1",
IF(#REF!=5,"22-23/2",
IF(#REF!=6,"22-23/3","Hata11")))))),
IF(#REF!+BH588=2022,
IF(#REF!=1,"22-23/1",
IF(#REF!=2,"22-23/2",
IF(#REF!=3,"22-23/3",
IF(#REF!=4,"23-24/1",
IF(#REF!=5,"23-24/2",
IF(#REF!=6,"23-24/3","Hata12")))))),
IF(#REF!+BH588=2023,
IF(#REF!=1,"23-24/1",
IF(#REF!=2,"23-24/2",
IF(#REF!=3,"23-24/3",
IF(#REF!=4,"24-25/1",
IF(#REF!=5,"24-25/2",
IF(#REF!=6,"24-25/3","Hata13")))))),
))))))))))))))
)</f>
        <v>#REF!</v>
      </c>
      <c r="G588" s="4"/>
      <c r="H588" s="2" t="s">
        <v>79</v>
      </c>
      <c r="I588" s="2">
        <v>54690</v>
      </c>
      <c r="J588" s="2" t="s">
        <v>80</v>
      </c>
      <c r="O588" s="2" t="s">
        <v>439</v>
      </c>
      <c r="P588" s="2" t="s">
        <v>439</v>
      </c>
      <c r="Q588" s="5">
        <v>7</v>
      </c>
      <c r="R588" s="2">
        <f>VLOOKUP($Q588,[1]sistem!$I$3:$L$10,2,FALSE)</f>
        <v>0</v>
      </c>
      <c r="S588" s="2">
        <f>VLOOKUP($Q588,[1]sistem!$I$3:$L$10,3,FALSE)</f>
        <v>1</v>
      </c>
      <c r="T588" s="2">
        <f>VLOOKUP($Q588,[1]sistem!$I$3:$L$10,4,FALSE)</f>
        <v>1</v>
      </c>
      <c r="U588" s="2" t="e">
        <f>VLOOKUP($AZ588,[1]sistem!$I$13:$L$14,2,FALSE)*#REF!</f>
        <v>#REF!</v>
      </c>
      <c r="V588" s="2" t="e">
        <f>VLOOKUP($AZ588,[1]sistem!$I$13:$L$14,3,FALSE)*#REF!</f>
        <v>#REF!</v>
      </c>
      <c r="W588" s="2" t="e">
        <f>VLOOKUP($AZ588,[1]sistem!$I$13:$L$14,4,FALSE)*#REF!</f>
        <v>#REF!</v>
      </c>
      <c r="X588" s="2" t="e">
        <f t="shared" si="175"/>
        <v>#REF!</v>
      </c>
      <c r="Y588" s="2" t="e">
        <f t="shared" si="176"/>
        <v>#REF!</v>
      </c>
      <c r="Z588" s="2" t="e">
        <f t="shared" si="177"/>
        <v>#REF!</v>
      </c>
      <c r="AA588" s="2" t="e">
        <f t="shared" si="178"/>
        <v>#REF!</v>
      </c>
      <c r="AB588" s="2">
        <f>VLOOKUP(AZ588,[1]sistem!$I$18:$J$19,2,FALSE)</f>
        <v>11</v>
      </c>
      <c r="AC588" s="2">
        <v>0.25</v>
      </c>
      <c r="AD588" s="2">
        <f>VLOOKUP($Q588,[1]sistem!$I$3:$M$10,5,FALSE)</f>
        <v>1</v>
      </c>
      <c r="AE588" s="2">
        <v>5</v>
      </c>
      <c r="AG588" s="2">
        <f>AE588*AK588</f>
        <v>55</v>
      </c>
      <c r="AH588" s="2">
        <f>VLOOKUP($Q588,[1]sistem!$I$3:$N$10,6,FALSE)</f>
        <v>2</v>
      </c>
      <c r="AI588" s="2">
        <v>2</v>
      </c>
      <c r="AJ588" s="2">
        <f t="shared" si="179"/>
        <v>4</v>
      </c>
      <c r="AK588" s="2">
        <f>VLOOKUP($AZ588,[1]sistem!$I$18:$K$19,3,FALSE)</f>
        <v>11</v>
      </c>
      <c r="AL588" s="2" t="e">
        <f>AK588*#REF!</f>
        <v>#REF!</v>
      </c>
      <c r="AM588" s="2" t="e">
        <f t="shared" si="180"/>
        <v>#REF!</v>
      </c>
      <c r="AN588" s="2">
        <f>IF(AZ588="s",30,25)</f>
        <v>25</v>
      </c>
      <c r="AO588" s="2" t="e">
        <f t="shared" si="181"/>
        <v>#REF!</v>
      </c>
      <c r="AP588" s="2" t="e">
        <f>ROUND(AO588-#REF!,0)</f>
        <v>#REF!</v>
      </c>
      <c r="AQ588" s="2">
        <f>IF(AZ588="s",IF(Q588=0,0,
IF(Q588=1,#REF!*4*4,
IF(Q588=2,0,
IF(Q588=3,#REF!*4*2,
IF(Q588=4,0,
IF(Q588=5,0,
IF(Q588=6,0,
IF(Q588=7,0)))))))),
IF(AZ588="t",
IF(Q588=0,0,
IF(Q588=1,#REF!*4*4*0.8,
IF(Q588=2,0,
IF(Q588=3,#REF!*4*2*0.8,
IF(Q588=4,0,
IF(Q588=5,0,
IF(Q588=6,0,
IF(Q588=7,0))))))))))</f>
        <v>0</v>
      </c>
      <c r="AR588" s="2" t="e">
        <f>IF(AZ588="s",
IF(Q588=0,0,
IF(Q588=1,0,
IF(Q588=2,#REF!*4*2,
IF(Q588=3,#REF!*4,
IF(Q588=4,#REF!*4,
IF(Q588=5,0,
IF(Q588=6,0,
IF(Q588=7,#REF!*4)))))))),
IF(AZ588="t",
IF(Q588=0,0,
IF(Q588=1,0,
IF(Q588=2,#REF!*4*2*0.8,
IF(Q588=3,#REF!*4*0.8,
IF(Q588=4,#REF!*4*0.8,
IF(Q588=5,0,
IF(Q588=6,0,
IF(Q588=7,#REF!*4))))))))))</f>
        <v>#REF!</v>
      </c>
      <c r="AS588" s="2" t="e">
        <f>IF(AZ588="s",
IF(Q588=0,0,
IF(Q588=1,#REF!*2,
IF(Q588=2,#REF!*2,
IF(Q588=3,#REF!*2,
IF(Q588=4,#REF!*2,
IF(Q588=5,#REF!*2,
IF(Q588=6,#REF!*2,
IF(Q588=7,#REF!*2)))))))),
IF(AZ588="t",
IF(Q588=0,#REF!*2*0.8,
IF(Q588=1,#REF!*2*0.8,
IF(Q588=2,#REF!*2*0.8,
IF(Q588=3,#REF!*2*0.8,
IF(Q588=4,#REF!*2*0.8,
IF(Q588=5,#REF!*2*0.8,
IF(Q588=6,#REF!*1*0.8,
IF(Q588=7,#REF!*2))))))))))</f>
        <v>#REF!</v>
      </c>
      <c r="AT588" s="2" t="e">
        <f t="shared" si="182"/>
        <v>#REF!</v>
      </c>
      <c r="AU588" s="2" t="e">
        <f>IF(AZ588="s",
IF(Q588=0,0,
IF(Q588=1,(14-2)*(#REF!+#REF!)/4*4,
IF(Q588=2,(14-2)*(#REF!+#REF!)/4*2,
IF(Q588=3,(14-2)*(#REF!+#REF!)/4*3,
IF(Q588=4,(14-2)*(#REF!+#REF!)/4,
IF(Q588=5,(14-2)*#REF!/4,
IF(Q588=6,0,
IF(Q588=7,(14)*#REF!)))))))),
IF(AZ588="t",
IF(Q588=0,0,
IF(Q588=1,(11-2)*(#REF!+#REF!)/4*4,
IF(Q588=2,(11-2)*(#REF!+#REF!)/4*2,
IF(Q588=3,(11-2)*(#REF!+#REF!)/4*3,
IF(Q588=4,(11-2)*(#REF!+#REF!)/4,
IF(Q588=5,(11-2)*#REF!/4,
IF(Q588=6,0,
IF(Q588=7,(11)*#REF!))))))))))</f>
        <v>#REF!</v>
      </c>
      <c r="AV588" s="2" t="e">
        <f t="shared" si="183"/>
        <v>#REF!</v>
      </c>
      <c r="AW588" s="2">
        <f t="shared" si="184"/>
        <v>8</v>
      </c>
      <c r="AX588" s="2">
        <f t="shared" si="185"/>
        <v>4</v>
      </c>
      <c r="AY588" s="2" t="e">
        <f t="shared" si="186"/>
        <v>#REF!</v>
      </c>
      <c r="AZ588" s="2" t="s">
        <v>81</v>
      </c>
      <c r="BA588" s="2" t="e">
        <f>IF(BG588="A",0,IF(AZ588="s",14*#REF!,IF(AZ588="T",11*#REF!,"HATA")))</f>
        <v>#REF!</v>
      </c>
      <c r="BB588" s="2" t="e">
        <f t="shared" si="187"/>
        <v>#REF!</v>
      </c>
      <c r="BC588" s="2" t="e">
        <f t="shared" si="188"/>
        <v>#REF!</v>
      </c>
      <c r="BD588" s="2" t="s">
        <v>83</v>
      </c>
      <c r="BE588" s="2" t="e">
        <f>#REF!-BC588</f>
        <v>#REF!</v>
      </c>
      <c r="BF588" s="2">
        <v>0</v>
      </c>
      <c r="BH588" s="2">
        <v>1</v>
      </c>
      <c r="BJ588" s="2">
        <v>7</v>
      </c>
      <c r="BL588" s="7" t="e">
        <f>#REF!*11</f>
        <v>#REF!</v>
      </c>
      <c r="BM588" s="9"/>
      <c r="BN588" s="8"/>
      <c r="BO588" s="13"/>
      <c r="BP588" s="13"/>
      <c r="BQ588" s="13"/>
      <c r="BR588" s="13"/>
      <c r="BS588" s="13"/>
      <c r="BT588" s="10"/>
      <c r="BU588" s="11"/>
      <c r="BV588" s="12"/>
      <c r="CC588" s="41"/>
      <c r="CD588" s="41"/>
      <c r="CE588" s="41"/>
      <c r="CF588" s="42"/>
      <c r="CG588" s="42"/>
      <c r="CH588" s="42"/>
      <c r="CI588" s="42"/>
      <c r="CJ588" s="42"/>
      <c r="CK588" s="42"/>
    </row>
    <row r="589" spans="1:92" hidden="1" x14ac:dyDescent="0.25">
      <c r="A589" s="2" t="s">
        <v>329</v>
      </c>
      <c r="B589" s="2" t="s">
        <v>330</v>
      </c>
      <c r="C589" s="2" t="s">
        <v>330</v>
      </c>
      <c r="D589" s="4" t="s">
        <v>171</v>
      </c>
      <c r="E589" s="4">
        <v>3</v>
      </c>
      <c r="F589" s="5" t="e">
        <f>IF(AZ589="S",
IF(#REF!+BH589=2012,
IF(#REF!=1,"12-13/1",
IF(#REF!=2,"12-13/2",
IF(#REF!=3,"13-14/1",
IF(#REF!=4,"13-14/2","Hata1")))),
IF(#REF!+BH589=2013,
IF(#REF!=1,"13-14/1",
IF(#REF!=2,"13-14/2",
IF(#REF!=3,"14-15/1",
IF(#REF!=4,"14-15/2","Hata2")))),
IF(#REF!+BH589=2014,
IF(#REF!=1,"14-15/1",
IF(#REF!=2,"14-15/2",
IF(#REF!=3,"15-16/1",
IF(#REF!=4,"15-16/2","Hata3")))),
IF(#REF!+BH589=2015,
IF(#REF!=1,"15-16/1",
IF(#REF!=2,"15-16/2",
IF(#REF!=3,"16-17/1",
IF(#REF!=4,"16-17/2","Hata4")))),
IF(#REF!+BH589=2016,
IF(#REF!=1,"16-17/1",
IF(#REF!=2,"16-17/2",
IF(#REF!=3,"17-18/1",
IF(#REF!=4,"17-18/2","Hata5")))),
IF(#REF!+BH589=2017,
IF(#REF!=1,"17-18/1",
IF(#REF!=2,"17-18/2",
IF(#REF!=3,"18-19/1",
IF(#REF!=4,"18-19/2","Hata6")))),
IF(#REF!+BH589=2018,
IF(#REF!=1,"18-19/1",
IF(#REF!=2,"18-19/2",
IF(#REF!=3,"19-20/1",
IF(#REF!=4,"19-20/2","Hata7")))),
IF(#REF!+BH589=2019,
IF(#REF!=1,"19-20/1",
IF(#REF!=2,"19-20/2",
IF(#REF!=3,"20-21/1",
IF(#REF!=4,"20-21/2","Hata8")))),
IF(#REF!+BH589=2020,
IF(#REF!=1,"20-21/1",
IF(#REF!=2,"20-21/2",
IF(#REF!=3,"21-22/1",
IF(#REF!=4,"21-22/2","Hata9")))),
IF(#REF!+BH589=2021,
IF(#REF!=1,"21-22/1",
IF(#REF!=2,"21-22/2",
IF(#REF!=3,"22-23/1",
IF(#REF!=4,"22-23/2","Hata10")))),
IF(#REF!+BH589=2022,
IF(#REF!=1,"22-23/1",
IF(#REF!=2,"22-23/2",
IF(#REF!=3,"23-24/1",
IF(#REF!=4,"23-24/2","Hata11")))),
IF(#REF!+BH589=2023,
IF(#REF!=1,"23-24/1",
IF(#REF!=2,"23-24/2",
IF(#REF!=3,"24-25/1",
IF(#REF!=4,"24-25/2","Hata12")))),
)))))))))))),
IF(AZ589="T",
IF(#REF!+BH589=2012,
IF(#REF!=1,"12-13/1",
IF(#REF!=2,"12-13/2",
IF(#REF!=3,"12-13/3",
IF(#REF!=4,"13-14/1",
IF(#REF!=5,"13-14/2",
IF(#REF!=6,"13-14/3","Hata1")))))),
IF(#REF!+BH589=2013,
IF(#REF!=1,"13-14/1",
IF(#REF!=2,"13-14/2",
IF(#REF!=3,"13-14/3",
IF(#REF!=4,"14-15/1",
IF(#REF!=5,"14-15/2",
IF(#REF!=6,"14-15/3","Hata2")))))),
IF(#REF!+BH589=2014,
IF(#REF!=1,"14-15/1",
IF(#REF!=2,"14-15/2",
IF(#REF!=3,"14-15/3",
IF(#REF!=4,"15-16/1",
IF(#REF!=5,"15-16/2",
IF(#REF!=6,"15-16/3","Hata3")))))),
IF(AND(#REF!+#REF!&gt;2014,#REF!+#REF!&lt;2015,BH589=1),
IF(#REF!=0.1,"14-15/0.1",
IF(#REF!=0.2,"14-15/0.2",
IF(#REF!=0.3,"14-15/0.3","Hata4"))),
IF(#REF!+BH589=2015,
IF(#REF!=1,"15-16/1",
IF(#REF!=2,"15-16/2",
IF(#REF!=3,"15-16/3",
IF(#REF!=4,"16-17/1",
IF(#REF!=5,"16-17/2",
IF(#REF!=6,"16-17/3","Hata5")))))),
IF(#REF!+BH589=2016,
IF(#REF!=1,"16-17/1",
IF(#REF!=2,"16-17/2",
IF(#REF!=3,"16-17/3",
IF(#REF!=4,"17-18/1",
IF(#REF!=5,"17-18/2",
IF(#REF!=6,"17-18/3","Hata6")))))),
IF(#REF!+BH589=2017,
IF(#REF!=1,"17-18/1",
IF(#REF!=2,"17-18/2",
IF(#REF!=3,"17-18/3",
IF(#REF!=4,"18-19/1",
IF(#REF!=5,"18-19/2",
IF(#REF!=6,"18-19/3","Hata7")))))),
IF(#REF!+BH589=2018,
IF(#REF!=1,"18-19/1",
IF(#REF!=2,"18-19/2",
IF(#REF!=3,"18-19/3",
IF(#REF!=4,"19-20/1",
IF(#REF!=5," 19-20/2",
IF(#REF!=6,"19-20/3","Hata8")))))),
IF(#REF!+BH589=2019,
IF(#REF!=1,"19-20/1",
IF(#REF!=2,"19-20/2",
IF(#REF!=3,"19-20/3",
IF(#REF!=4,"20-21/1",
IF(#REF!=5,"20-21/2",
IF(#REF!=6,"20-21/3","Hata9")))))),
IF(#REF!+BH589=2020,
IF(#REF!=1,"20-21/1",
IF(#REF!=2,"20-21/2",
IF(#REF!=3,"20-21/3",
IF(#REF!=4,"21-22/1",
IF(#REF!=5,"21-22/2",
IF(#REF!=6,"21-22/3","Hata10")))))),
IF(#REF!+BH589=2021,
IF(#REF!=1,"21-22/1",
IF(#REF!=2,"21-22/2",
IF(#REF!=3,"21-22/3",
IF(#REF!=4,"22-23/1",
IF(#REF!=5,"22-23/2",
IF(#REF!=6,"22-23/3","Hata11")))))),
IF(#REF!+BH589=2022,
IF(#REF!=1,"22-23/1",
IF(#REF!=2,"22-23/2",
IF(#REF!=3,"22-23/3",
IF(#REF!=4,"23-24/1",
IF(#REF!=5,"23-24/2",
IF(#REF!=6,"23-24/3","Hata12")))))),
IF(#REF!+BH589=2023,
IF(#REF!=1,"23-24/1",
IF(#REF!=2,"23-24/2",
IF(#REF!=3,"23-24/3",
IF(#REF!=4,"24-25/1",
IF(#REF!=5,"24-25/2",
IF(#REF!=6,"24-25/3","Hata13")))))),
))))))))))))))
)</f>
        <v>#REF!</v>
      </c>
      <c r="G589" s="4"/>
      <c r="H589" s="2" t="s">
        <v>79</v>
      </c>
      <c r="I589" s="2">
        <v>54690</v>
      </c>
      <c r="J589" s="2" t="s">
        <v>80</v>
      </c>
      <c r="Q589" s="5">
        <v>7</v>
      </c>
      <c r="R589" s="2">
        <f>VLOOKUP($Q589,[1]sistem!$I$3:$L$10,2,FALSE)</f>
        <v>0</v>
      </c>
      <c r="S589" s="2">
        <f>VLOOKUP($Q589,[1]sistem!$I$3:$L$10,3,FALSE)</f>
        <v>1</v>
      </c>
      <c r="T589" s="2">
        <f>VLOOKUP($Q589,[1]sistem!$I$3:$L$10,4,FALSE)</f>
        <v>1</v>
      </c>
      <c r="U589" s="2" t="e">
        <f>VLOOKUP($AZ589,[1]sistem!$I$13:$L$14,2,FALSE)*#REF!</f>
        <v>#REF!</v>
      </c>
      <c r="V589" s="2" t="e">
        <f>VLOOKUP($AZ589,[1]sistem!$I$13:$L$14,3,FALSE)*#REF!</f>
        <v>#REF!</v>
      </c>
      <c r="W589" s="2" t="e">
        <f>VLOOKUP($AZ589,[1]sistem!$I$13:$L$14,4,FALSE)*#REF!</f>
        <v>#REF!</v>
      </c>
      <c r="X589" s="2" t="e">
        <f t="shared" si="175"/>
        <v>#REF!</v>
      </c>
      <c r="Y589" s="2" t="e">
        <f t="shared" si="176"/>
        <v>#REF!</v>
      </c>
      <c r="Z589" s="2" t="e">
        <f t="shared" si="177"/>
        <v>#REF!</v>
      </c>
      <c r="AA589" s="2" t="e">
        <f t="shared" si="178"/>
        <v>#REF!</v>
      </c>
      <c r="AB589" s="2">
        <f>VLOOKUP(AZ589,[1]sistem!$I$18:$J$19,2,FALSE)</f>
        <v>11</v>
      </c>
      <c r="AC589" s="2">
        <v>0.25</v>
      </c>
      <c r="AD589" s="2">
        <f>VLOOKUP($Q589,[1]sistem!$I$3:$M$10,5,FALSE)</f>
        <v>1</v>
      </c>
      <c r="AE589" s="2">
        <v>5</v>
      </c>
      <c r="AG589" s="2">
        <f>AE589*AK589</f>
        <v>55</v>
      </c>
      <c r="AH589" s="2">
        <f>VLOOKUP($Q589,[1]sistem!$I$3:$N$10,6,FALSE)</f>
        <v>2</v>
      </c>
      <c r="AI589" s="2">
        <v>2</v>
      </c>
      <c r="AJ589" s="2">
        <f t="shared" si="179"/>
        <v>4</v>
      </c>
      <c r="AK589" s="2">
        <f>VLOOKUP($AZ589,[1]sistem!$I$18:$K$19,3,FALSE)</f>
        <v>11</v>
      </c>
      <c r="AL589" s="2" t="e">
        <f>AK589*#REF!</f>
        <v>#REF!</v>
      </c>
      <c r="AM589" s="2" t="e">
        <f t="shared" si="180"/>
        <v>#REF!</v>
      </c>
      <c r="AN589" s="2">
        <f>IF(AZ589="s",30,25)</f>
        <v>25</v>
      </c>
      <c r="AO589" s="2" t="e">
        <f t="shared" si="181"/>
        <v>#REF!</v>
      </c>
      <c r="AP589" s="2" t="e">
        <f>ROUND(AO589-#REF!,0)</f>
        <v>#REF!</v>
      </c>
      <c r="AQ589" s="2">
        <f>IF(AZ589="s",IF(Q589=0,0,
IF(Q589=1,#REF!*4*4,
IF(Q589=2,0,
IF(Q589=3,#REF!*4*2,
IF(Q589=4,0,
IF(Q589=5,0,
IF(Q589=6,0,
IF(Q589=7,0)))))))),
IF(AZ589="t",
IF(Q589=0,0,
IF(Q589=1,#REF!*4*4*0.8,
IF(Q589=2,0,
IF(Q589=3,#REF!*4*2*0.8,
IF(Q589=4,0,
IF(Q589=5,0,
IF(Q589=6,0,
IF(Q589=7,0))))))))))</f>
        <v>0</v>
      </c>
      <c r="AR589" s="2" t="e">
        <f>IF(AZ589="s",
IF(Q589=0,0,
IF(Q589=1,0,
IF(Q589=2,#REF!*4*2,
IF(Q589=3,#REF!*4,
IF(Q589=4,#REF!*4,
IF(Q589=5,0,
IF(Q589=6,0,
IF(Q589=7,#REF!*4)))))))),
IF(AZ589="t",
IF(Q589=0,0,
IF(Q589=1,0,
IF(Q589=2,#REF!*4*2*0.8,
IF(Q589=3,#REF!*4*0.8,
IF(Q589=4,#REF!*4*0.8,
IF(Q589=5,0,
IF(Q589=6,0,
IF(Q589=7,#REF!*4))))))))))</f>
        <v>#REF!</v>
      </c>
      <c r="AS589" s="2" t="e">
        <f>IF(AZ589="s",
IF(Q589=0,0,
IF(Q589=1,#REF!*2,
IF(Q589=2,#REF!*2,
IF(Q589=3,#REF!*2,
IF(Q589=4,#REF!*2,
IF(Q589=5,#REF!*2,
IF(Q589=6,#REF!*2,
IF(Q589=7,#REF!*2)))))))),
IF(AZ589="t",
IF(Q589=0,#REF!*2*0.8,
IF(Q589=1,#REF!*2*0.8,
IF(Q589=2,#REF!*2*0.8,
IF(Q589=3,#REF!*2*0.8,
IF(Q589=4,#REF!*2*0.8,
IF(Q589=5,#REF!*2*0.8,
IF(Q589=6,#REF!*1*0.8,
IF(Q589=7,#REF!*2))))))))))</f>
        <v>#REF!</v>
      </c>
      <c r="AT589" s="2" t="e">
        <f t="shared" si="182"/>
        <v>#REF!</v>
      </c>
      <c r="AU589" s="2" t="e">
        <f>IF(AZ589="s",
IF(Q589=0,0,
IF(Q589=1,(14-2)*(#REF!+#REF!)/4*4,
IF(Q589=2,(14-2)*(#REF!+#REF!)/4*2,
IF(Q589=3,(14-2)*(#REF!+#REF!)/4*3,
IF(Q589=4,(14-2)*(#REF!+#REF!)/4,
IF(Q589=5,(14-2)*#REF!/4,
IF(Q589=6,0,
IF(Q589=7,(14)*#REF!)))))))),
IF(AZ589="t",
IF(Q589=0,0,
IF(Q589=1,(11-2)*(#REF!+#REF!)/4*4,
IF(Q589=2,(11-2)*(#REF!+#REF!)/4*2,
IF(Q589=3,(11-2)*(#REF!+#REF!)/4*3,
IF(Q589=4,(11-2)*(#REF!+#REF!)/4,
IF(Q589=5,(11-2)*#REF!/4,
IF(Q589=6,0,
IF(Q589=7,(11)*#REF!))))))))))</f>
        <v>#REF!</v>
      </c>
      <c r="AV589" s="2" t="e">
        <f t="shared" si="183"/>
        <v>#REF!</v>
      </c>
      <c r="AW589" s="2">
        <f t="shared" si="184"/>
        <v>8</v>
      </c>
      <c r="AX589" s="2">
        <f t="shared" si="185"/>
        <v>4</v>
      </c>
      <c r="AY589" s="2" t="e">
        <f t="shared" si="186"/>
        <v>#REF!</v>
      </c>
      <c r="AZ589" s="2" t="s">
        <v>81</v>
      </c>
      <c r="BA589" s="2" t="e">
        <f>IF(BG589="A",0,IF(AZ589="s",14*#REF!,IF(AZ589="T",11*#REF!,"HATA")))</f>
        <v>#REF!</v>
      </c>
      <c r="BB589" s="2" t="e">
        <f t="shared" si="187"/>
        <v>#REF!</v>
      </c>
      <c r="BC589" s="2" t="e">
        <f t="shared" si="188"/>
        <v>#REF!</v>
      </c>
      <c r="BD589" s="2" t="s">
        <v>83</v>
      </c>
      <c r="BE589" s="2" t="e">
        <f>#REF!-BC589</f>
        <v>#REF!</v>
      </c>
      <c r="BF589" s="2">
        <v>0</v>
      </c>
      <c r="BH589" s="2">
        <v>1</v>
      </c>
      <c r="BJ589" s="2">
        <v>7</v>
      </c>
      <c r="BL589" s="7" t="e">
        <f>#REF!*11</f>
        <v>#REF!</v>
      </c>
      <c r="BM589" s="9"/>
      <c r="BN589" s="8"/>
      <c r="BO589" s="13"/>
      <c r="BP589" s="13"/>
      <c r="BQ589" s="13"/>
      <c r="BR589" s="13"/>
      <c r="BS589" s="13"/>
      <c r="BT589" s="10"/>
      <c r="BU589" s="11"/>
      <c r="BV589" s="12"/>
      <c r="CC589" s="41"/>
      <c r="CD589" s="41"/>
      <c r="CE589" s="41"/>
      <c r="CF589" s="42"/>
      <c r="CG589" s="42"/>
      <c r="CH589" s="42"/>
      <c r="CI589" s="42"/>
      <c r="CJ589" s="42"/>
      <c r="CK589" s="42"/>
    </row>
    <row r="590" spans="1:92" hidden="1" x14ac:dyDescent="0.25">
      <c r="A590" s="2" t="s">
        <v>131</v>
      </c>
      <c r="B590" s="2" t="s">
        <v>132</v>
      </c>
      <c r="C590" s="2" t="s">
        <v>132</v>
      </c>
      <c r="D590" s="4" t="s">
        <v>60</v>
      </c>
      <c r="E590" s="4" t="s">
        <v>60</v>
      </c>
      <c r="F590" s="5" t="e">
        <f>IF(AZ590="S",
IF(#REF!+BH590=2012,
IF(#REF!=1,"12-13/1",
IF(#REF!=2,"12-13/2",
IF(#REF!=3,"13-14/1",
IF(#REF!=4,"13-14/2","Hata1")))),
IF(#REF!+BH590=2013,
IF(#REF!=1,"13-14/1",
IF(#REF!=2,"13-14/2",
IF(#REF!=3,"14-15/1",
IF(#REF!=4,"14-15/2","Hata2")))),
IF(#REF!+BH590=2014,
IF(#REF!=1,"14-15/1",
IF(#REF!=2,"14-15/2",
IF(#REF!=3,"15-16/1",
IF(#REF!=4,"15-16/2","Hata3")))),
IF(#REF!+BH590=2015,
IF(#REF!=1,"15-16/1",
IF(#REF!=2,"15-16/2",
IF(#REF!=3,"16-17/1",
IF(#REF!=4,"16-17/2","Hata4")))),
IF(#REF!+BH590=2016,
IF(#REF!=1,"16-17/1",
IF(#REF!=2,"16-17/2",
IF(#REF!=3,"17-18/1",
IF(#REF!=4,"17-18/2","Hata5")))),
IF(#REF!+BH590=2017,
IF(#REF!=1,"17-18/1",
IF(#REF!=2,"17-18/2",
IF(#REF!=3,"18-19/1",
IF(#REF!=4,"18-19/2","Hata6")))),
IF(#REF!+BH590=2018,
IF(#REF!=1,"18-19/1",
IF(#REF!=2,"18-19/2",
IF(#REF!=3,"19-20/1",
IF(#REF!=4,"19-20/2","Hata7")))),
IF(#REF!+BH590=2019,
IF(#REF!=1,"19-20/1",
IF(#REF!=2,"19-20/2",
IF(#REF!=3,"20-21/1",
IF(#REF!=4,"20-21/2","Hata8")))),
IF(#REF!+BH590=2020,
IF(#REF!=1,"20-21/1",
IF(#REF!=2,"20-21/2",
IF(#REF!=3,"21-22/1",
IF(#REF!=4,"21-22/2","Hata9")))),
IF(#REF!+BH590=2021,
IF(#REF!=1,"21-22/1",
IF(#REF!=2,"21-22/2",
IF(#REF!=3,"22-23/1",
IF(#REF!=4,"22-23/2","Hata10")))),
IF(#REF!+BH590=2022,
IF(#REF!=1,"22-23/1",
IF(#REF!=2,"22-23/2",
IF(#REF!=3,"23-24/1",
IF(#REF!=4,"23-24/2","Hata11")))),
IF(#REF!+BH590=2023,
IF(#REF!=1,"23-24/1",
IF(#REF!=2,"23-24/2",
IF(#REF!=3,"24-25/1",
IF(#REF!=4,"24-25/2","Hata12")))),
)))))))))))),
IF(AZ590="T",
IF(#REF!+BH590=2012,
IF(#REF!=1,"12-13/1",
IF(#REF!=2,"12-13/2",
IF(#REF!=3,"12-13/3",
IF(#REF!=4,"13-14/1",
IF(#REF!=5,"13-14/2",
IF(#REF!=6,"13-14/3","Hata1")))))),
IF(#REF!+BH590=2013,
IF(#REF!=1,"13-14/1",
IF(#REF!=2,"13-14/2",
IF(#REF!=3,"13-14/3",
IF(#REF!=4,"14-15/1",
IF(#REF!=5,"14-15/2",
IF(#REF!=6,"14-15/3","Hata2")))))),
IF(#REF!+BH590=2014,
IF(#REF!=1,"14-15/1",
IF(#REF!=2,"14-15/2",
IF(#REF!=3,"14-15/3",
IF(#REF!=4,"15-16/1",
IF(#REF!=5,"15-16/2",
IF(#REF!=6,"15-16/3","Hata3")))))),
IF(AND(#REF!+#REF!&gt;2014,#REF!+#REF!&lt;2015,BH590=1),
IF(#REF!=0.1,"14-15/0.1",
IF(#REF!=0.2,"14-15/0.2",
IF(#REF!=0.3,"14-15/0.3","Hata4"))),
IF(#REF!+BH590=2015,
IF(#REF!=1,"15-16/1",
IF(#REF!=2,"15-16/2",
IF(#REF!=3,"15-16/3",
IF(#REF!=4,"16-17/1",
IF(#REF!=5,"16-17/2",
IF(#REF!=6,"16-17/3","Hata5")))))),
IF(#REF!+BH590=2016,
IF(#REF!=1,"16-17/1",
IF(#REF!=2,"16-17/2",
IF(#REF!=3,"16-17/3",
IF(#REF!=4,"17-18/1",
IF(#REF!=5,"17-18/2",
IF(#REF!=6,"17-18/3","Hata6")))))),
IF(#REF!+BH590=2017,
IF(#REF!=1,"17-18/1",
IF(#REF!=2,"17-18/2",
IF(#REF!=3,"17-18/3",
IF(#REF!=4,"18-19/1",
IF(#REF!=5,"18-19/2",
IF(#REF!=6,"18-19/3","Hata7")))))),
IF(#REF!+BH590=2018,
IF(#REF!=1,"18-19/1",
IF(#REF!=2,"18-19/2",
IF(#REF!=3,"18-19/3",
IF(#REF!=4,"19-20/1",
IF(#REF!=5," 19-20/2",
IF(#REF!=6,"19-20/3","Hata8")))))),
IF(#REF!+BH590=2019,
IF(#REF!=1,"19-20/1",
IF(#REF!=2,"19-20/2",
IF(#REF!=3,"19-20/3",
IF(#REF!=4,"20-21/1",
IF(#REF!=5,"20-21/2",
IF(#REF!=6,"20-21/3","Hata9")))))),
IF(#REF!+BH590=2020,
IF(#REF!=1,"20-21/1",
IF(#REF!=2,"20-21/2",
IF(#REF!=3,"20-21/3",
IF(#REF!=4,"21-22/1",
IF(#REF!=5,"21-22/2",
IF(#REF!=6,"21-22/3","Hata10")))))),
IF(#REF!+BH590=2021,
IF(#REF!=1,"21-22/1",
IF(#REF!=2,"21-22/2",
IF(#REF!=3,"21-22/3",
IF(#REF!=4,"22-23/1",
IF(#REF!=5,"22-23/2",
IF(#REF!=6,"22-23/3","Hata11")))))),
IF(#REF!+BH590=2022,
IF(#REF!=1,"22-23/1",
IF(#REF!=2,"22-23/2",
IF(#REF!=3,"22-23/3",
IF(#REF!=4,"23-24/1",
IF(#REF!=5,"23-24/2",
IF(#REF!=6,"23-24/3","Hata12")))))),
IF(#REF!+BH590=2023,
IF(#REF!=1,"23-24/1",
IF(#REF!=2,"23-24/2",
IF(#REF!=3,"23-24/3",
IF(#REF!=4,"24-25/1",
IF(#REF!=5,"24-25/2",
IF(#REF!=6,"24-25/3","Hata13")))))),
))))))))))))))
)</f>
        <v>#REF!</v>
      </c>
      <c r="G590" s="4"/>
      <c r="H590" s="2" t="s">
        <v>79</v>
      </c>
      <c r="I590" s="2">
        <v>54690</v>
      </c>
      <c r="J590" s="2" t="s">
        <v>80</v>
      </c>
      <c r="O590" s="2" t="s">
        <v>135</v>
      </c>
      <c r="P590" s="2" t="s">
        <v>135</v>
      </c>
      <c r="Q590" s="5">
        <v>7</v>
      </c>
      <c r="R590" s="2">
        <f>VLOOKUP($Q590,[1]sistem!$I$3:$L$10,2,FALSE)</f>
        <v>0</v>
      </c>
      <c r="S590" s="2">
        <f>VLOOKUP($Q590,[1]sistem!$I$3:$L$10,3,FALSE)</f>
        <v>1</v>
      </c>
      <c r="T590" s="2">
        <f>VLOOKUP($Q590,[1]sistem!$I$3:$L$10,4,FALSE)</f>
        <v>1</v>
      </c>
      <c r="U590" s="2" t="e">
        <f>VLOOKUP($AZ590,[1]sistem!$I$13:$L$14,2,FALSE)*#REF!</f>
        <v>#REF!</v>
      </c>
      <c r="V590" s="2" t="e">
        <f>VLOOKUP($AZ590,[1]sistem!$I$13:$L$14,3,FALSE)*#REF!</f>
        <v>#REF!</v>
      </c>
      <c r="W590" s="2" t="e">
        <f>VLOOKUP($AZ590,[1]sistem!$I$13:$L$14,4,FALSE)*#REF!</f>
        <v>#REF!</v>
      </c>
      <c r="X590" s="2" t="e">
        <f t="shared" si="175"/>
        <v>#REF!</v>
      </c>
      <c r="Y590" s="2" t="e">
        <f t="shared" si="176"/>
        <v>#REF!</v>
      </c>
      <c r="Z590" s="2" t="e">
        <f t="shared" si="177"/>
        <v>#REF!</v>
      </c>
      <c r="AA590" s="2" t="e">
        <f t="shared" si="178"/>
        <v>#REF!</v>
      </c>
      <c r="AB590" s="2">
        <f>VLOOKUP(AZ590,[1]sistem!$I$18:$J$19,2,FALSE)</f>
        <v>11</v>
      </c>
      <c r="AC590" s="2">
        <v>0.25</v>
      </c>
      <c r="AD590" s="2">
        <f>VLOOKUP($Q590,[1]sistem!$I$3:$M$10,5,FALSE)</f>
        <v>1</v>
      </c>
      <c r="AE590" s="2">
        <v>3</v>
      </c>
      <c r="AG590" s="2">
        <f>AE590*AK590</f>
        <v>33</v>
      </c>
      <c r="AH590" s="2">
        <f>VLOOKUP($Q590,[1]sistem!$I$3:$N$10,6,FALSE)</f>
        <v>2</v>
      </c>
      <c r="AI590" s="2">
        <v>2</v>
      </c>
      <c r="AJ590" s="2">
        <f t="shared" si="179"/>
        <v>4</v>
      </c>
      <c r="AK590" s="2">
        <f>VLOOKUP($AZ590,[1]sistem!$I$18:$K$19,3,FALSE)</f>
        <v>11</v>
      </c>
      <c r="AL590" s="2" t="e">
        <f>AK590*#REF!</f>
        <v>#REF!</v>
      </c>
      <c r="AM590" s="2" t="e">
        <f t="shared" si="180"/>
        <v>#REF!</v>
      </c>
      <c r="AN590" s="2">
        <f>IF(AZ590="s",30,25)</f>
        <v>25</v>
      </c>
      <c r="AO590" s="2" t="e">
        <f t="shared" si="181"/>
        <v>#REF!</v>
      </c>
      <c r="AP590" s="2" t="e">
        <f>ROUND(AO590-#REF!,0)</f>
        <v>#REF!</v>
      </c>
      <c r="AQ590" s="2">
        <f>IF(AZ590="s",IF(Q590=0,0,
IF(Q590=1,#REF!*4*4,
IF(Q590=2,0,
IF(Q590=3,#REF!*4*2,
IF(Q590=4,0,
IF(Q590=5,0,
IF(Q590=6,0,
IF(Q590=7,0)))))))),
IF(AZ590="t",
IF(Q590=0,0,
IF(Q590=1,#REF!*4*4*0.8,
IF(Q590=2,0,
IF(Q590=3,#REF!*4*2*0.8,
IF(Q590=4,0,
IF(Q590=5,0,
IF(Q590=6,0,
IF(Q590=7,0))))))))))</f>
        <v>0</v>
      </c>
      <c r="AR590" s="2" t="e">
        <f>IF(AZ590="s",
IF(Q590=0,0,
IF(Q590=1,0,
IF(Q590=2,#REF!*4*2,
IF(Q590=3,#REF!*4,
IF(Q590=4,#REF!*4,
IF(Q590=5,0,
IF(Q590=6,0,
IF(Q590=7,#REF!*4)))))))),
IF(AZ590="t",
IF(Q590=0,0,
IF(Q590=1,0,
IF(Q590=2,#REF!*4*2*0.8,
IF(Q590=3,#REF!*4*0.8,
IF(Q590=4,#REF!*4*0.8,
IF(Q590=5,0,
IF(Q590=6,0,
IF(Q590=7,#REF!*4))))))))))</f>
        <v>#REF!</v>
      </c>
      <c r="AS590" s="2" t="e">
        <f>IF(AZ590="s",
IF(Q590=0,0,
IF(Q590=1,#REF!*2,
IF(Q590=2,#REF!*2,
IF(Q590=3,#REF!*2,
IF(Q590=4,#REF!*2,
IF(Q590=5,#REF!*2,
IF(Q590=6,#REF!*2,
IF(Q590=7,#REF!*2)))))))),
IF(AZ590="t",
IF(Q590=0,#REF!*2*0.8,
IF(Q590=1,#REF!*2*0.8,
IF(Q590=2,#REF!*2*0.8,
IF(Q590=3,#REF!*2*0.8,
IF(Q590=4,#REF!*2*0.8,
IF(Q590=5,#REF!*2*0.8,
IF(Q590=6,#REF!*1*0.8,
IF(Q590=7,#REF!*2))))))))))</f>
        <v>#REF!</v>
      </c>
      <c r="AT590" s="2" t="e">
        <f t="shared" si="182"/>
        <v>#REF!</v>
      </c>
      <c r="AU590" s="2" t="e">
        <f>IF(AZ590="s",
IF(Q590=0,0,
IF(Q590=1,(14-2)*(#REF!+#REF!)/4*4,
IF(Q590=2,(14-2)*(#REF!+#REF!)/4*2,
IF(Q590=3,(14-2)*(#REF!+#REF!)/4*3,
IF(Q590=4,(14-2)*(#REF!+#REF!)/4,
IF(Q590=5,(14-2)*#REF!/4,
IF(Q590=6,0,
IF(Q590=7,(14)*#REF!)))))))),
IF(AZ590="t",
IF(Q590=0,0,
IF(Q590=1,(11-2)*(#REF!+#REF!)/4*4,
IF(Q590=2,(11-2)*(#REF!+#REF!)/4*2,
IF(Q590=3,(11-2)*(#REF!+#REF!)/4*3,
IF(Q590=4,(11-2)*(#REF!+#REF!)/4,
IF(Q590=5,(11-2)*#REF!/4,
IF(Q590=6,0,
IF(Q590=7,(11)*#REF!))))))))))</f>
        <v>#REF!</v>
      </c>
      <c r="AV590" s="2" t="e">
        <f t="shared" si="183"/>
        <v>#REF!</v>
      </c>
      <c r="AW590" s="2">
        <f t="shared" si="184"/>
        <v>8</v>
      </c>
      <c r="AX590" s="2">
        <f t="shared" si="185"/>
        <v>4</v>
      </c>
      <c r="AY590" s="2" t="e">
        <f t="shared" si="186"/>
        <v>#REF!</v>
      </c>
      <c r="AZ590" s="2" t="s">
        <v>81</v>
      </c>
      <c r="BA590" s="2">
        <f>IF(BG590="A",0,IF(AZ590="s",14*#REF!,IF(AZ590="T",11*#REF!,"HATA")))</f>
        <v>0</v>
      </c>
      <c r="BB590" s="2" t="e">
        <f t="shared" si="187"/>
        <v>#REF!</v>
      </c>
      <c r="BC590" s="2" t="e">
        <f t="shared" si="188"/>
        <v>#REF!</v>
      </c>
      <c r="BD590" s="2" t="e">
        <f>IF(BC590-#REF!=0,"DOĞRU","YANLIŞ")</f>
        <v>#REF!</v>
      </c>
      <c r="BE590" s="2" t="e">
        <f>#REF!-BC590</f>
        <v>#REF!</v>
      </c>
      <c r="BF590" s="2">
        <v>0</v>
      </c>
      <c r="BG590" s="2" t="s">
        <v>110</v>
      </c>
      <c r="BH590" s="2">
        <v>1</v>
      </c>
      <c r="BJ590" s="2">
        <v>7</v>
      </c>
      <c r="BL590" s="7" t="e">
        <f>#REF!*11</f>
        <v>#REF!</v>
      </c>
      <c r="BM590" s="9"/>
      <c r="BN590" s="8"/>
      <c r="BO590" s="13"/>
      <c r="BP590" s="13"/>
      <c r="BQ590" s="13"/>
      <c r="BR590" s="13"/>
      <c r="BS590" s="13"/>
      <c r="BT590" s="10"/>
      <c r="BU590" s="11"/>
      <c r="BV590" s="12"/>
      <c r="CC590" s="41"/>
      <c r="CD590" s="41"/>
      <c r="CE590" s="41"/>
      <c r="CF590" s="42"/>
      <c r="CG590" s="42"/>
      <c r="CH590" s="42"/>
      <c r="CI590" s="42"/>
      <c r="CJ590" s="42"/>
      <c r="CK590" s="42"/>
    </row>
    <row r="591" spans="1:92" hidden="1" x14ac:dyDescent="0.25">
      <c r="A591" s="2" t="s">
        <v>77</v>
      </c>
      <c r="B591" s="2" t="s">
        <v>78</v>
      </c>
      <c r="C591" s="2" t="s">
        <v>78</v>
      </c>
      <c r="D591" s="4" t="s">
        <v>60</v>
      </c>
      <c r="E591" s="4" t="s">
        <v>60</v>
      </c>
      <c r="F591" s="5" t="e">
        <f>IF(AZ591="S",
IF(#REF!+BH591=2012,
IF(#REF!=1,"12-13/1",
IF(#REF!=2,"12-13/2",
IF(#REF!=3,"13-14/1",
IF(#REF!=4,"13-14/2","Hata1")))),
IF(#REF!+BH591=2013,
IF(#REF!=1,"13-14/1",
IF(#REF!=2,"13-14/2",
IF(#REF!=3,"14-15/1",
IF(#REF!=4,"14-15/2","Hata2")))),
IF(#REF!+BH591=2014,
IF(#REF!=1,"14-15/1",
IF(#REF!=2,"14-15/2",
IF(#REF!=3,"15-16/1",
IF(#REF!=4,"15-16/2","Hata3")))),
IF(#REF!+BH591=2015,
IF(#REF!=1,"15-16/1",
IF(#REF!=2,"15-16/2",
IF(#REF!=3,"16-17/1",
IF(#REF!=4,"16-17/2","Hata4")))),
IF(#REF!+BH591=2016,
IF(#REF!=1,"16-17/1",
IF(#REF!=2,"16-17/2",
IF(#REF!=3,"17-18/1",
IF(#REF!=4,"17-18/2","Hata5")))),
IF(#REF!+BH591=2017,
IF(#REF!=1,"17-18/1",
IF(#REF!=2,"17-18/2",
IF(#REF!=3,"18-19/1",
IF(#REF!=4,"18-19/2","Hata6")))),
IF(#REF!+BH591=2018,
IF(#REF!=1,"18-19/1",
IF(#REF!=2,"18-19/2",
IF(#REF!=3,"19-20/1",
IF(#REF!=4,"19-20/2","Hata7")))),
IF(#REF!+BH591=2019,
IF(#REF!=1,"19-20/1",
IF(#REF!=2,"19-20/2",
IF(#REF!=3,"20-21/1",
IF(#REF!=4,"20-21/2","Hata8")))),
IF(#REF!+BH591=2020,
IF(#REF!=1,"20-21/1",
IF(#REF!=2,"20-21/2",
IF(#REF!=3,"21-22/1",
IF(#REF!=4,"21-22/2","Hata9")))),
IF(#REF!+BH591=2021,
IF(#REF!=1,"21-22/1",
IF(#REF!=2,"21-22/2",
IF(#REF!=3,"22-23/1",
IF(#REF!=4,"22-23/2","Hata10")))),
IF(#REF!+BH591=2022,
IF(#REF!=1,"22-23/1",
IF(#REF!=2,"22-23/2",
IF(#REF!=3,"23-24/1",
IF(#REF!=4,"23-24/2","Hata11")))),
IF(#REF!+BH591=2023,
IF(#REF!=1,"23-24/1",
IF(#REF!=2,"23-24/2",
IF(#REF!=3,"24-25/1",
IF(#REF!=4,"24-25/2","Hata12")))),
)))))))))))),
IF(AZ591="T",
IF(#REF!+BH591=2012,
IF(#REF!=1,"12-13/1",
IF(#REF!=2,"12-13/2",
IF(#REF!=3,"12-13/3",
IF(#REF!=4,"13-14/1",
IF(#REF!=5,"13-14/2",
IF(#REF!=6,"13-14/3","Hata1")))))),
IF(#REF!+BH591=2013,
IF(#REF!=1,"13-14/1",
IF(#REF!=2,"13-14/2",
IF(#REF!=3,"13-14/3",
IF(#REF!=4,"14-15/1",
IF(#REF!=5,"14-15/2",
IF(#REF!=6,"14-15/3","Hata2")))))),
IF(#REF!+BH591=2014,
IF(#REF!=1,"14-15/1",
IF(#REF!=2,"14-15/2",
IF(#REF!=3,"14-15/3",
IF(#REF!=4,"15-16/1",
IF(#REF!=5,"15-16/2",
IF(#REF!=6,"15-16/3","Hata3")))))),
IF(AND(#REF!+#REF!&gt;2014,#REF!+#REF!&lt;2015,BH591=1),
IF(#REF!=0.1,"14-15/0.1",
IF(#REF!=0.2,"14-15/0.2",
IF(#REF!=0.3,"14-15/0.3","Hata4"))),
IF(#REF!+BH591=2015,
IF(#REF!=1,"15-16/1",
IF(#REF!=2,"15-16/2",
IF(#REF!=3,"15-16/3",
IF(#REF!=4,"16-17/1",
IF(#REF!=5,"16-17/2",
IF(#REF!=6,"16-17/3","Hata5")))))),
IF(#REF!+BH591=2016,
IF(#REF!=1,"16-17/1",
IF(#REF!=2,"16-17/2",
IF(#REF!=3,"16-17/3",
IF(#REF!=4,"17-18/1",
IF(#REF!=5,"17-18/2",
IF(#REF!=6,"17-18/3","Hata6")))))),
IF(#REF!+BH591=2017,
IF(#REF!=1,"17-18/1",
IF(#REF!=2,"17-18/2",
IF(#REF!=3,"17-18/3",
IF(#REF!=4,"18-19/1",
IF(#REF!=5,"18-19/2",
IF(#REF!=6,"18-19/3","Hata7")))))),
IF(#REF!+BH591=2018,
IF(#REF!=1,"18-19/1",
IF(#REF!=2,"18-19/2",
IF(#REF!=3,"18-19/3",
IF(#REF!=4,"19-20/1",
IF(#REF!=5," 19-20/2",
IF(#REF!=6,"19-20/3","Hata8")))))),
IF(#REF!+BH591=2019,
IF(#REF!=1,"19-20/1",
IF(#REF!=2,"19-20/2",
IF(#REF!=3,"19-20/3",
IF(#REF!=4,"20-21/1",
IF(#REF!=5,"20-21/2",
IF(#REF!=6,"20-21/3","Hata9")))))),
IF(#REF!+BH591=2020,
IF(#REF!=1,"20-21/1",
IF(#REF!=2,"20-21/2",
IF(#REF!=3,"20-21/3",
IF(#REF!=4,"21-22/1",
IF(#REF!=5,"21-22/2",
IF(#REF!=6,"21-22/3","Hata10")))))),
IF(#REF!+BH591=2021,
IF(#REF!=1,"21-22/1",
IF(#REF!=2,"21-22/2",
IF(#REF!=3,"21-22/3",
IF(#REF!=4,"22-23/1",
IF(#REF!=5,"22-23/2",
IF(#REF!=6,"22-23/3","Hata11")))))),
IF(#REF!+BH591=2022,
IF(#REF!=1,"22-23/1",
IF(#REF!=2,"22-23/2",
IF(#REF!=3,"22-23/3",
IF(#REF!=4,"23-24/1",
IF(#REF!=5,"23-24/2",
IF(#REF!=6,"23-24/3","Hata12")))))),
IF(#REF!+BH591=2023,
IF(#REF!=1,"23-24/1",
IF(#REF!=2,"23-24/2",
IF(#REF!=3,"23-24/3",
IF(#REF!=4,"24-25/1",
IF(#REF!=5,"24-25/2",
IF(#REF!=6,"24-25/3","Hata13")))))),
))))))))))))))
)</f>
        <v>#REF!</v>
      </c>
      <c r="G591" s="4"/>
      <c r="H591" s="2" t="s">
        <v>79</v>
      </c>
      <c r="I591" s="2">
        <v>54690</v>
      </c>
      <c r="J591" s="2" t="s">
        <v>80</v>
      </c>
      <c r="Q591" s="5">
        <v>6</v>
      </c>
      <c r="R591" s="2">
        <f>VLOOKUP($Q591,[1]sistem!$I$3:$L$10,2,FALSE)</f>
        <v>0</v>
      </c>
      <c r="S591" s="2">
        <f>VLOOKUP($Q591,[1]sistem!$I$3:$L$10,3,FALSE)</f>
        <v>0</v>
      </c>
      <c r="T591" s="2">
        <f>VLOOKUP($Q591,[1]sistem!$I$3:$L$10,4,FALSE)</f>
        <v>1</v>
      </c>
      <c r="U591" s="2" t="e">
        <f>VLOOKUP($AZ591,[1]sistem!$I$13:$L$14,2,FALSE)*#REF!</f>
        <v>#REF!</v>
      </c>
      <c r="V591" s="2" t="e">
        <f>VLOOKUP($AZ591,[1]sistem!$I$13:$L$14,3,FALSE)*#REF!</f>
        <v>#REF!</v>
      </c>
      <c r="W591" s="2" t="e">
        <f>VLOOKUP($AZ591,[1]sistem!$I$13:$L$14,4,FALSE)*#REF!</f>
        <v>#REF!</v>
      </c>
      <c r="X591" s="2" t="e">
        <f t="shared" si="175"/>
        <v>#REF!</v>
      </c>
      <c r="Y591" s="2" t="e">
        <f t="shared" si="176"/>
        <v>#REF!</v>
      </c>
      <c r="Z591" s="2" t="e">
        <f t="shared" si="177"/>
        <v>#REF!</v>
      </c>
      <c r="AA591" s="2" t="e">
        <f t="shared" si="178"/>
        <v>#REF!</v>
      </c>
      <c r="AB591" s="2">
        <f>VLOOKUP(AZ591,[1]sistem!$I$18:$J$19,2,FALSE)</f>
        <v>11</v>
      </c>
      <c r="AC591" s="2">
        <v>0.25</v>
      </c>
      <c r="AD591" s="2">
        <f>VLOOKUP($Q591,[1]sistem!$I$3:$M$10,5,FALSE)</f>
        <v>0</v>
      </c>
      <c r="AE591" s="2">
        <v>1</v>
      </c>
      <c r="AG591" s="2">
        <f>AE591*AK591</f>
        <v>11</v>
      </c>
      <c r="AH591" s="2">
        <f>VLOOKUP($Q591,[1]sistem!$I$3:$N$10,6,FALSE)</f>
        <v>1</v>
      </c>
      <c r="AI591" s="2">
        <v>2</v>
      </c>
      <c r="AJ591" s="2">
        <f t="shared" si="179"/>
        <v>2</v>
      </c>
      <c r="AK591" s="2">
        <f>VLOOKUP($AZ591,[1]sistem!$I$18:$K$19,3,FALSE)</f>
        <v>11</v>
      </c>
      <c r="AL591" s="2" t="e">
        <f>AK591*#REF!</f>
        <v>#REF!</v>
      </c>
      <c r="AM591" s="2" t="e">
        <f t="shared" si="180"/>
        <v>#REF!</v>
      </c>
      <c r="AN591" s="2">
        <f>IF(AZ591="s",30,25)</f>
        <v>25</v>
      </c>
      <c r="AO591" s="2" t="e">
        <f t="shared" si="181"/>
        <v>#REF!</v>
      </c>
      <c r="AP591" s="2" t="e">
        <f>ROUND(AO591-#REF!,0)</f>
        <v>#REF!</v>
      </c>
      <c r="AQ591" s="2">
        <f>IF(AZ591="s",IF(Q591=0,0,
IF(Q591=1,#REF!*4*4,
IF(Q591=2,0,
IF(Q591=3,#REF!*4*2,
IF(Q591=4,0,
IF(Q591=5,0,
IF(Q591=6,0,
IF(Q591=7,0)))))))),
IF(AZ591="t",
IF(Q591=0,0,
IF(Q591=1,#REF!*4*4*0.8,
IF(Q591=2,0,
IF(Q591=3,#REF!*4*2*0.8,
IF(Q591=4,0,
IF(Q591=5,0,
IF(Q591=6,0,
IF(Q591=7,0))))))))))</f>
        <v>0</v>
      </c>
      <c r="AR591" s="2">
        <f>IF(AZ591="s",
IF(Q591=0,0,
IF(Q591=1,0,
IF(Q591=2,#REF!*4*2,
IF(Q591=3,#REF!*4,
IF(Q591=4,#REF!*4,
IF(Q591=5,0,
IF(Q591=6,0,
IF(Q591=7,#REF!*4)))))))),
IF(AZ591="t",
IF(Q591=0,0,
IF(Q591=1,0,
IF(Q591=2,#REF!*4*2*0.8,
IF(Q591=3,#REF!*4*0.8,
IF(Q591=4,#REF!*4*0.8,
IF(Q591=5,0,
IF(Q591=6,0,
IF(Q591=7,#REF!*4))))))))))</f>
        <v>0</v>
      </c>
      <c r="AS591" s="2" t="e">
        <f>IF(AZ591="s",
IF(Q591=0,0,
IF(Q591=1,#REF!*2,
IF(Q591=2,#REF!*2,
IF(Q591=3,#REF!*2,
IF(Q591=4,#REF!*2,
IF(Q591=5,#REF!*2,
IF(Q591=6,#REF!*2,
IF(Q591=7,#REF!*2)))))))),
IF(AZ591="t",
IF(Q591=0,#REF!*2*0.8,
IF(Q591=1,#REF!*2*0.8,
IF(Q591=2,#REF!*2*0.8,
IF(Q591=3,#REF!*2*0.8,
IF(Q591=4,#REF!*2*0.8,
IF(Q591=5,#REF!*2*0.8,
IF(Q591=6,#REF!*1*0.8,
IF(Q591=7,#REF!*2))))))))))</f>
        <v>#REF!</v>
      </c>
      <c r="AT591" s="2" t="e">
        <f t="shared" si="182"/>
        <v>#REF!</v>
      </c>
      <c r="AU591" s="2">
        <f>IF(AZ591="s",
IF(Q591=0,0,
IF(Q591=1,(14-2)*(#REF!+#REF!)/4*4,
IF(Q591=2,(14-2)*(#REF!+#REF!)/4*2,
IF(Q591=3,(14-2)*(#REF!+#REF!)/4*3,
IF(Q591=4,(14-2)*(#REF!+#REF!)/4,
IF(Q591=5,(14-2)*#REF!/4,
IF(Q591=6,0,
IF(Q591=7,(14)*#REF!)))))))),
IF(AZ591="t",
IF(Q591=0,0,
IF(Q591=1,(11-2)*(#REF!+#REF!)/4*4,
IF(Q591=2,(11-2)*(#REF!+#REF!)/4*2,
IF(Q591=3,(11-2)*(#REF!+#REF!)/4*3,
IF(Q591=4,(11-2)*(#REF!+#REF!)/4,
IF(Q591=5,(11-2)*#REF!/4,
IF(Q591=6,0,
IF(Q591=7,(11)*#REF!))))))))))</f>
        <v>0</v>
      </c>
      <c r="AV591" s="2">
        <f t="shared" si="183"/>
        <v>-11</v>
      </c>
      <c r="AW591" s="2">
        <f t="shared" si="184"/>
        <v>2</v>
      </c>
      <c r="AX591" s="2">
        <f t="shared" si="185"/>
        <v>0</v>
      </c>
      <c r="AY591" s="2" t="e">
        <f t="shared" si="186"/>
        <v>#REF!</v>
      </c>
      <c r="AZ591" s="2" t="s">
        <v>81</v>
      </c>
      <c r="BA591" s="2" t="e">
        <f>IF(BG591="A",0,IF(AZ591="s",14*#REF!,IF(AZ591="T",11*#REF!,"HATA")))</f>
        <v>#REF!</v>
      </c>
      <c r="BB591" s="2" t="e">
        <f t="shared" si="187"/>
        <v>#REF!</v>
      </c>
      <c r="BC591" s="2" t="e">
        <f t="shared" si="188"/>
        <v>#REF!</v>
      </c>
      <c r="BD591" s="2" t="e">
        <f>IF(BC591-#REF!=0,"DOĞRU","YANLIŞ")</f>
        <v>#REF!</v>
      </c>
      <c r="BE591" s="2" t="e">
        <f>#REF!-BC591</f>
        <v>#REF!</v>
      </c>
      <c r="BF591" s="2">
        <v>0</v>
      </c>
      <c r="BH591" s="2">
        <v>1</v>
      </c>
      <c r="BJ591" s="2">
        <v>6</v>
      </c>
      <c r="BL591" s="7" t="e">
        <f>#REF!*11</f>
        <v>#REF!</v>
      </c>
      <c r="BM591" s="9"/>
      <c r="BN591" s="8"/>
      <c r="BO591" s="13"/>
      <c r="BP591" s="13"/>
      <c r="BQ591" s="13"/>
      <c r="BR591" s="13"/>
      <c r="BS591" s="13"/>
      <c r="BT591" s="10"/>
      <c r="BU591" s="11"/>
      <c r="BV591" s="12"/>
      <c r="CC591" s="41"/>
      <c r="CD591" s="41"/>
      <c r="CE591" s="41"/>
      <c r="CF591" s="42"/>
      <c r="CG591" s="42"/>
      <c r="CH591" s="42"/>
      <c r="CI591" s="42"/>
      <c r="CJ591" s="42"/>
      <c r="CK591" s="42"/>
    </row>
    <row r="592" spans="1:92" hidden="1" x14ac:dyDescent="0.25">
      <c r="A592" s="2" t="s">
        <v>519</v>
      </c>
      <c r="B592" s="2" t="s">
        <v>246</v>
      </c>
      <c r="C592" s="2" t="s">
        <v>246</v>
      </c>
      <c r="D592" s="4" t="s">
        <v>60</v>
      </c>
      <c r="E592" s="4" t="s">
        <v>60</v>
      </c>
      <c r="F592" s="4" t="e">
        <f>IF(AZ592="S",
IF(#REF!+BH592=2012,
IF(#REF!=1,"12-13/1",
IF(#REF!=2,"12-13/2",
IF(#REF!=3,"13-14/1",
IF(#REF!=4,"13-14/2","Hata1")))),
IF(#REF!+BH592=2013,
IF(#REF!=1,"13-14/1",
IF(#REF!=2,"13-14/2",
IF(#REF!=3,"14-15/1",
IF(#REF!=4,"14-15/2","Hata2")))),
IF(#REF!+BH592=2014,
IF(#REF!=1,"14-15/1",
IF(#REF!=2,"14-15/2",
IF(#REF!=3,"15-16/1",
IF(#REF!=4,"15-16/2","Hata3")))),
IF(#REF!+BH592=2015,
IF(#REF!=1,"15-16/1",
IF(#REF!=2,"15-16/2",
IF(#REF!=3,"16-17/1",
IF(#REF!=4,"16-17/2","Hata4")))),
IF(#REF!+BH592=2016,
IF(#REF!=1,"16-17/1",
IF(#REF!=2,"16-17/2",
IF(#REF!=3,"17-18/1",
IF(#REF!=4,"17-18/2","Hata5")))),
IF(#REF!+BH592=2017,
IF(#REF!=1,"17-18/1",
IF(#REF!=2,"17-18/2",
IF(#REF!=3,"18-19/1",
IF(#REF!=4,"18-19/2","Hata6")))),
IF(#REF!+BH592=2018,
IF(#REF!=1,"18-19/1",
IF(#REF!=2,"18-19/2",
IF(#REF!=3,"19-20/1",
IF(#REF!=4,"19-20/2","Hata7")))),
IF(#REF!+BH592=2019,
IF(#REF!=1,"19-20/1",
IF(#REF!=2,"19-20/2",
IF(#REF!=3,"20-21/1",
IF(#REF!=4,"20-21/2","Hata8")))),
IF(#REF!+BH592=2020,
IF(#REF!=1,"20-21/1",
IF(#REF!=2,"20-21/2",
IF(#REF!=3,"21-22/1",
IF(#REF!=4,"21-22/2","Hata9")))),
IF(#REF!+BH592=2021,
IF(#REF!=1,"21-22/1",
IF(#REF!=2,"21-22/2",
IF(#REF!=3,"22-23/1",
IF(#REF!=4,"22-23/2","Hata10")))),
IF(#REF!+BH592=2022,
IF(#REF!=1,"22-23/1",
IF(#REF!=2,"22-23/2",
IF(#REF!=3,"23-24/1",
IF(#REF!=4,"23-24/2","Hata11")))),
IF(#REF!+BH592=2023,
IF(#REF!=1,"23-24/1",
IF(#REF!=2,"23-24/2",
IF(#REF!=3,"24-25/1",
IF(#REF!=4,"24-25/2","Hata12")))),
)))))))))))),
IF(AZ592="T",
IF(#REF!+BH592=2012,
IF(#REF!=1,"12-13/1",
IF(#REF!=2,"12-13/2",
IF(#REF!=3,"12-13/3",
IF(#REF!=4,"13-14/1",
IF(#REF!=5,"13-14/2",
IF(#REF!=6,"13-14/3","Hata1")))))),
IF(#REF!+BH592=2013,
IF(#REF!=1,"13-14/1",
IF(#REF!=2,"13-14/2",
IF(#REF!=3,"13-14/3",
IF(#REF!=4,"14-15/1",
IF(#REF!=5,"14-15/2",
IF(#REF!=6,"14-15/3","Hata2")))))),
IF(#REF!+BH592=2014,
IF(#REF!=1,"14-15/1",
IF(#REF!=2,"14-15/2",
IF(#REF!=3,"14-15/3",
IF(#REF!=4,"15-16/1",
IF(#REF!=5,"15-16/2",
IF(#REF!=6,"15-16/3","Hata3")))))),
IF(AND(#REF!+#REF!&gt;2014,#REF!+#REF!&lt;2015,BH592=1),
IF(#REF!=0.1,"14-15/0.1",
IF(#REF!=0.2,"14-15/0.2",
IF(#REF!=0.3,"14-15/0.3","Hata4"))),
IF(#REF!+BH592=2015,
IF(#REF!=1,"15-16/1",
IF(#REF!=2,"15-16/2",
IF(#REF!=3,"15-16/3",
IF(#REF!=4,"16-17/1",
IF(#REF!=5,"16-17/2",
IF(#REF!=6,"16-17/3","Hata5")))))),
IF(#REF!+BH592=2016,
IF(#REF!=1,"16-17/1",
IF(#REF!=2,"16-17/2",
IF(#REF!=3,"16-17/3",
IF(#REF!=4,"17-18/1",
IF(#REF!=5,"17-18/2",
IF(#REF!=6,"17-18/3","Hata6")))))),
IF(#REF!+BH592=2017,
IF(#REF!=1,"17-18/1",
IF(#REF!=2,"17-18/2",
IF(#REF!=3,"17-18/3",
IF(#REF!=4,"18-19/1",
IF(#REF!=5,"18-19/2",
IF(#REF!=6,"18-19/3","Hata7")))))),
IF(#REF!+BH592=2018,
IF(#REF!=1,"18-19/1",
IF(#REF!=2,"18-19/2",
IF(#REF!=3,"18-19/3",
IF(#REF!=4,"19-20/1",
IF(#REF!=5," 19-20/2",
IF(#REF!=6,"19-20/3","Hata8")))))),
IF(#REF!+BH592=2019,
IF(#REF!=1,"19-20/1",
IF(#REF!=2,"19-20/2",
IF(#REF!=3,"19-20/3",
IF(#REF!=4,"20-21/1",
IF(#REF!=5,"20-21/2",
IF(#REF!=6,"20-21/3","Hata9")))))),
IF(#REF!+BH592=2020,
IF(#REF!=1,"20-21/1",
IF(#REF!=2,"20-21/2",
IF(#REF!=3,"20-21/3",
IF(#REF!=4,"21-22/1",
IF(#REF!=5,"21-22/2",
IF(#REF!=6,"21-22/3","Hata10")))))),
IF(#REF!+BH592=2021,
IF(#REF!=1,"21-22/1",
IF(#REF!=2,"21-22/2",
IF(#REF!=3,"21-22/3",
IF(#REF!=4,"22-23/1",
IF(#REF!=5,"22-23/2",
IF(#REF!=6,"22-23/3","Hata11")))))),
IF(#REF!+BH592=2022,
IF(#REF!=1,"22-23/1",
IF(#REF!=2,"22-23/2",
IF(#REF!=3,"22-23/3",
IF(#REF!=4,"23-24/1",
IF(#REF!=5,"23-24/2",
IF(#REF!=6,"23-24/3","Hata12")))))),
IF(#REF!+BH592=2023,
IF(#REF!=1,"23-24/1",
IF(#REF!=2,"23-24/2",
IF(#REF!=3,"23-24/3",
IF(#REF!=4,"24-25/1",
IF(#REF!=5,"24-25/2",
IF(#REF!=6,"24-25/3","Hata13")))))),
))))))))))))))
)</f>
        <v>#REF!</v>
      </c>
      <c r="G592" s="4"/>
      <c r="H592" s="2" t="s">
        <v>82</v>
      </c>
      <c r="I592" s="2">
        <v>54699</v>
      </c>
      <c r="J592" s="2" t="s">
        <v>80</v>
      </c>
      <c r="L592" s="2">
        <v>4362</v>
      </c>
      <c r="Q592" s="5">
        <v>0</v>
      </c>
      <c r="R592" s="2">
        <f>VLOOKUP($Q592,[1]sistem!$I$3:$L$10,2,FALSE)</f>
        <v>0</v>
      </c>
      <c r="S592" s="2">
        <f>VLOOKUP($Q592,[1]sistem!$I$3:$L$10,3,FALSE)</f>
        <v>0</v>
      </c>
      <c r="T592" s="2">
        <f>VLOOKUP($Q592,[1]sistem!$I$3:$L$10,4,FALSE)</f>
        <v>0</v>
      </c>
      <c r="U592" s="2" t="e">
        <f>VLOOKUP($AZ592,[1]sistem!$I$13:$L$14,2,FALSE)*#REF!</f>
        <v>#REF!</v>
      </c>
      <c r="V592" s="2" t="e">
        <f>VLOOKUP($AZ592,[1]sistem!$I$13:$L$14,3,FALSE)*#REF!</f>
        <v>#REF!</v>
      </c>
      <c r="W592" s="2" t="e">
        <f>VLOOKUP($AZ592,[1]sistem!$I$13:$L$14,4,FALSE)*#REF!</f>
        <v>#REF!</v>
      </c>
      <c r="X592" s="2" t="e">
        <f t="shared" si="175"/>
        <v>#REF!</v>
      </c>
      <c r="Y592" s="2" t="e">
        <f t="shared" si="176"/>
        <v>#REF!</v>
      </c>
      <c r="Z592" s="2" t="e">
        <f t="shared" si="177"/>
        <v>#REF!</v>
      </c>
      <c r="AA592" s="2" t="e">
        <f t="shared" si="178"/>
        <v>#REF!</v>
      </c>
      <c r="AB592" s="2">
        <f>VLOOKUP(AZ592,[1]sistem!$I$18:$J$19,2,FALSE)</f>
        <v>11</v>
      </c>
      <c r="AC592" s="2">
        <v>0.25</v>
      </c>
      <c r="AD592" s="2">
        <f>VLOOKUP($Q592,[1]sistem!$I$3:$M$10,5,FALSE)</f>
        <v>0</v>
      </c>
      <c r="AG592" s="2" t="e">
        <f>(#REF!+#REF!)*AB592</f>
        <v>#REF!</v>
      </c>
      <c r="AH592" s="2">
        <f>VLOOKUP($Q592,[1]sistem!$I$3:$N$10,6,FALSE)</f>
        <v>0</v>
      </c>
      <c r="AI592" s="2">
        <v>2</v>
      </c>
      <c r="AJ592" s="2">
        <f t="shared" si="179"/>
        <v>0</v>
      </c>
      <c r="AK592" s="2">
        <f>VLOOKUP($AZ592,[1]sistem!$I$18:$K$19,3,FALSE)</f>
        <v>11</v>
      </c>
      <c r="AL592" s="2" t="e">
        <f>AK592*#REF!</f>
        <v>#REF!</v>
      </c>
      <c r="AM592" s="2" t="e">
        <f t="shared" si="180"/>
        <v>#REF!</v>
      </c>
      <c r="AN592" s="2">
        <f t="shared" ref="AN592:AN598" si="189">IF(AZ592="s",25,25)</f>
        <v>25</v>
      </c>
      <c r="AO592" s="2" t="e">
        <f t="shared" si="181"/>
        <v>#REF!</v>
      </c>
      <c r="AP592" s="2" t="e">
        <f>ROUND(AO592-#REF!,0)</f>
        <v>#REF!</v>
      </c>
      <c r="AQ592" s="2">
        <f>IF(AZ592="s",IF(Q592=0,0,
IF(Q592=1,#REF!*4*4,
IF(Q592=2,0,
IF(Q592=3,#REF!*4*2,
IF(Q592=4,0,
IF(Q592=5,0,
IF(Q592=6,0,
IF(Q592=7,0)))))))),
IF(AZ592="t",
IF(Q592=0,0,
IF(Q592=1,#REF!*4*4*0.8,
IF(Q592=2,0,
IF(Q592=3,#REF!*4*2*0.8,
IF(Q592=4,0,
IF(Q592=5,0,
IF(Q592=6,0,
IF(Q592=7,0))))))))))</f>
        <v>0</v>
      </c>
      <c r="AR592" s="2">
        <f>IF(AZ592="s",
IF(Q592=0,0,
IF(Q592=1,0,
IF(Q592=2,#REF!*4*2,
IF(Q592=3,#REF!*4,
IF(Q592=4,#REF!*4,
IF(Q592=5,0,
IF(Q592=6,0,
IF(Q592=7,#REF!*4)))))))),
IF(AZ592="t",
IF(Q592=0,0,
IF(Q592=1,0,
IF(Q592=2,#REF!*4*2*0.8,
IF(Q592=3,#REF!*4*0.8,
IF(Q592=4,#REF!*4*0.8,
IF(Q592=5,0,
IF(Q592=6,0,
IF(Q592=7,#REF!*4))))))))))</f>
        <v>0</v>
      </c>
      <c r="AS592" s="2" t="e">
        <f>IF(AZ592="s",
IF(Q592=0,0,
IF(Q592=1,#REF!*2,
IF(Q592=2,#REF!*2,
IF(Q592=3,#REF!*2,
IF(Q592=4,#REF!*2,
IF(Q592=5,#REF!*2,
IF(Q592=6,#REF!*2,
IF(Q592=7,#REF!*2)))))))),
IF(AZ592="t",
IF(Q592=0,#REF!*2*0.8,
IF(Q592=1,#REF!*2*0.8,
IF(Q592=2,#REF!*2*0.8,
IF(Q592=3,#REF!*2*0.8,
IF(Q592=4,#REF!*2*0.8,
IF(Q592=5,#REF!*2*0.8,
IF(Q592=6,#REF!*1*0.8,
IF(Q592=7,#REF!*2))))))))))</f>
        <v>#REF!</v>
      </c>
      <c r="AT592" s="2" t="e">
        <f t="shared" si="182"/>
        <v>#REF!</v>
      </c>
      <c r="AU592" s="2">
        <f>IF(AZ592="s",
IF(Q592=0,0,
IF(Q592=1,(14-2)*(#REF!+#REF!)/4*4,
IF(Q592=2,(14-2)*(#REF!+#REF!)/4*2,
IF(Q592=3,(14-2)*(#REF!+#REF!)/4*3,
IF(Q592=4,(14-2)*(#REF!+#REF!)/4,
IF(Q592=5,(14-2)*#REF!/4,
IF(Q592=6,0,
IF(Q592=7,(14)*#REF!)))))))),
IF(AZ592="t",
IF(Q592=0,0,
IF(Q592=1,(11-2)*(#REF!+#REF!)/4*4,
IF(Q592=2,(11-2)*(#REF!+#REF!)/4*2,
IF(Q592=3,(11-2)*(#REF!+#REF!)/4*3,
IF(Q592=4,(11-2)*(#REF!+#REF!)/4,
IF(Q592=5,(11-2)*#REF!/4,
IF(Q592=6,0,
IF(Q592=7,(11)*#REF!))))))))))</f>
        <v>0</v>
      </c>
      <c r="AV592" s="2" t="e">
        <f t="shared" si="183"/>
        <v>#REF!</v>
      </c>
      <c r="AW592" s="2">
        <f t="shared" si="184"/>
        <v>0</v>
      </c>
      <c r="AX592" s="2">
        <f t="shared" si="185"/>
        <v>0</v>
      </c>
      <c r="AY592" s="2" t="e">
        <f t="shared" si="186"/>
        <v>#REF!</v>
      </c>
      <c r="AZ592" s="2" t="s">
        <v>81</v>
      </c>
      <c r="BA592" s="2" t="e">
        <f>IF(BG592="A",0,IF(AZ592="s",14*#REF!,IF(AZ592="T",11*#REF!,"HATA")))</f>
        <v>#REF!</v>
      </c>
      <c r="BB592" s="2" t="e">
        <f t="shared" si="187"/>
        <v>#REF!</v>
      </c>
      <c r="BC592" s="2" t="e">
        <f t="shared" si="188"/>
        <v>#REF!</v>
      </c>
      <c r="BD592" s="2" t="e">
        <f>IF(BC592-#REF!=0,"DOĞRU","YANLIŞ")</f>
        <v>#REF!</v>
      </c>
      <c r="BE592" s="2" t="e">
        <f>#REF!-BC592</f>
        <v>#REF!</v>
      </c>
      <c r="BF592" s="2">
        <v>0</v>
      </c>
      <c r="BH592" s="2">
        <v>1</v>
      </c>
      <c r="BJ592" s="2">
        <v>0</v>
      </c>
      <c r="BL592" s="7" t="e">
        <f>#REF!*11</f>
        <v>#REF!</v>
      </c>
      <c r="BM592" s="9"/>
      <c r="BN592" s="8"/>
      <c r="BO592" s="13"/>
      <c r="BP592" s="13"/>
      <c r="BQ592" s="13"/>
      <c r="BR592" s="13"/>
      <c r="BS592" s="13"/>
      <c r="BT592" s="10"/>
      <c r="BU592" s="11"/>
      <c r="BV592" s="12"/>
      <c r="CC592" s="41"/>
      <c r="CD592" s="41"/>
      <c r="CE592" s="41"/>
      <c r="CF592" s="42"/>
      <c r="CG592" s="42"/>
      <c r="CH592" s="42"/>
      <c r="CI592" s="42"/>
      <c r="CJ592" s="42"/>
      <c r="CK592" s="42"/>
    </row>
    <row r="593" spans="1:89" hidden="1" x14ac:dyDescent="0.25">
      <c r="A593" s="2" t="s">
        <v>93</v>
      </c>
      <c r="B593" s="2" t="s">
        <v>94</v>
      </c>
      <c r="C593" s="2" t="s">
        <v>94</v>
      </c>
      <c r="D593" s="4" t="s">
        <v>60</v>
      </c>
      <c r="E593" s="4" t="s">
        <v>60</v>
      </c>
      <c r="F593" s="5" t="e">
        <f>IF(AZ593="S",
IF(#REF!+BH593=2012,
IF(#REF!=1,"12-13/1",
IF(#REF!=2,"12-13/2",
IF(#REF!=3,"13-14/1",
IF(#REF!=4,"13-14/2","Hata1")))),
IF(#REF!+BH593=2013,
IF(#REF!=1,"13-14/1",
IF(#REF!=2,"13-14/2",
IF(#REF!=3,"14-15/1",
IF(#REF!=4,"14-15/2","Hata2")))),
IF(#REF!+BH593=2014,
IF(#REF!=1,"14-15/1",
IF(#REF!=2,"14-15/2",
IF(#REF!=3,"15-16/1",
IF(#REF!=4,"15-16/2","Hata3")))),
IF(#REF!+BH593=2015,
IF(#REF!=1,"15-16/1",
IF(#REF!=2,"15-16/2",
IF(#REF!=3,"16-17/1",
IF(#REF!=4,"16-17/2","Hata4")))),
IF(#REF!+BH593=2016,
IF(#REF!=1,"16-17/1",
IF(#REF!=2,"16-17/2",
IF(#REF!=3,"17-18/1",
IF(#REF!=4,"17-18/2","Hata5")))),
IF(#REF!+BH593=2017,
IF(#REF!=1,"17-18/1",
IF(#REF!=2,"17-18/2",
IF(#REF!=3,"18-19/1",
IF(#REF!=4,"18-19/2","Hata6")))),
IF(#REF!+BH593=2018,
IF(#REF!=1,"18-19/1",
IF(#REF!=2,"18-19/2",
IF(#REF!=3,"19-20/1",
IF(#REF!=4,"19-20/2","Hata7")))),
IF(#REF!+BH593=2019,
IF(#REF!=1,"19-20/1",
IF(#REF!=2,"19-20/2",
IF(#REF!=3,"20-21/1",
IF(#REF!=4,"20-21/2","Hata8")))),
IF(#REF!+BH593=2020,
IF(#REF!=1,"20-21/1",
IF(#REF!=2,"20-21/2",
IF(#REF!=3,"21-22/1",
IF(#REF!=4,"21-22/2","Hata9")))),
IF(#REF!+BH593=2021,
IF(#REF!=1,"21-22/1",
IF(#REF!=2,"21-22/2",
IF(#REF!=3,"22-23/1",
IF(#REF!=4,"22-23/2","Hata10")))),
IF(#REF!+BH593=2022,
IF(#REF!=1,"22-23/1",
IF(#REF!=2,"22-23/2",
IF(#REF!=3,"23-24/1",
IF(#REF!=4,"23-24/2","Hata11")))),
IF(#REF!+BH593=2023,
IF(#REF!=1,"23-24/1",
IF(#REF!=2,"23-24/2",
IF(#REF!=3,"24-25/1",
IF(#REF!=4,"24-25/2","Hata12")))),
)))))))))))),
IF(AZ593="T",
IF(#REF!+BH593=2012,
IF(#REF!=1,"12-13/1",
IF(#REF!=2,"12-13/2",
IF(#REF!=3,"12-13/3",
IF(#REF!=4,"13-14/1",
IF(#REF!=5,"13-14/2",
IF(#REF!=6,"13-14/3","Hata1")))))),
IF(#REF!+BH593=2013,
IF(#REF!=1,"13-14/1",
IF(#REF!=2,"13-14/2",
IF(#REF!=3,"13-14/3",
IF(#REF!=4,"14-15/1",
IF(#REF!=5,"14-15/2",
IF(#REF!=6,"14-15/3","Hata2")))))),
IF(#REF!+BH593=2014,
IF(#REF!=1,"14-15/1",
IF(#REF!=2,"14-15/2",
IF(#REF!=3,"14-15/3",
IF(#REF!=4,"15-16/1",
IF(#REF!=5,"15-16/2",
IF(#REF!=6,"15-16/3","Hata3")))))),
IF(AND(#REF!+#REF!&gt;2014,#REF!+#REF!&lt;2015,BH593=1),
IF(#REF!=0.1,"14-15/0.1",
IF(#REF!=0.2,"14-15/0.2",
IF(#REF!=0.3,"14-15/0.3","Hata4"))),
IF(#REF!+BH593=2015,
IF(#REF!=1,"15-16/1",
IF(#REF!=2,"15-16/2",
IF(#REF!=3,"15-16/3",
IF(#REF!=4,"16-17/1",
IF(#REF!=5,"16-17/2",
IF(#REF!=6,"16-17/3","Hata5")))))),
IF(#REF!+BH593=2016,
IF(#REF!=1,"16-17/1",
IF(#REF!=2,"16-17/2",
IF(#REF!=3,"16-17/3",
IF(#REF!=4,"17-18/1",
IF(#REF!=5,"17-18/2",
IF(#REF!=6,"17-18/3","Hata6")))))),
IF(#REF!+BH593=2017,
IF(#REF!=1,"17-18/1",
IF(#REF!=2,"17-18/2",
IF(#REF!=3,"17-18/3",
IF(#REF!=4,"18-19/1",
IF(#REF!=5,"18-19/2",
IF(#REF!=6,"18-19/3","Hata7")))))),
IF(#REF!+BH593=2018,
IF(#REF!=1,"18-19/1",
IF(#REF!=2,"18-19/2",
IF(#REF!=3,"18-19/3",
IF(#REF!=4,"19-20/1",
IF(#REF!=5," 19-20/2",
IF(#REF!=6,"19-20/3","Hata8")))))),
IF(#REF!+BH593=2019,
IF(#REF!=1,"19-20/1",
IF(#REF!=2,"19-20/2",
IF(#REF!=3,"19-20/3",
IF(#REF!=4,"20-21/1",
IF(#REF!=5,"20-21/2",
IF(#REF!=6,"20-21/3","Hata9")))))),
IF(#REF!+BH593=2020,
IF(#REF!=1,"20-21/1",
IF(#REF!=2,"20-21/2",
IF(#REF!=3,"20-21/3",
IF(#REF!=4,"21-22/1",
IF(#REF!=5,"21-22/2",
IF(#REF!=6,"21-22/3","Hata10")))))),
IF(#REF!+BH593=2021,
IF(#REF!=1,"21-22/1",
IF(#REF!=2,"21-22/2",
IF(#REF!=3,"21-22/3",
IF(#REF!=4,"22-23/1",
IF(#REF!=5,"22-23/2",
IF(#REF!=6,"22-23/3","Hata11")))))),
IF(#REF!+BH593=2022,
IF(#REF!=1,"22-23/1",
IF(#REF!=2,"22-23/2",
IF(#REF!=3,"22-23/3",
IF(#REF!=4,"23-24/1",
IF(#REF!=5,"23-24/2",
IF(#REF!=6,"23-24/3","Hata12")))))),
IF(#REF!+BH593=2023,
IF(#REF!=1,"23-24/1",
IF(#REF!=2,"23-24/2",
IF(#REF!=3,"23-24/3",
IF(#REF!=4,"24-25/1",
IF(#REF!=5,"24-25/2",
IF(#REF!=6,"24-25/3","Hata13")))))),
))))))))))))))
)</f>
        <v>#REF!</v>
      </c>
      <c r="G593" s="4"/>
      <c r="H593" s="2" t="s">
        <v>82</v>
      </c>
      <c r="I593" s="2">
        <v>54699</v>
      </c>
      <c r="J593" s="2" t="s">
        <v>80</v>
      </c>
      <c r="Q593" s="5">
        <v>4</v>
      </c>
      <c r="R593" s="2">
        <f>VLOOKUP($Q593,[1]sistem!$I$3:$L$10,2,FALSE)</f>
        <v>0</v>
      </c>
      <c r="S593" s="2">
        <f>VLOOKUP($Q593,[1]sistem!$I$3:$L$10,3,FALSE)</f>
        <v>1</v>
      </c>
      <c r="T593" s="2">
        <f>VLOOKUP($Q593,[1]sistem!$I$3:$L$10,4,FALSE)</f>
        <v>1</v>
      </c>
      <c r="U593" s="2" t="e">
        <f>VLOOKUP($AZ593,[1]sistem!$I$13:$L$14,2,FALSE)*#REF!</f>
        <v>#REF!</v>
      </c>
      <c r="V593" s="2" t="e">
        <f>VLOOKUP($AZ593,[1]sistem!$I$13:$L$14,3,FALSE)*#REF!</f>
        <v>#REF!</v>
      </c>
      <c r="W593" s="2" t="e">
        <f>VLOOKUP($AZ593,[1]sistem!$I$13:$L$14,4,FALSE)*#REF!</f>
        <v>#REF!</v>
      </c>
      <c r="X593" s="2" t="e">
        <f t="shared" si="175"/>
        <v>#REF!</v>
      </c>
      <c r="Y593" s="2" t="e">
        <f t="shared" si="176"/>
        <v>#REF!</v>
      </c>
      <c r="Z593" s="2" t="e">
        <f t="shared" si="177"/>
        <v>#REF!</v>
      </c>
      <c r="AA593" s="2" t="e">
        <f t="shared" si="178"/>
        <v>#REF!</v>
      </c>
      <c r="AB593" s="2">
        <f>VLOOKUP(AZ593,[1]sistem!$I$18:$J$19,2,FALSE)</f>
        <v>11</v>
      </c>
      <c r="AC593" s="2">
        <v>0.25</v>
      </c>
      <c r="AD593" s="2">
        <f>VLOOKUP($Q593,[1]sistem!$I$3:$M$10,5,FALSE)</f>
        <v>1</v>
      </c>
      <c r="AG593" s="2" t="e">
        <f>(#REF!+#REF!)*AB593</f>
        <v>#REF!</v>
      </c>
      <c r="AH593" s="2">
        <f>VLOOKUP($Q593,[1]sistem!$I$3:$N$10,6,FALSE)</f>
        <v>2</v>
      </c>
      <c r="AI593" s="2">
        <v>2</v>
      </c>
      <c r="AJ593" s="2">
        <f t="shared" si="179"/>
        <v>4</v>
      </c>
      <c r="AK593" s="2">
        <f>VLOOKUP($AZ593,[1]sistem!$I$18:$K$19,3,FALSE)</f>
        <v>11</v>
      </c>
      <c r="AL593" s="2" t="e">
        <f>AK593*#REF!</f>
        <v>#REF!</v>
      </c>
      <c r="AM593" s="2" t="e">
        <f t="shared" si="180"/>
        <v>#REF!</v>
      </c>
      <c r="AN593" s="2">
        <f t="shared" si="189"/>
        <v>25</v>
      </c>
      <c r="AO593" s="2" t="e">
        <f t="shared" si="181"/>
        <v>#REF!</v>
      </c>
      <c r="AP593" s="2" t="e">
        <f>ROUND(AO593-#REF!,0)</f>
        <v>#REF!</v>
      </c>
      <c r="AQ593" s="2">
        <f>IF(AZ593="s",IF(Q593=0,0,
IF(Q593=1,#REF!*4*4,
IF(Q593=2,0,
IF(Q593=3,#REF!*4*2,
IF(Q593=4,0,
IF(Q593=5,0,
IF(Q593=6,0,
IF(Q593=7,0)))))))),
IF(AZ593="t",
IF(Q593=0,0,
IF(Q593=1,#REF!*4*4*0.8,
IF(Q593=2,0,
IF(Q593=3,#REF!*4*2*0.8,
IF(Q593=4,0,
IF(Q593=5,0,
IF(Q593=6,0,
IF(Q593=7,0))))))))))</f>
        <v>0</v>
      </c>
      <c r="AR593" s="2" t="e">
        <f>IF(AZ593="s",
IF(Q593=0,0,
IF(Q593=1,0,
IF(Q593=2,#REF!*4*2,
IF(Q593=3,#REF!*4,
IF(Q593=4,#REF!*4,
IF(Q593=5,0,
IF(Q593=6,0,
IF(Q593=7,#REF!*4)))))))),
IF(AZ593="t",
IF(Q593=0,0,
IF(Q593=1,0,
IF(Q593=2,#REF!*4*2*0.8,
IF(Q593=3,#REF!*4*0.8,
IF(Q593=4,#REF!*4*0.8,
IF(Q593=5,0,
IF(Q593=6,0,
IF(Q593=7,#REF!*4))))))))))</f>
        <v>#REF!</v>
      </c>
      <c r="AS593" s="2" t="e">
        <f>IF(AZ593="s",
IF(Q593=0,0,
IF(Q593=1,#REF!*2,
IF(Q593=2,#REF!*2,
IF(Q593=3,#REF!*2,
IF(Q593=4,#REF!*2,
IF(Q593=5,#REF!*2,
IF(Q593=6,#REF!*2,
IF(Q593=7,#REF!*2)))))))),
IF(AZ593="t",
IF(Q593=0,#REF!*2*0.8,
IF(Q593=1,#REF!*2*0.8,
IF(Q593=2,#REF!*2*0.8,
IF(Q593=3,#REF!*2*0.8,
IF(Q593=4,#REF!*2*0.8,
IF(Q593=5,#REF!*2*0.8,
IF(Q593=6,#REF!*1*0.8,
IF(Q593=7,#REF!*2))))))))))</f>
        <v>#REF!</v>
      </c>
      <c r="AT593" s="2" t="e">
        <f t="shared" si="182"/>
        <v>#REF!</v>
      </c>
      <c r="AU593" s="2" t="e">
        <f>IF(AZ593="s",
IF(Q593=0,0,
IF(Q593=1,(14-2)*(#REF!+#REF!)/4*4,
IF(Q593=2,(14-2)*(#REF!+#REF!)/4*2,
IF(Q593=3,(14-2)*(#REF!+#REF!)/4*3,
IF(Q593=4,(14-2)*(#REF!+#REF!)/4,
IF(Q593=5,(14-2)*#REF!/4,
IF(Q593=6,0,
IF(Q593=7,(14)*#REF!)))))))),
IF(AZ593="t",
IF(Q593=0,0,
IF(Q593=1,(11-2)*(#REF!+#REF!)/4*4,
IF(Q593=2,(11-2)*(#REF!+#REF!)/4*2,
IF(Q593=3,(11-2)*(#REF!+#REF!)/4*3,
IF(Q593=4,(11-2)*(#REF!+#REF!)/4,
IF(Q593=5,(11-2)*#REF!/4,
IF(Q593=6,0,
IF(Q593=7,(11)*#REF!))))))))))</f>
        <v>#REF!</v>
      </c>
      <c r="AV593" s="2" t="e">
        <f t="shared" si="183"/>
        <v>#REF!</v>
      </c>
      <c r="AW593" s="2">
        <f t="shared" si="184"/>
        <v>8</v>
      </c>
      <c r="AX593" s="2">
        <f t="shared" si="185"/>
        <v>4</v>
      </c>
      <c r="AY593" s="2" t="e">
        <f t="shared" si="186"/>
        <v>#REF!</v>
      </c>
      <c r="AZ593" s="2" t="s">
        <v>81</v>
      </c>
      <c r="BA593" s="2" t="e">
        <f>IF(BG593="A",0,IF(AZ593="s",14*#REF!,IF(AZ593="T",11*#REF!,"HATA")))</f>
        <v>#REF!</v>
      </c>
      <c r="BB593" s="2" t="e">
        <f t="shared" si="187"/>
        <v>#REF!</v>
      </c>
      <c r="BC593" s="2" t="e">
        <f t="shared" si="188"/>
        <v>#REF!</v>
      </c>
      <c r="BD593" s="2" t="e">
        <f>IF(BC593-#REF!=0,"DOĞRU","YANLIŞ")</f>
        <v>#REF!</v>
      </c>
      <c r="BE593" s="2" t="e">
        <f>#REF!-BC593</f>
        <v>#REF!</v>
      </c>
      <c r="BF593" s="2">
        <v>1</v>
      </c>
      <c r="BH593" s="2">
        <v>1</v>
      </c>
      <c r="BJ593" s="2">
        <v>4</v>
      </c>
      <c r="BL593" s="7" t="e">
        <f>#REF!*11</f>
        <v>#REF!</v>
      </c>
      <c r="BM593" s="9"/>
      <c r="BN593" s="8"/>
      <c r="BO593" s="13"/>
      <c r="BP593" s="13"/>
      <c r="BQ593" s="13"/>
      <c r="BR593" s="13"/>
      <c r="BS593" s="13"/>
      <c r="BT593" s="10"/>
      <c r="BU593" s="11"/>
      <c r="BV593" s="12"/>
      <c r="CB593" s="42"/>
      <c r="CC593" s="41"/>
      <c r="CD593" s="41"/>
      <c r="CE593" s="41"/>
      <c r="CF593" s="42"/>
      <c r="CG593" s="42"/>
      <c r="CH593" s="42"/>
      <c r="CI593" s="42"/>
      <c r="CJ593" s="42"/>
      <c r="CK593" s="42"/>
    </row>
    <row r="594" spans="1:89" hidden="1" x14ac:dyDescent="0.25">
      <c r="A594" s="2" t="s">
        <v>91</v>
      </c>
      <c r="B594" s="2" t="s">
        <v>92</v>
      </c>
      <c r="C594" s="2" t="s">
        <v>92</v>
      </c>
      <c r="D594" s="4" t="s">
        <v>60</v>
      </c>
      <c r="E594" s="4" t="s">
        <v>60</v>
      </c>
      <c r="F594" s="5" t="e">
        <f>IF(AZ594="S",
IF(#REF!+BH594=2012,
IF(#REF!=1,"12-13/1",
IF(#REF!=2,"12-13/2",
IF(#REF!=3,"13-14/1",
IF(#REF!=4,"13-14/2","Hata1")))),
IF(#REF!+BH594=2013,
IF(#REF!=1,"13-14/1",
IF(#REF!=2,"13-14/2",
IF(#REF!=3,"14-15/1",
IF(#REF!=4,"14-15/2","Hata2")))),
IF(#REF!+BH594=2014,
IF(#REF!=1,"14-15/1",
IF(#REF!=2,"14-15/2",
IF(#REF!=3,"15-16/1",
IF(#REF!=4,"15-16/2","Hata3")))),
IF(#REF!+BH594=2015,
IF(#REF!=1,"15-16/1",
IF(#REF!=2,"15-16/2",
IF(#REF!=3,"16-17/1",
IF(#REF!=4,"16-17/2","Hata4")))),
IF(#REF!+BH594=2016,
IF(#REF!=1,"16-17/1",
IF(#REF!=2,"16-17/2",
IF(#REF!=3,"17-18/1",
IF(#REF!=4,"17-18/2","Hata5")))),
IF(#REF!+BH594=2017,
IF(#REF!=1,"17-18/1",
IF(#REF!=2,"17-18/2",
IF(#REF!=3,"18-19/1",
IF(#REF!=4,"18-19/2","Hata6")))),
IF(#REF!+BH594=2018,
IF(#REF!=1,"18-19/1",
IF(#REF!=2,"18-19/2",
IF(#REF!=3,"19-20/1",
IF(#REF!=4,"19-20/2","Hata7")))),
IF(#REF!+BH594=2019,
IF(#REF!=1,"19-20/1",
IF(#REF!=2,"19-20/2",
IF(#REF!=3,"20-21/1",
IF(#REF!=4,"20-21/2","Hata8")))),
IF(#REF!+BH594=2020,
IF(#REF!=1,"20-21/1",
IF(#REF!=2,"20-21/2",
IF(#REF!=3,"21-22/1",
IF(#REF!=4,"21-22/2","Hata9")))),
IF(#REF!+BH594=2021,
IF(#REF!=1,"21-22/1",
IF(#REF!=2,"21-22/2",
IF(#REF!=3,"22-23/1",
IF(#REF!=4,"22-23/2","Hata10")))),
IF(#REF!+BH594=2022,
IF(#REF!=1,"22-23/1",
IF(#REF!=2,"22-23/2",
IF(#REF!=3,"23-24/1",
IF(#REF!=4,"23-24/2","Hata11")))),
IF(#REF!+BH594=2023,
IF(#REF!=1,"23-24/1",
IF(#REF!=2,"23-24/2",
IF(#REF!=3,"24-25/1",
IF(#REF!=4,"24-25/2","Hata12")))),
)))))))))))),
IF(AZ594="T",
IF(#REF!+BH594=2012,
IF(#REF!=1,"12-13/1",
IF(#REF!=2,"12-13/2",
IF(#REF!=3,"12-13/3",
IF(#REF!=4,"13-14/1",
IF(#REF!=5,"13-14/2",
IF(#REF!=6,"13-14/3","Hata1")))))),
IF(#REF!+BH594=2013,
IF(#REF!=1,"13-14/1",
IF(#REF!=2,"13-14/2",
IF(#REF!=3,"13-14/3",
IF(#REF!=4,"14-15/1",
IF(#REF!=5,"14-15/2",
IF(#REF!=6,"14-15/3","Hata2")))))),
IF(#REF!+BH594=2014,
IF(#REF!=1,"14-15/1",
IF(#REF!=2,"14-15/2",
IF(#REF!=3,"14-15/3",
IF(#REF!=4,"15-16/1",
IF(#REF!=5,"15-16/2",
IF(#REF!=6,"15-16/3","Hata3")))))),
IF(AND(#REF!+#REF!&gt;2014,#REF!+#REF!&lt;2015,BH594=1),
IF(#REF!=0.1,"14-15/0.1",
IF(#REF!=0.2,"14-15/0.2",
IF(#REF!=0.3,"14-15/0.3","Hata4"))),
IF(#REF!+BH594=2015,
IF(#REF!=1,"15-16/1",
IF(#REF!=2,"15-16/2",
IF(#REF!=3,"15-16/3",
IF(#REF!=4,"16-17/1",
IF(#REF!=5,"16-17/2",
IF(#REF!=6,"16-17/3","Hata5")))))),
IF(#REF!+BH594=2016,
IF(#REF!=1,"16-17/1",
IF(#REF!=2,"16-17/2",
IF(#REF!=3,"16-17/3",
IF(#REF!=4,"17-18/1",
IF(#REF!=5,"17-18/2",
IF(#REF!=6,"17-18/3","Hata6")))))),
IF(#REF!+BH594=2017,
IF(#REF!=1,"17-18/1",
IF(#REF!=2,"17-18/2",
IF(#REF!=3,"17-18/3",
IF(#REF!=4,"18-19/1",
IF(#REF!=5,"18-19/2",
IF(#REF!=6,"18-19/3","Hata7")))))),
IF(#REF!+BH594=2018,
IF(#REF!=1,"18-19/1",
IF(#REF!=2,"18-19/2",
IF(#REF!=3,"18-19/3",
IF(#REF!=4,"19-20/1",
IF(#REF!=5," 19-20/2",
IF(#REF!=6,"19-20/3","Hata8")))))),
IF(#REF!+BH594=2019,
IF(#REF!=1,"19-20/1",
IF(#REF!=2,"19-20/2",
IF(#REF!=3,"19-20/3",
IF(#REF!=4,"20-21/1",
IF(#REF!=5,"20-21/2",
IF(#REF!=6,"20-21/3","Hata9")))))),
IF(#REF!+BH594=2020,
IF(#REF!=1,"20-21/1",
IF(#REF!=2,"20-21/2",
IF(#REF!=3,"20-21/3",
IF(#REF!=4,"21-22/1",
IF(#REF!=5,"21-22/2",
IF(#REF!=6,"21-22/3","Hata10")))))),
IF(#REF!+BH594=2021,
IF(#REF!=1,"21-22/1",
IF(#REF!=2,"21-22/2",
IF(#REF!=3,"21-22/3",
IF(#REF!=4,"22-23/1",
IF(#REF!=5,"22-23/2",
IF(#REF!=6,"22-23/3","Hata11")))))),
IF(#REF!+BH594=2022,
IF(#REF!=1,"22-23/1",
IF(#REF!=2,"22-23/2",
IF(#REF!=3,"22-23/3",
IF(#REF!=4,"23-24/1",
IF(#REF!=5,"23-24/2",
IF(#REF!=6,"23-24/3","Hata12")))))),
IF(#REF!+BH594=2023,
IF(#REF!=1,"23-24/1",
IF(#REF!=2,"23-24/2",
IF(#REF!=3,"23-24/3",
IF(#REF!=4,"24-25/1",
IF(#REF!=5,"24-25/2",
IF(#REF!=6,"24-25/3","Hata13")))))),
))))))))))))))
)</f>
        <v>#REF!</v>
      </c>
      <c r="G594" s="4"/>
      <c r="H594" s="2" t="s">
        <v>82</v>
      </c>
      <c r="I594" s="2">
        <v>54699</v>
      </c>
      <c r="J594" s="2" t="s">
        <v>80</v>
      </c>
      <c r="Q594" s="5">
        <v>4</v>
      </c>
      <c r="R594" s="2">
        <f>VLOOKUP($Q594,[1]sistem!$I$3:$L$10,2,FALSE)</f>
        <v>0</v>
      </c>
      <c r="S594" s="2">
        <f>VLOOKUP($Q594,[1]sistem!$I$3:$L$10,3,FALSE)</f>
        <v>1</v>
      </c>
      <c r="T594" s="2">
        <f>VLOOKUP($Q594,[1]sistem!$I$3:$L$10,4,FALSE)</f>
        <v>1</v>
      </c>
      <c r="U594" s="2" t="e">
        <f>VLOOKUP($AZ594,[1]sistem!$I$13:$L$14,2,FALSE)*#REF!</f>
        <v>#REF!</v>
      </c>
      <c r="V594" s="2" t="e">
        <f>VLOOKUP($AZ594,[1]sistem!$I$13:$L$14,3,FALSE)*#REF!</f>
        <v>#REF!</v>
      </c>
      <c r="W594" s="2" t="e">
        <f>VLOOKUP($AZ594,[1]sistem!$I$13:$L$14,4,FALSE)*#REF!</f>
        <v>#REF!</v>
      </c>
      <c r="X594" s="2" t="e">
        <f t="shared" si="175"/>
        <v>#REF!</v>
      </c>
      <c r="Y594" s="2" t="e">
        <f t="shared" si="176"/>
        <v>#REF!</v>
      </c>
      <c r="Z594" s="2" t="e">
        <f t="shared" si="177"/>
        <v>#REF!</v>
      </c>
      <c r="AA594" s="2" t="e">
        <f t="shared" si="178"/>
        <v>#REF!</v>
      </c>
      <c r="AB594" s="2">
        <f>VLOOKUP(AZ594,[1]sistem!$I$18:$J$19,2,FALSE)</f>
        <v>11</v>
      </c>
      <c r="AC594" s="2">
        <v>0.25</v>
      </c>
      <c r="AD594" s="2">
        <f>VLOOKUP($Q594,[1]sistem!$I$3:$M$10,5,FALSE)</f>
        <v>1</v>
      </c>
      <c r="AG594" s="2" t="e">
        <f>(#REF!+#REF!)*AB594</f>
        <v>#REF!</v>
      </c>
      <c r="AH594" s="2">
        <f>VLOOKUP($Q594,[1]sistem!$I$3:$N$10,6,FALSE)</f>
        <v>2</v>
      </c>
      <c r="AI594" s="2">
        <v>2</v>
      </c>
      <c r="AJ594" s="2">
        <f t="shared" si="179"/>
        <v>4</v>
      </c>
      <c r="AK594" s="2">
        <f>VLOOKUP($AZ594,[1]sistem!$I$18:$K$19,3,FALSE)</f>
        <v>11</v>
      </c>
      <c r="AL594" s="2" t="e">
        <f>AK594*#REF!</f>
        <v>#REF!</v>
      </c>
      <c r="AM594" s="2" t="e">
        <f t="shared" si="180"/>
        <v>#REF!</v>
      </c>
      <c r="AN594" s="2">
        <f t="shared" si="189"/>
        <v>25</v>
      </c>
      <c r="AO594" s="2" t="e">
        <f t="shared" si="181"/>
        <v>#REF!</v>
      </c>
      <c r="AP594" s="2" t="e">
        <f>ROUND(AO594-#REF!,0)</f>
        <v>#REF!</v>
      </c>
      <c r="AQ594" s="2">
        <f>IF(AZ594="s",IF(Q594=0,0,
IF(Q594=1,#REF!*4*4,
IF(Q594=2,0,
IF(Q594=3,#REF!*4*2,
IF(Q594=4,0,
IF(Q594=5,0,
IF(Q594=6,0,
IF(Q594=7,0)))))))),
IF(AZ594="t",
IF(Q594=0,0,
IF(Q594=1,#REF!*4*4*0.8,
IF(Q594=2,0,
IF(Q594=3,#REF!*4*2*0.8,
IF(Q594=4,0,
IF(Q594=5,0,
IF(Q594=6,0,
IF(Q594=7,0))))))))))</f>
        <v>0</v>
      </c>
      <c r="AR594" s="2" t="e">
        <f>IF(AZ594="s",
IF(Q594=0,0,
IF(Q594=1,0,
IF(Q594=2,#REF!*4*2,
IF(Q594=3,#REF!*4,
IF(Q594=4,#REF!*4,
IF(Q594=5,0,
IF(Q594=6,0,
IF(Q594=7,#REF!*4)))))))),
IF(AZ594="t",
IF(Q594=0,0,
IF(Q594=1,0,
IF(Q594=2,#REF!*4*2*0.8,
IF(Q594=3,#REF!*4*0.8,
IF(Q594=4,#REF!*4*0.8,
IF(Q594=5,0,
IF(Q594=6,0,
IF(Q594=7,#REF!*4))))))))))</f>
        <v>#REF!</v>
      </c>
      <c r="AS594" s="2" t="e">
        <f>IF(AZ594="s",
IF(Q594=0,0,
IF(Q594=1,#REF!*2,
IF(Q594=2,#REF!*2,
IF(Q594=3,#REF!*2,
IF(Q594=4,#REF!*2,
IF(Q594=5,#REF!*2,
IF(Q594=6,#REF!*2,
IF(Q594=7,#REF!*2)))))))),
IF(AZ594="t",
IF(Q594=0,#REF!*2*0.8,
IF(Q594=1,#REF!*2*0.8,
IF(Q594=2,#REF!*2*0.8,
IF(Q594=3,#REF!*2*0.8,
IF(Q594=4,#REF!*2*0.8,
IF(Q594=5,#REF!*2*0.8,
IF(Q594=6,#REF!*1*0.8,
IF(Q594=7,#REF!*2))))))))))</f>
        <v>#REF!</v>
      </c>
      <c r="AT594" s="2" t="e">
        <f t="shared" si="182"/>
        <v>#REF!</v>
      </c>
      <c r="AU594" s="2" t="e">
        <f>IF(AZ594="s",
IF(Q594=0,0,
IF(Q594=1,(14-2)*(#REF!+#REF!)/4*4,
IF(Q594=2,(14-2)*(#REF!+#REF!)/4*2,
IF(Q594=3,(14-2)*(#REF!+#REF!)/4*3,
IF(Q594=4,(14-2)*(#REF!+#REF!)/4,
IF(Q594=5,(14-2)*#REF!/4,
IF(Q594=6,0,
IF(Q594=7,(14)*#REF!)))))))),
IF(AZ594="t",
IF(Q594=0,0,
IF(Q594=1,(11-2)*(#REF!+#REF!)/4*4,
IF(Q594=2,(11-2)*(#REF!+#REF!)/4*2,
IF(Q594=3,(11-2)*(#REF!+#REF!)/4*3,
IF(Q594=4,(11-2)*(#REF!+#REF!)/4,
IF(Q594=5,(11-2)*#REF!/4,
IF(Q594=6,0,
IF(Q594=7,(11)*#REF!))))))))))</f>
        <v>#REF!</v>
      </c>
      <c r="AV594" s="2" t="e">
        <f t="shared" si="183"/>
        <v>#REF!</v>
      </c>
      <c r="AW594" s="2">
        <f t="shared" si="184"/>
        <v>8</v>
      </c>
      <c r="AX594" s="2">
        <f t="shared" si="185"/>
        <v>4</v>
      </c>
      <c r="AY594" s="2" t="e">
        <f t="shared" si="186"/>
        <v>#REF!</v>
      </c>
      <c r="AZ594" s="2" t="s">
        <v>81</v>
      </c>
      <c r="BA594" s="2" t="e">
        <f>IF(BG594="A",0,IF(AZ594="s",14*#REF!,IF(AZ594="T",11*#REF!,"HATA")))</f>
        <v>#REF!</v>
      </c>
      <c r="BB594" s="2" t="e">
        <f t="shared" si="187"/>
        <v>#REF!</v>
      </c>
      <c r="BC594" s="2" t="e">
        <f t="shared" si="188"/>
        <v>#REF!</v>
      </c>
      <c r="BD594" s="2" t="e">
        <f>IF(BC594-#REF!=0,"DOĞRU","YANLIŞ")</f>
        <v>#REF!</v>
      </c>
      <c r="BE594" s="2" t="e">
        <f>#REF!-BC594</f>
        <v>#REF!</v>
      </c>
      <c r="BF594" s="2">
        <v>1</v>
      </c>
      <c r="BH594" s="2">
        <v>1</v>
      </c>
      <c r="BJ594" s="2">
        <v>4</v>
      </c>
      <c r="BL594" s="7" t="e">
        <f>#REF!*11</f>
        <v>#REF!</v>
      </c>
      <c r="BM594" s="9"/>
      <c r="BN594" s="8"/>
      <c r="BO594" s="13"/>
      <c r="BP594" s="13"/>
      <c r="BQ594" s="13"/>
      <c r="BR594" s="13"/>
      <c r="BS594" s="13"/>
      <c r="BT594" s="10"/>
      <c r="BU594" s="11"/>
      <c r="BV594" s="12"/>
      <c r="CB594" s="42"/>
      <c r="CC594" s="41"/>
      <c r="CD594" s="41"/>
      <c r="CE594" s="41"/>
      <c r="CF594" s="42"/>
      <c r="CG594" s="42"/>
      <c r="CH594" s="42"/>
      <c r="CI594" s="42"/>
      <c r="CJ594" s="42"/>
      <c r="CK594" s="42"/>
    </row>
    <row r="595" spans="1:89" hidden="1" x14ac:dyDescent="0.25">
      <c r="A595" s="2" t="s">
        <v>102</v>
      </c>
      <c r="B595" s="2" t="s">
        <v>103</v>
      </c>
      <c r="C595" s="2" t="s">
        <v>103</v>
      </c>
      <c r="D595" s="4" t="s">
        <v>60</v>
      </c>
      <c r="E595" s="4" t="s">
        <v>60</v>
      </c>
      <c r="F595" s="5" t="e">
        <f>IF(AZ595="S",
IF(#REF!+BH595=2012,
IF(#REF!=1,"12-13/1",
IF(#REF!=2,"12-13/2",
IF(#REF!=3,"13-14/1",
IF(#REF!=4,"13-14/2","Hata1")))),
IF(#REF!+BH595=2013,
IF(#REF!=1,"13-14/1",
IF(#REF!=2,"13-14/2",
IF(#REF!=3,"14-15/1",
IF(#REF!=4,"14-15/2","Hata2")))),
IF(#REF!+BH595=2014,
IF(#REF!=1,"14-15/1",
IF(#REF!=2,"14-15/2",
IF(#REF!=3,"15-16/1",
IF(#REF!=4,"15-16/2","Hata3")))),
IF(#REF!+BH595=2015,
IF(#REF!=1,"15-16/1",
IF(#REF!=2,"15-16/2",
IF(#REF!=3,"16-17/1",
IF(#REF!=4,"16-17/2","Hata4")))),
IF(#REF!+BH595=2016,
IF(#REF!=1,"16-17/1",
IF(#REF!=2,"16-17/2",
IF(#REF!=3,"17-18/1",
IF(#REF!=4,"17-18/2","Hata5")))),
IF(#REF!+BH595=2017,
IF(#REF!=1,"17-18/1",
IF(#REF!=2,"17-18/2",
IF(#REF!=3,"18-19/1",
IF(#REF!=4,"18-19/2","Hata6")))),
IF(#REF!+BH595=2018,
IF(#REF!=1,"18-19/1",
IF(#REF!=2,"18-19/2",
IF(#REF!=3,"19-20/1",
IF(#REF!=4,"19-20/2","Hata7")))),
IF(#REF!+BH595=2019,
IF(#REF!=1,"19-20/1",
IF(#REF!=2,"19-20/2",
IF(#REF!=3,"20-21/1",
IF(#REF!=4,"20-21/2","Hata8")))),
IF(#REF!+BH595=2020,
IF(#REF!=1,"20-21/1",
IF(#REF!=2,"20-21/2",
IF(#REF!=3,"21-22/1",
IF(#REF!=4,"21-22/2","Hata9")))),
IF(#REF!+BH595=2021,
IF(#REF!=1,"21-22/1",
IF(#REF!=2,"21-22/2",
IF(#REF!=3,"22-23/1",
IF(#REF!=4,"22-23/2","Hata10")))),
IF(#REF!+BH595=2022,
IF(#REF!=1,"22-23/1",
IF(#REF!=2,"22-23/2",
IF(#REF!=3,"23-24/1",
IF(#REF!=4,"23-24/2","Hata11")))),
IF(#REF!+BH595=2023,
IF(#REF!=1,"23-24/1",
IF(#REF!=2,"23-24/2",
IF(#REF!=3,"24-25/1",
IF(#REF!=4,"24-25/2","Hata12")))),
)))))))))))),
IF(AZ595="T",
IF(#REF!+BH595=2012,
IF(#REF!=1,"12-13/1",
IF(#REF!=2,"12-13/2",
IF(#REF!=3,"12-13/3",
IF(#REF!=4,"13-14/1",
IF(#REF!=5,"13-14/2",
IF(#REF!=6,"13-14/3","Hata1")))))),
IF(#REF!+BH595=2013,
IF(#REF!=1,"13-14/1",
IF(#REF!=2,"13-14/2",
IF(#REF!=3,"13-14/3",
IF(#REF!=4,"14-15/1",
IF(#REF!=5,"14-15/2",
IF(#REF!=6,"14-15/3","Hata2")))))),
IF(#REF!+BH595=2014,
IF(#REF!=1,"14-15/1",
IF(#REF!=2,"14-15/2",
IF(#REF!=3,"14-15/3",
IF(#REF!=4,"15-16/1",
IF(#REF!=5,"15-16/2",
IF(#REF!=6,"15-16/3","Hata3")))))),
IF(AND(#REF!+#REF!&gt;2014,#REF!+#REF!&lt;2015,BH595=1),
IF(#REF!=0.1,"14-15/0.1",
IF(#REF!=0.2,"14-15/0.2",
IF(#REF!=0.3,"14-15/0.3","Hata4"))),
IF(#REF!+BH595=2015,
IF(#REF!=1,"15-16/1",
IF(#REF!=2,"15-16/2",
IF(#REF!=3,"15-16/3",
IF(#REF!=4,"16-17/1",
IF(#REF!=5,"16-17/2",
IF(#REF!=6,"16-17/3","Hata5")))))),
IF(#REF!+BH595=2016,
IF(#REF!=1,"16-17/1",
IF(#REF!=2,"16-17/2",
IF(#REF!=3,"16-17/3",
IF(#REF!=4,"17-18/1",
IF(#REF!=5,"17-18/2",
IF(#REF!=6,"17-18/3","Hata6")))))),
IF(#REF!+BH595=2017,
IF(#REF!=1,"17-18/1",
IF(#REF!=2,"17-18/2",
IF(#REF!=3,"17-18/3",
IF(#REF!=4,"18-19/1",
IF(#REF!=5,"18-19/2",
IF(#REF!=6,"18-19/3","Hata7")))))),
IF(#REF!+BH595=2018,
IF(#REF!=1,"18-19/1",
IF(#REF!=2,"18-19/2",
IF(#REF!=3,"18-19/3",
IF(#REF!=4,"19-20/1",
IF(#REF!=5," 19-20/2",
IF(#REF!=6,"19-20/3","Hata8")))))),
IF(#REF!+BH595=2019,
IF(#REF!=1,"19-20/1",
IF(#REF!=2,"19-20/2",
IF(#REF!=3,"19-20/3",
IF(#REF!=4,"20-21/1",
IF(#REF!=5,"20-21/2",
IF(#REF!=6,"20-21/3","Hata9")))))),
IF(#REF!+BH595=2020,
IF(#REF!=1,"20-21/1",
IF(#REF!=2,"20-21/2",
IF(#REF!=3,"20-21/3",
IF(#REF!=4,"21-22/1",
IF(#REF!=5,"21-22/2",
IF(#REF!=6,"21-22/3","Hata10")))))),
IF(#REF!+BH595=2021,
IF(#REF!=1,"21-22/1",
IF(#REF!=2,"21-22/2",
IF(#REF!=3,"21-22/3",
IF(#REF!=4,"22-23/1",
IF(#REF!=5,"22-23/2",
IF(#REF!=6,"22-23/3","Hata11")))))),
IF(#REF!+BH595=2022,
IF(#REF!=1,"22-23/1",
IF(#REF!=2,"22-23/2",
IF(#REF!=3,"22-23/3",
IF(#REF!=4,"23-24/1",
IF(#REF!=5,"23-24/2",
IF(#REF!=6,"23-24/3","Hata12")))))),
IF(#REF!+BH595=2023,
IF(#REF!=1,"23-24/1",
IF(#REF!=2,"23-24/2",
IF(#REF!=3,"23-24/3",
IF(#REF!=4,"24-25/1",
IF(#REF!=5,"24-25/2",
IF(#REF!=6,"24-25/3","Hata13")))))),
))))))))))))))
)</f>
        <v>#REF!</v>
      </c>
      <c r="G595" s="4"/>
      <c r="H595" s="2" t="s">
        <v>82</v>
      </c>
      <c r="I595" s="2">
        <v>54699</v>
      </c>
      <c r="J595" s="2" t="s">
        <v>80</v>
      </c>
      <c r="Q595" s="5">
        <v>4</v>
      </c>
      <c r="R595" s="2">
        <f>VLOOKUP($Q595,[1]sistem!$I$3:$L$10,2,FALSE)</f>
        <v>0</v>
      </c>
      <c r="S595" s="2">
        <f>VLOOKUP($Q595,[1]sistem!$I$3:$L$10,3,FALSE)</f>
        <v>1</v>
      </c>
      <c r="T595" s="2">
        <f>VLOOKUP($Q595,[1]sistem!$I$3:$L$10,4,FALSE)</f>
        <v>1</v>
      </c>
      <c r="U595" s="2" t="e">
        <f>VLOOKUP($AZ595,[1]sistem!$I$13:$L$14,2,FALSE)*#REF!</f>
        <v>#REF!</v>
      </c>
      <c r="V595" s="2" t="e">
        <f>VLOOKUP($AZ595,[1]sistem!$I$13:$L$14,3,FALSE)*#REF!</f>
        <v>#REF!</v>
      </c>
      <c r="W595" s="2" t="e">
        <f>VLOOKUP($AZ595,[1]sistem!$I$13:$L$14,4,FALSE)*#REF!</f>
        <v>#REF!</v>
      </c>
      <c r="X595" s="2" t="e">
        <f t="shared" si="175"/>
        <v>#REF!</v>
      </c>
      <c r="Y595" s="2" t="e">
        <f t="shared" si="176"/>
        <v>#REF!</v>
      </c>
      <c r="Z595" s="2" t="e">
        <f t="shared" si="177"/>
        <v>#REF!</v>
      </c>
      <c r="AA595" s="2" t="e">
        <f t="shared" si="178"/>
        <v>#REF!</v>
      </c>
      <c r="AB595" s="2">
        <f>VLOOKUP(AZ595,[1]sistem!$I$18:$J$19,2,FALSE)</f>
        <v>11</v>
      </c>
      <c r="AC595" s="2">
        <v>0.25</v>
      </c>
      <c r="AD595" s="2">
        <f>VLOOKUP($Q595,[1]sistem!$I$3:$M$10,5,FALSE)</f>
        <v>1</v>
      </c>
      <c r="AG595" s="2" t="e">
        <f>(#REF!+#REF!)*AB595</f>
        <v>#REF!</v>
      </c>
      <c r="AH595" s="2">
        <f>VLOOKUP($Q595,[1]sistem!$I$3:$N$10,6,FALSE)</f>
        <v>2</v>
      </c>
      <c r="AI595" s="2">
        <v>2</v>
      </c>
      <c r="AJ595" s="2">
        <f t="shared" si="179"/>
        <v>4</v>
      </c>
      <c r="AK595" s="2">
        <f>VLOOKUP($AZ595,[1]sistem!$I$18:$K$19,3,FALSE)</f>
        <v>11</v>
      </c>
      <c r="AL595" s="2" t="e">
        <f>AK595*#REF!</f>
        <v>#REF!</v>
      </c>
      <c r="AM595" s="2" t="e">
        <f t="shared" si="180"/>
        <v>#REF!</v>
      </c>
      <c r="AN595" s="2">
        <f t="shared" si="189"/>
        <v>25</v>
      </c>
      <c r="AO595" s="2" t="e">
        <f t="shared" si="181"/>
        <v>#REF!</v>
      </c>
      <c r="AP595" s="2" t="e">
        <f>ROUND(AO595-#REF!,0)</f>
        <v>#REF!</v>
      </c>
      <c r="AQ595" s="2">
        <f>IF(AZ595="s",IF(Q595=0,0,
IF(Q595=1,#REF!*4*4,
IF(Q595=2,0,
IF(Q595=3,#REF!*4*2,
IF(Q595=4,0,
IF(Q595=5,0,
IF(Q595=6,0,
IF(Q595=7,0)))))))),
IF(AZ595="t",
IF(Q595=0,0,
IF(Q595=1,#REF!*4*4*0.8,
IF(Q595=2,0,
IF(Q595=3,#REF!*4*2*0.8,
IF(Q595=4,0,
IF(Q595=5,0,
IF(Q595=6,0,
IF(Q595=7,0))))))))))</f>
        <v>0</v>
      </c>
      <c r="AR595" s="2" t="e">
        <f>IF(AZ595="s",
IF(Q595=0,0,
IF(Q595=1,0,
IF(Q595=2,#REF!*4*2,
IF(Q595=3,#REF!*4,
IF(Q595=4,#REF!*4,
IF(Q595=5,0,
IF(Q595=6,0,
IF(Q595=7,#REF!*4)))))))),
IF(AZ595="t",
IF(Q595=0,0,
IF(Q595=1,0,
IF(Q595=2,#REF!*4*2*0.8,
IF(Q595=3,#REF!*4*0.8,
IF(Q595=4,#REF!*4*0.8,
IF(Q595=5,0,
IF(Q595=6,0,
IF(Q595=7,#REF!*4))))))))))</f>
        <v>#REF!</v>
      </c>
      <c r="AS595" s="2" t="e">
        <f>IF(AZ595="s",
IF(Q595=0,0,
IF(Q595=1,#REF!*2,
IF(Q595=2,#REF!*2,
IF(Q595=3,#REF!*2,
IF(Q595=4,#REF!*2,
IF(Q595=5,#REF!*2,
IF(Q595=6,#REF!*2,
IF(Q595=7,#REF!*2)))))))),
IF(AZ595="t",
IF(Q595=0,#REF!*2*0.8,
IF(Q595=1,#REF!*2*0.8,
IF(Q595=2,#REF!*2*0.8,
IF(Q595=3,#REF!*2*0.8,
IF(Q595=4,#REF!*2*0.8,
IF(Q595=5,#REF!*2*0.8,
IF(Q595=6,#REF!*1*0.8,
IF(Q595=7,#REF!*2))))))))))</f>
        <v>#REF!</v>
      </c>
      <c r="AT595" s="2" t="e">
        <f t="shared" si="182"/>
        <v>#REF!</v>
      </c>
      <c r="AU595" s="2" t="e">
        <f>IF(AZ595="s",
IF(Q595=0,0,
IF(Q595=1,(14-2)*(#REF!+#REF!)/4*4,
IF(Q595=2,(14-2)*(#REF!+#REF!)/4*2,
IF(Q595=3,(14-2)*(#REF!+#REF!)/4*3,
IF(Q595=4,(14-2)*(#REF!+#REF!)/4,
IF(Q595=5,(14-2)*#REF!/4,
IF(Q595=6,0,
IF(Q595=7,(14)*#REF!)))))))),
IF(AZ595="t",
IF(Q595=0,0,
IF(Q595=1,(11-2)*(#REF!+#REF!)/4*4,
IF(Q595=2,(11-2)*(#REF!+#REF!)/4*2,
IF(Q595=3,(11-2)*(#REF!+#REF!)/4*3,
IF(Q595=4,(11-2)*(#REF!+#REF!)/4,
IF(Q595=5,(11-2)*#REF!/4,
IF(Q595=6,0,
IF(Q595=7,(11)*#REF!))))))))))</f>
        <v>#REF!</v>
      </c>
      <c r="AV595" s="2" t="e">
        <f t="shared" si="183"/>
        <v>#REF!</v>
      </c>
      <c r="AW595" s="2">
        <f t="shared" si="184"/>
        <v>8</v>
      </c>
      <c r="AX595" s="2">
        <f t="shared" si="185"/>
        <v>4</v>
      </c>
      <c r="AY595" s="2" t="e">
        <f t="shared" si="186"/>
        <v>#REF!</v>
      </c>
      <c r="AZ595" s="2" t="s">
        <v>81</v>
      </c>
      <c r="BA595" s="2" t="e">
        <f>IF(BG595="A",0,IF(AZ595="s",14*#REF!,IF(AZ595="T",11*#REF!,"HATA")))</f>
        <v>#REF!</v>
      </c>
      <c r="BB595" s="2" t="e">
        <f t="shared" si="187"/>
        <v>#REF!</v>
      </c>
      <c r="BC595" s="2" t="e">
        <f t="shared" si="188"/>
        <v>#REF!</v>
      </c>
      <c r="BD595" s="2" t="e">
        <f>IF(BC595-#REF!=0,"DOĞRU","YANLIŞ")</f>
        <v>#REF!</v>
      </c>
      <c r="BE595" s="2" t="e">
        <f>#REF!-BC595</f>
        <v>#REF!</v>
      </c>
      <c r="BF595" s="2">
        <v>0</v>
      </c>
      <c r="BH595" s="2">
        <v>1</v>
      </c>
      <c r="BJ595" s="2">
        <v>4</v>
      </c>
      <c r="BL595" s="7" t="e">
        <f>#REF!*11</f>
        <v>#REF!</v>
      </c>
      <c r="BM595" s="9"/>
      <c r="BN595" s="8"/>
      <c r="BO595" s="13"/>
      <c r="BP595" s="13"/>
      <c r="BQ595" s="13"/>
      <c r="BR595" s="13"/>
      <c r="BS595" s="13"/>
      <c r="BT595" s="10"/>
      <c r="BU595" s="11"/>
      <c r="BV595" s="12"/>
      <c r="CB595" s="42"/>
      <c r="CC595" s="41"/>
      <c r="CD595" s="41"/>
      <c r="CE595" s="41"/>
      <c r="CF595" s="42"/>
      <c r="CG595" s="42"/>
      <c r="CH595" s="42"/>
      <c r="CI595" s="42"/>
      <c r="CJ595" s="42"/>
      <c r="CK595" s="42"/>
    </row>
    <row r="596" spans="1:89" hidden="1" x14ac:dyDescent="0.25">
      <c r="A596" s="2" t="s">
        <v>95</v>
      </c>
      <c r="B596" s="2" t="s">
        <v>96</v>
      </c>
      <c r="C596" s="2" t="s">
        <v>96</v>
      </c>
      <c r="D596" s="4" t="s">
        <v>60</v>
      </c>
      <c r="E596" s="4" t="s">
        <v>60</v>
      </c>
      <c r="F596" s="5" t="e">
        <f>IF(AZ596="S",
IF(#REF!+BH596=2012,
IF(#REF!=1,"12-13/1",
IF(#REF!=2,"12-13/2",
IF(#REF!=3,"13-14/1",
IF(#REF!=4,"13-14/2","Hata1")))),
IF(#REF!+BH596=2013,
IF(#REF!=1,"13-14/1",
IF(#REF!=2,"13-14/2",
IF(#REF!=3,"14-15/1",
IF(#REF!=4,"14-15/2","Hata2")))),
IF(#REF!+BH596=2014,
IF(#REF!=1,"14-15/1",
IF(#REF!=2,"14-15/2",
IF(#REF!=3,"15-16/1",
IF(#REF!=4,"15-16/2","Hata3")))),
IF(#REF!+BH596=2015,
IF(#REF!=1,"15-16/1",
IF(#REF!=2,"15-16/2",
IF(#REF!=3,"16-17/1",
IF(#REF!=4,"16-17/2","Hata4")))),
IF(#REF!+BH596=2016,
IF(#REF!=1,"16-17/1",
IF(#REF!=2,"16-17/2",
IF(#REF!=3,"17-18/1",
IF(#REF!=4,"17-18/2","Hata5")))),
IF(#REF!+BH596=2017,
IF(#REF!=1,"17-18/1",
IF(#REF!=2,"17-18/2",
IF(#REF!=3,"18-19/1",
IF(#REF!=4,"18-19/2","Hata6")))),
IF(#REF!+BH596=2018,
IF(#REF!=1,"18-19/1",
IF(#REF!=2,"18-19/2",
IF(#REF!=3,"19-20/1",
IF(#REF!=4,"19-20/2","Hata7")))),
IF(#REF!+BH596=2019,
IF(#REF!=1,"19-20/1",
IF(#REF!=2,"19-20/2",
IF(#REF!=3,"20-21/1",
IF(#REF!=4,"20-21/2","Hata8")))),
IF(#REF!+BH596=2020,
IF(#REF!=1,"20-21/1",
IF(#REF!=2,"20-21/2",
IF(#REF!=3,"21-22/1",
IF(#REF!=4,"21-22/2","Hata9")))),
IF(#REF!+BH596=2021,
IF(#REF!=1,"21-22/1",
IF(#REF!=2,"21-22/2",
IF(#REF!=3,"22-23/1",
IF(#REF!=4,"22-23/2","Hata10")))),
IF(#REF!+BH596=2022,
IF(#REF!=1,"22-23/1",
IF(#REF!=2,"22-23/2",
IF(#REF!=3,"23-24/1",
IF(#REF!=4,"23-24/2","Hata11")))),
IF(#REF!+BH596=2023,
IF(#REF!=1,"23-24/1",
IF(#REF!=2,"23-24/2",
IF(#REF!=3,"24-25/1",
IF(#REF!=4,"24-25/2","Hata12")))),
)))))))))))),
IF(AZ596="T",
IF(#REF!+BH596=2012,
IF(#REF!=1,"12-13/1",
IF(#REF!=2,"12-13/2",
IF(#REF!=3,"12-13/3",
IF(#REF!=4,"13-14/1",
IF(#REF!=5,"13-14/2",
IF(#REF!=6,"13-14/3","Hata1")))))),
IF(#REF!+BH596=2013,
IF(#REF!=1,"13-14/1",
IF(#REF!=2,"13-14/2",
IF(#REF!=3,"13-14/3",
IF(#REF!=4,"14-15/1",
IF(#REF!=5,"14-15/2",
IF(#REF!=6,"14-15/3","Hata2")))))),
IF(#REF!+BH596=2014,
IF(#REF!=1,"14-15/1",
IF(#REF!=2,"14-15/2",
IF(#REF!=3,"14-15/3",
IF(#REF!=4,"15-16/1",
IF(#REF!=5,"15-16/2",
IF(#REF!=6,"15-16/3","Hata3")))))),
IF(AND(#REF!+#REF!&gt;2014,#REF!+#REF!&lt;2015,BH596=1),
IF(#REF!=0.1,"14-15/0.1",
IF(#REF!=0.2,"14-15/0.2",
IF(#REF!=0.3,"14-15/0.3","Hata4"))),
IF(#REF!+BH596=2015,
IF(#REF!=1,"15-16/1",
IF(#REF!=2,"15-16/2",
IF(#REF!=3,"15-16/3",
IF(#REF!=4,"16-17/1",
IF(#REF!=5,"16-17/2",
IF(#REF!=6,"16-17/3","Hata5")))))),
IF(#REF!+BH596=2016,
IF(#REF!=1,"16-17/1",
IF(#REF!=2,"16-17/2",
IF(#REF!=3,"16-17/3",
IF(#REF!=4,"17-18/1",
IF(#REF!=5,"17-18/2",
IF(#REF!=6,"17-18/3","Hata6")))))),
IF(#REF!+BH596=2017,
IF(#REF!=1,"17-18/1",
IF(#REF!=2,"17-18/2",
IF(#REF!=3,"17-18/3",
IF(#REF!=4,"18-19/1",
IF(#REF!=5,"18-19/2",
IF(#REF!=6,"18-19/3","Hata7")))))),
IF(#REF!+BH596=2018,
IF(#REF!=1,"18-19/1",
IF(#REF!=2,"18-19/2",
IF(#REF!=3,"18-19/3",
IF(#REF!=4,"19-20/1",
IF(#REF!=5," 19-20/2",
IF(#REF!=6,"19-20/3","Hata8")))))),
IF(#REF!+BH596=2019,
IF(#REF!=1,"19-20/1",
IF(#REF!=2,"19-20/2",
IF(#REF!=3,"19-20/3",
IF(#REF!=4,"20-21/1",
IF(#REF!=5,"20-21/2",
IF(#REF!=6,"20-21/3","Hata9")))))),
IF(#REF!+BH596=2020,
IF(#REF!=1,"20-21/1",
IF(#REF!=2,"20-21/2",
IF(#REF!=3,"20-21/3",
IF(#REF!=4,"21-22/1",
IF(#REF!=5,"21-22/2",
IF(#REF!=6,"21-22/3","Hata10")))))),
IF(#REF!+BH596=2021,
IF(#REF!=1,"21-22/1",
IF(#REF!=2,"21-22/2",
IF(#REF!=3,"21-22/3",
IF(#REF!=4,"22-23/1",
IF(#REF!=5,"22-23/2",
IF(#REF!=6,"22-23/3","Hata11")))))),
IF(#REF!+BH596=2022,
IF(#REF!=1,"22-23/1",
IF(#REF!=2,"22-23/2",
IF(#REF!=3,"22-23/3",
IF(#REF!=4,"23-24/1",
IF(#REF!=5,"23-24/2",
IF(#REF!=6,"23-24/3","Hata12")))))),
IF(#REF!+BH596=2023,
IF(#REF!=1,"23-24/1",
IF(#REF!=2,"23-24/2",
IF(#REF!=3,"23-24/3",
IF(#REF!=4,"24-25/1",
IF(#REF!=5,"24-25/2",
IF(#REF!=6,"24-25/3","Hata13")))))),
))))))))))))))
)</f>
        <v>#REF!</v>
      </c>
      <c r="G596" s="4"/>
      <c r="H596" s="2" t="s">
        <v>82</v>
      </c>
      <c r="I596" s="2">
        <v>54699</v>
      </c>
      <c r="J596" s="2" t="s">
        <v>80</v>
      </c>
      <c r="Q596" s="5">
        <v>4</v>
      </c>
      <c r="R596" s="2">
        <f>VLOOKUP($Q596,[1]sistem!$I$3:$L$10,2,FALSE)</f>
        <v>0</v>
      </c>
      <c r="S596" s="2">
        <f>VLOOKUP($Q596,[1]sistem!$I$3:$L$10,3,FALSE)</f>
        <v>1</v>
      </c>
      <c r="T596" s="2">
        <f>VLOOKUP($Q596,[1]sistem!$I$3:$L$10,4,FALSE)</f>
        <v>1</v>
      </c>
      <c r="U596" s="2" t="e">
        <f>VLOOKUP($AZ596,[1]sistem!$I$13:$L$14,2,FALSE)*#REF!</f>
        <v>#REF!</v>
      </c>
      <c r="V596" s="2" t="e">
        <f>VLOOKUP($AZ596,[1]sistem!$I$13:$L$14,3,FALSE)*#REF!</f>
        <v>#REF!</v>
      </c>
      <c r="W596" s="2" t="e">
        <f>VLOOKUP($AZ596,[1]sistem!$I$13:$L$14,4,FALSE)*#REF!</f>
        <v>#REF!</v>
      </c>
      <c r="X596" s="2" t="e">
        <f t="shared" si="175"/>
        <v>#REF!</v>
      </c>
      <c r="Y596" s="2" t="e">
        <f t="shared" si="176"/>
        <v>#REF!</v>
      </c>
      <c r="Z596" s="2" t="e">
        <f t="shared" si="177"/>
        <v>#REF!</v>
      </c>
      <c r="AA596" s="2" t="e">
        <f t="shared" si="178"/>
        <v>#REF!</v>
      </c>
      <c r="AB596" s="2">
        <f>VLOOKUP(AZ596,[1]sistem!$I$18:$J$19,2,FALSE)</f>
        <v>11</v>
      </c>
      <c r="AC596" s="2">
        <v>0.25</v>
      </c>
      <c r="AD596" s="2">
        <f>VLOOKUP($Q596,[1]sistem!$I$3:$M$10,5,FALSE)</f>
        <v>1</v>
      </c>
      <c r="AG596" s="2" t="e">
        <f>(#REF!+#REF!)*AB596</f>
        <v>#REF!</v>
      </c>
      <c r="AH596" s="2">
        <f>VLOOKUP($Q596,[1]sistem!$I$3:$N$10,6,FALSE)</f>
        <v>2</v>
      </c>
      <c r="AI596" s="2">
        <v>2</v>
      </c>
      <c r="AJ596" s="2">
        <f t="shared" si="179"/>
        <v>4</v>
      </c>
      <c r="AK596" s="2">
        <f>VLOOKUP($AZ596,[1]sistem!$I$18:$K$19,3,FALSE)</f>
        <v>11</v>
      </c>
      <c r="AL596" s="2" t="e">
        <f>AK596*#REF!</f>
        <v>#REF!</v>
      </c>
      <c r="AM596" s="2" t="e">
        <f t="shared" si="180"/>
        <v>#REF!</v>
      </c>
      <c r="AN596" s="2">
        <f t="shared" si="189"/>
        <v>25</v>
      </c>
      <c r="AO596" s="2" t="e">
        <f t="shared" si="181"/>
        <v>#REF!</v>
      </c>
      <c r="AP596" s="2" t="e">
        <f>ROUND(AO596-#REF!,0)</f>
        <v>#REF!</v>
      </c>
      <c r="AQ596" s="2">
        <f>IF(AZ596="s",IF(Q596=0,0,
IF(Q596=1,#REF!*4*4,
IF(Q596=2,0,
IF(Q596=3,#REF!*4*2,
IF(Q596=4,0,
IF(Q596=5,0,
IF(Q596=6,0,
IF(Q596=7,0)))))))),
IF(AZ596="t",
IF(Q596=0,0,
IF(Q596=1,#REF!*4*4*0.8,
IF(Q596=2,0,
IF(Q596=3,#REF!*4*2*0.8,
IF(Q596=4,0,
IF(Q596=5,0,
IF(Q596=6,0,
IF(Q596=7,0))))))))))</f>
        <v>0</v>
      </c>
      <c r="AR596" s="2" t="e">
        <f>IF(AZ596="s",
IF(Q596=0,0,
IF(Q596=1,0,
IF(Q596=2,#REF!*4*2,
IF(Q596=3,#REF!*4,
IF(Q596=4,#REF!*4,
IF(Q596=5,0,
IF(Q596=6,0,
IF(Q596=7,#REF!*4)))))))),
IF(AZ596="t",
IF(Q596=0,0,
IF(Q596=1,0,
IF(Q596=2,#REF!*4*2*0.8,
IF(Q596=3,#REF!*4*0.8,
IF(Q596=4,#REF!*4*0.8,
IF(Q596=5,0,
IF(Q596=6,0,
IF(Q596=7,#REF!*4))))))))))</f>
        <v>#REF!</v>
      </c>
      <c r="AS596" s="2" t="e">
        <f>IF(AZ596="s",
IF(Q596=0,0,
IF(Q596=1,#REF!*2,
IF(Q596=2,#REF!*2,
IF(Q596=3,#REF!*2,
IF(Q596=4,#REF!*2,
IF(Q596=5,#REF!*2,
IF(Q596=6,#REF!*2,
IF(Q596=7,#REF!*2)))))))),
IF(AZ596="t",
IF(Q596=0,#REF!*2*0.8,
IF(Q596=1,#REF!*2*0.8,
IF(Q596=2,#REF!*2*0.8,
IF(Q596=3,#REF!*2*0.8,
IF(Q596=4,#REF!*2*0.8,
IF(Q596=5,#REF!*2*0.8,
IF(Q596=6,#REF!*1*0.8,
IF(Q596=7,#REF!*2))))))))))</f>
        <v>#REF!</v>
      </c>
      <c r="AT596" s="2" t="e">
        <f t="shared" si="182"/>
        <v>#REF!</v>
      </c>
      <c r="AU596" s="2" t="e">
        <f>IF(AZ596="s",
IF(Q596=0,0,
IF(Q596=1,(14-2)*(#REF!+#REF!)/4*4,
IF(Q596=2,(14-2)*(#REF!+#REF!)/4*2,
IF(Q596=3,(14-2)*(#REF!+#REF!)/4*3,
IF(Q596=4,(14-2)*(#REF!+#REF!)/4,
IF(Q596=5,(14-2)*#REF!/4,
IF(Q596=6,0,
IF(Q596=7,(14)*#REF!)))))))),
IF(AZ596="t",
IF(Q596=0,0,
IF(Q596=1,(11-2)*(#REF!+#REF!)/4*4,
IF(Q596=2,(11-2)*(#REF!+#REF!)/4*2,
IF(Q596=3,(11-2)*(#REF!+#REF!)/4*3,
IF(Q596=4,(11-2)*(#REF!+#REF!)/4,
IF(Q596=5,(11-2)*#REF!/4,
IF(Q596=6,0,
IF(Q596=7,(11)*#REF!))))))))))</f>
        <v>#REF!</v>
      </c>
      <c r="AV596" s="2" t="e">
        <f t="shared" si="183"/>
        <v>#REF!</v>
      </c>
      <c r="AW596" s="2">
        <f t="shared" si="184"/>
        <v>8</v>
      </c>
      <c r="AX596" s="2">
        <f t="shared" si="185"/>
        <v>4</v>
      </c>
      <c r="AY596" s="2" t="e">
        <f t="shared" si="186"/>
        <v>#REF!</v>
      </c>
      <c r="AZ596" s="2" t="s">
        <v>81</v>
      </c>
      <c r="BA596" s="2" t="e">
        <f>IF(BG596="A",0,IF(AZ596="s",14*#REF!,IF(AZ596="T",11*#REF!,"HATA")))</f>
        <v>#REF!</v>
      </c>
      <c r="BB596" s="2" t="e">
        <f t="shared" si="187"/>
        <v>#REF!</v>
      </c>
      <c r="BC596" s="2" t="e">
        <f t="shared" si="188"/>
        <v>#REF!</v>
      </c>
      <c r="BD596" s="2" t="e">
        <f>IF(BC596-#REF!=0,"DOĞRU","YANLIŞ")</f>
        <v>#REF!</v>
      </c>
      <c r="BE596" s="2" t="e">
        <f>#REF!-BC596</f>
        <v>#REF!</v>
      </c>
      <c r="BF596" s="2">
        <v>1</v>
      </c>
      <c r="BH596" s="2">
        <v>1</v>
      </c>
      <c r="BJ596" s="2">
        <v>4</v>
      </c>
      <c r="BL596" s="7" t="e">
        <f>#REF!*11</f>
        <v>#REF!</v>
      </c>
      <c r="BM596" s="9"/>
      <c r="BN596" s="8"/>
      <c r="BO596" s="13"/>
      <c r="BP596" s="13"/>
      <c r="BQ596" s="13"/>
      <c r="BR596" s="13"/>
      <c r="BS596" s="13"/>
      <c r="BT596" s="10"/>
      <c r="BU596" s="11"/>
      <c r="BV596" s="12"/>
      <c r="CB596" s="42"/>
      <c r="CC596" s="41"/>
      <c r="CD596" s="41"/>
      <c r="CE596" s="41"/>
      <c r="CF596" s="42"/>
      <c r="CG596" s="42"/>
      <c r="CH596" s="42"/>
      <c r="CI596" s="42"/>
      <c r="CJ596" s="42"/>
      <c r="CK596" s="42"/>
    </row>
    <row r="597" spans="1:89" hidden="1" x14ac:dyDescent="0.25">
      <c r="A597" s="2" t="s">
        <v>99</v>
      </c>
      <c r="B597" s="2" t="s">
        <v>100</v>
      </c>
      <c r="C597" s="2" t="s">
        <v>100</v>
      </c>
      <c r="D597" s="4" t="s">
        <v>60</v>
      </c>
      <c r="E597" s="4" t="s">
        <v>60</v>
      </c>
      <c r="F597" s="5" t="e">
        <f>IF(AZ597="S",
IF(#REF!+BH597=2012,
IF(#REF!=1,"12-13/1",
IF(#REF!=2,"12-13/2",
IF(#REF!=3,"13-14/1",
IF(#REF!=4,"13-14/2","Hata1")))),
IF(#REF!+BH597=2013,
IF(#REF!=1,"13-14/1",
IF(#REF!=2,"13-14/2",
IF(#REF!=3,"14-15/1",
IF(#REF!=4,"14-15/2","Hata2")))),
IF(#REF!+BH597=2014,
IF(#REF!=1,"14-15/1",
IF(#REF!=2,"14-15/2",
IF(#REF!=3,"15-16/1",
IF(#REF!=4,"15-16/2","Hata3")))),
IF(#REF!+BH597=2015,
IF(#REF!=1,"15-16/1",
IF(#REF!=2,"15-16/2",
IF(#REF!=3,"16-17/1",
IF(#REF!=4,"16-17/2","Hata4")))),
IF(#REF!+BH597=2016,
IF(#REF!=1,"16-17/1",
IF(#REF!=2,"16-17/2",
IF(#REF!=3,"17-18/1",
IF(#REF!=4,"17-18/2","Hata5")))),
IF(#REF!+BH597=2017,
IF(#REF!=1,"17-18/1",
IF(#REF!=2,"17-18/2",
IF(#REF!=3,"18-19/1",
IF(#REF!=4,"18-19/2","Hata6")))),
IF(#REF!+BH597=2018,
IF(#REF!=1,"18-19/1",
IF(#REF!=2,"18-19/2",
IF(#REF!=3,"19-20/1",
IF(#REF!=4,"19-20/2","Hata7")))),
IF(#REF!+BH597=2019,
IF(#REF!=1,"19-20/1",
IF(#REF!=2,"19-20/2",
IF(#REF!=3,"20-21/1",
IF(#REF!=4,"20-21/2","Hata8")))),
IF(#REF!+BH597=2020,
IF(#REF!=1,"20-21/1",
IF(#REF!=2,"20-21/2",
IF(#REF!=3,"21-22/1",
IF(#REF!=4,"21-22/2","Hata9")))),
IF(#REF!+BH597=2021,
IF(#REF!=1,"21-22/1",
IF(#REF!=2,"21-22/2",
IF(#REF!=3,"22-23/1",
IF(#REF!=4,"22-23/2","Hata10")))),
IF(#REF!+BH597=2022,
IF(#REF!=1,"22-23/1",
IF(#REF!=2,"22-23/2",
IF(#REF!=3,"23-24/1",
IF(#REF!=4,"23-24/2","Hata11")))),
IF(#REF!+BH597=2023,
IF(#REF!=1,"23-24/1",
IF(#REF!=2,"23-24/2",
IF(#REF!=3,"24-25/1",
IF(#REF!=4,"24-25/2","Hata12")))),
)))))))))))),
IF(AZ597="T",
IF(#REF!+BH597=2012,
IF(#REF!=1,"12-13/1",
IF(#REF!=2,"12-13/2",
IF(#REF!=3,"12-13/3",
IF(#REF!=4,"13-14/1",
IF(#REF!=5,"13-14/2",
IF(#REF!=6,"13-14/3","Hata1")))))),
IF(#REF!+BH597=2013,
IF(#REF!=1,"13-14/1",
IF(#REF!=2,"13-14/2",
IF(#REF!=3,"13-14/3",
IF(#REF!=4,"14-15/1",
IF(#REF!=5,"14-15/2",
IF(#REF!=6,"14-15/3","Hata2")))))),
IF(#REF!+BH597=2014,
IF(#REF!=1,"14-15/1",
IF(#REF!=2,"14-15/2",
IF(#REF!=3,"14-15/3",
IF(#REF!=4,"15-16/1",
IF(#REF!=5,"15-16/2",
IF(#REF!=6,"15-16/3","Hata3")))))),
IF(AND(#REF!+#REF!&gt;2014,#REF!+#REF!&lt;2015,BH597=1),
IF(#REF!=0.1,"14-15/0.1",
IF(#REF!=0.2,"14-15/0.2",
IF(#REF!=0.3,"14-15/0.3","Hata4"))),
IF(#REF!+BH597=2015,
IF(#REF!=1,"15-16/1",
IF(#REF!=2,"15-16/2",
IF(#REF!=3,"15-16/3",
IF(#REF!=4,"16-17/1",
IF(#REF!=5,"16-17/2",
IF(#REF!=6,"16-17/3","Hata5")))))),
IF(#REF!+BH597=2016,
IF(#REF!=1,"16-17/1",
IF(#REF!=2,"16-17/2",
IF(#REF!=3,"16-17/3",
IF(#REF!=4,"17-18/1",
IF(#REF!=5,"17-18/2",
IF(#REF!=6,"17-18/3","Hata6")))))),
IF(#REF!+BH597=2017,
IF(#REF!=1,"17-18/1",
IF(#REF!=2,"17-18/2",
IF(#REF!=3,"17-18/3",
IF(#REF!=4,"18-19/1",
IF(#REF!=5,"18-19/2",
IF(#REF!=6,"18-19/3","Hata7")))))),
IF(#REF!+BH597=2018,
IF(#REF!=1,"18-19/1",
IF(#REF!=2,"18-19/2",
IF(#REF!=3,"18-19/3",
IF(#REF!=4,"19-20/1",
IF(#REF!=5," 19-20/2",
IF(#REF!=6,"19-20/3","Hata8")))))),
IF(#REF!+BH597=2019,
IF(#REF!=1,"19-20/1",
IF(#REF!=2,"19-20/2",
IF(#REF!=3,"19-20/3",
IF(#REF!=4,"20-21/1",
IF(#REF!=5,"20-21/2",
IF(#REF!=6,"20-21/3","Hata9")))))),
IF(#REF!+BH597=2020,
IF(#REF!=1,"20-21/1",
IF(#REF!=2,"20-21/2",
IF(#REF!=3,"20-21/3",
IF(#REF!=4,"21-22/1",
IF(#REF!=5,"21-22/2",
IF(#REF!=6,"21-22/3","Hata10")))))),
IF(#REF!+BH597=2021,
IF(#REF!=1,"21-22/1",
IF(#REF!=2,"21-22/2",
IF(#REF!=3,"21-22/3",
IF(#REF!=4,"22-23/1",
IF(#REF!=5,"22-23/2",
IF(#REF!=6,"22-23/3","Hata11")))))),
IF(#REF!+BH597=2022,
IF(#REF!=1,"22-23/1",
IF(#REF!=2,"22-23/2",
IF(#REF!=3,"22-23/3",
IF(#REF!=4,"23-24/1",
IF(#REF!=5,"23-24/2",
IF(#REF!=6,"23-24/3","Hata12")))))),
IF(#REF!+BH597=2023,
IF(#REF!=1,"23-24/1",
IF(#REF!=2,"23-24/2",
IF(#REF!=3,"23-24/3",
IF(#REF!=4,"24-25/1",
IF(#REF!=5,"24-25/2",
IF(#REF!=6,"24-25/3","Hata13")))))),
))))))))))))))
)</f>
        <v>#REF!</v>
      </c>
      <c r="G597" s="4"/>
      <c r="H597" s="2" t="s">
        <v>82</v>
      </c>
      <c r="I597" s="2">
        <v>54699</v>
      </c>
      <c r="J597" s="2" t="s">
        <v>80</v>
      </c>
      <c r="Q597" s="5">
        <v>4</v>
      </c>
      <c r="R597" s="2">
        <f>VLOOKUP($Q597,[1]sistem!$I$3:$L$10,2,FALSE)</f>
        <v>0</v>
      </c>
      <c r="S597" s="2">
        <f>VLOOKUP($Q597,[1]sistem!$I$3:$L$10,3,FALSE)</f>
        <v>1</v>
      </c>
      <c r="T597" s="2">
        <f>VLOOKUP($Q597,[1]sistem!$I$3:$L$10,4,FALSE)</f>
        <v>1</v>
      </c>
      <c r="U597" s="2" t="e">
        <f>VLOOKUP($AZ597,[1]sistem!$I$13:$L$14,2,FALSE)*#REF!</f>
        <v>#REF!</v>
      </c>
      <c r="V597" s="2" t="e">
        <f>VLOOKUP($AZ597,[1]sistem!$I$13:$L$14,3,FALSE)*#REF!</f>
        <v>#REF!</v>
      </c>
      <c r="W597" s="2" t="e">
        <f>VLOOKUP($AZ597,[1]sistem!$I$13:$L$14,4,FALSE)*#REF!</f>
        <v>#REF!</v>
      </c>
      <c r="X597" s="2" t="e">
        <f t="shared" si="175"/>
        <v>#REF!</v>
      </c>
      <c r="Y597" s="2" t="e">
        <f t="shared" si="176"/>
        <v>#REF!</v>
      </c>
      <c r="Z597" s="2" t="e">
        <f t="shared" si="177"/>
        <v>#REF!</v>
      </c>
      <c r="AA597" s="2" t="e">
        <f t="shared" si="178"/>
        <v>#REF!</v>
      </c>
      <c r="AB597" s="2">
        <f>VLOOKUP(AZ597,[1]sistem!$I$18:$J$19,2,FALSE)</f>
        <v>11</v>
      </c>
      <c r="AC597" s="2">
        <v>0.25</v>
      </c>
      <c r="AD597" s="2">
        <f>VLOOKUP($Q597,[1]sistem!$I$3:$M$10,5,FALSE)</f>
        <v>1</v>
      </c>
      <c r="AG597" s="2" t="e">
        <f>(#REF!+#REF!)*AB597</f>
        <v>#REF!</v>
      </c>
      <c r="AH597" s="2">
        <f>VLOOKUP($Q597,[1]sistem!$I$3:$N$10,6,FALSE)</f>
        <v>2</v>
      </c>
      <c r="AI597" s="2">
        <v>2</v>
      </c>
      <c r="AJ597" s="2">
        <f t="shared" si="179"/>
        <v>4</v>
      </c>
      <c r="AK597" s="2">
        <f>VLOOKUP($AZ597,[1]sistem!$I$18:$K$19,3,FALSE)</f>
        <v>11</v>
      </c>
      <c r="AL597" s="2" t="e">
        <f>AK597*#REF!</f>
        <v>#REF!</v>
      </c>
      <c r="AM597" s="2" t="e">
        <f t="shared" si="180"/>
        <v>#REF!</v>
      </c>
      <c r="AN597" s="2">
        <f t="shared" si="189"/>
        <v>25</v>
      </c>
      <c r="AO597" s="2" t="e">
        <f t="shared" si="181"/>
        <v>#REF!</v>
      </c>
      <c r="AP597" s="2" t="e">
        <f>ROUND(AO597-#REF!,0)</f>
        <v>#REF!</v>
      </c>
      <c r="AQ597" s="2">
        <f>IF(AZ597="s",IF(Q597=0,0,
IF(Q597=1,#REF!*4*4,
IF(Q597=2,0,
IF(Q597=3,#REF!*4*2,
IF(Q597=4,0,
IF(Q597=5,0,
IF(Q597=6,0,
IF(Q597=7,0)))))))),
IF(AZ597="t",
IF(Q597=0,0,
IF(Q597=1,#REF!*4*4*0.8,
IF(Q597=2,0,
IF(Q597=3,#REF!*4*2*0.8,
IF(Q597=4,0,
IF(Q597=5,0,
IF(Q597=6,0,
IF(Q597=7,0))))))))))</f>
        <v>0</v>
      </c>
      <c r="AR597" s="2" t="e">
        <f>IF(AZ597="s",
IF(Q597=0,0,
IF(Q597=1,0,
IF(Q597=2,#REF!*4*2,
IF(Q597=3,#REF!*4,
IF(Q597=4,#REF!*4,
IF(Q597=5,0,
IF(Q597=6,0,
IF(Q597=7,#REF!*4)))))))),
IF(AZ597="t",
IF(Q597=0,0,
IF(Q597=1,0,
IF(Q597=2,#REF!*4*2*0.8,
IF(Q597=3,#REF!*4*0.8,
IF(Q597=4,#REF!*4*0.8,
IF(Q597=5,0,
IF(Q597=6,0,
IF(Q597=7,#REF!*4))))))))))</f>
        <v>#REF!</v>
      </c>
      <c r="AS597" s="2" t="e">
        <f>IF(AZ597="s",
IF(Q597=0,0,
IF(Q597=1,#REF!*2,
IF(Q597=2,#REF!*2,
IF(Q597=3,#REF!*2,
IF(Q597=4,#REF!*2,
IF(Q597=5,#REF!*2,
IF(Q597=6,#REF!*2,
IF(Q597=7,#REF!*2)))))))),
IF(AZ597="t",
IF(Q597=0,#REF!*2*0.8,
IF(Q597=1,#REF!*2*0.8,
IF(Q597=2,#REF!*2*0.8,
IF(Q597=3,#REF!*2*0.8,
IF(Q597=4,#REF!*2*0.8,
IF(Q597=5,#REF!*2*0.8,
IF(Q597=6,#REF!*1*0.8,
IF(Q597=7,#REF!*2))))))))))</f>
        <v>#REF!</v>
      </c>
      <c r="AT597" s="2" t="e">
        <f t="shared" si="182"/>
        <v>#REF!</v>
      </c>
      <c r="AU597" s="2" t="e">
        <f>IF(AZ597="s",
IF(Q597=0,0,
IF(Q597=1,(14-2)*(#REF!+#REF!)/4*4,
IF(Q597=2,(14-2)*(#REF!+#REF!)/4*2,
IF(Q597=3,(14-2)*(#REF!+#REF!)/4*3,
IF(Q597=4,(14-2)*(#REF!+#REF!)/4,
IF(Q597=5,(14-2)*#REF!/4,
IF(Q597=6,0,
IF(Q597=7,(14)*#REF!)))))))),
IF(AZ597="t",
IF(Q597=0,0,
IF(Q597=1,(11-2)*(#REF!+#REF!)/4*4,
IF(Q597=2,(11-2)*(#REF!+#REF!)/4*2,
IF(Q597=3,(11-2)*(#REF!+#REF!)/4*3,
IF(Q597=4,(11-2)*(#REF!+#REF!)/4,
IF(Q597=5,(11-2)*#REF!/4,
IF(Q597=6,0,
IF(Q597=7,(11)*#REF!))))))))))</f>
        <v>#REF!</v>
      </c>
      <c r="AV597" s="2" t="e">
        <f t="shared" si="183"/>
        <v>#REF!</v>
      </c>
      <c r="AW597" s="2">
        <f t="shared" si="184"/>
        <v>8</v>
      </c>
      <c r="AX597" s="2">
        <f t="shared" si="185"/>
        <v>4</v>
      </c>
      <c r="AY597" s="2" t="e">
        <f t="shared" si="186"/>
        <v>#REF!</v>
      </c>
      <c r="AZ597" s="2" t="s">
        <v>81</v>
      </c>
      <c r="BA597" s="2" t="e">
        <f>IF(BG597="A",0,IF(AZ597="s",14*#REF!,IF(AZ597="T",11*#REF!,"HATA")))</f>
        <v>#REF!</v>
      </c>
      <c r="BB597" s="2" t="e">
        <f t="shared" si="187"/>
        <v>#REF!</v>
      </c>
      <c r="BC597" s="2" t="e">
        <f t="shared" si="188"/>
        <v>#REF!</v>
      </c>
      <c r="BD597" s="2" t="e">
        <f>IF(BC597-#REF!=0,"DOĞRU","YANLIŞ")</f>
        <v>#REF!</v>
      </c>
      <c r="BE597" s="2" t="e">
        <f>#REF!-BC597</f>
        <v>#REF!</v>
      </c>
      <c r="BF597" s="2">
        <v>0</v>
      </c>
      <c r="BH597" s="2">
        <v>1</v>
      </c>
      <c r="BJ597" s="2">
        <v>4</v>
      </c>
      <c r="BL597" s="7" t="e">
        <f>#REF!*11</f>
        <v>#REF!</v>
      </c>
      <c r="BM597" s="9"/>
      <c r="BN597" s="8"/>
      <c r="BO597" s="13"/>
      <c r="BP597" s="13"/>
      <c r="BQ597" s="13"/>
      <c r="BR597" s="13"/>
      <c r="BS597" s="13"/>
      <c r="BT597" s="10"/>
      <c r="BU597" s="11"/>
      <c r="BV597" s="12"/>
      <c r="CB597" s="42"/>
      <c r="CC597" s="41"/>
      <c r="CD597" s="41"/>
      <c r="CE597" s="41"/>
      <c r="CF597" s="42"/>
      <c r="CG597" s="42"/>
      <c r="CH597" s="42"/>
      <c r="CI597" s="42"/>
      <c r="CJ597" s="42"/>
      <c r="CK597" s="42"/>
    </row>
    <row r="598" spans="1:89" hidden="1" x14ac:dyDescent="0.25">
      <c r="A598" s="2" t="s">
        <v>97</v>
      </c>
      <c r="B598" s="2" t="s">
        <v>98</v>
      </c>
      <c r="C598" s="2" t="s">
        <v>98</v>
      </c>
      <c r="D598" s="4" t="s">
        <v>60</v>
      </c>
      <c r="E598" s="4" t="s">
        <v>60</v>
      </c>
      <c r="F598" s="5" t="e">
        <f>IF(AZ598="S",
IF(#REF!+BH598=2012,
IF(#REF!=1,"12-13/1",
IF(#REF!=2,"12-13/2",
IF(#REF!=3,"13-14/1",
IF(#REF!=4,"13-14/2","Hata1")))),
IF(#REF!+BH598=2013,
IF(#REF!=1,"13-14/1",
IF(#REF!=2,"13-14/2",
IF(#REF!=3,"14-15/1",
IF(#REF!=4,"14-15/2","Hata2")))),
IF(#REF!+BH598=2014,
IF(#REF!=1,"14-15/1",
IF(#REF!=2,"14-15/2",
IF(#REF!=3,"15-16/1",
IF(#REF!=4,"15-16/2","Hata3")))),
IF(#REF!+BH598=2015,
IF(#REF!=1,"15-16/1",
IF(#REF!=2,"15-16/2",
IF(#REF!=3,"16-17/1",
IF(#REF!=4,"16-17/2","Hata4")))),
IF(#REF!+BH598=2016,
IF(#REF!=1,"16-17/1",
IF(#REF!=2,"16-17/2",
IF(#REF!=3,"17-18/1",
IF(#REF!=4,"17-18/2","Hata5")))),
IF(#REF!+BH598=2017,
IF(#REF!=1,"17-18/1",
IF(#REF!=2,"17-18/2",
IF(#REF!=3,"18-19/1",
IF(#REF!=4,"18-19/2","Hata6")))),
IF(#REF!+BH598=2018,
IF(#REF!=1,"18-19/1",
IF(#REF!=2,"18-19/2",
IF(#REF!=3,"19-20/1",
IF(#REF!=4,"19-20/2","Hata7")))),
IF(#REF!+BH598=2019,
IF(#REF!=1,"19-20/1",
IF(#REF!=2,"19-20/2",
IF(#REF!=3,"20-21/1",
IF(#REF!=4,"20-21/2","Hata8")))),
IF(#REF!+BH598=2020,
IF(#REF!=1,"20-21/1",
IF(#REF!=2,"20-21/2",
IF(#REF!=3,"21-22/1",
IF(#REF!=4,"21-22/2","Hata9")))),
IF(#REF!+BH598=2021,
IF(#REF!=1,"21-22/1",
IF(#REF!=2,"21-22/2",
IF(#REF!=3,"22-23/1",
IF(#REF!=4,"22-23/2","Hata10")))),
IF(#REF!+BH598=2022,
IF(#REF!=1,"22-23/1",
IF(#REF!=2,"22-23/2",
IF(#REF!=3,"23-24/1",
IF(#REF!=4,"23-24/2","Hata11")))),
IF(#REF!+BH598=2023,
IF(#REF!=1,"23-24/1",
IF(#REF!=2,"23-24/2",
IF(#REF!=3,"24-25/1",
IF(#REF!=4,"24-25/2","Hata12")))),
)))))))))))),
IF(AZ598="T",
IF(#REF!+BH598=2012,
IF(#REF!=1,"12-13/1",
IF(#REF!=2,"12-13/2",
IF(#REF!=3,"12-13/3",
IF(#REF!=4,"13-14/1",
IF(#REF!=5,"13-14/2",
IF(#REF!=6,"13-14/3","Hata1")))))),
IF(#REF!+BH598=2013,
IF(#REF!=1,"13-14/1",
IF(#REF!=2,"13-14/2",
IF(#REF!=3,"13-14/3",
IF(#REF!=4,"14-15/1",
IF(#REF!=5,"14-15/2",
IF(#REF!=6,"14-15/3","Hata2")))))),
IF(#REF!+BH598=2014,
IF(#REF!=1,"14-15/1",
IF(#REF!=2,"14-15/2",
IF(#REF!=3,"14-15/3",
IF(#REF!=4,"15-16/1",
IF(#REF!=5,"15-16/2",
IF(#REF!=6,"15-16/3","Hata3")))))),
IF(AND(#REF!+#REF!&gt;2014,#REF!+#REF!&lt;2015,BH598=1),
IF(#REF!=0.1,"14-15/0.1",
IF(#REF!=0.2,"14-15/0.2",
IF(#REF!=0.3,"14-15/0.3","Hata4"))),
IF(#REF!+BH598=2015,
IF(#REF!=1,"15-16/1",
IF(#REF!=2,"15-16/2",
IF(#REF!=3,"15-16/3",
IF(#REF!=4,"16-17/1",
IF(#REF!=5,"16-17/2",
IF(#REF!=6,"16-17/3","Hata5")))))),
IF(#REF!+BH598=2016,
IF(#REF!=1,"16-17/1",
IF(#REF!=2,"16-17/2",
IF(#REF!=3,"16-17/3",
IF(#REF!=4,"17-18/1",
IF(#REF!=5,"17-18/2",
IF(#REF!=6,"17-18/3","Hata6")))))),
IF(#REF!+BH598=2017,
IF(#REF!=1,"17-18/1",
IF(#REF!=2,"17-18/2",
IF(#REF!=3,"17-18/3",
IF(#REF!=4,"18-19/1",
IF(#REF!=5,"18-19/2",
IF(#REF!=6,"18-19/3","Hata7")))))),
IF(#REF!+BH598=2018,
IF(#REF!=1,"18-19/1",
IF(#REF!=2,"18-19/2",
IF(#REF!=3,"18-19/3",
IF(#REF!=4,"19-20/1",
IF(#REF!=5," 19-20/2",
IF(#REF!=6,"19-20/3","Hata8")))))),
IF(#REF!+BH598=2019,
IF(#REF!=1,"19-20/1",
IF(#REF!=2,"19-20/2",
IF(#REF!=3,"19-20/3",
IF(#REF!=4,"20-21/1",
IF(#REF!=5,"20-21/2",
IF(#REF!=6,"20-21/3","Hata9")))))),
IF(#REF!+BH598=2020,
IF(#REF!=1,"20-21/1",
IF(#REF!=2,"20-21/2",
IF(#REF!=3,"20-21/3",
IF(#REF!=4,"21-22/1",
IF(#REF!=5,"21-22/2",
IF(#REF!=6,"21-22/3","Hata10")))))),
IF(#REF!+BH598=2021,
IF(#REF!=1,"21-22/1",
IF(#REF!=2,"21-22/2",
IF(#REF!=3,"21-22/3",
IF(#REF!=4,"22-23/1",
IF(#REF!=5,"22-23/2",
IF(#REF!=6,"22-23/3","Hata11")))))),
IF(#REF!+BH598=2022,
IF(#REF!=1,"22-23/1",
IF(#REF!=2,"22-23/2",
IF(#REF!=3,"22-23/3",
IF(#REF!=4,"23-24/1",
IF(#REF!=5,"23-24/2",
IF(#REF!=6,"23-24/3","Hata12")))))),
IF(#REF!+BH598=2023,
IF(#REF!=1,"23-24/1",
IF(#REF!=2,"23-24/2",
IF(#REF!=3,"23-24/3",
IF(#REF!=4,"24-25/1",
IF(#REF!=5,"24-25/2",
IF(#REF!=6,"24-25/3","Hata13")))))),
))))))))))))))
)</f>
        <v>#REF!</v>
      </c>
      <c r="G598" s="4"/>
      <c r="H598" s="2" t="s">
        <v>82</v>
      </c>
      <c r="I598" s="2">
        <v>54699</v>
      </c>
      <c r="J598" s="2" t="s">
        <v>80</v>
      </c>
      <c r="Q598" s="5">
        <v>4</v>
      </c>
      <c r="R598" s="2">
        <f>VLOOKUP($Q598,[1]sistem!$I$3:$L$10,2,FALSE)</f>
        <v>0</v>
      </c>
      <c r="S598" s="2">
        <f>VLOOKUP($Q598,[1]sistem!$I$3:$L$10,3,FALSE)</f>
        <v>1</v>
      </c>
      <c r="T598" s="2">
        <f>VLOOKUP($Q598,[1]sistem!$I$3:$L$10,4,FALSE)</f>
        <v>1</v>
      </c>
      <c r="U598" s="2" t="e">
        <f>VLOOKUP($AZ598,[1]sistem!$I$13:$L$14,2,FALSE)*#REF!</f>
        <v>#REF!</v>
      </c>
      <c r="V598" s="2" t="e">
        <f>VLOOKUP($AZ598,[1]sistem!$I$13:$L$14,3,FALSE)*#REF!</f>
        <v>#REF!</v>
      </c>
      <c r="W598" s="2" t="e">
        <f>VLOOKUP($AZ598,[1]sistem!$I$13:$L$14,4,FALSE)*#REF!</f>
        <v>#REF!</v>
      </c>
      <c r="X598" s="2" t="e">
        <f t="shared" si="175"/>
        <v>#REF!</v>
      </c>
      <c r="Y598" s="2" t="e">
        <f t="shared" si="176"/>
        <v>#REF!</v>
      </c>
      <c r="Z598" s="2" t="e">
        <f t="shared" si="177"/>
        <v>#REF!</v>
      </c>
      <c r="AA598" s="2" t="e">
        <f t="shared" si="178"/>
        <v>#REF!</v>
      </c>
      <c r="AB598" s="2">
        <f>VLOOKUP(AZ598,[1]sistem!$I$18:$J$19,2,FALSE)</f>
        <v>11</v>
      </c>
      <c r="AC598" s="2">
        <v>0.25</v>
      </c>
      <c r="AD598" s="2">
        <f>VLOOKUP($Q598,[1]sistem!$I$3:$M$10,5,FALSE)</f>
        <v>1</v>
      </c>
      <c r="AG598" s="2" t="e">
        <f>(#REF!+#REF!)*AB598</f>
        <v>#REF!</v>
      </c>
      <c r="AH598" s="2">
        <f>VLOOKUP($Q598,[1]sistem!$I$3:$N$10,6,FALSE)</f>
        <v>2</v>
      </c>
      <c r="AI598" s="2">
        <v>2</v>
      </c>
      <c r="AJ598" s="2">
        <f t="shared" si="179"/>
        <v>4</v>
      </c>
      <c r="AK598" s="2">
        <f>VLOOKUP($AZ598,[1]sistem!$I$18:$K$19,3,FALSE)</f>
        <v>11</v>
      </c>
      <c r="AL598" s="2" t="e">
        <f>AK598*#REF!</f>
        <v>#REF!</v>
      </c>
      <c r="AM598" s="2" t="e">
        <f t="shared" si="180"/>
        <v>#REF!</v>
      </c>
      <c r="AN598" s="2">
        <f t="shared" si="189"/>
        <v>25</v>
      </c>
      <c r="AO598" s="2" t="e">
        <f t="shared" si="181"/>
        <v>#REF!</v>
      </c>
      <c r="AP598" s="2" t="e">
        <f>ROUND(AO598-#REF!,0)</f>
        <v>#REF!</v>
      </c>
      <c r="AQ598" s="2">
        <f>IF(AZ598="s",IF(Q598=0,0,
IF(Q598=1,#REF!*4*4,
IF(Q598=2,0,
IF(Q598=3,#REF!*4*2,
IF(Q598=4,0,
IF(Q598=5,0,
IF(Q598=6,0,
IF(Q598=7,0)))))))),
IF(AZ598="t",
IF(Q598=0,0,
IF(Q598=1,#REF!*4*4*0.8,
IF(Q598=2,0,
IF(Q598=3,#REF!*4*2*0.8,
IF(Q598=4,0,
IF(Q598=5,0,
IF(Q598=6,0,
IF(Q598=7,0))))))))))</f>
        <v>0</v>
      </c>
      <c r="AR598" s="2" t="e">
        <f>IF(AZ598="s",
IF(Q598=0,0,
IF(Q598=1,0,
IF(Q598=2,#REF!*4*2,
IF(Q598=3,#REF!*4,
IF(Q598=4,#REF!*4,
IF(Q598=5,0,
IF(Q598=6,0,
IF(Q598=7,#REF!*4)))))))),
IF(AZ598="t",
IF(Q598=0,0,
IF(Q598=1,0,
IF(Q598=2,#REF!*4*2*0.8,
IF(Q598=3,#REF!*4*0.8,
IF(Q598=4,#REF!*4*0.8,
IF(Q598=5,0,
IF(Q598=6,0,
IF(Q598=7,#REF!*4))))))))))</f>
        <v>#REF!</v>
      </c>
      <c r="AS598" s="2" t="e">
        <f>IF(AZ598="s",
IF(Q598=0,0,
IF(Q598=1,#REF!*2,
IF(Q598=2,#REF!*2,
IF(Q598=3,#REF!*2,
IF(Q598=4,#REF!*2,
IF(Q598=5,#REF!*2,
IF(Q598=6,#REF!*2,
IF(Q598=7,#REF!*2)))))))),
IF(AZ598="t",
IF(Q598=0,#REF!*2*0.8,
IF(Q598=1,#REF!*2*0.8,
IF(Q598=2,#REF!*2*0.8,
IF(Q598=3,#REF!*2*0.8,
IF(Q598=4,#REF!*2*0.8,
IF(Q598=5,#REF!*2*0.8,
IF(Q598=6,#REF!*1*0.8,
IF(Q598=7,#REF!*2))))))))))</f>
        <v>#REF!</v>
      </c>
      <c r="AT598" s="2" t="e">
        <f t="shared" si="182"/>
        <v>#REF!</v>
      </c>
      <c r="AU598" s="2" t="e">
        <f>IF(AZ598="s",
IF(Q598=0,0,
IF(Q598=1,(14-2)*(#REF!+#REF!)/4*4,
IF(Q598=2,(14-2)*(#REF!+#REF!)/4*2,
IF(Q598=3,(14-2)*(#REF!+#REF!)/4*3,
IF(Q598=4,(14-2)*(#REF!+#REF!)/4,
IF(Q598=5,(14-2)*#REF!/4,
IF(Q598=6,0,
IF(Q598=7,(14)*#REF!)))))))),
IF(AZ598="t",
IF(Q598=0,0,
IF(Q598=1,(11-2)*(#REF!+#REF!)/4*4,
IF(Q598=2,(11-2)*(#REF!+#REF!)/4*2,
IF(Q598=3,(11-2)*(#REF!+#REF!)/4*3,
IF(Q598=4,(11-2)*(#REF!+#REF!)/4,
IF(Q598=5,(11-2)*#REF!/4,
IF(Q598=6,0,
IF(Q598=7,(11)*#REF!))))))))))</f>
        <v>#REF!</v>
      </c>
      <c r="AV598" s="2" t="e">
        <f t="shared" si="183"/>
        <v>#REF!</v>
      </c>
      <c r="AW598" s="2">
        <f t="shared" si="184"/>
        <v>8</v>
      </c>
      <c r="AX598" s="2">
        <f t="shared" si="185"/>
        <v>4</v>
      </c>
      <c r="AY598" s="2" t="e">
        <f t="shared" si="186"/>
        <v>#REF!</v>
      </c>
      <c r="AZ598" s="2" t="s">
        <v>81</v>
      </c>
      <c r="BA598" s="2" t="e">
        <f>IF(BG598="A",0,IF(AZ598="s",14*#REF!,IF(AZ598="T",11*#REF!,"HATA")))</f>
        <v>#REF!</v>
      </c>
      <c r="BB598" s="2" t="e">
        <f t="shared" si="187"/>
        <v>#REF!</v>
      </c>
      <c r="BC598" s="2" t="e">
        <f t="shared" si="188"/>
        <v>#REF!</v>
      </c>
      <c r="BD598" s="2" t="e">
        <f>IF(BC598-#REF!=0,"DOĞRU","YANLIŞ")</f>
        <v>#REF!</v>
      </c>
      <c r="BE598" s="2" t="e">
        <f>#REF!-BC598</f>
        <v>#REF!</v>
      </c>
      <c r="BF598" s="2">
        <v>0</v>
      </c>
      <c r="BH598" s="2">
        <v>1</v>
      </c>
      <c r="BJ598" s="2">
        <v>4</v>
      </c>
      <c r="BL598" s="7" t="e">
        <f>#REF!*11</f>
        <v>#REF!</v>
      </c>
      <c r="BM598" s="9"/>
      <c r="BN598" s="8"/>
      <c r="BO598" s="13"/>
      <c r="BP598" s="13"/>
      <c r="BQ598" s="13"/>
      <c r="BR598" s="13"/>
      <c r="BS598" s="13"/>
      <c r="BT598" s="10"/>
      <c r="BU598" s="11"/>
      <c r="BV598" s="12"/>
      <c r="CC598" s="41"/>
      <c r="CD598" s="41"/>
      <c r="CE598" s="41"/>
      <c r="CF598" s="42"/>
      <c r="CG598" s="42"/>
      <c r="CH598" s="42"/>
      <c r="CI598" s="42"/>
      <c r="CJ598" s="42"/>
      <c r="CK598" s="42"/>
    </row>
    <row r="599" spans="1:89" hidden="1" x14ac:dyDescent="0.25">
      <c r="A599" s="2" t="s">
        <v>89</v>
      </c>
      <c r="B599" s="2" t="s">
        <v>90</v>
      </c>
      <c r="C599" s="2" t="s">
        <v>90</v>
      </c>
      <c r="D599" s="4" t="s">
        <v>60</v>
      </c>
      <c r="E599" s="4" t="s">
        <v>60</v>
      </c>
      <c r="F599" s="5" t="e">
        <f>IF(AZ599="S",
IF(#REF!+BH599=2012,
IF(#REF!=1,"12-13/1",
IF(#REF!=2,"12-13/2",
IF(#REF!=3,"13-14/1",
IF(#REF!=4,"13-14/2","Hata1")))),
IF(#REF!+BH599=2013,
IF(#REF!=1,"13-14/1",
IF(#REF!=2,"13-14/2",
IF(#REF!=3,"14-15/1",
IF(#REF!=4,"14-15/2","Hata2")))),
IF(#REF!+BH599=2014,
IF(#REF!=1,"14-15/1",
IF(#REF!=2,"14-15/2",
IF(#REF!=3,"15-16/1",
IF(#REF!=4,"15-16/2","Hata3")))),
IF(#REF!+BH599=2015,
IF(#REF!=1,"15-16/1",
IF(#REF!=2,"15-16/2",
IF(#REF!=3,"16-17/1",
IF(#REF!=4,"16-17/2","Hata4")))),
IF(#REF!+BH599=2016,
IF(#REF!=1,"16-17/1",
IF(#REF!=2,"16-17/2",
IF(#REF!=3,"17-18/1",
IF(#REF!=4,"17-18/2","Hata5")))),
IF(#REF!+BH599=2017,
IF(#REF!=1,"17-18/1",
IF(#REF!=2,"17-18/2",
IF(#REF!=3,"18-19/1",
IF(#REF!=4,"18-19/2","Hata6")))),
IF(#REF!+BH599=2018,
IF(#REF!=1,"18-19/1",
IF(#REF!=2,"18-19/2",
IF(#REF!=3,"19-20/1",
IF(#REF!=4,"19-20/2","Hata7")))),
IF(#REF!+BH599=2019,
IF(#REF!=1,"19-20/1",
IF(#REF!=2,"19-20/2",
IF(#REF!=3,"20-21/1",
IF(#REF!=4,"20-21/2","Hata8")))),
IF(#REF!+BH599=2020,
IF(#REF!=1,"20-21/1",
IF(#REF!=2,"20-21/2",
IF(#REF!=3,"21-22/1",
IF(#REF!=4,"21-22/2","Hata9")))),
IF(#REF!+BH599=2021,
IF(#REF!=1,"21-22/1",
IF(#REF!=2,"21-22/2",
IF(#REF!=3,"22-23/1",
IF(#REF!=4,"22-23/2","Hata10")))),
IF(#REF!+BH599=2022,
IF(#REF!=1,"22-23/1",
IF(#REF!=2,"22-23/2",
IF(#REF!=3,"23-24/1",
IF(#REF!=4,"23-24/2","Hata11")))),
IF(#REF!+BH599=2023,
IF(#REF!=1,"23-24/1",
IF(#REF!=2,"23-24/2",
IF(#REF!=3,"24-25/1",
IF(#REF!=4,"24-25/2","Hata12")))),
)))))))))))),
IF(AZ599="T",
IF(#REF!+BH599=2012,
IF(#REF!=1,"12-13/1",
IF(#REF!=2,"12-13/2",
IF(#REF!=3,"12-13/3",
IF(#REF!=4,"13-14/1",
IF(#REF!=5,"13-14/2",
IF(#REF!=6,"13-14/3","Hata1")))))),
IF(#REF!+BH599=2013,
IF(#REF!=1,"13-14/1",
IF(#REF!=2,"13-14/2",
IF(#REF!=3,"13-14/3",
IF(#REF!=4,"14-15/1",
IF(#REF!=5,"14-15/2",
IF(#REF!=6,"14-15/3","Hata2")))))),
IF(#REF!+BH599=2014,
IF(#REF!=1,"14-15/1",
IF(#REF!=2,"14-15/2",
IF(#REF!=3,"14-15/3",
IF(#REF!=4,"15-16/1",
IF(#REF!=5,"15-16/2",
IF(#REF!=6,"15-16/3","Hata3")))))),
IF(AND(#REF!+#REF!&gt;2014,#REF!+#REF!&lt;2015,BH599=1),
IF(#REF!=0.1,"14-15/0.1",
IF(#REF!=0.2,"14-15/0.2",
IF(#REF!=0.3,"14-15/0.3","Hata4"))),
IF(#REF!+BH599=2015,
IF(#REF!=1,"15-16/1",
IF(#REF!=2,"15-16/2",
IF(#REF!=3,"15-16/3",
IF(#REF!=4,"16-17/1",
IF(#REF!=5,"16-17/2",
IF(#REF!=6,"16-17/3","Hata5")))))),
IF(#REF!+BH599=2016,
IF(#REF!=1,"16-17/1",
IF(#REF!=2,"16-17/2",
IF(#REF!=3,"16-17/3",
IF(#REF!=4,"17-18/1",
IF(#REF!=5,"17-18/2",
IF(#REF!=6,"17-18/3","Hata6")))))),
IF(#REF!+BH599=2017,
IF(#REF!=1,"17-18/1",
IF(#REF!=2,"17-18/2",
IF(#REF!=3,"17-18/3",
IF(#REF!=4,"18-19/1",
IF(#REF!=5,"18-19/2",
IF(#REF!=6,"18-19/3","Hata7")))))),
IF(#REF!+BH599=2018,
IF(#REF!=1,"18-19/1",
IF(#REF!=2,"18-19/2",
IF(#REF!=3,"18-19/3",
IF(#REF!=4,"19-20/1",
IF(#REF!=5," 19-20/2",
IF(#REF!=6,"19-20/3","Hata8")))))),
IF(#REF!+BH599=2019,
IF(#REF!=1,"19-20/1",
IF(#REF!=2,"19-20/2",
IF(#REF!=3,"19-20/3",
IF(#REF!=4,"20-21/1",
IF(#REF!=5,"20-21/2",
IF(#REF!=6,"20-21/3","Hata9")))))),
IF(#REF!+BH599=2020,
IF(#REF!=1,"20-21/1",
IF(#REF!=2,"20-21/2",
IF(#REF!=3,"20-21/3",
IF(#REF!=4,"21-22/1",
IF(#REF!=5,"21-22/2",
IF(#REF!=6,"21-22/3","Hata10")))))),
IF(#REF!+BH599=2021,
IF(#REF!=1,"21-22/1",
IF(#REF!=2,"21-22/2",
IF(#REF!=3,"21-22/3",
IF(#REF!=4,"22-23/1",
IF(#REF!=5,"22-23/2",
IF(#REF!=6,"22-23/3","Hata11")))))),
IF(#REF!+BH599=2022,
IF(#REF!=1,"22-23/1",
IF(#REF!=2,"22-23/2",
IF(#REF!=3,"22-23/3",
IF(#REF!=4,"23-24/1",
IF(#REF!=5,"23-24/2",
IF(#REF!=6,"23-24/3","Hata12")))))),
IF(#REF!+BH599=2023,
IF(#REF!=1,"23-24/1",
IF(#REF!=2,"23-24/2",
IF(#REF!=3,"23-24/3",
IF(#REF!=4,"24-25/1",
IF(#REF!=5,"24-25/2",
IF(#REF!=6,"24-25/3","Hata13")))))),
))))))))))))))
)</f>
        <v>#REF!</v>
      </c>
      <c r="G599" s="4"/>
      <c r="H599" s="2" t="s">
        <v>82</v>
      </c>
      <c r="I599" s="2">
        <v>54699</v>
      </c>
      <c r="J599" s="2" t="s">
        <v>80</v>
      </c>
      <c r="O599" s="2" t="s">
        <v>90</v>
      </c>
      <c r="P599" s="2" t="s">
        <v>90</v>
      </c>
      <c r="Q599" s="5">
        <v>6</v>
      </c>
      <c r="R599" s="2">
        <f>VLOOKUP($Q599,[1]sistem!$I$3:$L$10,2,FALSE)</f>
        <v>0</v>
      </c>
      <c r="S599" s="2">
        <f>VLOOKUP($Q599,[1]sistem!$I$3:$L$10,3,FALSE)</f>
        <v>0</v>
      </c>
      <c r="T599" s="2">
        <f>VLOOKUP($Q599,[1]sistem!$I$3:$L$10,4,FALSE)</f>
        <v>1</v>
      </c>
      <c r="U599" s="2" t="e">
        <f>VLOOKUP($AZ599,[1]sistem!$I$13:$L$14,2,FALSE)*#REF!</f>
        <v>#REF!</v>
      </c>
      <c r="V599" s="2" t="e">
        <f>VLOOKUP($AZ599,[1]sistem!$I$13:$L$14,3,FALSE)*#REF!</f>
        <v>#REF!</v>
      </c>
      <c r="W599" s="2" t="e">
        <f>VLOOKUP($AZ599,[1]sistem!$I$13:$L$14,4,FALSE)*#REF!</f>
        <v>#REF!</v>
      </c>
      <c r="X599" s="2" t="e">
        <f t="shared" si="175"/>
        <v>#REF!</v>
      </c>
      <c r="Y599" s="2" t="e">
        <f t="shared" si="176"/>
        <v>#REF!</v>
      </c>
      <c r="Z599" s="2" t="e">
        <f t="shared" si="177"/>
        <v>#REF!</v>
      </c>
      <c r="AA599" s="2" t="e">
        <f t="shared" si="178"/>
        <v>#REF!</v>
      </c>
      <c r="AB599" s="2">
        <f>VLOOKUP(AZ599,[1]sistem!$I$18:$J$19,2,FALSE)</f>
        <v>11</v>
      </c>
      <c r="AC599" s="2">
        <v>0.25</v>
      </c>
      <c r="AD599" s="2">
        <f>VLOOKUP($Q599,[1]sistem!$I$3:$M$10,5,FALSE)</f>
        <v>0</v>
      </c>
      <c r="AE599" s="2">
        <v>1</v>
      </c>
      <c r="AG599" s="2">
        <f>AE599*AK599</f>
        <v>11</v>
      </c>
      <c r="AH599" s="2">
        <f>VLOOKUP($Q599,[1]sistem!$I$3:$N$10,6,FALSE)</f>
        <v>1</v>
      </c>
      <c r="AI599" s="2">
        <v>2</v>
      </c>
      <c r="AJ599" s="2">
        <f t="shared" si="179"/>
        <v>2</v>
      </c>
      <c r="AK599" s="2">
        <f>VLOOKUP($AZ599,[1]sistem!$I$18:$K$19,3,FALSE)</f>
        <v>11</v>
      </c>
      <c r="AL599" s="2" t="e">
        <f>AK599*#REF!</f>
        <v>#REF!</v>
      </c>
      <c r="AM599" s="2" t="e">
        <f t="shared" si="180"/>
        <v>#REF!</v>
      </c>
      <c r="AN599" s="2">
        <f>IF(AZ599="s",30,25)</f>
        <v>25</v>
      </c>
      <c r="AO599" s="2" t="e">
        <f t="shared" si="181"/>
        <v>#REF!</v>
      </c>
      <c r="AP599" s="2" t="e">
        <f>ROUND(AO599-#REF!,0)</f>
        <v>#REF!</v>
      </c>
      <c r="AQ599" s="2">
        <f>IF(AZ599="s",IF(Q599=0,0,
IF(Q599=1,#REF!*4*4,
IF(Q599=2,0,
IF(Q599=3,#REF!*4*2,
IF(Q599=4,0,
IF(Q599=5,0,
IF(Q599=6,0,
IF(Q599=7,0)))))))),
IF(AZ599="t",
IF(Q599=0,0,
IF(Q599=1,#REF!*4*4*0.8,
IF(Q599=2,0,
IF(Q599=3,#REF!*4*2*0.8,
IF(Q599=4,0,
IF(Q599=5,0,
IF(Q599=6,0,
IF(Q599=7,0))))))))))</f>
        <v>0</v>
      </c>
      <c r="AR599" s="2">
        <f>IF(AZ599="s",
IF(Q599=0,0,
IF(Q599=1,0,
IF(Q599=2,#REF!*4*2,
IF(Q599=3,#REF!*4,
IF(Q599=4,#REF!*4,
IF(Q599=5,0,
IF(Q599=6,0,
IF(Q599=7,#REF!*4)))))))),
IF(AZ599="t",
IF(Q599=0,0,
IF(Q599=1,0,
IF(Q599=2,#REF!*4*2*0.8,
IF(Q599=3,#REF!*4*0.8,
IF(Q599=4,#REF!*4*0.8,
IF(Q599=5,0,
IF(Q599=6,0,
IF(Q599=7,#REF!*4))))))))))</f>
        <v>0</v>
      </c>
      <c r="AS599" s="2" t="e">
        <f>IF(AZ599="s",
IF(Q599=0,0,
IF(Q599=1,#REF!*2,
IF(Q599=2,#REF!*2,
IF(Q599=3,#REF!*2,
IF(Q599=4,#REF!*2,
IF(Q599=5,#REF!*2,
IF(Q599=6,#REF!*2,
IF(Q599=7,#REF!*2)))))))),
IF(AZ599="t",
IF(Q599=0,#REF!*2*0.8,
IF(Q599=1,#REF!*2*0.8,
IF(Q599=2,#REF!*2*0.8,
IF(Q599=3,#REF!*2*0.8,
IF(Q599=4,#REF!*2*0.8,
IF(Q599=5,#REF!*2*0.8,
IF(Q599=6,#REF!*1*0.8,
IF(Q599=7,#REF!*2))))))))))</f>
        <v>#REF!</v>
      </c>
      <c r="AT599" s="2" t="e">
        <f t="shared" si="182"/>
        <v>#REF!</v>
      </c>
      <c r="AU599" s="2">
        <f>IF(AZ599="s",
IF(Q599=0,0,
IF(Q599=1,(14-2)*(#REF!+#REF!)/4*4,
IF(Q599=2,(14-2)*(#REF!+#REF!)/4*2,
IF(Q599=3,(14-2)*(#REF!+#REF!)/4*3,
IF(Q599=4,(14-2)*(#REF!+#REF!)/4,
IF(Q599=5,(14-2)*#REF!/4,
IF(Q599=6,0,
IF(Q599=7,(14)*#REF!)))))))),
IF(AZ599="t",
IF(Q599=0,0,
IF(Q599=1,(11-2)*(#REF!+#REF!)/4*4,
IF(Q599=2,(11-2)*(#REF!+#REF!)/4*2,
IF(Q599=3,(11-2)*(#REF!+#REF!)/4*3,
IF(Q599=4,(11-2)*(#REF!+#REF!)/4,
IF(Q599=5,(11-2)*#REF!/4,
IF(Q599=6,0,
IF(Q599=7,(11)*#REF!))))))))))</f>
        <v>0</v>
      </c>
      <c r="AV599" s="2">
        <f t="shared" si="183"/>
        <v>-11</v>
      </c>
      <c r="AW599" s="2">
        <f t="shared" si="184"/>
        <v>2</v>
      </c>
      <c r="AX599" s="2">
        <f t="shared" si="185"/>
        <v>0</v>
      </c>
      <c r="AY599" s="2" t="e">
        <f t="shared" si="186"/>
        <v>#REF!</v>
      </c>
      <c r="AZ599" s="2" t="s">
        <v>81</v>
      </c>
      <c r="BA599" s="2" t="e">
        <f>IF(BG599="A",0,IF(AZ599="s",14*#REF!,IF(AZ599="T",11*#REF!,"HATA")))</f>
        <v>#REF!</v>
      </c>
      <c r="BB599" s="2" t="e">
        <f t="shared" si="187"/>
        <v>#REF!</v>
      </c>
      <c r="BC599" s="2" t="e">
        <f t="shared" si="188"/>
        <v>#REF!</v>
      </c>
      <c r="BD599" s="2" t="s">
        <v>83</v>
      </c>
      <c r="BE599" s="2" t="e">
        <f>#REF!-BC599</f>
        <v>#REF!</v>
      </c>
      <c r="BF599" s="2">
        <v>1</v>
      </c>
      <c r="BH599" s="2">
        <v>1</v>
      </c>
      <c r="BJ599" s="2">
        <v>6</v>
      </c>
      <c r="BL599" s="7" t="e">
        <f>#REF!*11</f>
        <v>#REF!</v>
      </c>
      <c r="BM599" s="9"/>
      <c r="BN599" s="8"/>
      <c r="BO599" s="13"/>
      <c r="BP599" s="13"/>
      <c r="BQ599" s="13"/>
      <c r="BR599" s="13"/>
      <c r="BS599" s="13"/>
      <c r="BT599" s="10"/>
      <c r="BU599" s="11"/>
      <c r="BV599" s="12"/>
      <c r="CC599" s="41"/>
      <c r="CD599" s="41"/>
      <c r="CE599" s="41"/>
      <c r="CF599" s="42"/>
      <c r="CG599" s="42"/>
      <c r="CH599" s="42"/>
      <c r="CI599" s="42"/>
      <c r="CJ599" s="42"/>
      <c r="CK599" s="42"/>
    </row>
    <row r="600" spans="1:89" hidden="1" x14ac:dyDescent="0.25">
      <c r="A600" s="2" t="s">
        <v>581</v>
      </c>
      <c r="B600" s="2" t="s">
        <v>582</v>
      </c>
      <c r="C600" s="2" t="s">
        <v>582</v>
      </c>
      <c r="D600" s="4" t="s">
        <v>60</v>
      </c>
      <c r="E600" s="4" t="s">
        <v>60</v>
      </c>
      <c r="F600" s="5" t="e">
        <f>IF(AZ600="S",
IF(#REF!+BH600=2012,
IF(#REF!=1,"12-13/1",
IF(#REF!=2,"12-13/2",
IF(#REF!=3,"13-14/1",
IF(#REF!=4,"13-14/2","Hata1")))),
IF(#REF!+BH600=2013,
IF(#REF!=1,"13-14/1",
IF(#REF!=2,"13-14/2",
IF(#REF!=3,"14-15/1",
IF(#REF!=4,"14-15/2","Hata2")))),
IF(#REF!+BH600=2014,
IF(#REF!=1,"14-15/1",
IF(#REF!=2,"14-15/2",
IF(#REF!=3,"15-16/1",
IF(#REF!=4,"15-16/2","Hata3")))),
IF(#REF!+BH600=2015,
IF(#REF!=1,"15-16/1",
IF(#REF!=2,"15-16/2",
IF(#REF!=3,"16-17/1",
IF(#REF!=4,"16-17/2","Hata4")))),
IF(#REF!+BH600=2016,
IF(#REF!=1,"16-17/1",
IF(#REF!=2,"16-17/2",
IF(#REF!=3,"17-18/1",
IF(#REF!=4,"17-18/2","Hata5")))),
IF(#REF!+BH600=2017,
IF(#REF!=1,"17-18/1",
IF(#REF!=2,"17-18/2",
IF(#REF!=3,"18-19/1",
IF(#REF!=4,"18-19/2","Hata6")))),
IF(#REF!+BH600=2018,
IF(#REF!=1,"18-19/1",
IF(#REF!=2,"18-19/2",
IF(#REF!=3,"19-20/1",
IF(#REF!=4,"19-20/2","Hata7")))),
IF(#REF!+BH600=2019,
IF(#REF!=1,"19-20/1",
IF(#REF!=2,"19-20/2",
IF(#REF!=3,"20-21/1",
IF(#REF!=4,"20-21/2","Hata8")))),
IF(#REF!+BH600=2020,
IF(#REF!=1,"20-21/1",
IF(#REF!=2,"20-21/2",
IF(#REF!=3,"21-22/1",
IF(#REF!=4,"21-22/2","Hata9")))),
IF(#REF!+BH600=2021,
IF(#REF!=1,"21-22/1",
IF(#REF!=2,"21-22/2",
IF(#REF!=3,"22-23/1",
IF(#REF!=4,"22-23/2","Hata10")))),
IF(#REF!+BH600=2022,
IF(#REF!=1,"22-23/1",
IF(#REF!=2,"22-23/2",
IF(#REF!=3,"23-24/1",
IF(#REF!=4,"23-24/2","Hata11")))),
IF(#REF!+BH600=2023,
IF(#REF!=1,"23-24/1",
IF(#REF!=2,"23-24/2",
IF(#REF!=3,"24-25/1",
IF(#REF!=4,"24-25/2","Hata12")))),
)))))))))))),
IF(AZ600="T",
IF(#REF!+BH600=2012,
IF(#REF!=1,"12-13/1",
IF(#REF!=2,"12-13/2",
IF(#REF!=3,"12-13/3",
IF(#REF!=4,"13-14/1",
IF(#REF!=5,"13-14/2",
IF(#REF!=6,"13-14/3","Hata1")))))),
IF(#REF!+BH600=2013,
IF(#REF!=1,"13-14/1",
IF(#REF!=2,"13-14/2",
IF(#REF!=3,"13-14/3",
IF(#REF!=4,"14-15/1",
IF(#REF!=5,"14-15/2",
IF(#REF!=6,"14-15/3","Hata2")))))),
IF(#REF!+BH600=2014,
IF(#REF!=1,"14-15/1",
IF(#REF!=2,"14-15/2",
IF(#REF!=3,"14-15/3",
IF(#REF!=4,"15-16/1",
IF(#REF!=5,"15-16/2",
IF(#REF!=6,"15-16/3","Hata3")))))),
IF(AND(#REF!+#REF!&gt;2014,#REF!+#REF!&lt;2015,BH600=1),
IF(#REF!=0.1,"14-15/0.1",
IF(#REF!=0.2,"14-15/0.2",
IF(#REF!=0.3,"14-15/0.3","Hata4"))),
IF(#REF!+BH600=2015,
IF(#REF!=1,"15-16/1",
IF(#REF!=2,"15-16/2",
IF(#REF!=3,"15-16/3",
IF(#REF!=4,"16-17/1",
IF(#REF!=5,"16-17/2",
IF(#REF!=6,"16-17/3","Hata5")))))),
IF(#REF!+BH600=2016,
IF(#REF!=1,"16-17/1",
IF(#REF!=2,"16-17/2",
IF(#REF!=3,"16-17/3",
IF(#REF!=4,"17-18/1",
IF(#REF!=5,"17-18/2",
IF(#REF!=6,"17-18/3","Hata6")))))),
IF(#REF!+BH600=2017,
IF(#REF!=1,"17-18/1",
IF(#REF!=2,"17-18/2",
IF(#REF!=3,"17-18/3",
IF(#REF!=4,"18-19/1",
IF(#REF!=5,"18-19/2",
IF(#REF!=6,"18-19/3","Hata7")))))),
IF(#REF!+BH600=2018,
IF(#REF!=1,"18-19/1",
IF(#REF!=2,"18-19/2",
IF(#REF!=3,"18-19/3",
IF(#REF!=4,"19-20/1",
IF(#REF!=5," 19-20/2",
IF(#REF!=6,"19-20/3","Hata8")))))),
IF(#REF!+BH600=2019,
IF(#REF!=1,"19-20/1",
IF(#REF!=2,"19-20/2",
IF(#REF!=3,"19-20/3",
IF(#REF!=4,"20-21/1",
IF(#REF!=5,"20-21/2",
IF(#REF!=6,"20-21/3","Hata9")))))),
IF(#REF!+BH600=2020,
IF(#REF!=1,"20-21/1",
IF(#REF!=2,"20-21/2",
IF(#REF!=3,"20-21/3",
IF(#REF!=4,"21-22/1",
IF(#REF!=5,"21-22/2",
IF(#REF!=6,"21-22/3","Hata10")))))),
IF(#REF!+BH600=2021,
IF(#REF!=1,"21-22/1",
IF(#REF!=2,"21-22/2",
IF(#REF!=3,"21-22/3",
IF(#REF!=4,"22-23/1",
IF(#REF!=5,"22-23/2",
IF(#REF!=6,"22-23/3","Hata11")))))),
IF(#REF!+BH600=2022,
IF(#REF!=1,"22-23/1",
IF(#REF!=2,"22-23/2",
IF(#REF!=3,"22-23/3",
IF(#REF!=4,"23-24/1",
IF(#REF!=5,"23-24/2",
IF(#REF!=6,"23-24/3","Hata12")))))),
IF(#REF!+BH600=2023,
IF(#REF!=1,"23-24/1",
IF(#REF!=2,"23-24/2",
IF(#REF!=3,"23-24/3",
IF(#REF!=4,"24-25/1",
IF(#REF!=5,"24-25/2",
IF(#REF!=6,"24-25/3","Hata13")))))),
))))))))))))))
)</f>
        <v>#REF!</v>
      </c>
      <c r="G600" s="4"/>
      <c r="H600" s="2" t="s">
        <v>82</v>
      </c>
      <c r="I600" s="2">
        <v>54699</v>
      </c>
      <c r="J600" s="2" t="s">
        <v>80</v>
      </c>
      <c r="O600" s="2" t="s">
        <v>583</v>
      </c>
      <c r="P600" s="2" t="s">
        <v>584</v>
      </c>
      <c r="Q600" s="5">
        <v>7</v>
      </c>
      <c r="R600" s="2">
        <f>VLOOKUP($Q600,[1]sistem!$I$3:$L$10,2,FALSE)</f>
        <v>0</v>
      </c>
      <c r="S600" s="2">
        <f>VLOOKUP($Q600,[1]sistem!$I$3:$L$10,3,FALSE)</f>
        <v>1</v>
      </c>
      <c r="T600" s="2">
        <f>VLOOKUP($Q600,[1]sistem!$I$3:$L$10,4,FALSE)</f>
        <v>1</v>
      </c>
      <c r="U600" s="2" t="e">
        <f>VLOOKUP($AZ600,[1]sistem!$I$13:$L$14,2,FALSE)*#REF!</f>
        <v>#REF!</v>
      </c>
      <c r="V600" s="2" t="e">
        <f>VLOOKUP($AZ600,[1]sistem!$I$13:$L$14,3,FALSE)*#REF!</f>
        <v>#REF!</v>
      </c>
      <c r="W600" s="2" t="e">
        <f>VLOOKUP($AZ600,[1]sistem!$I$13:$L$14,4,FALSE)*#REF!</f>
        <v>#REF!</v>
      </c>
      <c r="X600" s="2" t="e">
        <f t="shared" si="175"/>
        <v>#REF!</v>
      </c>
      <c r="Y600" s="2" t="e">
        <f t="shared" si="176"/>
        <v>#REF!</v>
      </c>
      <c r="Z600" s="2" t="e">
        <f t="shared" si="177"/>
        <v>#REF!</v>
      </c>
      <c r="AA600" s="2" t="e">
        <f t="shared" si="178"/>
        <v>#REF!</v>
      </c>
      <c r="AB600" s="2">
        <f>VLOOKUP(AZ600,[1]sistem!$I$18:$J$19,2,FALSE)</f>
        <v>11</v>
      </c>
      <c r="AC600" s="2">
        <v>0.25</v>
      </c>
      <c r="AD600" s="2">
        <f>VLOOKUP($Q600,[1]sistem!$I$3:$M$10,5,FALSE)</f>
        <v>1</v>
      </c>
      <c r="AE600" s="2">
        <v>3</v>
      </c>
      <c r="AG600" s="2">
        <f>AE600*AK600</f>
        <v>33</v>
      </c>
      <c r="AH600" s="2">
        <f>VLOOKUP($Q600,[1]sistem!$I$3:$N$10,6,FALSE)</f>
        <v>2</v>
      </c>
      <c r="AI600" s="2">
        <v>2</v>
      </c>
      <c r="AJ600" s="2">
        <f t="shared" si="179"/>
        <v>4</v>
      </c>
      <c r="AK600" s="2">
        <f>VLOOKUP($AZ600,[1]sistem!$I$18:$K$19,3,FALSE)</f>
        <v>11</v>
      </c>
      <c r="AL600" s="2" t="e">
        <f>AK600*#REF!</f>
        <v>#REF!</v>
      </c>
      <c r="AM600" s="2" t="e">
        <f t="shared" si="180"/>
        <v>#REF!</v>
      </c>
      <c r="AN600" s="2">
        <f>IF(AZ600="s",30,25)</f>
        <v>25</v>
      </c>
      <c r="AO600" s="2" t="e">
        <f t="shared" si="181"/>
        <v>#REF!</v>
      </c>
      <c r="AP600" s="2" t="e">
        <f>ROUND(AO600-#REF!,0)</f>
        <v>#REF!</v>
      </c>
      <c r="AQ600" s="2">
        <f>IF(AZ600="s",IF(Q600=0,0,
IF(Q600=1,#REF!*4*4,
IF(Q600=2,0,
IF(Q600=3,#REF!*4*2,
IF(Q600=4,0,
IF(Q600=5,0,
IF(Q600=6,0,
IF(Q600=7,0)))))))),
IF(AZ600="t",
IF(Q600=0,0,
IF(Q600=1,#REF!*4*4*0.8,
IF(Q600=2,0,
IF(Q600=3,#REF!*4*2*0.8,
IF(Q600=4,0,
IF(Q600=5,0,
IF(Q600=6,0,
IF(Q600=7,0))))))))))</f>
        <v>0</v>
      </c>
      <c r="AR600" s="2" t="e">
        <f>IF(AZ600="s",
IF(Q600=0,0,
IF(Q600=1,0,
IF(Q600=2,#REF!*4*2,
IF(Q600=3,#REF!*4,
IF(Q600=4,#REF!*4,
IF(Q600=5,0,
IF(Q600=6,0,
IF(Q600=7,#REF!*4)))))))),
IF(AZ600="t",
IF(Q600=0,0,
IF(Q600=1,0,
IF(Q600=2,#REF!*4*2*0.8,
IF(Q600=3,#REF!*4*0.8,
IF(Q600=4,#REF!*4*0.8,
IF(Q600=5,0,
IF(Q600=6,0,
IF(Q600=7,#REF!*4))))))))))</f>
        <v>#REF!</v>
      </c>
      <c r="AS600" s="2" t="e">
        <f>IF(AZ600="s",
IF(Q600=0,0,
IF(Q600=1,#REF!*2,
IF(Q600=2,#REF!*2,
IF(Q600=3,#REF!*2,
IF(Q600=4,#REF!*2,
IF(Q600=5,#REF!*2,
IF(Q600=6,#REF!*2,
IF(Q600=7,#REF!*2)))))))),
IF(AZ600="t",
IF(Q600=0,#REF!*2*0.8,
IF(Q600=1,#REF!*2*0.8,
IF(Q600=2,#REF!*2*0.8,
IF(Q600=3,#REF!*2*0.8,
IF(Q600=4,#REF!*2*0.8,
IF(Q600=5,#REF!*2*0.8,
IF(Q600=6,#REF!*1*0.8,
IF(Q600=7,#REF!*2))))))))))</f>
        <v>#REF!</v>
      </c>
      <c r="AT600" s="2" t="e">
        <f t="shared" si="182"/>
        <v>#REF!</v>
      </c>
      <c r="AU600" s="2" t="e">
        <f>IF(AZ600="s",
IF(Q600=0,0,
IF(Q600=1,(14-2)*(#REF!+#REF!)/4*4,
IF(Q600=2,(14-2)*(#REF!+#REF!)/4*2,
IF(Q600=3,(14-2)*(#REF!+#REF!)/4*3,
IF(Q600=4,(14-2)*(#REF!+#REF!)/4,
IF(Q600=5,(14-2)*#REF!/4,
IF(Q600=6,0,
IF(Q600=7,(14)*#REF!)))))))),
IF(AZ600="t",
IF(Q600=0,0,
IF(Q600=1,(11-2)*(#REF!+#REF!)/4*4,
IF(Q600=2,(11-2)*(#REF!+#REF!)/4*2,
IF(Q600=3,(11-2)*(#REF!+#REF!)/4*3,
IF(Q600=4,(11-2)*(#REF!+#REF!)/4,
IF(Q600=5,(11-2)*#REF!/4,
IF(Q600=6,0,
IF(Q600=7,(11)*#REF!))))))))))</f>
        <v>#REF!</v>
      </c>
      <c r="AV600" s="2" t="e">
        <f t="shared" si="183"/>
        <v>#REF!</v>
      </c>
      <c r="AW600" s="2">
        <f t="shared" si="184"/>
        <v>8</v>
      </c>
      <c r="AX600" s="2">
        <f t="shared" si="185"/>
        <v>4</v>
      </c>
      <c r="AY600" s="2" t="e">
        <f t="shared" si="186"/>
        <v>#REF!</v>
      </c>
      <c r="AZ600" s="2" t="s">
        <v>81</v>
      </c>
      <c r="BA600" s="2">
        <f>IF(BG600="A",0,IF(AZ600="s",14*#REF!,IF(AZ600="T",11*#REF!,"HATA")))</f>
        <v>0</v>
      </c>
      <c r="BB600" s="2" t="e">
        <f t="shared" si="187"/>
        <v>#REF!</v>
      </c>
      <c r="BC600" s="2" t="e">
        <f t="shared" si="188"/>
        <v>#REF!</v>
      </c>
      <c r="BD600" s="2" t="s">
        <v>83</v>
      </c>
      <c r="BE600" s="2" t="e">
        <f>#REF!-BC600</f>
        <v>#REF!</v>
      </c>
      <c r="BF600" s="2">
        <v>0</v>
      </c>
      <c r="BG600" s="2" t="s">
        <v>110</v>
      </c>
      <c r="BH600" s="2">
        <v>1</v>
      </c>
      <c r="BJ600" s="2">
        <v>7</v>
      </c>
      <c r="BL600" s="7" t="e">
        <f>#REF!*11</f>
        <v>#REF!</v>
      </c>
      <c r="BM600" s="9"/>
      <c r="BN600" s="8"/>
      <c r="BO600" s="13"/>
      <c r="BP600" s="13"/>
      <c r="BQ600" s="13"/>
      <c r="BR600" s="13"/>
      <c r="BS600" s="13"/>
      <c r="BT600" s="10"/>
      <c r="BU600" s="11"/>
      <c r="BV600" s="12"/>
      <c r="CC600" s="41"/>
      <c r="CD600" s="41"/>
      <c r="CE600" s="41"/>
      <c r="CF600" s="42"/>
      <c r="CG600" s="42"/>
      <c r="CH600" s="42"/>
      <c r="CI600" s="42"/>
      <c r="CJ600" s="42"/>
      <c r="CK600" s="42"/>
    </row>
    <row r="601" spans="1:89" hidden="1" x14ac:dyDescent="0.25">
      <c r="A601" s="2" t="s">
        <v>87</v>
      </c>
      <c r="B601" s="2" t="s">
        <v>88</v>
      </c>
      <c r="C601" s="2" t="s">
        <v>88</v>
      </c>
      <c r="D601" s="4" t="s">
        <v>60</v>
      </c>
      <c r="E601" s="4" t="s">
        <v>60</v>
      </c>
      <c r="F601" s="5" t="e">
        <f>IF(AZ601="S",
IF(#REF!+BH601=2012,
IF(#REF!=1,"12-13/1",
IF(#REF!=2,"12-13/2",
IF(#REF!=3,"13-14/1",
IF(#REF!=4,"13-14/2","Hata1")))),
IF(#REF!+BH601=2013,
IF(#REF!=1,"13-14/1",
IF(#REF!=2,"13-14/2",
IF(#REF!=3,"14-15/1",
IF(#REF!=4,"14-15/2","Hata2")))),
IF(#REF!+BH601=2014,
IF(#REF!=1,"14-15/1",
IF(#REF!=2,"14-15/2",
IF(#REF!=3,"15-16/1",
IF(#REF!=4,"15-16/2","Hata3")))),
IF(#REF!+BH601=2015,
IF(#REF!=1,"15-16/1",
IF(#REF!=2,"15-16/2",
IF(#REF!=3,"16-17/1",
IF(#REF!=4,"16-17/2","Hata4")))),
IF(#REF!+BH601=2016,
IF(#REF!=1,"16-17/1",
IF(#REF!=2,"16-17/2",
IF(#REF!=3,"17-18/1",
IF(#REF!=4,"17-18/2","Hata5")))),
IF(#REF!+BH601=2017,
IF(#REF!=1,"17-18/1",
IF(#REF!=2,"17-18/2",
IF(#REF!=3,"18-19/1",
IF(#REF!=4,"18-19/2","Hata6")))),
IF(#REF!+BH601=2018,
IF(#REF!=1,"18-19/1",
IF(#REF!=2,"18-19/2",
IF(#REF!=3,"19-20/1",
IF(#REF!=4,"19-20/2","Hata7")))),
IF(#REF!+BH601=2019,
IF(#REF!=1,"19-20/1",
IF(#REF!=2,"19-20/2",
IF(#REF!=3,"20-21/1",
IF(#REF!=4,"20-21/2","Hata8")))),
IF(#REF!+BH601=2020,
IF(#REF!=1,"20-21/1",
IF(#REF!=2,"20-21/2",
IF(#REF!=3,"21-22/1",
IF(#REF!=4,"21-22/2","Hata9")))),
IF(#REF!+BH601=2021,
IF(#REF!=1,"21-22/1",
IF(#REF!=2,"21-22/2",
IF(#REF!=3,"22-23/1",
IF(#REF!=4,"22-23/2","Hata10")))),
IF(#REF!+BH601=2022,
IF(#REF!=1,"22-23/1",
IF(#REF!=2,"22-23/2",
IF(#REF!=3,"23-24/1",
IF(#REF!=4,"23-24/2","Hata11")))),
IF(#REF!+BH601=2023,
IF(#REF!=1,"23-24/1",
IF(#REF!=2,"23-24/2",
IF(#REF!=3,"24-25/1",
IF(#REF!=4,"24-25/2","Hata12")))),
)))))))))))),
IF(AZ601="T",
IF(#REF!+BH601=2012,
IF(#REF!=1,"12-13/1",
IF(#REF!=2,"12-13/2",
IF(#REF!=3,"12-13/3",
IF(#REF!=4,"13-14/1",
IF(#REF!=5,"13-14/2",
IF(#REF!=6,"13-14/3","Hata1")))))),
IF(#REF!+BH601=2013,
IF(#REF!=1,"13-14/1",
IF(#REF!=2,"13-14/2",
IF(#REF!=3,"13-14/3",
IF(#REF!=4,"14-15/1",
IF(#REF!=5,"14-15/2",
IF(#REF!=6,"14-15/3","Hata2")))))),
IF(#REF!+BH601=2014,
IF(#REF!=1,"14-15/1",
IF(#REF!=2,"14-15/2",
IF(#REF!=3,"14-15/3",
IF(#REF!=4,"15-16/1",
IF(#REF!=5,"15-16/2",
IF(#REF!=6,"15-16/3","Hata3")))))),
IF(AND(#REF!+#REF!&gt;2014,#REF!+#REF!&lt;2015,BH601=1),
IF(#REF!=0.1,"14-15/0.1",
IF(#REF!=0.2,"14-15/0.2",
IF(#REF!=0.3,"14-15/0.3","Hata4"))),
IF(#REF!+BH601=2015,
IF(#REF!=1,"15-16/1",
IF(#REF!=2,"15-16/2",
IF(#REF!=3,"15-16/3",
IF(#REF!=4,"16-17/1",
IF(#REF!=5,"16-17/2",
IF(#REF!=6,"16-17/3","Hata5")))))),
IF(#REF!+BH601=2016,
IF(#REF!=1,"16-17/1",
IF(#REF!=2,"16-17/2",
IF(#REF!=3,"16-17/3",
IF(#REF!=4,"17-18/1",
IF(#REF!=5,"17-18/2",
IF(#REF!=6,"17-18/3","Hata6")))))),
IF(#REF!+BH601=2017,
IF(#REF!=1,"17-18/1",
IF(#REF!=2,"17-18/2",
IF(#REF!=3,"17-18/3",
IF(#REF!=4,"18-19/1",
IF(#REF!=5,"18-19/2",
IF(#REF!=6,"18-19/3","Hata7")))))),
IF(#REF!+BH601=2018,
IF(#REF!=1,"18-19/1",
IF(#REF!=2,"18-19/2",
IF(#REF!=3,"18-19/3",
IF(#REF!=4,"19-20/1",
IF(#REF!=5," 19-20/2",
IF(#REF!=6,"19-20/3","Hata8")))))),
IF(#REF!+BH601=2019,
IF(#REF!=1,"19-20/1",
IF(#REF!=2,"19-20/2",
IF(#REF!=3,"19-20/3",
IF(#REF!=4,"20-21/1",
IF(#REF!=5,"20-21/2",
IF(#REF!=6,"20-21/3","Hata9")))))),
IF(#REF!+BH601=2020,
IF(#REF!=1,"20-21/1",
IF(#REF!=2,"20-21/2",
IF(#REF!=3,"20-21/3",
IF(#REF!=4,"21-22/1",
IF(#REF!=5,"21-22/2",
IF(#REF!=6,"21-22/3","Hata10")))))),
IF(#REF!+BH601=2021,
IF(#REF!=1,"21-22/1",
IF(#REF!=2,"21-22/2",
IF(#REF!=3,"21-22/3",
IF(#REF!=4,"22-23/1",
IF(#REF!=5,"22-23/2",
IF(#REF!=6,"22-23/3","Hata11")))))),
IF(#REF!+BH601=2022,
IF(#REF!=1,"22-23/1",
IF(#REF!=2,"22-23/2",
IF(#REF!=3,"22-23/3",
IF(#REF!=4,"23-24/1",
IF(#REF!=5,"23-24/2",
IF(#REF!=6,"23-24/3","Hata12")))))),
IF(#REF!+BH601=2023,
IF(#REF!=1,"23-24/1",
IF(#REF!=2,"23-24/2",
IF(#REF!=3,"23-24/3",
IF(#REF!=4,"24-25/1",
IF(#REF!=5,"24-25/2",
IF(#REF!=6,"24-25/3","Hata13")))))),
))))))))))))))
)</f>
        <v>#REF!</v>
      </c>
      <c r="G601" s="4"/>
      <c r="H601" s="2" t="s">
        <v>82</v>
      </c>
      <c r="I601" s="2">
        <v>54699</v>
      </c>
      <c r="J601" s="2" t="s">
        <v>80</v>
      </c>
      <c r="Q601" s="5">
        <v>6</v>
      </c>
      <c r="R601" s="2">
        <f>VLOOKUP($Q601,[1]sistem!$I$3:$L$10,2,FALSE)</f>
        <v>0</v>
      </c>
      <c r="S601" s="2">
        <f>VLOOKUP($Q601,[1]sistem!$I$3:$L$10,3,FALSE)</f>
        <v>0</v>
      </c>
      <c r="T601" s="2">
        <f>VLOOKUP($Q601,[1]sistem!$I$3:$L$10,4,FALSE)</f>
        <v>1</v>
      </c>
      <c r="U601" s="2" t="e">
        <f>VLOOKUP($AZ601,[1]sistem!$I$13:$L$14,2,FALSE)*#REF!</f>
        <v>#REF!</v>
      </c>
      <c r="V601" s="2" t="e">
        <f>VLOOKUP($AZ601,[1]sistem!$I$13:$L$14,3,FALSE)*#REF!</f>
        <v>#REF!</v>
      </c>
      <c r="W601" s="2" t="e">
        <f>VLOOKUP($AZ601,[1]sistem!$I$13:$L$14,4,FALSE)*#REF!</f>
        <v>#REF!</v>
      </c>
      <c r="X601" s="2" t="e">
        <f t="shared" si="175"/>
        <v>#REF!</v>
      </c>
      <c r="Y601" s="2" t="e">
        <f t="shared" si="176"/>
        <v>#REF!</v>
      </c>
      <c r="Z601" s="2" t="e">
        <f t="shared" si="177"/>
        <v>#REF!</v>
      </c>
      <c r="AA601" s="2" t="e">
        <f t="shared" si="178"/>
        <v>#REF!</v>
      </c>
      <c r="AB601" s="2">
        <f>VLOOKUP(AZ601,[1]sistem!$I$18:$J$19,2,FALSE)</f>
        <v>11</v>
      </c>
      <c r="AC601" s="2">
        <v>0.25</v>
      </c>
      <c r="AD601" s="2">
        <f>VLOOKUP($Q601,[1]sistem!$I$3:$M$10,5,FALSE)</f>
        <v>0</v>
      </c>
      <c r="AG601" s="2">
        <v>0</v>
      </c>
      <c r="AH601" s="2">
        <f>VLOOKUP($Q601,[1]sistem!$I$3:$N$10,6,FALSE)</f>
        <v>1</v>
      </c>
      <c r="AI601" s="2">
        <v>2</v>
      </c>
      <c r="AJ601" s="2">
        <f t="shared" si="179"/>
        <v>2</v>
      </c>
      <c r="AK601" s="2">
        <f>VLOOKUP($AZ601,[1]sistem!$I$18:$K$19,3,FALSE)</f>
        <v>11</v>
      </c>
      <c r="AL601" s="2" t="e">
        <f>AK601*#REF!</f>
        <v>#REF!</v>
      </c>
      <c r="AM601" s="2" t="e">
        <f t="shared" si="180"/>
        <v>#REF!</v>
      </c>
      <c r="AN601" s="2">
        <f>IF(AZ601="s",30,25)</f>
        <v>25</v>
      </c>
      <c r="AO601" s="2" t="e">
        <f t="shared" si="181"/>
        <v>#REF!</v>
      </c>
      <c r="AP601" s="2" t="e">
        <f>ROUND(AO601-#REF!,0)</f>
        <v>#REF!</v>
      </c>
      <c r="AQ601" s="2">
        <f>IF(AZ601="s",IF(Q601=0,0,
IF(Q601=1,#REF!*4*4,
IF(Q601=2,0,
IF(Q601=3,#REF!*4*2,
IF(Q601=4,0,
IF(Q601=5,0,
IF(Q601=6,0,
IF(Q601=7,0)))))))),
IF(AZ601="t",
IF(Q601=0,0,
IF(Q601=1,#REF!*4*4*0.8,
IF(Q601=2,0,
IF(Q601=3,#REF!*4*2*0.8,
IF(Q601=4,0,
IF(Q601=5,0,
IF(Q601=6,0,
IF(Q601=7,0))))))))))</f>
        <v>0</v>
      </c>
      <c r="AR601" s="2">
        <f>IF(AZ601="s",
IF(Q601=0,0,
IF(Q601=1,0,
IF(Q601=2,#REF!*4*2,
IF(Q601=3,#REF!*4,
IF(Q601=4,#REF!*4,
IF(Q601=5,0,
IF(Q601=6,0,
IF(Q601=7,#REF!*4)))))))),
IF(AZ601="t",
IF(Q601=0,0,
IF(Q601=1,0,
IF(Q601=2,#REF!*4*2*0.8,
IF(Q601=3,#REF!*4*0.8,
IF(Q601=4,#REF!*4*0.8,
IF(Q601=5,0,
IF(Q601=6,0,
IF(Q601=7,#REF!*4))))))))))</f>
        <v>0</v>
      </c>
      <c r="AS601" s="2" t="e">
        <f>IF(AZ601="s",
IF(Q601=0,0,
IF(Q601=1,#REF!*2,
IF(Q601=2,#REF!*2,
IF(Q601=3,#REF!*2,
IF(Q601=4,#REF!*2,
IF(Q601=5,#REF!*2,
IF(Q601=6,#REF!*2,
IF(Q601=7,#REF!*2)))))))),
IF(AZ601="t",
IF(Q601=0,#REF!*2*0.8,
IF(Q601=1,#REF!*2*0.8,
IF(Q601=2,#REF!*2*0.8,
IF(Q601=3,#REF!*2*0.8,
IF(Q601=4,#REF!*2*0.8,
IF(Q601=5,#REF!*2*0.8,
IF(Q601=6,#REF!*1*0.8,
IF(Q601=7,#REF!*2))))))))))</f>
        <v>#REF!</v>
      </c>
      <c r="AT601" s="2" t="e">
        <f t="shared" si="182"/>
        <v>#REF!</v>
      </c>
      <c r="AU601" s="2">
        <f>IF(AZ601="s",
IF(Q601=0,0,
IF(Q601=1,(14-2)*(#REF!+#REF!)/4*4,
IF(Q601=2,(14-2)*(#REF!+#REF!)/4*2,
IF(Q601=3,(14-2)*(#REF!+#REF!)/4*3,
IF(Q601=4,(14-2)*(#REF!+#REF!)/4,
IF(Q601=5,(14-2)*#REF!/4,
IF(Q601=6,0,
IF(Q601=7,(14)*#REF!)))))))),
IF(AZ601="t",
IF(Q601=0,0,
IF(Q601=1,(11-2)*(#REF!+#REF!)/4*4,
IF(Q601=2,(11-2)*(#REF!+#REF!)/4*2,
IF(Q601=3,(11-2)*(#REF!+#REF!)/4*3,
IF(Q601=4,(11-2)*(#REF!+#REF!)/4,
IF(Q601=5,(11-2)*#REF!/4,
IF(Q601=6,0,
IF(Q601=7,(11)*#REF!))))))))))</f>
        <v>0</v>
      </c>
      <c r="AV601" s="2">
        <f t="shared" si="183"/>
        <v>0</v>
      </c>
      <c r="AW601" s="2">
        <f t="shared" si="184"/>
        <v>2</v>
      </c>
      <c r="AX601" s="2">
        <f t="shared" si="185"/>
        <v>0</v>
      </c>
      <c r="AY601" s="2" t="e">
        <f t="shared" si="186"/>
        <v>#REF!</v>
      </c>
      <c r="AZ601" s="2" t="s">
        <v>81</v>
      </c>
      <c r="BA601" s="2" t="e">
        <f>IF(BG601="A",0,IF(AZ601="s",14*#REF!,IF(AZ601="T",11*#REF!,"HATA")))</f>
        <v>#REF!</v>
      </c>
      <c r="BB601" s="2" t="e">
        <f t="shared" si="187"/>
        <v>#REF!</v>
      </c>
      <c r="BC601" s="2" t="e">
        <f t="shared" si="188"/>
        <v>#REF!</v>
      </c>
      <c r="BD601" s="2" t="s">
        <v>83</v>
      </c>
      <c r="BE601" s="2" t="e">
        <f>#REF!-BC601</f>
        <v>#REF!</v>
      </c>
      <c r="BF601" s="2">
        <v>0</v>
      </c>
      <c r="BH601" s="2">
        <v>1</v>
      </c>
      <c r="BJ601" s="2">
        <v>6</v>
      </c>
      <c r="BL601" s="7" t="e">
        <f>#REF!*11</f>
        <v>#REF!</v>
      </c>
      <c r="BM601" s="9"/>
      <c r="BN601" s="8"/>
      <c r="BO601" s="13"/>
      <c r="BP601" s="13"/>
      <c r="BQ601" s="13"/>
      <c r="BR601" s="13"/>
      <c r="BS601" s="13"/>
      <c r="BT601" s="10"/>
      <c r="BU601" s="11"/>
      <c r="BV601" s="12"/>
      <c r="CC601" s="41"/>
      <c r="CD601" s="41"/>
      <c r="CE601" s="41"/>
      <c r="CF601" s="42"/>
      <c r="CG601" s="42"/>
      <c r="CH601" s="42"/>
      <c r="CI601" s="42"/>
      <c r="CJ601" s="42"/>
      <c r="CK601" s="42"/>
    </row>
    <row r="602" spans="1:89" hidden="1" x14ac:dyDescent="0.25">
      <c r="A602" s="2" t="s">
        <v>519</v>
      </c>
      <c r="B602" s="2" t="s">
        <v>246</v>
      </c>
      <c r="C602" s="2" t="s">
        <v>246</v>
      </c>
      <c r="D602" s="4" t="s">
        <v>60</v>
      </c>
      <c r="E602" s="4" t="s">
        <v>60</v>
      </c>
      <c r="F602" s="5" t="e">
        <f>IF(AZ602="S",
IF(#REF!+BH602=2012,
IF(#REF!=1,"12-13/1",
IF(#REF!=2,"12-13/2",
IF(#REF!=3,"13-14/1",
IF(#REF!=4,"13-14/2","Hata1")))),
IF(#REF!+BH602=2013,
IF(#REF!=1,"13-14/1",
IF(#REF!=2,"13-14/2",
IF(#REF!=3,"14-15/1",
IF(#REF!=4,"14-15/2","Hata2")))),
IF(#REF!+BH602=2014,
IF(#REF!=1,"14-15/1",
IF(#REF!=2,"14-15/2",
IF(#REF!=3,"15-16/1",
IF(#REF!=4,"15-16/2","Hata3")))),
IF(#REF!+BH602=2015,
IF(#REF!=1,"15-16/1",
IF(#REF!=2,"15-16/2",
IF(#REF!=3,"16-17/1",
IF(#REF!=4,"16-17/2","Hata4")))),
IF(#REF!+BH602=2016,
IF(#REF!=1,"16-17/1",
IF(#REF!=2,"16-17/2",
IF(#REF!=3,"17-18/1",
IF(#REF!=4,"17-18/2","Hata5")))),
IF(#REF!+BH602=2017,
IF(#REF!=1,"17-18/1",
IF(#REF!=2,"17-18/2",
IF(#REF!=3,"18-19/1",
IF(#REF!=4,"18-19/2","Hata6")))),
IF(#REF!+BH602=2018,
IF(#REF!=1,"18-19/1",
IF(#REF!=2,"18-19/2",
IF(#REF!=3,"19-20/1",
IF(#REF!=4,"19-20/2","Hata7")))),
IF(#REF!+BH602=2019,
IF(#REF!=1,"19-20/1",
IF(#REF!=2,"19-20/2",
IF(#REF!=3,"20-21/1",
IF(#REF!=4,"20-21/2","Hata8")))),
IF(#REF!+BH602=2020,
IF(#REF!=1,"20-21/1",
IF(#REF!=2,"20-21/2",
IF(#REF!=3,"21-22/1",
IF(#REF!=4,"21-22/2","Hata9")))),
IF(#REF!+BH602=2021,
IF(#REF!=1,"21-22/1",
IF(#REF!=2,"21-22/2",
IF(#REF!=3,"22-23/1",
IF(#REF!=4,"22-23/2","Hata10")))),
IF(#REF!+BH602=2022,
IF(#REF!=1,"22-23/1",
IF(#REF!=2,"22-23/2",
IF(#REF!=3,"23-24/1",
IF(#REF!=4,"23-24/2","Hata11")))),
IF(#REF!+BH602=2023,
IF(#REF!=1,"23-24/1",
IF(#REF!=2,"23-24/2",
IF(#REF!=3,"24-25/1",
IF(#REF!=4,"24-25/2","Hata12")))),
)))))))))))),
IF(AZ602="T",
IF(#REF!+BH602=2012,
IF(#REF!=1,"12-13/1",
IF(#REF!=2,"12-13/2",
IF(#REF!=3,"12-13/3",
IF(#REF!=4,"13-14/1",
IF(#REF!=5,"13-14/2",
IF(#REF!=6,"13-14/3","Hata1")))))),
IF(#REF!+BH602=2013,
IF(#REF!=1,"13-14/1",
IF(#REF!=2,"13-14/2",
IF(#REF!=3,"13-14/3",
IF(#REF!=4,"14-15/1",
IF(#REF!=5,"14-15/2",
IF(#REF!=6,"14-15/3","Hata2")))))),
IF(#REF!+BH602=2014,
IF(#REF!=1,"14-15/1",
IF(#REF!=2,"14-15/2",
IF(#REF!=3,"14-15/3",
IF(#REF!=4,"15-16/1",
IF(#REF!=5,"15-16/2",
IF(#REF!=6,"15-16/3","Hata3")))))),
IF(AND(#REF!+#REF!&gt;2014,#REF!+#REF!&lt;2015,BH602=1),
IF(#REF!=0.1,"14-15/0.1",
IF(#REF!=0.2,"14-15/0.2",
IF(#REF!=0.3,"14-15/0.3","Hata4"))),
IF(#REF!+BH602=2015,
IF(#REF!=1,"15-16/1",
IF(#REF!=2,"15-16/2",
IF(#REF!=3,"15-16/3",
IF(#REF!=4,"16-17/1",
IF(#REF!=5,"16-17/2",
IF(#REF!=6,"16-17/3","Hata5")))))),
IF(#REF!+BH602=2016,
IF(#REF!=1,"16-17/1",
IF(#REF!=2,"16-17/2",
IF(#REF!=3,"16-17/3",
IF(#REF!=4,"17-18/1",
IF(#REF!=5,"17-18/2",
IF(#REF!=6,"17-18/3","Hata6")))))),
IF(#REF!+BH602=2017,
IF(#REF!=1,"17-18/1",
IF(#REF!=2,"17-18/2",
IF(#REF!=3,"17-18/3",
IF(#REF!=4,"18-19/1",
IF(#REF!=5,"18-19/2",
IF(#REF!=6,"18-19/3","Hata7")))))),
IF(#REF!+BH602=2018,
IF(#REF!=1,"18-19/1",
IF(#REF!=2,"18-19/2",
IF(#REF!=3,"18-19/3",
IF(#REF!=4,"19-20/1",
IF(#REF!=5," 19-20/2",
IF(#REF!=6,"19-20/3","Hata8")))))),
IF(#REF!+BH602=2019,
IF(#REF!=1,"19-20/1",
IF(#REF!=2,"19-20/2",
IF(#REF!=3,"19-20/3",
IF(#REF!=4,"20-21/1",
IF(#REF!=5,"20-21/2",
IF(#REF!=6,"20-21/3","Hata9")))))),
IF(#REF!+BH602=2020,
IF(#REF!=1,"20-21/1",
IF(#REF!=2,"20-21/2",
IF(#REF!=3,"20-21/3",
IF(#REF!=4,"21-22/1",
IF(#REF!=5,"21-22/2",
IF(#REF!=6,"21-22/3","Hata10")))))),
IF(#REF!+BH602=2021,
IF(#REF!=1,"21-22/1",
IF(#REF!=2,"21-22/2",
IF(#REF!=3,"21-22/3",
IF(#REF!=4,"22-23/1",
IF(#REF!=5,"22-23/2",
IF(#REF!=6,"22-23/3","Hata11")))))),
IF(#REF!+BH602=2022,
IF(#REF!=1,"22-23/1",
IF(#REF!=2,"22-23/2",
IF(#REF!=3,"22-23/3",
IF(#REF!=4,"23-24/1",
IF(#REF!=5,"23-24/2",
IF(#REF!=6,"23-24/3","Hata12")))))),
IF(#REF!+BH602=2023,
IF(#REF!=1,"23-24/1",
IF(#REF!=2,"23-24/2",
IF(#REF!=3,"23-24/3",
IF(#REF!=4,"24-25/1",
IF(#REF!=5,"24-25/2",
IF(#REF!=6,"24-25/3","Hata13")))))),
))))))))))))))
)</f>
        <v>#REF!</v>
      </c>
      <c r="G602" s="4"/>
      <c r="H602" s="2" t="s">
        <v>82</v>
      </c>
      <c r="I602" s="2">
        <v>54699</v>
      </c>
      <c r="J602" s="2" t="s">
        <v>80</v>
      </c>
      <c r="L602" s="2">
        <v>4362</v>
      </c>
      <c r="Q602" s="5">
        <v>0</v>
      </c>
      <c r="R602" s="2">
        <f>VLOOKUP($Q602,[1]sistem!$I$3:$L$10,2,FALSE)</f>
        <v>0</v>
      </c>
      <c r="S602" s="2">
        <f>VLOOKUP($Q602,[1]sistem!$I$3:$L$10,3,FALSE)</f>
        <v>0</v>
      </c>
      <c r="T602" s="2">
        <f>VLOOKUP($Q602,[1]sistem!$I$3:$L$10,4,FALSE)</f>
        <v>0</v>
      </c>
      <c r="U602" s="2" t="e">
        <f>VLOOKUP($AZ602,[1]sistem!$I$13:$L$14,2,FALSE)*#REF!</f>
        <v>#REF!</v>
      </c>
      <c r="V602" s="2" t="e">
        <f>VLOOKUP($AZ602,[1]sistem!$I$13:$L$14,3,FALSE)*#REF!</f>
        <v>#REF!</v>
      </c>
      <c r="W602" s="2" t="e">
        <f>VLOOKUP($AZ602,[1]sistem!$I$13:$L$14,4,FALSE)*#REF!</f>
        <v>#REF!</v>
      </c>
      <c r="X602" s="2" t="e">
        <f t="shared" si="175"/>
        <v>#REF!</v>
      </c>
      <c r="Y602" s="2" t="e">
        <f t="shared" si="176"/>
        <v>#REF!</v>
      </c>
      <c r="Z602" s="2" t="e">
        <f t="shared" si="177"/>
        <v>#REF!</v>
      </c>
      <c r="AA602" s="2" t="e">
        <f t="shared" si="178"/>
        <v>#REF!</v>
      </c>
      <c r="AB602" s="2">
        <f>VLOOKUP(AZ602,[1]sistem!$I$18:$J$19,2,FALSE)</f>
        <v>11</v>
      </c>
      <c r="AC602" s="2">
        <v>0.25</v>
      </c>
      <c r="AD602" s="2">
        <f>VLOOKUP($Q602,[1]sistem!$I$3:$M$10,5,FALSE)</f>
        <v>0</v>
      </c>
      <c r="AG602" s="2" t="e">
        <f>(#REF!+#REF!)*AB602</f>
        <v>#REF!</v>
      </c>
      <c r="AH602" s="2">
        <f>VLOOKUP($Q602,[1]sistem!$I$3:$N$10,6,FALSE)</f>
        <v>0</v>
      </c>
      <c r="AI602" s="2">
        <v>2</v>
      </c>
      <c r="AJ602" s="2">
        <f t="shared" si="179"/>
        <v>0</v>
      </c>
      <c r="AK602" s="2">
        <f>VLOOKUP($AZ602,[1]sistem!$I$18:$K$19,3,FALSE)</f>
        <v>11</v>
      </c>
      <c r="AL602" s="2" t="e">
        <f>AK602*#REF!</f>
        <v>#REF!</v>
      </c>
      <c r="AM602" s="2" t="e">
        <f t="shared" si="180"/>
        <v>#REF!</v>
      </c>
      <c r="AN602" s="2">
        <f>IF(AZ602="s",25,25)</f>
        <v>25</v>
      </c>
      <c r="AO602" s="2" t="e">
        <f t="shared" si="181"/>
        <v>#REF!</v>
      </c>
      <c r="AP602" s="2" t="e">
        <f>ROUND(AO602-#REF!,0)</f>
        <v>#REF!</v>
      </c>
      <c r="AQ602" s="2">
        <f>IF(AZ602="s",IF(Q602=0,0,
IF(Q602=1,#REF!*4*4,
IF(Q602=2,0,
IF(Q602=3,#REF!*4*2,
IF(Q602=4,0,
IF(Q602=5,0,
IF(Q602=6,0,
IF(Q602=7,0)))))))),
IF(AZ602="t",
IF(Q602=0,0,
IF(Q602=1,#REF!*4*4*0.8,
IF(Q602=2,0,
IF(Q602=3,#REF!*4*2*0.8,
IF(Q602=4,0,
IF(Q602=5,0,
IF(Q602=6,0,
IF(Q602=7,0))))))))))</f>
        <v>0</v>
      </c>
      <c r="AR602" s="2">
        <f>IF(AZ602="s",
IF(Q602=0,0,
IF(Q602=1,0,
IF(Q602=2,#REF!*4*2,
IF(Q602=3,#REF!*4,
IF(Q602=4,#REF!*4,
IF(Q602=5,0,
IF(Q602=6,0,
IF(Q602=7,#REF!*4)))))))),
IF(AZ602="t",
IF(Q602=0,0,
IF(Q602=1,0,
IF(Q602=2,#REF!*4*2*0.8,
IF(Q602=3,#REF!*4*0.8,
IF(Q602=4,#REF!*4*0.8,
IF(Q602=5,0,
IF(Q602=6,0,
IF(Q602=7,#REF!*4))))))))))</f>
        <v>0</v>
      </c>
      <c r="AS602" s="2" t="e">
        <f>IF(AZ602="s",
IF(Q602=0,0,
IF(Q602=1,#REF!*2,
IF(Q602=2,#REF!*2,
IF(Q602=3,#REF!*2,
IF(Q602=4,#REF!*2,
IF(Q602=5,#REF!*2,
IF(Q602=6,#REF!*2,
IF(Q602=7,#REF!*2)))))))),
IF(AZ602="t",
IF(Q602=0,#REF!*2*0.8,
IF(Q602=1,#REF!*2*0.8,
IF(Q602=2,#REF!*2*0.8,
IF(Q602=3,#REF!*2*0.8,
IF(Q602=4,#REF!*2*0.8,
IF(Q602=5,#REF!*2*0.8,
IF(Q602=6,#REF!*1*0.8,
IF(Q602=7,#REF!*2))))))))))</f>
        <v>#REF!</v>
      </c>
      <c r="AT602" s="2" t="e">
        <f t="shared" si="182"/>
        <v>#REF!</v>
      </c>
      <c r="AU602" s="2">
        <f>IF(AZ602="s",
IF(Q602=0,0,
IF(Q602=1,(14-2)*(#REF!+#REF!)/4*4,
IF(Q602=2,(14-2)*(#REF!+#REF!)/4*2,
IF(Q602=3,(14-2)*(#REF!+#REF!)/4*3,
IF(Q602=4,(14-2)*(#REF!+#REF!)/4,
IF(Q602=5,(14-2)*#REF!/4,
IF(Q602=6,0,
IF(Q602=7,(14)*#REF!)))))))),
IF(AZ602="t",
IF(Q602=0,0,
IF(Q602=1,(11-2)*(#REF!+#REF!)/4*4,
IF(Q602=2,(11-2)*(#REF!+#REF!)/4*2,
IF(Q602=3,(11-2)*(#REF!+#REF!)/4*3,
IF(Q602=4,(11-2)*(#REF!+#REF!)/4,
IF(Q602=5,(11-2)*#REF!/4,
IF(Q602=6,0,
IF(Q602=7,(11)*#REF!))))))))))</f>
        <v>0</v>
      </c>
      <c r="AV602" s="2" t="e">
        <f t="shared" si="183"/>
        <v>#REF!</v>
      </c>
      <c r="AW602" s="2">
        <f t="shared" si="184"/>
        <v>0</v>
      </c>
      <c r="AX602" s="2">
        <f t="shared" si="185"/>
        <v>0</v>
      </c>
      <c r="AY602" s="2" t="e">
        <f t="shared" si="186"/>
        <v>#REF!</v>
      </c>
      <c r="AZ602" s="2" t="s">
        <v>81</v>
      </c>
      <c r="BA602" s="2" t="e">
        <f>IF(BG602="A",0,IF(AZ602="s",14*#REF!,IF(AZ602="T",11*#REF!,"HATA")))</f>
        <v>#REF!</v>
      </c>
      <c r="BB602" s="2" t="e">
        <f t="shared" si="187"/>
        <v>#REF!</v>
      </c>
      <c r="BC602" s="2" t="e">
        <f t="shared" si="188"/>
        <v>#REF!</v>
      </c>
      <c r="BD602" s="2" t="e">
        <f>IF(BC602-#REF!=0,"DOĞRU","YANLIŞ")</f>
        <v>#REF!</v>
      </c>
      <c r="BE602" s="2" t="e">
        <f>#REF!-BC602</f>
        <v>#REF!</v>
      </c>
      <c r="BF602" s="2">
        <v>0</v>
      </c>
      <c r="BH602" s="2">
        <v>1</v>
      </c>
      <c r="BJ602" s="2">
        <v>0</v>
      </c>
      <c r="BL602" s="7" t="e">
        <f>#REF!*11</f>
        <v>#REF!</v>
      </c>
      <c r="BM602" s="9"/>
      <c r="BN602" s="8"/>
      <c r="BO602" s="13"/>
      <c r="BP602" s="13"/>
      <c r="BQ602" s="13"/>
      <c r="BR602" s="13"/>
      <c r="BS602" s="13"/>
      <c r="BT602" s="10"/>
      <c r="BU602" s="11"/>
      <c r="BV602" s="12"/>
      <c r="CC602" s="41"/>
      <c r="CD602" s="41"/>
      <c r="CE602" s="41"/>
      <c r="CF602" s="42"/>
      <c r="CG602" s="42"/>
      <c r="CH602" s="42"/>
      <c r="CI602" s="42"/>
      <c r="CJ602" s="42"/>
      <c r="CK602" s="42"/>
    </row>
    <row r="603" spans="1:89" hidden="1" x14ac:dyDescent="0.25">
      <c r="A603" s="54" t="s">
        <v>84</v>
      </c>
      <c r="B603" s="54" t="s">
        <v>85</v>
      </c>
      <c r="C603" s="2" t="s">
        <v>85</v>
      </c>
      <c r="D603" s="4" t="s">
        <v>60</v>
      </c>
      <c r="E603" s="4" t="s">
        <v>60</v>
      </c>
      <c r="F603" s="5" t="e">
        <f>IF(AZ603="S",
IF(#REF!+BH603=2012,
IF(#REF!=1,"12-13/1",
IF(#REF!=2,"12-13/2",
IF(#REF!=3,"13-14/1",
IF(#REF!=4,"13-14/2","Hata1")))),
IF(#REF!+BH603=2013,
IF(#REF!=1,"13-14/1",
IF(#REF!=2,"13-14/2",
IF(#REF!=3,"14-15/1",
IF(#REF!=4,"14-15/2","Hata2")))),
IF(#REF!+BH603=2014,
IF(#REF!=1,"14-15/1",
IF(#REF!=2,"14-15/2",
IF(#REF!=3,"15-16/1",
IF(#REF!=4,"15-16/2","Hata3")))),
IF(#REF!+BH603=2015,
IF(#REF!=1,"15-16/1",
IF(#REF!=2,"15-16/2",
IF(#REF!=3,"16-17/1",
IF(#REF!=4,"16-17/2","Hata4")))),
IF(#REF!+BH603=2016,
IF(#REF!=1,"16-17/1",
IF(#REF!=2,"16-17/2",
IF(#REF!=3,"17-18/1",
IF(#REF!=4,"17-18/2","Hata5")))),
IF(#REF!+BH603=2017,
IF(#REF!=1,"17-18/1",
IF(#REF!=2,"17-18/2",
IF(#REF!=3,"18-19/1",
IF(#REF!=4,"18-19/2","Hata6")))),
IF(#REF!+BH603=2018,
IF(#REF!=1,"18-19/1",
IF(#REF!=2,"18-19/2",
IF(#REF!=3,"19-20/1",
IF(#REF!=4,"19-20/2","Hata7")))),
IF(#REF!+BH603=2019,
IF(#REF!=1,"19-20/1",
IF(#REF!=2,"19-20/2",
IF(#REF!=3,"20-21/1",
IF(#REF!=4,"20-21/2","Hata8")))),
IF(#REF!+BH603=2020,
IF(#REF!=1,"20-21/1",
IF(#REF!=2,"20-21/2",
IF(#REF!=3,"21-22/1",
IF(#REF!=4,"21-22/2","Hata9")))),
IF(#REF!+BH603=2021,
IF(#REF!=1,"21-22/1",
IF(#REF!=2,"21-22/2",
IF(#REF!=3,"22-23/1",
IF(#REF!=4,"22-23/2","Hata10")))),
IF(#REF!+BH603=2022,
IF(#REF!=1,"22-23/1",
IF(#REF!=2,"22-23/2",
IF(#REF!=3,"23-24/1",
IF(#REF!=4,"23-24/2","Hata11")))),
IF(#REF!+BH603=2023,
IF(#REF!=1,"23-24/1",
IF(#REF!=2,"23-24/2",
IF(#REF!=3,"24-25/1",
IF(#REF!=4,"24-25/2","Hata12")))),
)))))))))))),
IF(AZ603="T",
IF(#REF!+BH603=2012,
IF(#REF!=1,"12-13/1",
IF(#REF!=2,"12-13/2",
IF(#REF!=3,"12-13/3",
IF(#REF!=4,"13-14/1",
IF(#REF!=5,"13-14/2",
IF(#REF!=6,"13-14/3","Hata1")))))),
IF(#REF!+BH603=2013,
IF(#REF!=1,"13-14/1",
IF(#REF!=2,"13-14/2",
IF(#REF!=3,"13-14/3",
IF(#REF!=4,"14-15/1",
IF(#REF!=5,"14-15/2",
IF(#REF!=6,"14-15/3","Hata2")))))),
IF(#REF!+BH603=2014,
IF(#REF!=1,"14-15/1",
IF(#REF!=2,"14-15/2",
IF(#REF!=3,"14-15/3",
IF(#REF!=4,"15-16/1",
IF(#REF!=5,"15-16/2",
IF(#REF!=6,"15-16/3","Hata3")))))),
IF(AND(#REF!+#REF!&gt;2014,#REF!+#REF!&lt;2015,BH603=1),
IF(#REF!=0.1,"14-15/0.1",
IF(#REF!=0.2,"14-15/0.2",
IF(#REF!=0.3,"14-15/0.3","Hata4"))),
IF(#REF!+BH603=2015,
IF(#REF!=1,"15-16/1",
IF(#REF!=2,"15-16/2",
IF(#REF!=3,"15-16/3",
IF(#REF!=4,"16-17/1",
IF(#REF!=5,"16-17/2",
IF(#REF!=6,"16-17/3","Hata5")))))),
IF(#REF!+BH603=2016,
IF(#REF!=1,"16-17/1",
IF(#REF!=2,"16-17/2",
IF(#REF!=3,"16-17/3",
IF(#REF!=4,"17-18/1",
IF(#REF!=5,"17-18/2",
IF(#REF!=6,"17-18/3","Hata6")))))),
IF(#REF!+BH603=2017,
IF(#REF!=1,"17-18/1",
IF(#REF!=2,"17-18/2",
IF(#REF!=3,"17-18/3",
IF(#REF!=4,"18-19/1",
IF(#REF!=5,"18-19/2",
IF(#REF!=6,"18-19/3","Hata7")))))),
IF(#REF!+BH603=2018,
IF(#REF!=1,"18-19/1",
IF(#REF!=2,"18-19/2",
IF(#REF!=3,"18-19/3",
IF(#REF!=4,"19-20/1",
IF(#REF!=5," 19-20/2",
IF(#REF!=6,"19-20/3","Hata8")))))),
IF(#REF!+BH603=2019,
IF(#REF!=1,"19-20/1",
IF(#REF!=2,"19-20/2",
IF(#REF!=3,"19-20/3",
IF(#REF!=4,"20-21/1",
IF(#REF!=5,"20-21/2",
IF(#REF!=6,"20-21/3","Hata9")))))),
IF(#REF!+BH603=2020,
IF(#REF!=1,"20-21/1",
IF(#REF!=2,"20-21/2",
IF(#REF!=3,"20-21/3",
IF(#REF!=4,"21-22/1",
IF(#REF!=5,"21-22/2",
IF(#REF!=6,"21-22/3","Hata10")))))),
IF(#REF!+BH603=2021,
IF(#REF!=1,"21-22/1",
IF(#REF!=2,"21-22/2",
IF(#REF!=3,"21-22/3",
IF(#REF!=4,"22-23/1",
IF(#REF!=5,"22-23/2",
IF(#REF!=6,"22-23/3","Hata11")))))),
IF(#REF!+BH603=2022,
IF(#REF!=1,"22-23/1",
IF(#REF!=2,"22-23/2",
IF(#REF!=3,"22-23/3",
IF(#REF!=4,"23-24/1",
IF(#REF!=5,"23-24/2",
IF(#REF!=6,"23-24/3","Hata12")))))),
IF(#REF!+BH603=2023,
IF(#REF!=1,"23-24/1",
IF(#REF!=2,"23-24/2",
IF(#REF!=3,"23-24/3",
IF(#REF!=4,"24-25/1",
IF(#REF!=5,"24-25/2",
IF(#REF!=6,"24-25/3","Hata13")))))),
))))))))))))))
)</f>
        <v>#REF!</v>
      </c>
      <c r="G603" s="4"/>
      <c r="H603" s="54" t="s">
        <v>82</v>
      </c>
      <c r="I603" s="2">
        <v>54699</v>
      </c>
      <c r="J603" s="2" t="s">
        <v>80</v>
      </c>
      <c r="O603" s="2" t="s">
        <v>86</v>
      </c>
      <c r="P603" s="2" t="s">
        <v>86</v>
      </c>
      <c r="Q603" s="55">
        <v>6</v>
      </c>
      <c r="R603" s="2">
        <f>VLOOKUP($Q603,[1]sistem!$I$3:$L$10,2,FALSE)</f>
        <v>0</v>
      </c>
      <c r="S603" s="2">
        <f>VLOOKUP($Q603,[1]sistem!$I$3:$L$10,3,FALSE)</f>
        <v>0</v>
      </c>
      <c r="T603" s="2">
        <f>VLOOKUP($Q603,[1]sistem!$I$3:$L$10,4,FALSE)</f>
        <v>1</v>
      </c>
      <c r="U603" s="2" t="e">
        <f>VLOOKUP($AZ603,[1]sistem!$I$13:$L$14,2,FALSE)*#REF!</f>
        <v>#REF!</v>
      </c>
      <c r="V603" s="2" t="e">
        <f>VLOOKUP($AZ603,[1]sistem!$I$13:$L$14,3,FALSE)*#REF!</f>
        <v>#REF!</v>
      </c>
      <c r="W603" s="2" t="e">
        <f>VLOOKUP($AZ603,[1]sistem!$I$13:$L$14,4,FALSE)*#REF!</f>
        <v>#REF!</v>
      </c>
      <c r="X603" s="2" t="e">
        <f t="shared" si="175"/>
        <v>#REF!</v>
      </c>
      <c r="Y603" s="2" t="e">
        <f t="shared" si="176"/>
        <v>#REF!</v>
      </c>
      <c r="Z603" s="2" t="e">
        <f t="shared" si="177"/>
        <v>#REF!</v>
      </c>
      <c r="AA603" s="2" t="e">
        <f t="shared" si="178"/>
        <v>#REF!</v>
      </c>
      <c r="AB603" s="2">
        <f>VLOOKUP(AZ603,[1]sistem!$I$18:$J$19,2,FALSE)</f>
        <v>11</v>
      </c>
      <c r="AC603" s="2">
        <v>0.25</v>
      </c>
      <c r="AD603" s="2">
        <f>VLOOKUP($Q603,[1]sistem!$I$3:$M$10,5,FALSE)</f>
        <v>0</v>
      </c>
      <c r="AE603" s="2">
        <v>1</v>
      </c>
      <c r="AG603" s="2">
        <f>AE603*AK603</f>
        <v>11</v>
      </c>
      <c r="AH603" s="2">
        <f>VLOOKUP($Q603,[1]sistem!$I$3:$N$10,6,FALSE)</f>
        <v>1</v>
      </c>
      <c r="AI603" s="2">
        <v>2</v>
      </c>
      <c r="AJ603" s="2">
        <f t="shared" si="179"/>
        <v>2</v>
      </c>
      <c r="AK603" s="2">
        <f>VLOOKUP($AZ603,[1]sistem!$I$18:$K$19,3,FALSE)</f>
        <v>11</v>
      </c>
      <c r="AL603" s="2" t="e">
        <f>AK603*#REF!</f>
        <v>#REF!</v>
      </c>
      <c r="AM603" s="2" t="e">
        <f t="shared" si="180"/>
        <v>#REF!</v>
      </c>
      <c r="AN603" s="2">
        <f>IF(AZ603="s",30,25)</f>
        <v>25</v>
      </c>
      <c r="AO603" s="2" t="e">
        <f t="shared" si="181"/>
        <v>#REF!</v>
      </c>
      <c r="AP603" s="2" t="e">
        <f>ROUND(AO603-#REF!,0)</f>
        <v>#REF!</v>
      </c>
      <c r="AQ603" s="2">
        <f>IF(AZ603="s",IF(Q603=0,0,
IF(Q603=1,#REF!*4*4,
IF(Q603=2,0,
IF(Q603=3,#REF!*4*2,
IF(Q603=4,0,
IF(Q603=5,0,
IF(Q603=6,0,
IF(Q603=7,0)))))))),
IF(AZ603="t",
IF(Q603=0,0,
IF(Q603=1,#REF!*4*4*0.8,
IF(Q603=2,0,
IF(Q603=3,#REF!*4*2*0.8,
IF(Q603=4,0,
IF(Q603=5,0,
IF(Q603=6,0,
IF(Q603=7,0))))))))))</f>
        <v>0</v>
      </c>
      <c r="AR603" s="2">
        <f>IF(AZ603="s",
IF(Q603=0,0,
IF(Q603=1,0,
IF(Q603=2,#REF!*4*2,
IF(Q603=3,#REF!*4,
IF(Q603=4,#REF!*4,
IF(Q603=5,0,
IF(Q603=6,0,
IF(Q603=7,#REF!*4)))))))),
IF(AZ603="t",
IF(Q603=0,0,
IF(Q603=1,0,
IF(Q603=2,#REF!*4*2*0.8,
IF(Q603=3,#REF!*4*0.8,
IF(Q603=4,#REF!*4*0.8,
IF(Q603=5,0,
IF(Q603=6,0,
IF(Q603=7,#REF!*4))))))))))</f>
        <v>0</v>
      </c>
      <c r="AS603" s="2" t="e">
        <f>IF(AZ603="s",
IF(Q603=0,0,
IF(Q603=1,#REF!*2,
IF(Q603=2,#REF!*2,
IF(Q603=3,#REF!*2,
IF(Q603=4,#REF!*2,
IF(Q603=5,#REF!*2,
IF(Q603=6,#REF!*2,
IF(Q603=7,#REF!*2)))))))),
IF(AZ603="t",
IF(Q603=0,#REF!*2*0.8,
IF(Q603=1,#REF!*2*0.8,
IF(Q603=2,#REF!*2*0.8,
IF(Q603=3,#REF!*2*0.8,
IF(Q603=4,#REF!*2*0.8,
IF(Q603=5,#REF!*2*0.8,
IF(Q603=6,#REF!*1*0.8,
IF(Q603=7,#REF!*2))))))))))</f>
        <v>#REF!</v>
      </c>
      <c r="AT603" s="2" t="e">
        <f t="shared" si="182"/>
        <v>#REF!</v>
      </c>
      <c r="AU603" s="2">
        <f>IF(AZ603="s",
IF(Q603=0,0,
IF(Q603=1,(14-2)*(#REF!+#REF!)/4*4,
IF(Q603=2,(14-2)*(#REF!+#REF!)/4*2,
IF(Q603=3,(14-2)*(#REF!+#REF!)/4*3,
IF(Q603=4,(14-2)*(#REF!+#REF!)/4,
IF(Q603=5,(14-2)*#REF!/4,
IF(Q603=6,0,
IF(Q603=7,(14)*#REF!)))))))),
IF(AZ603="t",
IF(Q603=0,0,
IF(Q603=1,(11-2)*(#REF!+#REF!)/4*4,
IF(Q603=2,(11-2)*(#REF!+#REF!)/4*2,
IF(Q603=3,(11-2)*(#REF!+#REF!)/4*3,
IF(Q603=4,(11-2)*(#REF!+#REF!)/4,
IF(Q603=5,(11-2)*#REF!/4,
IF(Q603=6,0,
IF(Q603=7,(11)*#REF!))))))))))</f>
        <v>0</v>
      </c>
      <c r="AV603" s="2">
        <f t="shared" si="183"/>
        <v>-11</v>
      </c>
      <c r="AW603" s="2">
        <f t="shared" si="184"/>
        <v>2</v>
      </c>
      <c r="AX603" s="2">
        <f t="shared" si="185"/>
        <v>0</v>
      </c>
      <c r="AY603" s="2" t="e">
        <f t="shared" si="186"/>
        <v>#REF!</v>
      </c>
      <c r="AZ603" s="2" t="s">
        <v>81</v>
      </c>
      <c r="BA603" s="2" t="e">
        <f>IF(BG603="A",0,IF(AZ603="s",14*#REF!,IF(AZ603="T",11*#REF!,"HATA")))</f>
        <v>#REF!</v>
      </c>
      <c r="BB603" s="2" t="e">
        <f t="shared" si="187"/>
        <v>#REF!</v>
      </c>
      <c r="BC603" s="2" t="e">
        <f t="shared" si="188"/>
        <v>#REF!</v>
      </c>
      <c r="BD603" s="2" t="s">
        <v>83</v>
      </c>
      <c r="BE603" s="2" t="e">
        <f>#REF!-BC603</f>
        <v>#REF!</v>
      </c>
      <c r="BF603" s="2">
        <v>0</v>
      </c>
      <c r="BH603" s="2">
        <v>1</v>
      </c>
      <c r="BJ603" s="2">
        <v>6</v>
      </c>
      <c r="BL603" s="7" t="e">
        <f>#REF!*11</f>
        <v>#REF!</v>
      </c>
      <c r="BM603" s="9"/>
      <c r="BN603" s="8"/>
      <c r="BO603" s="13"/>
      <c r="BP603" s="13"/>
      <c r="BQ603" s="13"/>
      <c r="BR603" s="13"/>
      <c r="BS603" s="13"/>
      <c r="BT603" s="10"/>
      <c r="BU603" s="11"/>
      <c r="BV603" s="12"/>
      <c r="CC603" s="51"/>
      <c r="CD603" s="51"/>
      <c r="CE603" s="51"/>
      <c r="CF603" s="52"/>
      <c r="CG603" s="52"/>
      <c r="CH603" s="52"/>
      <c r="CI603" s="52"/>
      <c r="CJ603" s="42"/>
      <c r="CK603" s="42"/>
    </row>
    <row r="604" spans="1:89" hidden="1" x14ac:dyDescent="0.25">
      <c r="A604" s="54" t="s">
        <v>437</v>
      </c>
      <c r="B604" s="54" t="s">
        <v>438</v>
      </c>
      <c r="C604" s="2" t="s">
        <v>438</v>
      </c>
      <c r="D604" s="4" t="s">
        <v>171</v>
      </c>
      <c r="E604" s="4">
        <v>3</v>
      </c>
      <c r="F604" s="5" t="e">
        <f>IF(AZ604="S",
IF(#REF!+BH604=2012,
IF(#REF!=1,"12-13/1",
IF(#REF!=2,"12-13/2",
IF(#REF!=3,"13-14/1",
IF(#REF!=4,"13-14/2","Hata1")))),
IF(#REF!+BH604=2013,
IF(#REF!=1,"13-14/1",
IF(#REF!=2,"13-14/2",
IF(#REF!=3,"14-15/1",
IF(#REF!=4,"14-15/2","Hata2")))),
IF(#REF!+BH604=2014,
IF(#REF!=1,"14-15/1",
IF(#REF!=2,"14-15/2",
IF(#REF!=3,"15-16/1",
IF(#REF!=4,"15-16/2","Hata3")))),
IF(#REF!+BH604=2015,
IF(#REF!=1,"15-16/1",
IF(#REF!=2,"15-16/2",
IF(#REF!=3,"16-17/1",
IF(#REF!=4,"16-17/2","Hata4")))),
IF(#REF!+BH604=2016,
IF(#REF!=1,"16-17/1",
IF(#REF!=2,"16-17/2",
IF(#REF!=3,"17-18/1",
IF(#REF!=4,"17-18/2","Hata5")))),
IF(#REF!+BH604=2017,
IF(#REF!=1,"17-18/1",
IF(#REF!=2,"17-18/2",
IF(#REF!=3,"18-19/1",
IF(#REF!=4,"18-19/2","Hata6")))),
IF(#REF!+BH604=2018,
IF(#REF!=1,"18-19/1",
IF(#REF!=2,"18-19/2",
IF(#REF!=3,"19-20/1",
IF(#REF!=4,"19-20/2","Hata7")))),
IF(#REF!+BH604=2019,
IF(#REF!=1,"19-20/1",
IF(#REF!=2,"19-20/2",
IF(#REF!=3,"20-21/1",
IF(#REF!=4,"20-21/2","Hata8")))),
IF(#REF!+BH604=2020,
IF(#REF!=1,"20-21/1",
IF(#REF!=2,"20-21/2",
IF(#REF!=3,"21-22/1",
IF(#REF!=4,"21-22/2","Hata9")))),
IF(#REF!+BH604=2021,
IF(#REF!=1,"21-22/1",
IF(#REF!=2,"21-22/2",
IF(#REF!=3,"22-23/1",
IF(#REF!=4,"22-23/2","Hata10")))),
IF(#REF!+BH604=2022,
IF(#REF!=1,"22-23/1",
IF(#REF!=2,"22-23/2",
IF(#REF!=3,"23-24/1",
IF(#REF!=4,"23-24/2","Hata11")))),
IF(#REF!+BH604=2023,
IF(#REF!=1,"23-24/1",
IF(#REF!=2,"23-24/2",
IF(#REF!=3,"24-25/1",
IF(#REF!=4,"24-25/2","Hata12")))),
)))))))))))),
IF(AZ604="T",
IF(#REF!+BH604=2012,
IF(#REF!=1,"12-13/1",
IF(#REF!=2,"12-13/2",
IF(#REF!=3,"12-13/3",
IF(#REF!=4,"13-14/1",
IF(#REF!=5,"13-14/2",
IF(#REF!=6,"13-14/3","Hata1")))))),
IF(#REF!+BH604=2013,
IF(#REF!=1,"13-14/1",
IF(#REF!=2,"13-14/2",
IF(#REF!=3,"13-14/3",
IF(#REF!=4,"14-15/1",
IF(#REF!=5,"14-15/2",
IF(#REF!=6,"14-15/3","Hata2")))))),
IF(#REF!+BH604=2014,
IF(#REF!=1,"14-15/1",
IF(#REF!=2,"14-15/2",
IF(#REF!=3,"14-15/3",
IF(#REF!=4,"15-16/1",
IF(#REF!=5,"15-16/2",
IF(#REF!=6,"15-16/3","Hata3")))))),
IF(AND(#REF!+#REF!&gt;2014,#REF!+#REF!&lt;2015,BH604=1),
IF(#REF!=0.1,"14-15/0.1",
IF(#REF!=0.2,"14-15/0.2",
IF(#REF!=0.3,"14-15/0.3","Hata4"))),
IF(#REF!+BH604=2015,
IF(#REF!=1,"15-16/1",
IF(#REF!=2,"15-16/2",
IF(#REF!=3,"15-16/3",
IF(#REF!=4,"16-17/1",
IF(#REF!=5,"16-17/2",
IF(#REF!=6,"16-17/3","Hata5")))))),
IF(#REF!+BH604=2016,
IF(#REF!=1,"16-17/1",
IF(#REF!=2,"16-17/2",
IF(#REF!=3,"16-17/3",
IF(#REF!=4,"17-18/1",
IF(#REF!=5,"17-18/2",
IF(#REF!=6,"17-18/3","Hata6")))))),
IF(#REF!+BH604=2017,
IF(#REF!=1,"17-18/1",
IF(#REF!=2,"17-18/2",
IF(#REF!=3,"17-18/3",
IF(#REF!=4,"18-19/1",
IF(#REF!=5,"18-19/2",
IF(#REF!=6,"18-19/3","Hata7")))))),
IF(#REF!+BH604=2018,
IF(#REF!=1,"18-19/1",
IF(#REF!=2,"18-19/2",
IF(#REF!=3,"18-19/3",
IF(#REF!=4,"19-20/1",
IF(#REF!=5," 19-20/2",
IF(#REF!=6,"19-20/3","Hata8")))))),
IF(#REF!+BH604=2019,
IF(#REF!=1,"19-20/1",
IF(#REF!=2,"19-20/2",
IF(#REF!=3,"19-20/3",
IF(#REF!=4,"20-21/1",
IF(#REF!=5,"20-21/2",
IF(#REF!=6,"20-21/3","Hata9")))))),
IF(#REF!+BH604=2020,
IF(#REF!=1,"20-21/1",
IF(#REF!=2,"20-21/2",
IF(#REF!=3,"20-21/3",
IF(#REF!=4,"21-22/1",
IF(#REF!=5,"21-22/2",
IF(#REF!=6,"21-22/3","Hata10")))))),
IF(#REF!+BH604=2021,
IF(#REF!=1,"21-22/1",
IF(#REF!=2,"21-22/2",
IF(#REF!=3,"21-22/3",
IF(#REF!=4,"22-23/1",
IF(#REF!=5,"22-23/2",
IF(#REF!=6,"22-23/3","Hata11")))))),
IF(#REF!+BH604=2022,
IF(#REF!=1,"22-23/1",
IF(#REF!=2,"22-23/2",
IF(#REF!=3,"22-23/3",
IF(#REF!=4,"23-24/1",
IF(#REF!=5,"23-24/2",
IF(#REF!=6,"23-24/3","Hata12")))))),
IF(#REF!+BH604=2023,
IF(#REF!=1,"23-24/1",
IF(#REF!=2,"23-24/2",
IF(#REF!=3,"23-24/3",
IF(#REF!=4,"24-25/1",
IF(#REF!=5,"24-25/2",
IF(#REF!=6,"24-25/3","Hata13")))))),
))))))))))))))
)</f>
        <v>#REF!</v>
      </c>
      <c r="G604" s="4"/>
      <c r="H604" s="54" t="s">
        <v>82</v>
      </c>
      <c r="I604" s="2">
        <v>54699</v>
      </c>
      <c r="J604" s="2" t="s">
        <v>80</v>
      </c>
      <c r="O604" s="2" t="s">
        <v>439</v>
      </c>
      <c r="P604" s="2" t="s">
        <v>439</v>
      </c>
      <c r="Q604" s="55">
        <v>7</v>
      </c>
      <c r="R604" s="2">
        <f>VLOOKUP($Q604,[1]sistem!$I$3:$L$10,2,FALSE)</f>
        <v>0</v>
      </c>
      <c r="S604" s="2">
        <f>VLOOKUP($Q604,[1]sistem!$I$3:$L$10,3,FALSE)</f>
        <v>1</v>
      </c>
      <c r="T604" s="2">
        <f>VLOOKUP($Q604,[1]sistem!$I$3:$L$10,4,FALSE)</f>
        <v>1</v>
      </c>
      <c r="U604" s="2" t="e">
        <f>VLOOKUP($AZ604,[1]sistem!$I$13:$L$14,2,FALSE)*#REF!</f>
        <v>#REF!</v>
      </c>
      <c r="V604" s="2" t="e">
        <f>VLOOKUP($AZ604,[1]sistem!$I$13:$L$14,3,FALSE)*#REF!</f>
        <v>#REF!</v>
      </c>
      <c r="W604" s="2" t="e">
        <f>VLOOKUP($AZ604,[1]sistem!$I$13:$L$14,4,FALSE)*#REF!</f>
        <v>#REF!</v>
      </c>
      <c r="X604" s="2" t="e">
        <f t="shared" si="175"/>
        <v>#REF!</v>
      </c>
      <c r="Y604" s="2" t="e">
        <f t="shared" si="176"/>
        <v>#REF!</v>
      </c>
      <c r="Z604" s="2" t="e">
        <f t="shared" si="177"/>
        <v>#REF!</v>
      </c>
      <c r="AA604" s="2" t="e">
        <f t="shared" si="178"/>
        <v>#REF!</v>
      </c>
      <c r="AB604" s="2">
        <f>VLOOKUP(AZ604,[1]sistem!$I$18:$J$19,2,FALSE)</f>
        <v>11</v>
      </c>
      <c r="AC604" s="2">
        <v>0.25</v>
      </c>
      <c r="AD604" s="2">
        <f>VLOOKUP($Q604,[1]sistem!$I$3:$M$10,5,FALSE)</f>
        <v>1</v>
      </c>
      <c r="AE604" s="2">
        <v>5</v>
      </c>
      <c r="AG604" s="2">
        <f>AE604*AK604</f>
        <v>55</v>
      </c>
      <c r="AH604" s="2">
        <f>VLOOKUP($Q604,[1]sistem!$I$3:$N$10,6,FALSE)</f>
        <v>2</v>
      </c>
      <c r="AI604" s="2">
        <v>2</v>
      </c>
      <c r="AJ604" s="2">
        <f t="shared" si="179"/>
        <v>4</v>
      </c>
      <c r="AK604" s="2">
        <f>VLOOKUP($AZ604,[1]sistem!$I$18:$K$19,3,FALSE)</f>
        <v>11</v>
      </c>
      <c r="AL604" s="2" t="e">
        <f>AK604*#REF!</f>
        <v>#REF!</v>
      </c>
      <c r="AM604" s="2" t="e">
        <f t="shared" si="180"/>
        <v>#REF!</v>
      </c>
      <c r="AN604" s="2">
        <f>IF(AZ604="s",30,25)</f>
        <v>25</v>
      </c>
      <c r="AO604" s="2" t="e">
        <f t="shared" si="181"/>
        <v>#REF!</v>
      </c>
      <c r="AP604" s="2" t="e">
        <f>ROUND(AO604-#REF!,0)</f>
        <v>#REF!</v>
      </c>
      <c r="AQ604" s="2">
        <f>IF(AZ604="s",IF(Q604=0,0,
IF(Q604=1,#REF!*4*4,
IF(Q604=2,0,
IF(Q604=3,#REF!*4*2,
IF(Q604=4,0,
IF(Q604=5,0,
IF(Q604=6,0,
IF(Q604=7,0)))))))),
IF(AZ604="t",
IF(Q604=0,0,
IF(Q604=1,#REF!*4*4*0.8,
IF(Q604=2,0,
IF(Q604=3,#REF!*4*2*0.8,
IF(Q604=4,0,
IF(Q604=5,0,
IF(Q604=6,0,
IF(Q604=7,0))))))))))</f>
        <v>0</v>
      </c>
      <c r="AR604" s="2" t="e">
        <f>IF(AZ604="s",
IF(Q604=0,0,
IF(Q604=1,0,
IF(Q604=2,#REF!*4*2,
IF(Q604=3,#REF!*4,
IF(Q604=4,#REF!*4,
IF(Q604=5,0,
IF(Q604=6,0,
IF(Q604=7,#REF!*4)))))))),
IF(AZ604="t",
IF(Q604=0,0,
IF(Q604=1,0,
IF(Q604=2,#REF!*4*2*0.8,
IF(Q604=3,#REF!*4*0.8,
IF(Q604=4,#REF!*4*0.8,
IF(Q604=5,0,
IF(Q604=6,0,
IF(Q604=7,#REF!*4))))))))))</f>
        <v>#REF!</v>
      </c>
      <c r="AS604" s="2" t="e">
        <f>IF(AZ604="s",
IF(Q604=0,0,
IF(Q604=1,#REF!*2,
IF(Q604=2,#REF!*2,
IF(Q604=3,#REF!*2,
IF(Q604=4,#REF!*2,
IF(Q604=5,#REF!*2,
IF(Q604=6,#REF!*2,
IF(Q604=7,#REF!*2)))))))),
IF(AZ604="t",
IF(Q604=0,#REF!*2*0.8,
IF(Q604=1,#REF!*2*0.8,
IF(Q604=2,#REF!*2*0.8,
IF(Q604=3,#REF!*2*0.8,
IF(Q604=4,#REF!*2*0.8,
IF(Q604=5,#REF!*2*0.8,
IF(Q604=6,#REF!*1*0.8,
IF(Q604=7,#REF!*2))))))))))</f>
        <v>#REF!</v>
      </c>
      <c r="AT604" s="2" t="e">
        <f t="shared" si="182"/>
        <v>#REF!</v>
      </c>
      <c r="AU604" s="2" t="e">
        <f>IF(AZ604="s",
IF(Q604=0,0,
IF(Q604=1,(14-2)*(#REF!+#REF!)/4*4,
IF(Q604=2,(14-2)*(#REF!+#REF!)/4*2,
IF(Q604=3,(14-2)*(#REF!+#REF!)/4*3,
IF(Q604=4,(14-2)*(#REF!+#REF!)/4,
IF(Q604=5,(14-2)*#REF!/4,
IF(Q604=6,0,
IF(Q604=7,(14)*#REF!)))))))),
IF(AZ604="t",
IF(Q604=0,0,
IF(Q604=1,(11-2)*(#REF!+#REF!)/4*4,
IF(Q604=2,(11-2)*(#REF!+#REF!)/4*2,
IF(Q604=3,(11-2)*(#REF!+#REF!)/4*3,
IF(Q604=4,(11-2)*(#REF!+#REF!)/4,
IF(Q604=5,(11-2)*#REF!/4,
IF(Q604=6,0,
IF(Q604=7,(11)*#REF!))))))))))</f>
        <v>#REF!</v>
      </c>
      <c r="AV604" s="2" t="e">
        <f t="shared" si="183"/>
        <v>#REF!</v>
      </c>
      <c r="AW604" s="2">
        <f t="shared" si="184"/>
        <v>8</v>
      </c>
      <c r="AX604" s="2">
        <f t="shared" si="185"/>
        <v>4</v>
      </c>
      <c r="AY604" s="2" t="e">
        <f t="shared" si="186"/>
        <v>#REF!</v>
      </c>
      <c r="AZ604" s="2" t="s">
        <v>81</v>
      </c>
      <c r="BA604" s="2" t="e">
        <f>IF(BG604="A",0,IF(AZ604="s",14*#REF!,IF(AZ604="T",11*#REF!,"HATA")))</f>
        <v>#REF!</v>
      </c>
      <c r="BB604" s="2" t="e">
        <f t="shared" si="187"/>
        <v>#REF!</v>
      </c>
      <c r="BC604" s="2" t="e">
        <f t="shared" si="188"/>
        <v>#REF!</v>
      </c>
      <c r="BD604" s="2" t="s">
        <v>83</v>
      </c>
      <c r="BE604" s="2" t="e">
        <f>#REF!-BC604</f>
        <v>#REF!</v>
      </c>
      <c r="BF604" s="2">
        <v>0</v>
      </c>
      <c r="BH604" s="2">
        <v>1</v>
      </c>
      <c r="BJ604" s="2">
        <v>7</v>
      </c>
      <c r="BL604" s="7" t="e">
        <f>#REF!*11</f>
        <v>#REF!</v>
      </c>
      <c r="BM604" s="9"/>
      <c r="BN604" s="8"/>
      <c r="BO604" s="13"/>
      <c r="BP604" s="13"/>
      <c r="BQ604" s="13"/>
      <c r="BR604" s="13"/>
      <c r="BS604" s="13"/>
      <c r="BT604" s="10"/>
      <c r="BU604" s="11"/>
      <c r="BV604" s="12"/>
      <c r="CC604" s="51"/>
      <c r="CD604" s="51"/>
      <c r="CE604" s="51"/>
      <c r="CF604" s="52"/>
      <c r="CG604" s="52"/>
      <c r="CH604" s="52"/>
      <c r="CI604" s="52"/>
      <c r="CJ604" s="42"/>
      <c r="CK604" s="42"/>
    </row>
    <row r="605" spans="1:89" hidden="1" x14ac:dyDescent="0.25">
      <c r="A605" s="2" t="s">
        <v>329</v>
      </c>
      <c r="B605" s="2" t="s">
        <v>330</v>
      </c>
      <c r="C605" s="2" t="s">
        <v>330</v>
      </c>
      <c r="D605" s="4" t="s">
        <v>171</v>
      </c>
      <c r="E605" s="4">
        <v>3</v>
      </c>
      <c r="F605" s="5" t="e">
        <f>IF(AZ605="S",
IF(#REF!+BH605=2012,
IF(#REF!=1,"12-13/1",
IF(#REF!=2,"12-13/2",
IF(#REF!=3,"13-14/1",
IF(#REF!=4,"13-14/2","Hata1")))),
IF(#REF!+BH605=2013,
IF(#REF!=1,"13-14/1",
IF(#REF!=2,"13-14/2",
IF(#REF!=3,"14-15/1",
IF(#REF!=4,"14-15/2","Hata2")))),
IF(#REF!+BH605=2014,
IF(#REF!=1,"14-15/1",
IF(#REF!=2,"14-15/2",
IF(#REF!=3,"15-16/1",
IF(#REF!=4,"15-16/2","Hata3")))),
IF(#REF!+BH605=2015,
IF(#REF!=1,"15-16/1",
IF(#REF!=2,"15-16/2",
IF(#REF!=3,"16-17/1",
IF(#REF!=4,"16-17/2","Hata4")))),
IF(#REF!+BH605=2016,
IF(#REF!=1,"16-17/1",
IF(#REF!=2,"16-17/2",
IF(#REF!=3,"17-18/1",
IF(#REF!=4,"17-18/2","Hata5")))),
IF(#REF!+BH605=2017,
IF(#REF!=1,"17-18/1",
IF(#REF!=2,"17-18/2",
IF(#REF!=3,"18-19/1",
IF(#REF!=4,"18-19/2","Hata6")))),
IF(#REF!+BH605=2018,
IF(#REF!=1,"18-19/1",
IF(#REF!=2,"18-19/2",
IF(#REF!=3,"19-20/1",
IF(#REF!=4,"19-20/2","Hata7")))),
IF(#REF!+BH605=2019,
IF(#REF!=1,"19-20/1",
IF(#REF!=2,"19-20/2",
IF(#REF!=3,"20-21/1",
IF(#REF!=4,"20-21/2","Hata8")))),
IF(#REF!+BH605=2020,
IF(#REF!=1,"20-21/1",
IF(#REF!=2,"20-21/2",
IF(#REF!=3,"21-22/1",
IF(#REF!=4,"21-22/2","Hata9")))),
IF(#REF!+BH605=2021,
IF(#REF!=1,"21-22/1",
IF(#REF!=2,"21-22/2",
IF(#REF!=3,"22-23/1",
IF(#REF!=4,"22-23/2","Hata10")))),
IF(#REF!+BH605=2022,
IF(#REF!=1,"22-23/1",
IF(#REF!=2,"22-23/2",
IF(#REF!=3,"23-24/1",
IF(#REF!=4,"23-24/2","Hata11")))),
IF(#REF!+BH605=2023,
IF(#REF!=1,"23-24/1",
IF(#REF!=2,"23-24/2",
IF(#REF!=3,"24-25/1",
IF(#REF!=4,"24-25/2","Hata12")))),
)))))))))))),
IF(AZ605="T",
IF(#REF!+BH605=2012,
IF(#REF!=1,"12-13/1",
IF(#REF!=2,"12-13/2",
IF(#REF!=3,"12-13/3",
IF(#REF!=4,"13-14/1",
IF(#REF!=5,"13-14/2",
IF(#REF!=6,"13-14/3","Hata1")))))),
IF(#REF!+BH605=2013,
IF(#REF!=1,"13-14/1",
IF(#REF!=2,"13-14/2",
IF(#REF!=3,"13-14/3",
IF(#REF!=4,"14-15/1",
IF(#REF!=5,"14-15/2",
IF(#REF!=6,"14-15/3","Hata2")))))),
IF(#REF!+BH605=2014,
IF(#REF!=1,"14-15/1",
IF(#REF!=2,"14-15/2",
IF(#REF!=3,"14-15/3",
IF(#REF!=4,"15-16/1",
IF(#REF!=5,"15-16/2",
IF(#REF!=6,"15-16/3","Hata3")))))),
IF(AND(#REF!+#REF!&gt;2014,#REF!+#REF!&lt;2015,BH605=1),
IF(#REF!=0.1,"14-15/0.1",
IF(#REF!=0.2,"14-15/0.2",
IF(#REF!=0.3,"14-15/0.3","Hata4"))),
IF(#REF!+BH605=2015,
IF(#REF!=1,"15-16/1",
IF(#REF!=2,"15-16/2",
IF(#REF!=3,"15-16/3",
IF(#REF!=4,"16-17/1",
IF(#REF!=5,"16-17/2",
IF(#REF!=6,"16-17/3","Hata5")))))),
IF(#REF!+BH605=2016,
IF(#REF!=1,"16-17/1",
IF(#REF!=2,"16-17/2",
IF(#REF!=3,"16-17/3",
IF(#REF!=4,"17-18/1",
IF(#REF!=5,"17-18/2",
IF(#REF!=6,"17-18/3","Hata6")))))),
IF(#REF!+BH605=2017,
IF(#REF!=1,"17-18/1",
IF(#REF!=2,"17-18/2",
IF(#REF!=3,"17-18/3",
IF(#REF!=4,"18-19/1",
IF(#REF!=5,"18-19/2",
IF(#REF!=6,"18-19/3","Hata7")))))),
IF(#REF!+BH605=2018,
IF(#REF!=1,"18-19/1",
IF(#REF!=2,"18-19/2",
IF(#REF!=3,"18-19/3",
IF(#REF!=4,"19-20/1",
IF(#REF!=5," 19-20/2",
IF(#REF!=6,"19-20/3","Hata8")))))),
IF(#REF!+BH605=2019,
IF(#REF!=1,"19-20/1",
IF(#REF!=2,"19-20/2",
IF(#REF!=3,"19-20/3",
IF(#REF!=4,"20-21/1",
IF(#REF!=5,"20-21/2",
IF(#REF!=6,"20-21/3","Hata9")))))),
IF(#REF!+BH605=2020,
IF(#REF!=1,"20-21/1",
IF(#REF!=2,"20-21/2",
IF(#REF!=3,"20-21/3",
IF(#REF!=4,"21-22/1",
IF(#REF!=5,"21-22/2",
IF(#REF!=6,"21-22/3","Hata10")))))),
IF(#REF!+BH605=2021,
IF(#REF!=1,"21-22/1",
IF(#REF!=2,"21-22/2",
IF(#REF!=3,"21-22/3",
IF(#REF!=4,"22-23/1",
IF(#REF!=5,"22-23/2",
IF(#REF!=6,"22-23/3","Hata11")))))),
IF(#REF!+BH605=2022,
IF(#REF!=1,"22-23/1",
IF(#REF!=2,"22-23/2",
IF(#REF!=3,"22-23/3",
IF(#REF!=4,"23-24/1",
IF(#REF!=5,"23-24/2",
IF(#REF!=6,"23-24/3","Hata12")))))),
IF(#REF!+BH605=2023,
IF(#REF!=1,"23-24/1",
IF(#REF!=2,"23-24/2",
IF(#REF!=3,"23-24/3",
IF(#REF!=4,"24-25/1",
IF(#REF!=5,"24-25/2",
IF(#REF!=6,"24-25/3","Hata13")))))),
))))))))))))))
)</f>
        <v>#REF!</v>
      </c>
      <c r="G605" s="4"/>
      <c r="H605" s="2" t="s">
        <v>82</v>
      </c>
      <c r="I605" s="2">
        <v>54699</v>
      </c>
      <c r="J605" s="2" t="s">
        <v>80</v>
      </c>
      <c r="Q605" s="5">
        <v>7</v>
      </c>
      <c r="R605" s="2">
        <f>VLOOKUP($Q605,[1]sistem!$I$3:$L$10,2,FALSE)</f>
        <v>0</v>
      </c>
      <c r="S605" s="2">
        <f>VLOOKUP($Q605,[1]sistem!$I$3:$L$10,3,FALSE)</f>
        <v>1</v>
      </c>
      <c r="T605" s="2">
        <f>VLOOKUP($Q605,[1]sistem!$I$3:$L$10,4,FALSE)</f>
        <v>1</v>
      </c>
      <c r="U605" s="2" t="e">
        <f>VLOOKUP($AZ605,[1]sistem!$I$13:$L$14,2,FALSE)*#REF!</f>
        <v>#REF!</v>
      </c>
      <c r="V605" s="2" t="e">
        <f>VLOOKUP($AZ605,[1]sistem!$I$13:$L$14,3,FALSE)*#REF!</f>
        <v>#REF!</v>
      </c>
      <c r="W605" s="2" t="e">
        <f>VLOOKUP($AZ605,[1]sistem!$I$13:$L$14,4,FALSE)*#REF!</f>
        <v>#REF!</v>
      </c>
      <c r="X605" s="2" t="e">
        <f t="shared" si="175"/>
        <v>#REF!</v>
      </c>
      <c r="Y605" s="2" t="e">
        <f t="shared" si="176"/>
        <v>#REF!</v>
      </c>
      <c r="Z605" s="2" t="e">
        <f t="shared" si="177"/>
        <v>#REF!</v>
      </c>
      <c r="AA605" s="2" t="e">
        <f t="shared" si="178"/>
        <v>#REF!</v>
      </c>
      <c r="AB605" s="2">
        <f>VLOOKUP(AZ605,[1]sistem!$I$18:$J$19,2,FALSE)</f>
        <v>11</v>
      </c>
      <c r="AC605" s="2">
        <v>0.25</v>
      </c>
      <c r="AD605" s="2">
        <f>VLOOKUP($Q605,[1]sistem!$I$3:$M$10,5,FALSE)</f>
        <v>1</v>
      </c>
      <c r="AE605" s="2">
        <v>5</v>
      </c>
      <c r="AG605" s="2">
        <f>AE605*AK605</f>
        <v>55</v>
      </c>
      <c r="AH605" s="2">
        <f>VLOOKUP($Q605,[1]sistem!$I$3:$N$10,6,FALSE)</f>
        <v>2</v>
      </c>
      <c r="AI605" s="2">
        <v>2</v>
      </c>
      <c r="AJ605" s="2">
        <f t="shared" si="179"/>
        <v>4</v>
      </c>
      <c r="AK605" s="2">
        <f>VLOOKUP($AZ605,[1]sistem!$I$18:$K$19,3,FALSE)</f>
        <v>11</v>
      </c>
      <c r="AL605" s="2" t="e">
        <f>AK605*#REF!</f>
        <v>#REF!</v>
      </c>
      <c r="AM605" s="2" t="e">
        <f t="shared" si="180"/>
        <v>#REF!</v>
      </c>
      <c r="AN605" s="2">
        <f>IF(AZ605="s",30,25)</f>
        <v>25</v>
      </c>
      <c r="AO605" s="2" t="e">
        <f t="shared" si="181"/>
        <v>#REF!</v>
      </c>
      <c r="AP605" s="2" t="e">
        <f>ROUND(AO605-#REF!,0)</f>
        <v>#REF!</v>
      </c>
      <c r="AQ605" s="2">
        <f>IF(AZ605="s",IF(Q605=0,0,
IF(Q605=1,#REF!*4*4,
IF(Q605=2,0,
IF(Q605=3,#REF!*4*2,
IF(Q605=4,0,
IF(Q605=5,0,
IF(Q605=6,0,
IF(Q605=7,0)))))))),
IF(AZ605="t",
IF(Q605=0,0,
IF(Q605=1,#REF!*4*4*0.8,
IF(Q605=2,0,
IF(Q605=3,#REF!*4*2*0.8,
IF(Q605=4,0,
IF(Q605=5,0,
IF(Q605=6,0,
IF(Q605=7,0))))))))))</f>
        <v>0</v>
      </c>
      <c r="AR605" s="2" t="e">
        <f>IF(AZ605="s",
IF(Q605=0,0,
IF(Q605=1,0,
IF(Q605=2,#REF!*4*2,
IF(Q605=3,#REF!*4,
IF(Q605=4,#REF!*4,
IF(Q605=5,0,
IF(Q605=6,0,
IF(Q605=7,#REF!*4)))))))),
IF(AZ605="t",
IF(Q605=0,0,
IF(Q605=1,0,
IF(Q605=2,#REF!*4*2*0.8,
IF(Q605=3,#REF!*4*0.8,
IF(Q605=4,#REF!*4*0.8,
IF(Q605=5,0,
IF(Q605=6,0,
IF(Q605=7,#REF!*4))))))))))</f>
        <v>#REF!</v>
      </c>
      <c r="AS605" s="2" t="e">
        <f>IF(AZ605="s",
IF(Q605=0,0,
IF(Q605=1,#REF!*2,
IF(Q605=2,#REF!*2,
IF(Q605=3,#REF!*2,
IF(Q605=4,#REF!*2,
IF(Q605=5,#REF!*2,
IF(Q605=6,#REF!*2,
IF(Q605=7,#REF!*2)))))))),
IF(AZ605="t",
IF(Q605=0,#REF!*2*0.8,
IF(Q605=1,#REF!*2*0.8,
IF(Q605=2,#REF!*2*0.8,
IF(Q605=3,#REF!*2*0.8,
IF(Q605=4,#REF!*2*0.8,
IF(Q605=5,#REF!*2*0.8,
IF(Q605=6,#REF!*1*0.8,
IF(Q605=7,#REF!*2))))))))))</f>
        <v>#REF!</v>
      </c>
      <c r="AT605" s="2" t="e">
        <f t="shared" si="182"/>
        <v>#REF!</v>
      </c>
      <c r="AU605" s="2" t="e">
        <f>IF(AZ605="s",
IF(Q605=0,0,
IF(Q605=1,(14-2)*(#REF!+#REF!)/4*4,
IF(Q605=2,(14-2)*(#REF!+#REF!)/4*2,
IF(Q605=3,(14-2)*(#REF!+#REF!)/4*3,
IF(Q605=4,(14-2)*(#REF!+#REF!)/4,
IF(Q605=5,(14-2)*#REF!/4,
IF(Q605=6,0,
IF(Q605=7,(14)*#REF!)))))))),
IF(AZ605="t",
IF(Q605=0,0,
IF(Q605=1,(11-2)*(#REF!+#REF!)/4*4,
IF(Q605=2,(11-2)*(#REF!+#REF!)/4*2,
IF(Q605=3,(11-2)*(#REF!+#REF!)/4*3,
IF(Q605=4,(11-2)*(#REF!+#REF!)/4,
IF(Q605=5,(11-2)*#REF!/4,
IF(Q605=6,0,
IF(Q605=7,(11)*#REF!))))))))))</f>
        <v>#REF!</v>
      </c>
      <c r="AV605" s="2" t="e">
        <f t="shared" si="183"/>
        <v>#REF!</v>
      </c>
      <c r="AW605" s="2">
        <f t="shared" si="184"/>
        <v>8</v>
      </c>
      <c r="AX605" s="2">
        <f t="shared" si="185"/>
        <v>4</v>
      </c>
      <c r="AY605" s="2" t="e">
        <f t="shared" si="186"/>
        <v>#REF!</v>
      </c>
      <c r="AZ605" s="2" t="s">
        <v>81</v>
      </c>
      <c r="BA605" s="2" t="e">
        <f>IF(BG605="A",0,IF(AZ605="s",14*#REF!,IF(AZ605="T",11*#REF!,"HATA")))</f>
        <v>#REF!</v>
      </c>
      <c r="BB605" s="2" t="e">
        <f t="shared" si="187"/>
        <v>#REF!</v>
      </c>
      <c r="BC605" s="2" t="e">
        <f t="shared" si="188"/>
        <v>#REF!</v>
      </c>
      <c r="BD605" s="2" t="s">
        <v>83</v>
      </c>
      <c r="BE605" s="2" t="e">
        <f>#REF!-BC605</f>
        <v>#REF!</v>
      </c>
      <c r="BF605" s="2">
        <v>0</v>
      </c>
      <c r="BH605" s="2">
        <v>1</v>
      </c>
      <c r="BJ605" s="2">
        <v>7</v>
      </c>
      <c r="BL605" s="7" t="e">
        <f>#REF!*11</f>
        <v>#REF!</v>
      </c>
      <c r="BM605" s="9"/>
      <c r="BN605" s="8"/>
      <c r="BO605" s="13"/>
      <c r="BP605" s="13"/>
      <c r="BQ605" s="13"/>
      <c r="BR605" s="13"/>
      <c r="BS605" s="13"/>
      <c r="BT605" s="10"/>
      <c r="BU605" s="11"/>
      <c r="BV605" s="12"/>
      <c r="CC605" s="41"/>
      <c r="CD605" s="41"/>
      <c r="CE605" s="41"/>
      <c r="CF605" s="42"/>
      <c r="CG605" s="42"/>
      <c r="CH605" s="42"/>
      <c r="CI605" s="42"/>
      <c r="CJ605" s="42"/>
      <c r="CK605" s="42"/>
    </row>
    <row r="606" spans="1:89" hidden="1" x14ac:dyDescent="0.25">
      <c r="A606" s="2" t="s">
        <v>131</v>
      </c>
      <c r="B606" s="2" t="s">
        <v>132</v>
      </c>
      <c r="C606" s="2" t="s">
        <v>132</v>
      </c>
      <c r="D606" s="4" t="s">
        <v>60</v>
      </c>
      <c r="E606" s="4" t="s">
        <v>60</v>
      </c>
      <c r="F606" s="5" t="e">
        <f>IF(AZ606="S",
IF(#REF!+BH606=2012,
IF(#REF!=1,"12-13/1",
IF(#REF!=2,"12-13/2",
IF(#REF!=3,"13-14/1",
IF(#REF!=4,"13-14/2","Hata1")))),
IF(#REF!+BH606=2013,
IF(#REF!=1,"13-14/1",
IF(#REF!=2,"13-14/2",
IF(#REF!=3,"14-15/1",
IF(#REF!=4,"14-15/2","Hata2")))),
IF(#REF!+BH606=2014,
IF(#REF!=1,"14-15/1",
IF(#REF!=2,"14-15/2",
IF(#REF!=3,"15-16/1",
IF(#REF!=4,"15-16/2","Hata3")))),
IF(#REF!+BH606=2015,
IF(#REF!=1,"15-16/1",
IF(#REF!=2,"15-16/2",
IF(#REF!=3,"16-17/1",
IF(#REF!=4,"16-17/2","Hata4")))),
IF(#REF!+BH606=2016,
IF(#REF!=1,"16-17/1",
IF(#REF!=2,"16-17/2",
IF(#REF!=3,"17-18/1",
IF(#REF!=4,"17-18/2","Hata5")))),
IF(#REF!+BH606=2017,
IF(#REF!=1,"17-18/1",
IF(#REF!=2,"17-18/2",
IF(#REF!=3,"18-19/1",
IF(#REF!=4,"18-19/2","Hata6")))),
IF(#REF!+BH606=2018,
IF(#REF!=1,"18-19/1",
IF(#REF!=2,"18-19/2",
IF(#REF!=3,"19-20/1",
IF(#REF!=4,"19-20/2","Hata7")))),
IF(#REF!+BH606=2019,
IF(#REF!=1,"19-20/1",
IF(#REF!=2,"19-20/2",
IF(#REF!=3,"20-21/1",
IF(#REF!=4,"20-21/2","Hata8")))),
IF(#REF!+BH606=2020,
IF(#REF!=1,"20-21/1",
IF(#REF!=2,"20-21/2",
IF(#REF!=3,"21-22/1",
IF(#REF!=4,"21-22/2","Hata9")))),
IF(#REF!+BH606=2021,
IF(#REF!=1,"21-22/1",
IF(#REF!=2,"21-22/2",
IF(#REF!=3,"22-23/1",
IF(#REF!=4,"22-23/2","Hata10")))),
IF(#REF!+BH606=2022,
IF(#REF!=1,"22-23/1",
IF(#REF!=2,"22-23/2",
IF(#REF!=3,"23-24/1",
IF(#REF!=4,"23-24/2","Hata11")))),
IF(#REF!+BH606=2023,
IF(#REF!=1,"23-24/1",
IF(#REF!=2,"23-24/2",
IF(#REF!=3,"24-25/1",
IF(#REF!=4,"24-25/2","Hata12")))),
)))))))))))),
IF(AZ606="T",
IF(#REF!+BH606=2012,
IF(#REF!=1,"12-13/1",
IF(#REF!=2,"12-13/2",
IF(#REF!=3,"12-13/3",
IF(#REF!=4,"13-14/1",
IF(#REF!=5,"13-14/2",
IF(#REF!=6,"13-14/3","Hata1")))))),
IF(#REF!+BH606=2013,
IF(#REF!=1,"13-14/1",
IF(#REF!=2,"13-14/2",
IF(#REF!=3,"13-14/3",
IF(#REF!=4,"14-15/1",
IF(#REF!=5,"14-15/2",
IF(#REF!=6,"14-15/3","Hata2")))))),
IF(#REF!+BH606=2014,
IF(#REF!=1,"14-15/1",
IF(#REF!=2,"14-15/2",
IF(#REF!=3,"14-15/3",
IF(#REF!=4,"15-16/1",
IF(#REF!=5,"15-16/2",
IF(#REF!=6,"15-16/3","Hata3")))))),
IF(AND(#REF!+#REF!&gt;2014,#REF!+#REF!&lt;2015,BH606=1),
IF(#REF!=0.1,"14-15/0.1",
IF(#REF!=0.2,"14-15/0.2",
IF(#REF!=0.3,"14-15/0.3","Hata4"))),
IF(#REF!+BH606=2015,
IF(#REF!=1,"15-16/1",
IF(#REF!=2,"15-16/2",
IF(#REF!=3,"15-16/3",
IF(#REF!=4,"16-17/1",
IF(#REF!=5,"16-17/2",
IF(#REF!=6,"16-17/3","Hata5")))))),
IF(#REF!+BH606=2016,
IF(#REF!=1,"16-17/1",
IF(#REF!=2,"16-17/2",
IF(#REF!=3,"16-17/3",
IF(#REF!=4,"17-18/1",
IF(#REF!=5,"17-18/2",
IF(#REF!=6,"17-18/3","Hata6")))))),
IF(#REF!+BH606=2017,
IF(#REF!=1,"17-18/1",
IF(#REF!=2,"17-18/2",
IF(#REF!=3,"17-18/3",
IF(#REF!=4,"18-19/1",
IF(#REF!=5,"18-19/2",
IF(#REF!=6,"18-19/3","Hata7")))))),
IF(#REF!+BH606=2018,
IF(#REF!=1,"18-19/1",
IF(#REF!=2,"18-19/2",
IF(#REF!=3,"18-19/3",
IF(#REF!=4,"19-20/1",
IF(#REF!=5," 19-20/2",
IF(#REF!=6,"19-20/3","Hata8")))))),
IF(#REF!+BH606=2019,
IF(#REF!=1,"19-20/1",
IF(#REF!=2,"19-20/2",
IF(#REF!=3,"19-20/3",
IF(#REF!=4,"20-21/1",
IF(#REF!=5,"20-21/2",
IF(#REF!=6,"20-21/3","Hata9")))))),
IF(#REF!+BH606=2020,
IF(#REF!=1,"20-21/1",
IF(#REF!=2,"20-21/2",
IF(#REF!=3,"20-21/3",
IF(#REF!=4,"21-22/1",
IF(#REF!=5,"21-22/2",
IF(#REF!=6,"21-22/3","Hata10")))))),
IF(#REF!+BH606=2021,
IF(#REF!=1,"21-22/1",
IF(#REF!=2,"21-22/2",
IF(#REF!=3,"21-22/3",
IF(#REF!=4,"22-23/1",
IF(#REF!=5,"22-23/2",
IF(#REF!=6,"22-23/3","Hata11")))))),
IF(#REF!+BH606=2022,
IF(#REF!=1,"22-23/1",
IF(#REF!=2,"22-23/2",
IF(#REF!=3,"22-23/3",
IF(#REF!=4,"23-24/1",
IF(#REF!=5,"23-24/2",
IF(#REF!=6,"23-24/3","Hata12")))))),
IF(#REF!+BH606=2023,
IF(#REF!=1,"23-24/1",
IF(#REF!=2,"23-24/2",
IF(#REF!=3,"23-24/3",
IF(#REF!=4,"24-25/1",
IF(#REF!=5,"24-25/2",
IF(#REF!=6,"24-25/3","Hata13")))))),
))))))))))))))
)</f>
        <v>#REF!</v>
      </c>
      <c r="G606" s="4"/>
      <c r="H606" s="2" t="s">
        <v>82</v>
      </c>
      <c r="I606" s="2">
        <v>54699</v>
      </c>
      <c r="J606" s="2" t="s">
        <v>80</v>
      </c>
      <c r="O606" s="2" t="s">
        <v>135</v>
      </c>
      <c r="P606" s="2" t="s">
        <v>135</v>
      </c>
      <c r="Q606" s="5">
        <v>7</v>
      </c>
      <c r="R606" s="2">
        <f>VLOOKUP($Q606,[1]sistem!$I$3:$L$10,2,FALSE)</f>
        <v>0</v>
      </c>
      <c r="S606" s="2">
        <f>VLOOKUP($Q606,[1]sistem!$I$3:$L$10,3,FALSE)</f>
        <v>1</v>
      </c>
      <c r="T606" s="2">
        <f>VLOOKUP($Q606,[1]sistem!$I$3:$L$10,4,FALSE)</f>
        <v>1</v>
      </c>
      <c r="U606" s="2" t="e">
        <f>VLOOKUP($AZ606,[1]sistem!$I$13:$L$14,2,FALSE)*#REF!</f>
        <v>#REF!</v>
      </c>
      <c r="V606" s="2" t="e">
        <f>VLOOKUP($AZ606,[1]sistem!$I$13:$L$14,3,FALSE)*#REF!</f>
        <v>#REF!</v>
      </c>
      <c r="W606" s="2" t="e">
        <f>VLOOKUP($AZ606,[1]sistem!$I$13:$L$14,4,FALSE)*#REF!</f>
        <v>#REF!</v>
      </c>
      <c r="X606" s="2" t="e">
        <f t="shared" si="175"/>
        <v>#REF!</v>
      </c>
      <c r="Y606" s="2" t="e">
        <f t="shared" si="176"/>
        <v>#REF!</v>
      </c>
      <c r="Z606" s="2" t="e">
        <f t="shared" si="177"/>
        <v>#REF!</v>
      </c>
      <c r="AA606" s="2" t="e">
        <f t="shared" si="178"/>
        <v>#REF!</v>
      </c>
      <c r="AB606" s="2">
        <f>VLOOKUP(AZ606,[1]sistem!$I$18:$J$19,2,FALSE)</f>
        <v>11</v>
      </c>
      <c r="AC606" s="2">
        <v>0.25</v>
      </c>
      <c r="AD606" s="2">
        <f>VLOOKUP($Q606,[1]sistem!$I$3:$M$10,5,FALSE)</f>
        <v>1</v>
      </c>
      <c r="AE606" s="2">
        <v>3</v>
      </c>
      <c r="AG606" s="2">
        <f>AE606*AK606</f>
        <v>33</v>
      </c>
      <c r="AH606" s="2">
        <f>VLOOKUP($Q606,[1]sistem!$I$3:$N$10,6,FALSE)</f>
        <v>2</v>
      </c>
      <c r="AI606" s="2">
        <v>2</v>
      </c>
      <c r="AJ606" s="2">
        <f t="shared" si="179"/>
        <v>4</v>
      </c>
      <c r="AK606" s="2">
        <f>VLOOKUP($AZ606,[1]sistem!$I$18:$K$19,3,FALSE)</f>
        <v>11</v>
      </c>
      <c r="AL606" s="2" t="e">
        <f>AK606*#REF!</f>
        <v>#REF!</v>
      </c>
      <c r="AM606" s="2" t="e">
        <f t="shared" si="180"/>
        <v>#REF!</v>
      </c>
      <c r="AN606" s="2">
        <f>IF(AZ606="s",30,25)</f>
        <v>25</v>
      </c>
      <c r="AO606" s="2" t="e">
        <f t="shared" si="181"/>
        <v>#REF!</v>
      </c>
      <c r="AP606" s="2" t="e">
        <f>ROUND(AO606-#REF!,0)</f>
        <v>#REF!</v>
      </c>
      <c r="AQ606" s="2">
        <f>IF(AZ606="s",IF(Q606=0,0,
IF(Q606=1,#REF!*4*4,
IF(Q606=2,0,
IF(Q606=3,#REF!*4*2,
IF(Q606=4,0,
IF(Q606=5,0,
IF(Q606=6,0,
IF(Q606=7,0)))))))),
IF(AZ606="t",
IF(Q606=0,0,
IF(Q606=1,#REF!*4*4*0.8,
IF(Q606=2,0,
IF(Q606=3,#REF!*4*2*0.8,
IF(Q606=4,0,
IF(Q606=5,0,
IF(Q606=6,0,
IF(Q606=7,0))))))))))</f>
        <v>0</v>
      </c>
      <c r="AR606" s="2" t="e">
        <f>IF(AZ606="s",
IF(Q606=0,0,
IF(Q606=1,0,
IF(Q606=2,#REF!*4*2,
IF(Q606=3,#REF!*4,
IF(Q606=4,#REF!*4,
IF(Q606=5,0,
IF(Q606=6,0,
IF(Q606=7,#REF!*4)))))))),
IF(AZ606="t",
IF(Q606=0,0,
IF(Q606=1,0,
IF(Q606=2,#REF!*4*2*0.8,
IF(Q606=3,#REF!*4*0.8,
IF(Q606=4,#REF!*4*0.8,
IF(Q606=5,0,
IF(Q606=6,0,
IF(Q606=7,#REF!*4))))))))))</f>
        <v>#REF!</v>
      </c>
      <c r="AS606" s="2" t="e">
        <f>IF(AZ606="s",
IF(Q606=0,0,
IF(Q606=1,#REF!*2,
IF(Q606=2,#REF!*2,
IF(Q606=3,#REF!*2,
IF(Q606=4,#REF!*2,
IF(Q606=5,#REF!*2,
IF(Q606=6,#REF!*2,
IF(Q606=7,#REF!*2)))))))),
IF(AZ606="t",
IF(Q606=0,#REF!*2*0.8,
IF(Q606=1,#REF!*2*0.8,
IF(Q606=2,#REF!*2*0.8,
IF(Q606=3,#REF!*2*0.8,
IF(Q606=4,#REF!*2*0.8,
IF(Q606=5,#REF!*2*0.8,
IF(Q606=6,#REF!*1*0.8,
IF(Q606=7,#REF!*2))))))))))</f>
        <v>#REF!</v>
      </c>
      <c r="AT606" s="2" t="e">
        <f t="shared" si="182"/>
        <v>#REF!</v>
      </c>
      <c r="AU606" s="2" t="e">
        <f>IF(AZ606="s",
IF(Q606=0,0,
IF(Q606=1,(14-2)*(#REF!+#REF!)/4*4,
IF(Q606=2,(14-2)*(#REF!+#REF!)/4*2,
IF(Q606=3,(14-2)*(#REF!+#REF!)/4*3,
IF(Q606=4,(14-2)*(#REF!+#REF!)/4,
IF(Q606=5,(14-2)*#REF!/4,
IF(Q606=6,0,
IF(Q606=7,(14)*#REF!)))))))),
IF(AZ606="t",
IF(Q606=0,0,
IF(Q606=1,(11-2)*(#REF!+#REF!)/4*4,
IF(Q606=2,(11-2)*(#REF!+#REF!)/4*2,
IF(Q606=3,(11-2)*(#REF!+#REF!)/4*3,
IF(Q606=4,(11-2)*(#REF!+#REF!)/4,
IF(Q606=5,(11-2)*#REF!/4,
IF(Q606=6,0,
IF(Q606=7,(11)*#REF!))))))))))</f>
        <v>#REF!</v>
      </c>
      <c r="AV606" s="2" t="e">
        <f t="shared" si="183"/>
        <v>#REF!</v>
      </c>
      <c r="AW606" s="2">
        <f t="shared" si="184"/>
        <v>8</v>
      </c>
      <c r="AX606" s="2">
        <f t="shared" si="185"/>
        <v>4</v>
      </c>
      <c r="AY606" s="2" t="e">
        <f t="shared" si="186"/>
        <v>#REF!</v>
      </c>
      <c r="AZ606" s="2" t="s">
        <v>81</v>
      </c>
      <c r="BA606" s="2">
        <f>IF(BG606="A",0,IF(AZ606="s",14*#REF!,IF(AZ606="T",11*#REF!,"HATA")))</f>
        <v>0</v>
      </c>
      <c r="BB606" s="2" t="e">
        <f t="shared" si="187"/>
        <v>#REF!</v>
      </c>
      <c r="BC606" s="2" t="e">
        <f t="shared" si="188"/>
        <v>#REF!</v>
      </c>
      <c r="BD606" s="2" t="s">
        <v>83</v>
      </c>
      <c r="BE606" s="2" t="e">
        <f>#REF!-BC606</f>
        <v>#REF!</v>
      </c>
      <c r="BF606" s="2">
        <v>0</v>
      </c>
      <c r="BG606" s="2" t="s">
        <v>110</v>
      </c>
      <c r="BH606" s="2">
        <v>1</v>
      </c>
      <c r="BJ606" s="2">
        <v>7</v>
      </c>
      <c r="BL606" s="7" t="e">
        <f>#REF!*11</f>
        <v>#REF!</v>
      </c>
      <c r="BM606" s="9"/>
      <c r="BN606" s="8"/>
      <c r="BO606" s="13"/>
      <c r="BP606" s="13"/>
      <c r="BQ606" s="13"/>
      <c r="BR606" s="13"/>
      <c r="BS606" s="13"/>
      <c r="BT606" s="10"/>
      <c r="BU606" s="11"/>
      <c r="BV606" s="12"/>
      <c r="CC606" s="41"/>
      <c r="CD606" s="41"/>
      <c r="CE606" s="41"/>
      <c r="CF606" s="42"/>
      <c r="CG606" s="42"/>
      <c r="CH606" s="42"/>
      <c r="CI606" s="42"/>
      <c r="CJ606" s="42"/>
      <c r="CK606" s="42"/>
    </row>
    <row r="607" spans="1:89" hidden="1" x14ac:dyDescent="0.25">
      <c r="A607" s="2" t="s">
        <v>77</v>
      </c>
      <c r="B607" s="2" t="s">
        <v>78</v>
      </c>
      <c r="C607" s="2" t="s">
        <v>78</v>
      </c>
      <c r="D607" s="4" t="s">
        <v>60</v>
      </c>
      <c r="E607" s="4" t="s">
        <v>60</v>
      </c>
      <c r="F607" s="5" t="e">
        <f>IF(AZ607="S",
IF(#REF!+BH607=2012,
IF(#REF!=1,"12-13/1",
IF(#REF!=2,"12-13/2",
IF(#REF!=3,"13-14/1",
IF(#REF!=4,"13-14/2","Hata1")))),
IF(#REF!+BH607=2013,
IF(#REF!=1,"13-14/1",
IF(#REF!=2,"13-14/2",
IF(#REF!=3,"14-15/1",
IF(#REF!=4,"14-15/2","Hata2")))),
IF(#REF!+BH607=2014,
IF(#REF!=1,"14-15/1",
IF(#REF!=2,"14-15/2",
IF(#REF!=3,"15-16/1",
IF(#REF!=4,"15-16/2","Hata3")))),
IF(#REF!+BH607=2015,
IF(#REF!=1,"15-16/1",
IF(#REF!=2,"15-16/2",
IF(#REF!=3,"16-17/1",
IF(#REF!=4,"16-17/2","Hata4")))),
IF(#REF!+BH607=2016,
IF(#REF!=1,"16-17/1",
IF(#REF!=2,"16-17/2",
IF(#REF!=3,"17-18/1",
IF(#REF!=4,"17-18/2","Hata5")))),
IF(#REF!+BH607=2017,
IF(#REF!=1,"17-18/1",
IF(#REF!=2,"17-18/2",
IF(#REF!=3,"18-19/1",
IF(#REF!=4,"18-19/2","Hata6")))),
IF(#REF!+BH607=2018,
IF(#REF!=1,"18-19/1",
IF(#REF!=2,"18-19/2",
IF(#REF!=3,"19-20/1",
IF(#REF!=4,"19-20/2","Hata7")))),
IF(#REF!+BH607=2019,
IF(#REF!=1,"19-20/1",
IF(#REF!=2,"19-20/2",
IF(#REF!=3,"20-21/1",
IF(#REF!=4,"20-21/2","Hata8")))),
IF(#REF!+BH607=2020,
IF(#REF!=1,"20-21/1",
IF(#REF!=2,"20-21/2",
IF(#REF!=3,"21-22/1",
IF(#REF!=4,"21-22/2","Hata9")))),
IF(#REF!+BH607=2021,
IF(#REF!=1,"21-22/1",
IF(#REF!=2,"21-22/2",
IF(#REF!=3,"22-23/1",
IF(#REF!=4,"22-23/2","Hata10")))),
IF(#REF!+BH607=2022,
IF(#REF!=1,"22-23/1",
IF(#REF!=2,"22-23/2",
IF(#REF!=3,"23-24/1",
IF(#REF!=4,"23-24/2","Hata11")))),
IF(#REF!+BH607=2023,
IF(#REF!=1,"23-24/1",
IF(#REF!=2,"23-24/2",
IF(#REF!=3,"24-25/1",
IF(#REF!=4,"24-25/2","Hata12")))),
)))))))))))),
IF(AZ607="T",
IF(#REF!+BH607=2012,
IF(#REF!=1,"12-13/1",
IF(#REF!=2,"12-13/2",
IF(#REF!=3,"12-13/3",
IF(#REF!=4,"13-14/1",
IF(#REF!=5,"13-14/2",
IF(#REF!=6,"13-14/3","Hata1")))))),
IF(#REF!+BH607=2013,
IF(#REF!=1,"13-14/1",
IF(#REF!=2,"13-14/2",
IF(#REF!=3,"13-14/3",
IF(#REF!=4,"14-15/1",
IF(#REF!=5,"14-15/2",
IF(#REF!=6,"14-15/3","Hata2")))))),
IF(#REF!+BH607=2014,
IF(#REF!=1,"14-15/1",
IF(#REF!=2,"14-15/2",
IF(#REF!=3,"14-15/3",
IF(#REF!=4,"15-16/1",
IF(#REF!=5,"15-16/2",
IF(#REF!=6,"15-16/3","Hata3")))))),
IF(AND(#REF!+#REF!&gt;2014,#REF!+#REF!&lt;2015,BH607=1),
IF(#REF!=0.1,"14-15/0.1",
IF(#REF!=0.2,"14-15/0.2",
IF(#REF!=0.3,"14-15/0.3","Hata4"))),
IF(#REF!+BH607=2015,
IF(#REF!=1,"15-16/1",
IF(#REF!=2,"15-16/2",
IF(#REF!=3,"15-16/3",
IF(#REF!=4,"16-17/1",
IF(#REF!=5,"16-17/2",
IF(#REF!=6,"16-17/3","Hata5")))))),
IF(#REF!+BH607=2016,
IF(#REF!=1,"16-17/1",
IF(#REF!=2,"16-17/2",
IF(#REF!=3,"16-17/3",
IF(#REF!=4,"17-18/1",
IF(#REF!=5,"17-18/2",
IF(#REF!=6,"17-18/3","Hata6")))))),
IF(#REF!+BH607=2017,
IF(#REF!=1,"17-18/1",
IF(#REF!=2,"17-18/2",
IF(#REF!=3,"17-18/3",
IF(#REF!=4,"18-19/1",
IF(#REF!=5,"18-19/2",
IF(#REF!=6,"18-19/3","Hata7")))))),
IF(#REF!+BH607=2018,
IF(#REF!=1,"18-19/1",
IF(#REF!=2,"18-19/2",
IF(#REF!=3,"18-19/3",
IF(#REF!=4,"19-20/1",
IF(#REF!=5," 19-20/2",
IF(#REF!=6,"19-20/3","Hata8")))))),
IF(#REF!+BH607=2019,
IF(#REF!=1,"19-20/1",
IF(#REF!=2,"19-20/2",
IF(#REF!=3,"19-20/3",
IF(#REF!=4,"20-21/1",
IF(#REF!=5,"20-21/2",
IF(#REF!=6,"20-21/3","Hata9")))))),
IF(#REF!+BH607=2020,
IF(#REF!=1,"20-21/1",
IF(#REF!=2,"20-21/2",
IF(#REF!=3,"20-21/3",
IF(#REF!=4,"21-22/1",
IF(#REF!=5,"21-22/2",
IF(#REF!=6,"21-22/3","Hata10")))))),
IF(#REF!+BH607=2021,
IF(#REF!=1,"21-22/1",
IF(#REF!=2,"21-22/2",
IF(#REF!=3,"21-22/3",
IF(#REF!=4,"22-23/1",
IF(#REF!=5,"22-23/2",
IF(#REF!=6,"22-23/3","Hata11")))))),
IF(#REF!+BH607=2022,
IF(#REF!=1,"22-23/1",
IF(#REF!=2,"22-23/2",
IF(#REF!=3,"22-23/3",
IF(#REF!=4,"23-24/1",
IF(#REF!=5,"23-24/2",
IF(#REF!=6,"23-24/3","Hata12")))))),
IF(#REF!+BH607=2023,
IF(#REF!=1,"23-24/1",
IF(#REF!=2,"23-24/2",
IF(#REF!=3,"23-24/3",
IF(#REF!=4,"24-25/1",
IF(#REF!=5,"24-25/2",
IF(#REF!=6,"24-25/3","Hata13")))))),
))))))))))))))
)</f>
        <v>#REF!</v>
      </c>
      <c r="G607" s="4"/>
      <c r="H607" s="2" t="s">
        <v>82</v>
      </c>
      <c r="I607" s="2">
        <v>54699</v>
      </c>
      <c r="J607" s="2" t="s">
        <v>80</v>
      </c>
      <c r="Q607" s="5">
        <v>6</v>
      </c>
      <c r="R607" s="2">
        <f>VLOOKUP($Q607,[1]sistem!$I$3:$L$10,2,FALSE)</f>
        <v>0</v>
      </c>
      <c r="S607" s="2">
        <f>VLOOKUP($Q607,[1]sistem!$I$3:$L$10,3,FALSE)</f>
        <v>0</v>
      </c>
      <c r="T607" s="2">
        <f>VLOOKUP($Q607,[1]sistem!$I$3:$L$10,4,FALSE)</f>
        <v>1</v>
      </c>
      <c r="U607" s="2" t="e">
        <f>VLOOKUP($AZ607,[1]sistem!$I$13:$L$14,2,FALSE)*#REF!</f>
        <v>#REF!</v>
      </c>
      <c r="V607" s="2" t="e">
        <f>VLOOKUP($AZ607,[1]sistem!$I$13:$L$14,3,FALSE)*#REF!</f>
        <v>#REF!</v>
      </c>
      <c r="W607" s="2" t="e">
        <f>VLOOKUP($AZ607,[1]sistem!$I$13:$L$14,4,FALSE)*#REF!</f>
        <v>#REF!</v>
      </c>
      <c r="X607" s="2" t="e">
        <f t="shared" si="175"/>
        <v>#REF!</v>
      </c>
      <c r="Y607" s="2" t="e">
        <f t="shared" si="176"/>
        <v>#REF!</v>
      </c>
      <c r="Z607" s="2" t="e">
        <f t="shared" si="177"/>
        <v>#REF!</v>
      </c>
      <c r="AA607" s="2" t="e">
        <f t="shared" si="178"/>
        <v>#REF!</v>
      </c>
      <c r="AB607" s="2">
        <f>VLOOKUP(AZ607,[1]sistem!$I$18:$J$19,2,FALSE)</f>
        <v>11</v>
      </c>
      <c r="AC607" s="2">
        <v>0.25</v>
      </c>
      <c r="AD607" s="2">
        <f>VLOOKUP($Q607,[1]sistem!$I$3:$M$10,5,FALSE)</f>
        <v>0</v>
      </c>
      <c r="AE607" s="2">
        <v>1</v>
      </c>
      <c r="AG607" s="2">
        <f>AE607*AK607</f>
        <v>11</v>
      </c>
      <c r="AH607" s="2">
        <f>VLOOKUP($Q607,[1]sistem!$I$3:$N$10,6,FALSE)</f>
        <v>1</v>
      </c>
      <c r="AI607" s="2">
        <v>2</v>
      </c>
      <c r="AJ607" s="2">
        <f t="shared" si="179"/>
        <v>2</v>
      </c>
      <c r="AK607" s="2">
        <f>VLOOKUP($AZ607,[1]sistem!$I$18:$K$19,3,FALSE)</f>
        <v>11</v>
      </c>
      <c r="AL607" s="2" t="e">
        <f>AK607*#REF!</f>
        <v>#REF!</v>
      </c>
      <c r="AM607" s="2" t="e">
        <f t="shared" si="180"/>
        <v>#REF!</v>
      </c>
      <c r="AN607" s="2">
        <f>IF(AZ607="s",30,25)</f>
        <v>25</v>
      </c>
      <c r="AO607" s="2" t="e">
        <f t="shared" si="181"/>
        <v>#REF!</v>
      </c>
      <c r="AP607" s="2" t="e">
        <f>ROUND(AO607-#REF!,0)</f>
        <v>#REF!</v>
      </c>
      <c r="AQ607" s="2">
        <f>IF(AZ607="s",IF(Q607=0,0,
IF(Q607=1,#REF!*4*4,
IF(Q607=2,0,
IF(Q607=3,#REF!*4*2,
IF(Q607=4,0,
IF(Q607=5,0,
IF(Q607=6,0,
IF(Q607=7,0)))))))),
IF(AZ607="t",
IF(Q607=0,0,
IF(Q607=1,#REF!*4*4*0.8,
IF(Q607=2,0,
IF(Q607=3,#REF!*4*2*0.8,
IF(Q607=4,0,
IF(Q607=5,0,
IF(Q607=6,0,
IF(Q607=7,0))))))))))</f>
        <v>0</v>
      </c>
      <c r="AR607" s="2">
        <f>IF(AZ607="s",
IF(Q607=0,0,
IF(Q607=1,0,
IF(Q607=2,#REF!*4*2,
IF(Q607=3,#REF!*4,
IF(Q607=4,#REF!*4,
IF(Q607=5,0,
IF(Q607=6,0,
IF(Q607=7,#REF!*4)))))))),
IF(AZ607="t",
IF(Q607=0,0,
IF(Q607=1,0,
IF(Q607=2,#REF!*4*2*0.8,
IF(Q607=3,#REF!*4*0.8,
IF(Q607=4,#REF!*4*0.8,
IF(Q607=5,0,
IF(Q607=6,0,
IF(Q607=7,#REF!*4))))))))))</f>
        <v>0</v>
      </c>
      <c r="AS607" s="2" t="e">
        <f>IF(AZ607="s",
IF(Q607=0,0,
IF(Q607=1,#REF!*2,
IF(Q607=2,#REF!*2,
IF(Q607=3,#REF!*2,
IF(Q607=4,#REF!*2,
IF(Q607=5,#REF!*2,
IF(Q607=6,#REF!*2,
IF(Q607=7,#REF!*2)))))))),
IF(AZ607="t",
IF(Q607=0,#REF!*2*0.8,
IF(Q607=1,#REF!*2*0.8,
IF(Q607=2,#REF!*2*0.8,
IF(Q607=3,#REF!*2*0.8,
IF(Q607=4,#REF!*2*0.8,
IF(Q607=5,#REF!*2*0.8,
IF(Q607=6,#REF!*1*0.8,
IF(Q607=7,#REF!*2))))))))))</f>
        <v>#REF!</v>
      </c>
      <c r="AT607" s="2" t="e">
        <f t="shared" si="182"/>
        <v>#REF!</v>
      </c>
      <c r="AU607" s="2">
        <f>IF(AZ607="s",
IF(Q607=0,0,
IF(Q607=1,(14-2)*(#REF!+#REF!)/4*4,
IF(Q607=2,(14-2)*(#REF!+#REF!)/4*2,
IF(Q607=3,(14-2)*(#REF!+#REF!)/4*3,
IF(Q607=4,(14-2)*(#REF!+#REF!)/4,
IF(Q607=5,(14-2)*#REF!/4,
IF(Q607=6,0,
IF(Q607=7,(14)*#REF!)))))))),
IF(AZ607="t",
IF(Q607=0,0,
IF(Q607=1,(11-2)*(#REF!+#REF!)/4*4,
IF(Q607=2,(11-2)*(#REF!+#REF!)/4*2,
IF(Q607=3,(11-2)*(#REF!+#REF!)/4*3,
IF(Q607=4,(11-2)*(#REF!+#REF!)/4,
IF(Q607=5,(11-2)*#REF!/4,
IF(Q607=6,0,
IF(Q607=7,(11)*#REF!))))))))))</f>
        <v>0</v>
      </c>
      <c r="AV607" s="2">
        <f t="shared" si="183"/>
        <v>-11</v>
      </c>
      <c r="AW607" s="2">
        <f t="shared" si="184"/>
        <v>2</v>
      </c>
      <c r="AX607" s="2">
        <f t="shared" si="185"/>
        <v>0</v>
      </c>
      <c r="AY607" s="2" t="e">
        <f t="shared" si="186"/>
        <v>#REF!</v>
      </c>
      <c r="AZ607" s="2" t="s">
        <v>81</v>
      </c>
      <c r="BA607" s="2" t="e">
        <f>IF(BG607="A",0,IF(AZ607="s",14*#REF!,IF(AZ607="T",11*#REF!,"HATA")))</f>
        <v>#REF!</v>
      </c>
      <c r="BB607" s="2" t="e">
        <f t="shared" si="187"/>
        <v>#REF!</v>
      </c>
      <c r="BC607" s="2" t="e">
        <f t="shared" si="188"/>
        <v>#REF!</v>
      </c>
      <c r="BD607" s="2" t="s">
        <v>83</v>
      </c>
      <c r="BE607" s="2" t="e">
        <f>#REF!-BC607</f>
        <v>#REF!</v>
      </c>
      <c r="BF607" s="2">
        <v>0</v>
      </c>
      <c r="BH607" s="2">
        <v>1</v>
      </c>
      <c r="BJ607" s="2">
        <v>6</v>
      </c>
      <c r="BL607" s="7" t="e">
        <f>#REF!*11</f>
        <v>#REF!</v>
      </c>
      <c r="BM607" s="9"/>
      <c r="BN607" s="8"/>
      <c r="BO607" s="13"/>
      <c r="BP607" s="13"/>
      <c r="BQ607" s="13"/>
      <c r="BR607" s="13"/>
      <c r="BS607" s="13"/>
      <c r="BT607" s="10"/>
      <c r="BU607" s="11"/>
      <c r="BV607" s="12"/>
      <c r="CC607" s="41"/>
      <c r="CD607" s="41"/>
      <c r="CE607" s="41"/>
      <c r="CF607" s="42"/>
      <c r="CG607" s="42"/>
      <c r="CH607" s="42"/>
      <c r="CI607" s="42"/>
      <c r="CJ607" s="42"/>
      <c r="CK607" s="42"/>
    </row>
    <row r="608" spans="1:89" hidden="1" x14ac:dyDescent="0.25">
      <c r="A608" s="2" t="s">
        <v>104</v>
      </c>
      <c r="B608" s="2" t="s">
        <v>105</v>
      </c>
      <c r="C608" s="2" t="s">
        <v>105</v>
      </c>
      <c r="D608" s="4" t="s">
        <v>60</v>
      </c>
      <c r="E608" s="4" t="s">
        <v>60</v>
      </c>
      <c r="F608" s="5" t="e">
        <f>IF(AZ608="S",
IF(#REF!+BH608=2012,
IF(#REF!=1,"12-13/1",
IF(#REF!=2,"12-13/2",
IF(#REF!=3,"13-14/1",
IF(#REF!=4,"13-14/2","Hata1")))),
IF(#REF!+BH608=2013,
IF(#REF!=1,"13-14/1",
IF(#REF!=2,"13-14/2",
IF(#REF!=3,"14-15/1",
IF(#REF!=4,"14-15/2","Hata2")))),
IF(#REF!+BH608=2014,
IF(#REF!=1,"14-15/1",
IF(#REF!=2,"14-15/2",
IF(#REF!=3,"15-16/1",
IF(#REF!=4,"15-16/2","Hata3")))),
IF(#REF!+BH608=2015,
IF(#REF!=1,"15-16/1",
IF(#REF!=2,"15-16/2",
IF(#REF!=3,"16-17/1",
IF(#REF!=4,"16-17/2","Hata4")))),
IF(#REF!+BH608=2016,
IF(#REF!=1,"16-17/1",
IF(#REF!=2,"16-17/2",
IF(#REF!=3,"17-18/1",
IF(#REF!=4,"17-18/2","Hata5")))),
IF(#REF!+BH608=2017,
IF(#REF!=1,"17-18/1",
IF(#REF!=2,"17-18/2",
IF(#REF!=3,"18-19/1",
IF(#REF!=4,"18-19/2","Hata6")))),
IF(#REF!+BH608=2018,
IF(#REF!=1,"18-19/1",
IF(#REF!=2,"18-19/2",
IF(#REF!=3,"19-20/1",
IF(#REF!=4,"19-20/2","Hata7")))),
IF(#REF!+BH608=2019,
IF(#REF!=1,"19-20/1",
IF(#REF!=2,"19-20/2",
IF(#REF!=3,"20-21/1",
IF(#REF!=4,"20-21/2","Hata8")))),
IF(#REF!+BH608=2020,
IF(#REF!=1,"20-21/1",
IF(#REF!=2,"20-21/2",
IF(#REF!=3,"21-22/1",
IF(#REF!=4,"21-22/2","Hata9")))),
IF(#REF!+BH608=2021,
IF(#REF!=1,"21-22/1",
IF(#REF!=2,"21-22/2",
IF(#REF!=3,"22-23/1",
IF(#REF!=4,"22-23/2","Hata10")))),
IF(#REF!+BH608=2022,
IF(#REF!=1,"22-23/1",
IF(#REF!=2,"22-23/2",
IF(#REF!=3,"23-24/1",
IF(#REF!=4,"23-24/2","Hata11")))),
IF(#REF!+BH608=2023,
IF(#REF!=1,"23-24/1",
IF(#REF!=2,"23-24/2",
IF(#REF!=3,"24-25/1",
IF(#REF!=4,"24-25/2","Hata12")))),
)))))))))))),
IF(AZ608="T",
IF(#REF!+BH608=2012,
IF(#REF!=1,"12-13/1",
IF(#REF!=2,"12-13/2",
IF(#REF!=3,"12-13/3",
IF(#REF!=4,"13-14/1",
IF(#REF!=5,"13-14/2",
IF(#REF!=6,"13-14/3","Hata1")))))),
IF(#REF!+BH608=2013,
IF(#REF!=1,"13-14/1",
IF(#REF!=2,"13-14/2",
IF(#REF!=3,"13-14/3",
IF(#REF!=4,"14-15/1",
IF(#REF!=5,"14-15/2",
IF(#REF!=6,"14-15/3","Hata2")))))),
IF(#REF!+BH608=2014,
IF(#REF!=1,"14-15/1",
IF(#REF!=2,"14-15/2",
IF(#REF!=3,"14-15/3",
IF(#REF!=4,"15-16/1",
IF(#REF!=5,"15-16/2",
IF(#REF!=6,"15-16/3","Hata3")))))),
IF(AND(#REF!+#REF!&gt;2014,#REF!+#REF!&lt;2015,BH608=1),
IF(#REF!=0.1,"14-15/0.1",
IF(#REF!=0.2,"14-15/0.2",
IF(#REF!=0.3,"14-15/0.3","Hata4"))),
IF(#REF!+BH608=2015,
IF(#REF!=1,"15-16/1",
IF(#REF!=2,"15-16/2",
IF(#REF!=3,"15-16/3",
IF(#REF!=4,"16-17/1",
IF(#REF!=5,"16-17/2",
IF(#REF!=6,"16-17/3","Hata5")))))),
IF(#REF!+BH608=2016,
IF(#REF!=1,"16-17/1",
IF(#REF!=2,"16-17/2",
IF(#REF!=3,"16-17/3",
IF(#REF!=4,"17-18/1",
IF(#REF!=5,"17-18/2",
IF(#REF!=6,"17-18/3","Hata6")))))),
IF(#REF!+BH608=2017,
IF(#REF!=1,"17-18/1",
IF(#REF!=2,"17-18/2",
IF(#REF!=3,"17-18/3",
IF(#REF!=4,"18-19/1",
IF(#REF!=5,"18-19/2",
IF(#REF!=6,"18-19/3","Hata7")))))),
IF(#REF!+BH608=2018,
IF(#REF!=1,"18-19/1",
IF(#REF!=2,"18-19/2",
IF(#REF!=3,"18-19/3",
IF(#REF!=4,"19-20/1",
IF(#REF!=5," 19-20/2",
IF(#REF!=6,"19-20/3","Hata8")))))),
IF(#REF!+BH608=2019,
IF(#REF!=1,"19-20/1",
IF(#REF!=2,"19-20/2",
IF(#REF!=3,"19-20/3",
IF(#REF!=4,"20-21/1",
IF(#REF!=5,"20-21/2",
IF(#REF!=6,"20-21/3","Hata9")))))),
IF(#REF!+BH608=2020,
IF(#REF!=1,"20-21/1",
IF(#REF!=2,"20-21/2",
IF(#REF!=3,"20-21/3",
IF(#REF!=4,"21-22/1",
IF(#REF!=5,"21-22/2",
IF(#REF!=6,"21-22/3","Hata10")))))),
IF(#REF!+BH608=2021,
IF(#REF!=1,"21-22/1",
IF(#REF!=2,"21-22/2",
IF(#REF!=3,"21-22/3",
IF(#REF!=4,"22-23/1",
IF(#REF!=5,"22-23/2",
IF(#REF!=6,"22-23/3","Hata11")))))),
IF(#REF!+BH608=2022,
IF(#REF!=1,"22-23/1",
IF(#REF!=2,"22-23/2",
IF(#REF!=3,"22-23/3",
IF(#REF!=4,"23-24/1",
IF(#REF!=5,"23-24/2",
IF(#REF!=6,"23-24/3","Hata12")))))),
IF(#REF!+BH608=2023,
IF(#REF!=1,"23-24/1",
IF(#REF!=2,"23-24/2",
IF(#REF!=3,"23-24/3",
IF(#REF!=4,"24-25/1",
IF(#REF!=5,"24-25/2",
IF(#REF!=6,"24-25/3","Hata13")))))),
))))))))))))))
)</f>
        <v>#REF!</v>
      </c>
      <c r="G608" s="4"/>
      <c r="H608" s="2" t="s">
        <v>61</v>
      </c>
      <c r="I608" s="2">
        <v>206032</v>
      </c>
      <c r="J608" s="2" t="s">
        <v>62</v>
      </c>
      <c r="O608" s="2" t="s">
        <v>108</v>
      </c>
      <c r="P608" s="2" t="s">
        <v>109</v>
      </c>
      <c r="Q608" s="5">
        <v>7</v>
      </c>
      <c r="R608" s="2">
        <f>VLOOKUP($Q608,[1]sistem!$I$3:$L$10,2,FALSE)</f>
        <v>0</v>
      </c>
      <c r="S608" s="2">
        <f>VLOOKUP($Q608,[1]sistem!$I$3:$L$10,3,FALSE)</f>
        <v>1</v>
      </c>
      <c r="T608" s="2">
        <f>VLOOKUP($Q608,[1]sistem!$I$3:$L$10,4,FALSE)</f>
        <v>1</v>
      </c>
      <c r="U608" s="2" t="e">
        <f>VLOOKUP($AZ608,[1]sistem!$I$13:$L$14,2,FALSE)*#REF!</f>
        <v>#REF!</v>
      </c>
      <c r="V608" s="2" t="e">
        <f>VLOOKUP($AZ608,[1]sistem!$I$13:$L$14,3,FALSE)*#REF!</f>
        <v>#REF!</v>
      </c>
      <c r="W608" s="2" t="e">
        <f>VLOOKUP($AZ608,[1]sistem!$I$13:$L$14,4,FALSE)*#REF!</f>
        <v>#REF!</v>
      </c>
      <c r="X608" s="2" t="e">
        <f t="shared" si="175"/>
        <v>#REF!</v>
      </c>
      <c r="Y608" s="2" t="e">
        <f t="shared" si="176"/>
        <v>#REF!</v>
      </c>
      <c r="Z608" s="2" t="e">
        <f t="shared" si="177"/>
        <v>#REF!</v>
      </c>
      <c r="AA608" s="2" t="e">
        <f t="shared" si="178"/>
        <v>#REF!</v>
      </c>
      <c r="AB608" s="2">
        <f>VLOOKUP(AZ608,[1]sistem!$I$18:$J$19,2,FALSE)</f>
        <v>14</v>
      </c>
      <c r="AC608" s="2">
        <v>0.25</v>
      </c>
      <c r="AD608" s="2">
        <f>VLOOKUP($Q608,[1]sistem!$I$3:$M$10,5,FALSE)</f>
        <v>1</v>
      </c>
      <c r="AG608" s="2" t="e">
        <f>(#REF!+#REF!)*AB608</f>
        <v>#REF!</v>
      </c>
      <c r="AH608" s="2">
        <f>VLOOKUP($Q608,[1]sistem!$I$3:$N$10,6,FALSE)</f>
        <v>2</v>
      </c>
      <c r="AI608" s="2">
        <v>2</v>
      </c>
      <c r="AJ608" s="2">
        <f t="shared" si="179"/>
        <v>4</v>
      </c>
      <c r="AK608" s="2">
        <f>VLOOKUP($AZ608,[1]sistem!$I$18:$K$19,3,FALSE)</f>
        <v>14</v>
      </c>
      <c r="AL608" s="2" t="e">
        <f>AK608*#REF!</f>
        <v>#REF!</v>
      </c>
      <c r="AM608" s="2" t="e">
        <f t="shared" si="180"/>
        <v>#REF!</v>
      </c>
      <c r="AN608" s="2">
        <f t="shared" ref="AN608:AN620" si="190">IF(AZ608="s",25,25)</f>
        <v>25</v>
      </c>
      <c r="AO608" s="2" t="e">
        <f t="shared" si="181"/>
        <v>#REF!</v>
      </c>
      <c r="AP608" s="2" t="e">
        <f>ROUND(AO608-#REF!,0)</f>
        <v>#REF!</v>
      </c>
      <c r="AQ608" s="2">
        <f>IF(AZ608="s",IF(Q608=0,0,
IF(Q608=1,#REF!*4*4,
IF(Q608=2,0,
IF(Q608=3,#REF!*4*2,
IF(Q608=4,0,
IF(Q608=5,0,
IF(Q608=6,0,
IF(Q608=7,0)))))))),
IF(AZ608="t",
IF(Q608=0,0,
IF(Q608=1,#REF!*4*4*0.8,
IF(Q608=2,0,
IF(Q608=3,#REF!*4*2*0.8,
IF(Q608=4,0,
IF(Q608=5,0,
IF(Q608=6,0,
IF(Q608=7,0))))))))))</f>
        <v>0</v>
      </c>
      <c r="AR608" s="2" t="e">
        <f>IF(AZ608="s",
IF(Q608=0,0,
IF(Q608=1,0,
IF(Q608=2,#REF!*4*2,
IF(Q608=3,#REF!*4,
IF(Q608=4,#REF!*4,
IF(Q608=5,0,
IF(Q608=6,0,
IF(Q608=7,#REF!*4)))))))),
IF(AZ608="t",
IF(Q608=0,0,
IF(Q608=1,0,
IF(Q608=2,#REF!*4*2*0.8,
IF(Q608=3,#REF!*4*0.8,
IF(Q608=4,#REF!*4*0.8,
IF(Q608=5,0,
IF(Q608=6,0,
IF(Q608=7,#REF!*4))))))))))</f>
        <v>#REF!</v>
      </c>
      <c r="AS608" s="2" t="e">
        <f>IF(AZ608="s",
IF(Q608=0,0,
IF(Q608=1,#REF!*2,
IF(Q608=2,#REF!*2,
IF(Q608=3,#REF!*2,
IF(Q608=4,#REF!*2,
IF(Q608=5,#REF!*2,
IF(Q608=6,#REF!*2,
IF(Q608=7,#REF!*2)))))))),
IF(AZ608="t",
IF(Q608=0,#REF!*2*0.8,
IF(Q608=1,#REF!*2*0.8,
IF(Q608=2,#REF!*2*0.8,
IF(Q608=3,#REF!*2*0.8,
IF(Q608=4,#REF!*2*0.8,
IF(Q608=5,#REF!*2*0.8,
IF(Q608=6,#REF!*1*0.8,
IF(Q608=7,#REF!*2))))))))))</f>
        <v>#REF!</v>
      </c>
      <c r="AT608" s="2" t="e">
        <f t="shared" si="182"/>
        <v>#REF!</v>
      </c>
      <c r="AU608" s="2" t="e">
        <f>IF(AZ608="s",
IF(Q608=0,0,
IF(Q608=1,(14-2)*(#REF!+#REF!)/4*4,
IF(Q608=2,(14-2)*(#REF!+#REF!)/4*2,
IF(Q608=3,(14-2)*(#REF!+#REF!)/4*3,
IF(Q608=4,(14-2)*(#REF!+#REF!)/4,
IF(Q608=5,(14-2)*#REF!/4,
IF(Q608=6,0,
IF(Q608=7,(14)*#REF!)))))))),
IF(AZ608="t",
IF(Q608=0,0,
IF(Q608=1,(11-2)*(#REF!+#REF!)/4*4,
IF(Q608=2,(11-2)*(#REF!+#REF!)/4*2,
IF(Q608=3,(11-2)*(#REF!+#REF!)/4*3,
IF(Q608=4,(11-2)*(#REF!+#REF!)/4,
IF(Q608=5,(11-2)*#REF!/4,
IF(Q608=6,0,
IF(Q608=7,(11)*#REF!))))))))))</f>
        <v>#REF!</v>
      </c>
      <c r="AV608" s="2" t="e">
        <f t="shared" si="183"/>
        <v>#REF!</v>
      </c>
      <c r="AW608" s="2">
        <f t="shared" si="184"/>
        <v>8</v>
      </c>
      <c r="AX608" s="2">
        <f t="shared" si="185"/>
        <v>4</v>
      </c>
      <c r="AY608" s="2" t="e">
        <f t="shared" si="186"/>
        <v>#REF!</v>
      </c>
      <c r="AZ608" s="2" t="s">
        <v>63</v>
      </c>
      <c r="BA608" s="2">
        <f>IF(BG608="A",0,IF(AZ608="s",14*#REF!,IF(AZ608="T",11*#REF!,"HATA")))</f>
        <v>0</v>
      </c>
      <c r="BB608" s="2" t="e">
        <f t="shared" si="187"/>
        <v>#REF!</v>
      </c>
      <c r="BC608" s="2" t="e">
        <f t="shared" si="188"/>
        <v>#REF!</v>
      </c>
      <c r="BD608" s="2" t="e">
        <f>IF(BC608-#REF!=0,"DOĞRU","YANLIŞ")</f>
        <v>#REF!</v>
      </c>
      <c r="BE608" s="2" t="e">
        <f>#REF!-BC608</f>
        <v>#REF!</v>
      </c>
      <c r="BF608" s="2">
        <v>0</v>
      </c>
      <c r="BG608" s="2" t="s">
        <v>110</v>
      </c>
      <c r="BH608" s="2">
        <v>1</v>
      </c>
      <c r="BJ608" s="2">
        <v>7</v>
      </c>
      <c r="BL608" s="7" t="e">
        <f>#REF!*14</f>
        <v>#REF!</v>
      </c>
      <c r="BM608" s="9"/>
      <c r="BN608" s="8"/>
      <c r="BO608" s="13"/>
      <c r="BP608" s="13"/>
      <c r="BQ608" s="13"/>
      <c r="BR608" s="13"/>
      <c r="BS608" s="13"/>
      <c r="BT608" s="10"/>
      <c r="BU608" s="11"/>
      <c r="BV608" s="12"/>
      <c r="CC608" s="41"/>
      <c r="CD608" s="41"/>
      <c r="CE608" s="41"/>
      <c r="CF608" s="42"/>
      <c r="CG608" s="42"/>
      <c r="CH608" s="42"/>
      <c r="CI608" s="42"/>
      <c r="CJ608" s="42"/>
      <c r="CK608" s="42"/>
    </row>
    <row r="609" spans="1:89" hidden="1" x14ac:dyDescent="0.25">
      <c r="A609" s="2" t="s">
        <v>245</v>
      </c>
      <c r="B609" s="2" t="s">
        <v>246</v>
      </c>
      <c r="C609" s="2" t="s">
        <v>246</v>
      </c>
      <c r="D609" s="4" t="s">
        <v>60</v>
      </c>
      <c r="E609" s="4" t="s">
        <v>60</v>
      </c>
      <c r="F609" s="5" t="e">
        <f>IF(AZ609="S",
IF(#REF!+BH609=2012,
IF(#REF!=1,"12-13/1",
IF(#REF!=2,"12-13/2",
IF(#REF!=3,"13-14/1",
IF(#REF!=4,"13-14/2","Hata1")))),
IF(#REF!+BH609=2013,
IF(#REF!=1,"13-14/1",
IF(#REF!=2,"13-14/2",
IF(#REF!=3,"14-15/1",
IF(#REF!=4,"14-15/2","Hata2")))),
IF(#REF!+BH609=2014,
IF(#REF!=1,"14-15/1",
IF(#REF!=2,"14-15/2",
IF(#REF!=3,"15-16/1",
IF(#REF!=4,"15-16/2","Hata3")))),
IF(#REF!+BH609=2015,
IF(#REF!=1,"15-16/1",
IF(#REF!=2,"15-16/2",
IF(#REF!=3,"16-17/1",
IF(#REF!=4,"16-17/2","Hata4")))),
IF(#REF!+BH609=2016,
IF(#REF!=1,"16-17/1",
IF(#REF!=2,"16-17/2",
IF(#REF!=3,"17-18/1",
IF(#REF!=4,"17-18/2","Hata5")))),
IF(#REF!+BH609=2017,
IF(#REF!=1,"17-18/1",
IF(#REF!=2,"17-18/2",
IF(#REF!=3,"18-19/1",
IF(#REF!=4,"18-19/2","Hata6")))),
IF(#REF!+BH609=2018,
IF(#REF!=1,"18-19/1",
IF(#REF!=2,"18-19/2",
IF(#REF!=3,"19-20/1",
IF(#REF!=4,"19-20/2","Hata7")))),
IF(#REF!+BH609=2019,
IF(#REF!=1,"19-20/1",
IF(#REF!=2,"19-20/2",
IF(#REF!=3,"20-21/1",
IF(#REF!=4,"20-21/2","Hata8")))),
IF(#REF!+BH609=2020,
IF(#REF!=1,"20-21/1",
IF(#REF!=2,"20-21/2",
IF(#REF!=3,"21-22/1",
IF(#REF!=4,"21-22/2","Hata9")))),
IF(#REF!+BH609=2021,
IF(#REF!=1,"21-22/1",
IF(#REF!=2,"21-22/2",
IF(#REF!=3,"22-23/1",
IF(#REF!=4,"22-23/2","Hata10")))),
IF(#REF!+BH609=2022,
IF(#REF!=1,"22-23/1",
IF(#REF!=2,"22-23/2",
IF(#REF!=3,"23-24/1",
IF(#REF!=4,"23-24/2","Hata11")))),
IF(#REF!+BH609=2023,
IF(#REF!=1,"23-24/1",
IF(#REF!=2,"23-24/2",
IF(#REF!=3,"24-25/1",
IF(#REF!=4,"24-25/2","Hata12")))),
)))))))))))),
IF(AZ609="T",
IF(#REF!+BH609=2012,
IF(#REF!=1,"12-13/1",
IF(#REF!=2,"12-13/2",
IF(#REF!=3,"12-13/3",
IF(#REF!=4,"13-14/1",
IF(#REF!=5,"13-14/2",
IF(#REF!=6,"13-14/3","Hata1")))))),
IF(#REF!+BH609=2013,
IF(#REF!=1,"13-14/1",
IF(#REF!=2,"13-14/2",
IF(#REF!=3,"13-14/3",
IF(#REF!=4,"14-15/1",
IF(#REF!=5,"14-15/2",
IF(#REF!=6,"14-15/3","Hata2")))))),
IF(#REF!+BH609=2014,
IF(#REF!=1,"14-15/1",
IF(#REF!=2,"14-15/2",
IF(#REF!=3,"14-15/3",
IF(#REF!=4,"15-16/1",
IF(#REF!=5,"15-16/2",
IF(#REF!=6,"15-16/3","Hata3")))))),
IF(AND(#REF!+#REF!&gt;2014,#REF!+#REF!&lt;2015,BH609=1),
IF(#REF!=0.1,"14-15/0.1",
IF(#REF!=0.2,"14-15/0.2",
IF(#REF!=0.3,"14-15/0.3","Hata4"))),
IF(#REF!+BH609=2015,
IF(#REF!=1,"15-16/1",
IF(#REF!=2,"15-16/2",
IF(#REF!=3,"15-16/3",
IF(#REF!=4,"16-17/1",
IF(#REF!=5,"16-17/2",
IF(#REF!=6,"16-17/3","Hata5")))))),
IF(#REF!+BH609=2016,
IF(#REF!=1,"16-17/1",
IF(#REF!=2,"16-17/2",
IF(#REF!=3,"16-17/3",
IF(#REF!=4,"17-18/1",
IF(#REF!=5,"17-18/2",
IF(#REF!=6,"17-18/3","Hata6")))))),
IF(#REF!+BH609=2017,
IF(#REF!=1,"17-18/1",
IF(#REF!=2,"17-18/2",
IF(#REF!=3,"17-18/3",
IF(#REF!=4,"18-19/1",
IF(#REF!=5,"18-19/2",
IF(#REF!=6,"18-19/3","Hata7")))))),
IF(#REF!+BH609=2018,
IF(#REF!=1,"18-19/1",
IF(#REF!=2,"18-19/2",
IF(#REF!=3,"18-19/3",
IF(#REF!=4,"19-20/1",
IF(#REF!=5," 19-20/2",
IF(#REF!=6,"19-20/3","Hata8")))))),
IF(#REF!+BH609=2019,
IF(#REF!=1,"19-20/1",
IF(#REF!=2,"19-20/2",
IF(#REF!=3,"19-20/3",
IF(#REF!=4,"20-21/1",
IF(#REF!=5,"20-21/2",
IF(#REF!=6,"20-21/3","Hata9")))))),
IF(#REF!+BH609=2020,
IF(#REF!=1,"20-21/1",
IF(#REF!=2,"20-21/2",
IF(#REF!=3,"20-21/3",
IF(#REF!=4,"21-22/1",
IF(#REF!=5,"21-22/2",
IF(#REF!=6,"21-22/3","Hata10")))))),
IF(#REF!+BH609=2021,
IF(#REF!=1,"21-22/1",
IF(#REF!=2,"21-22/2",
IF(#REF!=3,"21-22/3",
IF(#REF!=4,"22-23/1",
IF(#REF!=5,"22-23/2",
IF(#REF!=6,"22-23/3","Hata11")))))),
IF(#REF!+BH609=2022,
IF(#REF!=1,"22-23/1",
IF(#REF!=2,"22-23/2",
IF(#REF!=3,"22-23/3",
IF(#REF!=4,"23-24/1",
IF(#REF!=5,"23-24/2",
IF(#REF!=6,"23-24/3","Hata12")))))),
IF(#REF!+BH609=2023,
IF(#REF!=1,"23-24/1",
IF(#REF!=2,"23-24/2",
IF(#REF!=3,"23-24/3",
IF(#REF!=4,"24-25/1",
IF(#REF!=5,"24-25/2",
IF(#REF!=6,"24-25/3","Hata13")))))),
))))))))))))))
)</f>
        <v>#REF!</v>
      </c>
      <c r="G609" s="4"/>
      <c r="H609" s="2" t="s">
        <v>61</v>
      </c>
      <c r="I609" s="2">
        <v>206032</v>
      </c>
      <c r="J609" s="2" t="s">
        <v>62</v>
      </c>
      <c r="L609" s="2">
        <v>4358</v>
      </c>
      <c r="Q609" s="5">
        <v>0</v>
      </c>
      <c r="R609" s="2">
        <f>VLOOKUP($Q609,[1]sistem!$I$3:$L$10,2,FALSE)</f>
        <v>0</v>
      </c>
      <c r="S609" s="2">
        <f>VLOOKUP($Q609,[1]sistem!$I$3:$L$10,3,FALSE)</f>
        <v>0</v>
      </c>
      <c r="T609" s="2">
        <f>VLOOKUP($Q609,[1]sistem!$I$3:$L$10,4,FALSE)</f>
        <v>0</v>
      </c>
      <c r="U609" s="2" t="e">
        <f>VLOOKUP($AZ609,[1]sistem!$I$13:$L$14,2,FALSE)*#REF!</f>
        <v>#REF!</v>
      </c>
      <c r="V609" s="2" t="e">
        <f>VLOOKUP($AZ609,[1]sistem!$I$13:$L$14,3,FALSE)*#REF!</f>
        <v>#REF!</v>
      </c>
      <c r="W609" s="2" t="e">
        <f>VLOOKUP($AZ609,[1]sistem!$I$13:$L$14,4,FALSE)*#REF!</f>
        <v>#REF!</v>
      </c>
      <c r="X609" s="2" t="e">
        <f t="shared" si="175"/>
        <v>#REF!</v>
      </c>
      <c r="Y609" s="2" t="e">
        <f t="shared" si="176"/>
        <v>#REF!</v>
      </c>
      <c r="Z609" s="2" t="e">
        <f t="shared" si="177"/>
        <v>#REF!</v>
      </c>
      <c r="AA609" s="2" t="e">
        <f t="shared" si="178"/>
        <v>#REF!</v>
      </c>
      <c r="AB609" s="2">
        <f>VLOOKUP(AZ609,[1]sistem!$I$18:$J$19,2,FALSE)</f>
        <v>11</v>
      </c>
      <c r="AC609" s="2">
        <v>0.25</v>
      </c>
      <c r="AD609" s="2">
        <f>VLOOKUP($Q609,[1]sistem!$I$3:$M$10,5,FALSE)</f>
        <v>0</v>
      </c>
      <c r="AG609" s="2" t="e">
        <f>(#REF!+#REF!)*AB609</f>
        <v>#REF!</v>
      </c>
      <c r="AH609" s="2">
        <f>VLOOKUP($Q609,[1]sistem!$I$3:$N$10,6,FALSE)</f>
        <v>0</v>
      </c>
      <c r="AI609" s="2">
        <v>2</v>
      </c>
      <c r="AJ609" s="2">
        <f t="shared" si="179"/>
        <v>0</v>
      </c>
      <c r="AK609" s="2">
        <f>VLOOKUP($AZ609,[1]sistem!$I$18:$K$19,3,FALSE)</f>
        <v>11</v>
      </c>
      <c r="AL609" s="2" t="e">
        <f>AK609*#REF!</f>
        <v>#REF!</v>
      </c>
      <c r="AM609" s="2" t="e">
        <f t="shared" si="180"/>
        <v>#REF!</v>
      </c>
      <c r="AN609" s="2">
        <f t="shared" si="190"/>
        <v>25</v>
      </c>
      <c r="AO609" s="2" t="e">
        <f t="shared" si="181"/>
        <v>#REF!</v>
      </c>
      <c r="AP609" s="2" t="e">
        <f>ROUND(AO609-#REF!,0)</f>
        <v>#REF!</v>
      </c>
      <c r="AQ609" s="2">
        <f>IF(AZ609="s",IF(Q609=0,0,
IF(Q609=1,#REF!*4*4,
IF(Q609=2,0,
IF(Q609=3,#REF!*4*2,
IF(Q609=4,0,
IF(Q609=5,0,
IF(Q609=6,0,
IF(Q609=7,0)))))))),
IF(AZ609="t",
IF(Q609=0,0,
IF(Q609=1,#REF!*4*4*0.8,
IF(Q609=2,0,
IF(Q609=3,#REF!*4*2*0.8,
IF(Q609=4,0,
IF(Q609=5,0,
IF(Q609=6,0,
IF(Q609=7,0))))))))))</f>
        <v>0</v>
      </c>
      <c r="AR609" s="2">
        <f>IF(AZ609="s",
IF(Q609=0,0,
IF(Q609=1,0,
IF(Q609=2,#REF!*4*2,
IF(Q609=3,#REF!*4,
IF(Q609=4,#REF!*4,
IF(Q609=5,0,
IF(Q609=6,0,
IF(Q609=7,#REF!*4)))))))),
IF(AZ609="t",
IF(Q609=0,0,
IF(Q609=1,0,
IF(Q609=2,#REF!*4*2*0.8,
IF(Q609=3,#REF!*4*0.8,
IF(Q609=4,#REF!*4*0.8,
IF(Q609=5,0,
IF(Q609=6,0,
IF(Q609=7,#REF!*4))))))))))</f>
        <v>0</v>
      </c>
      <c r="AS609" s="2" t="e">
        <f>IF(AZ609="s",
IF(Q609=0,0,
IF(Q609=1,#REF!*2,
IF(Q609=2,#REF!*2,
IF(Q609=3,#REF!*2,
IF(Q609=4,#REF!*2,
IF(Q609=5,#REF!*2,
IF(Q609=6,#REF!*2,
IF(Q609=7,#REF!*2)))))))),
IF(AZ609="t",
IF(Q609=0,#REF!*2*0.8,
IF(Q609=1,#REF!*2*0.8,
IF(Q609=2,#REF!*2*0.8,
IF(Q609=3,#REF!*2*0.8,
IF(Q609=4,#REF!*2*0.8,
IF(Q609=5,#REF!*2*0.8,
IF(Q609=6,#REF!*1*0.8,
IF(Q609=7,#REF!*2))))))))))</f>
        <v>#REF!</v>
      </c>
      <c r="AT609" s="2" t="e">
        <f t="shared" si="182"/>
        <v>#REF!</v>
      </c>
      <c r="AU609" s="2">
        <f>IF(AZ609="s",
IF(Q609=0,0,
IF(Q609=1,(14-2)*(#REF!+#REF!)/4*4,
IF(Q609=2,(14-2)*(#REF!+#REF!)/4*2,
IF(Q609=3,(14-2)*(#REF!+#REF!)/4*3,
IF(Q609=4,(14-2)*(#REF!+#REF!)/4,
IF(Q609=5,(14-2)*#REF!/4,
IF(Q609=6,0,
IF(Q609=7,(14)*#REF!)))))))),
IF(AZ609="t",
IF(Q609=0,0,
IF(Q609=1,(11-2)*(#REF!+#REF!)/4*4,
IF(Q609=2,(11-2)*(#REF!+#REF!)/4*2,
IF(Q609=3,(11-2)*(#REF!+#REF!)/4*3,
IF(Q609=4,(11-2)*(#REF!+#REF!)/4,
IF(Q609=5,(11-2)*#REF!/4,
IF(Q609=6,0,
IF(Q609=7,(11)*#REF!))))))))))</f>
        <v>0</v>
      </c>
      <c r="AV609" s="2" t="e">
        <f t="shared" si="183"/>
        <v>#REF!</v>
      </c>
      <c r="AW609" s="2">
        <f t="shared" si="184"/>
        <v>0</v>
      </c>
      <c r="AX609" s="2">
        <f t="shared" si="185"/>
        <v>0</v>
      </c>
      <c r="AY609" s="2" t="e">
        <f t="shared" si="186"/>
        <v>#REF!</v>
      </c>
      <c r="AZ609" s="2" t="s">
        <v>81</v>
      </c>
      <c r="BA609" s="2" t="e">
        <f>IF(BG609="A",0,IF(AZ609="s",14*#REF!,IF(AZ609="T",11*#REF!,"HATA")))</f>
        <v>#REF!</v>
      </c>
      <c r="BB609" s="2" t="e">
        <f t="shared" si="187"/>
        <v>#REF!</v>
      </c>
      <c r="BC609" s="2" t="e">
        <f t="shared" si="188"/>
        <v>#REF!</v>
      </c>
      <c r="BD609" s="2" t="e">
        <f>IF(BC609-#REF!=0,"DOĞRU","YANLIŞ")</f>
        <v>#REF!</v>
      </c>
      <c r="BE609" s="2" t="e">
        <f>#REF!-BC609</f>
        <v>#REF!</v>
      </c>
      <c r="BF609" s="2">
        <v>0</v>
      </c>
      <c r="BH609" s="2">
        <v>1</v>
      </c>
      <c r="BJ609" s="2">
        <v>0</v>
      </c>
      <c r="BL609" s="7" t="e">
        <f>#REF!*14</f>
        <v>#REF!</v>
      </c>
      <c r="BM609" s="9"/>
      <c r="BN609" s="8"/>
      <c r="BO609" s="13"/>
      <c r="BP609" s="13"/>
      <c r="BQ609" s="13"/>
      <c r="BR609" s="13"/>
      <c r="BS609" s="13"/>
      <c r="BT609" s="10"/>
      <c r="BU609" s="11"/>
      <c r="BV609" s="12"/>
      <c r="CC609" s="41"/>
      <c r="CD609" s="41"/>
      <c r="CE609" s="41"/>
      <c r="CF609" s="42"/>
      <c r="CG609" s="42"/>
      <c r="CH609" s="42"/>
      <c r="CI609" s="42"/>
      <c r="CJ609" s="42"/>
      <c r="CK609" s="42"/>
    </row>
    <row r="610" spans="1:89" hidden="1" x14ac:dyDescent="0.25">
      <c r="A610" s="2" t="s">
        <v>440</v>
      </c>
      <c r="B610" s="2" t="s">
        <v>438</v>
      </c>
      <c r="C610" s="2" t="s">
        <v>438</v>
      </c>
      <c r="D610" s="4" t="s">
        <v>171</v>
      </c>
      <c r="E610" s="4">
        <v>3</v>
      </c>
      <c r="F610" s="5" t="e">
        <f>IF(AZ610="S",
IF(#REF!+BH610=2012,
IF(#REF!=1,"12-13/1",
IF(#REF!=2,"12-13/2",
IF(#REF!=3,"13-14/1",
IF(#REF!=4,"13-14/2","Hata1")))),
IF(#REF!+BH610=2013,
IF(#REF!=1,"13-14/1",
IF(#REF!=2,"13-14/2",
IF(#REF!=3,"14-15/1",
IF(#REF!=4,"14-15/2","Hata2")))),
IF(#REF!+BH610=2014,
IF(#REF!=1,"14-15/1",
IF(#REF!=2,"14-15/2",
IF(#REF!=3,"15-16/1",
IF(#REF!=4,"15-16/2","Hata3")))),
IF(#REF!+BH610=2015,
IF(#REF!=1,"15-16/1",
IF(#REF!=2,"15-16/2",
IF(#REF!=3,"16-17/1",
IF(#REF!=4,"16-17/2","Hata4")))),
IF(#REF!+BH610=2016,
IF(#REF!=1,"16-17/1",
IF(#REF!=2,"16-17/2",
IF(#REF!=3,"17-18/1",
IF(#REF!=4,"17-18/2","Hata5")))),
IF(#REF!+BH610=2017,
IF(#REF!=1,"17-18/1",
IF(#REF!=2,"17-18/2",
IF(#REF!=3,"18-19/1",
IF(#REF!=4,"18-19/2","Hata6")))),
IF(#REF!+BH610=2018,
IF(#REF!=1,"18-19/1",
IF(#REF!=2,"18-19/2",
IF(#REF!=3,"19-20/1",
IF(#REF!=4,"19-20/2","Hata7")))),
IF(#REF!+BH610=2019,
IF(#REF!=1,"19-20/1",
IF(#REF!=2,"19-20/2",
IF(#REF!=3,"20-21/1",
IF(#REF!=4,"20-21/2","Hata8")))),
IF(#REF!+BH610=2020,
IF(#REF!=1,"20-21/1",
IF(#REF!=2,"20-21/2",
IF(#REF!=3,"21-22/1",
IF(#REF!=4,"21-22/2","Hata9")))),
IF(#REF!+BH610=2021,
IF(#REF!=1,"21-22/1",
IF(#REF!=2,"21-22/2",
IF(#REF!=3,"22-23/1",
IF(#REF!=4,"22-23/2","Hata10")))),
IF(#REF!+BH610=2022,
IF(#REF!=1,"22-23/1",
IF(#REF!=2,"22-23/2",
IF(#REF!=3,"23-24/1",
IF(#REF!=4,"23-24/2","Hata11")))),
IF(#REF!+BH610=2023,
IF(#REF!=1,"23-24/1",
IF(#REF!=2,"23-24/2",
IF(#REF!=3,"24-25/1",
IF(#REF!=4,"24-25/2","Hata12")))),
)))))))))))),
IF(AZ610="T",
IF(#REF!+BH610=2012,
IF(#REF!=1,"12-13/1",
IF(#REF!=2,"12-13/2",
IF(#REF!=3,"12-13/3",
IF(#REF!=4,"13-14/1",
IF(#REF!=5,"13-14/2",
IF(#REF!=6,"13-14/3","Hata1")))))),
IF(#REF!+BH610=2013,
IF(#REF!=1,"13-14/1",
IF(#REF!=2,"13-14/2",
IF(#REF!=3,"13-14/3",
IF(#REF!=4,"14-15/1",
IF(#REF!=5,"14-15/2",
IF(#REF!=6,"14-15/3","Hata2")))))),
IF(#REF!+BH610=2014,
IF(#REF!=1,"14-15/1",
IF(#REF!=2,"14-15/2",
IF(#REF!=3,"14-15/3",
IF(#REF!=4,"15-16/1",
IF(#REF!=5,"15-16/2",
IF(#REF!=6,"15-16/3","Hata3")))))),
IF(AND(#REF!+#REF!&gt;2014,#REF!+#REF!&lt;2015,BH610=1),
IF(#REF!=0.1,"14-15/0.1",
IF(#REF!=0.2,"14-15/0.2",
IF(#REF!=0.3,"14-15/0.3","Hata4"))),
IF(#REF!+BH610=2015,
IF(#REF!=1,"15-16/1",
IF(#REF!=2,"15-16/2",
IF(#REF!=3,"15-16/3",
IF(#REF!=4,"16-17/1",
IF(#REF!=5,"16-17/2",
IF(#REF!=6,"16-17/3","Hata5")))))),
IF(#REF!+BH610=2016,
IF(#REF!=1,"16-17/1",
IF(#REF!=2,"16-17/2",
IF(#REF!=3,"16-17/3",
IF(#REF!=4,"17-18/1",
IF(#REF!=5,"17-18/2",
IF(#REF!=6,"17-18/3","Hata6")))))),
IF(#REF!+BH610=2017,
IF(#REF!=1,"17-18/1",
IF(#REF!=2,"17-18/2",
IF(#REF!=3,"17-18/3",
IF(#REF!=4,"18-19/1",
IF(#REF!=5,"18-19/2",
IF(#REF!=6,"18-19/3","Hata7")))))),
IF(#REF!+BH610=2018,
IF(#REF!=1,"18-19/1",
IF(#REF!=2,"18-19/2",
IF(#REF!=3,"18-19/3",
IF(#REF!=4,"19-20/1",
IF(#REF!=5," 19-20/2",
IF(#REF!=6,"19-20/3","Hata8")))))),
IF(#REF!+BH610=2019,
IF(#REF!=1,"19-20/1",
IF(#REF!=2,"19-20/2",
IF(#REF!=3,"19-20/3",
IF(#REF!=4,"20-21/1",
IF(#REF!=5,"20-21/2",
IF(#REF!=6,"20-21/3","Hata9")))))),
IF(#REF!+BH610=2020,
IF(#REF!=1,"20-21/1",
IF(#REF!=2,"20-21/2",
IF(#REF!=3,"20-21/3",
IF(#REF!=4,"21-22/1",
IF(#REF!=5,"21-22/2",
IF(#REF!=6,"21-22/3","Hata10")))))),
IF(#REF!+BH610=2021,
IF(#REF!=1,"21-22/1",
IF(#REF!=2,"21-22/2",
IF(#REF!=3,"21-22/3",
IF(#REF!=4,"22-23/1",
IF(#REF!=5,"22-23/2",
IF(#REF!=6,"22-23/3","Hata11")))))),
IF(#REF!+BH610=2022,
IF(#REF!=1,"22-23/1",
IF(#REF!=2,"22-23/2",
IF(#REF!=3,"22-23/3",
IF(#REF!=4,"23-24/1",
IF(#REF!=5,"23-24/2",
IF(#REF!=6,"23-24/3","Hata12")))))),
IF(#REF!+BH610=2023,
IF(#REF!=1,"23-24/1",
IF(#REF!=2,"23-24/2",
IF(#REF!=3,"23-24/3",
IF(#REF!=4,"24-25/1",
IF(#REF!=5,"24-25/2",
IF(#REF!=6,"24-25/3","Hata13")))))),
))))))))))))))
)</f>
        <v>#REF!</v>
      </c>
      <c r="G610" s="4"/>
      <c r="H610" s="2" t="s">
        <v>61</v>
      </c>
      <c r="I610" s="2">
        <v>206032</v>
      </c>
      <c r="J610" s="2" t="s">
        <v>62</v>
      </c>
      <c r="O610" s="2" t="s">
        <v>332</v>
      </c>
      <c r="P610" s="2" t="s">
        <v>332</v>
      </c>
      <c r="Q610" s="5">
        <v>7</v>
      </c>
      <c r="R610" s="2">
        <f>VLOOKUP($Q610,[1]sistem!$I$3:$L$10,2,FALSE)</f>
        <v>0</v>
      </c>
      <c r="S610" s="2">
        <f>VLOOKUP($Q610,[1]sistem!$I$3:$L$10,3,FALSE)</f>
        <v>1</v>
      </c>
      <c r="T610" s="2">
        <f>VLOOKUP($Q610,[1]sistem!$I$3:$L$10,4,FALSE)</f>
        <v>1</v>
      </c>
      <c r="U610" s="2" t="e">
        <f>VLOOKUP($AZ610,[1]sistem!$I$13:$L$14,2,FALSE)*#REF!</f>
        <v>#REF!</v>
      </c>
      <c r="V610" s="2" t="e">
        <f>VLOOKUP($AZ610,[1]sistem!$I$13:$L$14,3,FALSE)*#REF!</f>
        <v>#REF!</v>
      </c>
      <c r="W610" s="2" t="e">
        <f>VLOOKUP($AZ610,[1]sistem!$I$13:$L$14,4,FALSE)*#REF!</f>
        <v>#REF!</v>
      </c>
      <c r="X610" s="2" t="e">
        <f t="shared" si="175"/>
        <v>#REF!</v>
      </c>
      <c r="Y610" s="2" t="e">
        <f t="shared" si="176"/>
        <v>#REF!</v>
      </c>
      <c r="Z610" s="2" t="e">
        <f t="shared" si="177"/>
        <v>#REF!</v>
      </c>
      <c r="AA610" s="2" t="e">
        <f t="shared" si="178"/>
        <v>#REF!</v>
      </c>
      <c r="AB610" s="2">
        <f>VLOOKUP(AZ610,[1]sistem!$I$18:$J$19,2,FALSE)</f>
        <v>14</v>
      </c>
      <c r="AC610" s="2">
        <v>0.25</v>
      </c>
      <c r="AD610" s="2">
        <f>VLOOKUP($Q610,[1]sistem!$I$3:$M$10,5,FALSE)</f>
        <v>1</v>
      </c>
      <c r="AE610" s="2">
        <v>4</v>
      </c>
      <c r="AG610" s="2">
        <f>AE610*AK610</f>
        <v>56</v>
      </c>
      <c r="AH610" s="2">
        <f>VLOOKUP($Q610,[1]sistem!$I$3:$N$10,6,FALSE)</f>
        <v>2</v>
      </c>
      <c r="AI610" s="2">
        <v>2</v>
      </c>
      <c r="AJ610" s="2">
        <f t="shared" si="179"/>
        <v>4</v>
      </c>
      <c r="AK610" s="2">
        <f>VLOOKUP($AZ610,[1]sistem!$I$18:$K$19,3,FALSE)</f>
        <v>14</v>
      </c>
      <c r="AL610" s="2" t="e">
        <f>AK610*#REF!</f>
        <v>#REF!</v>
      </c>
      <c r="AM610" s="2" t="e">
        <f t="shared" si="180"/>
        <v>#REF!</v>
      </c>
      <c r="AN610" s="2">
        <f t="shared" si="190"/>
        <v>25</v>
      </c>
      <c r="AO610" s="2" t="e">
        <f t="shared" si="181"/>
        <v>#REF!</v>
      </c>
      <c r="AP610" s="2" t="e">
        <f>ROUND(AO610-#REF!,0)</f>
        <v>#REF!</v>
      </c>
      <c r="AQ610" s="2">
        <f>IF(AZ610="s",IF(Q610=0,0,
IF(Q610=1,#REF!*4*4,
IF(Q610=2,0,
IF(Q610=3,#REF!*4*2,
IF(Q610=4,0,
IF(Q610=5,0,
IF(Q610=6,0,
IF(Q610=7,0)))))))),
IF(AZ610="t",
IF(Q610=0,0,
IF(Q610=1,#REF!*4*4*0.8,
IF(Q610=2,0,
IF(Q610=3,#REF!*4*2*0.8,
IF(Q610=4,0,
IF(Q610=5,0,
IF(Q610=6,0,
IF(Q610=7,0))))))))))</f>
        <v>0</v>
      </c>
      <c r="AR610" s="2" t="e">
        <f>IF(AZ610="s",
IF(Q610=0,0,
IF(Q610=1,0,
IF(Q610=2,#REF!*4*2,
IF(Q610=3,#REF!*4,
IF(Q610=4,#REF!*4,
IF(Q610=5,0,
IF(Q610=6,0,
IF(Q610=7,#REF!*4)))))))),
IF(AZ610="t",
IF(Q610=0,0,
IF(Q610=1,0,
IF(Q610=2,#REF!*4*2*0.8,
IF(Q610=3,#REF!*4*0.8,
IF(Q610=4,#REF!*4*0.8,
IF(Q610=5,0,
IF(Q610=6,0,
IF(Q610=7,#REF!*4))))))))))</f>
        <v>#REF!</v>
      </c>
      <c r="AS610" s="2" t="e">
        <f>IF(AZ610="s",
IF(Q610=0,0,
IF(Q610=1,#REF!*2,
IF(Q610=2,#REF!*2,
IF(Q610=3,#REF!*2,
IF(Q610=4,#REF!*2,
IF(Q610=5,#REF!*2,
IF(Q610=6,#REF!*2,
IF(Q610=7,#REF!*2)))))))),
IF(AZ610="t",
IF(Q610=0,#REF!*2*0.8,
IF(Q610=1,#REF!*2*0.8,
IF(Q610=2,#REF!*2*0.8,
IF(Q610=3,#REF!*2*0.8,
IF(Q610=4,#REF!*2*0.8,
IF(Q610=5,#REF!*2*0.8,
IF(Q610=6,#REF!*1*0.8,
IF(Q610=7,#REF!*2))))))))))</f>
        <v>#REF!</v>
      </c>
      <c r="AT610" s="2" t="e">
        <f t="shared" si="182"/>
        <v>#REF!</v>
      </c>
      <c r="AU610" s="2" t="e">
        <f>IF(AZ610="s",
IF(Q610=0,0,
IF(Q610=1,(14-2)*(#REF!+#REF!)/4*4,
IF(Q610=2,(14-2)*(#REF!+#REF!)/4*2,
IF(Q610=3,(14-2)*(#REF!+#REF!)/4*3,
IF(Q610=4,(14-2)*(#REF!+#REF!)/4,
IF(Q610=5,(14-2)*#REF!/4,
IF(Q610=6,0,
IF(Q610=7,(14)*#REF!)))))))),
IF(AZ610="t",
IF(Q610=0,0,
IF(Q610=1,(11-2)*(#REF!+#REF!)/4*4,
IF(Q610=2,(11-2)*(#REF!+#REF!)/4*2,
IF(Q610=3,(11-2)*(#REF!+#REF!)/4*3,
IF(Q610=4,(11-2)*(#REF!+#REF!)/4,
IF(Q610=5,(11-2)*#REF!/4,
IF(Q610=6,0,
IF(Q610=7,(11)*#REF!))))))))))</f>
        <v>#REF!</v>
      </c>
      <c r="AV610" s="2" t="e">
        <f t="shared" si="183"/>
        <v>#REF!</v>
      </c>
      <c r="AW610" s="2">
        <f t="shared" si="184"/>
        <v>8</v>
      </c>
      <c r="AX610" s="2">
        <f t="shared" si="185"/>
        <v>4</v>
      </c>
      <c r="AY610" s="2" t="e">
        <f t="shared" si="186"/>
        <v>#REF!</v>
      </c>
      <c r="AZ610" s="2" t="s">
        <v>63</v>
      </c>
      <c r="BA610" s="2" t="e">
        <f>IF(BG610="A",0,IF(AZ610="s",14*#REF!,IF(AZ610="T",11*#REF!,"HATA")))</f>
        <v>#REF!</v>
      </c>
      <c r="BB610" s="2" t="e">
        <f t="shared" si="187"/>
        <v>#REF!</v>
      </c>
      <c r="BC610" s="2" t="e">
        <f t="shared" si="188"/>
        <v>#REF!</v>
      </c>
      <c r="BD610" s="2" t="e">
        <f>IF(BC610-#REF!=0,"DOĞRU","YANLIŞ")</f>
        <v>#REF!</v>
      </c>
      <c r="BE610" s="2" t="e">
        <f>#REF!-BC610</f>
        <v>#REF!</v>
      </c>
      <c r="BF610" s="2">
        <v>0</v>
      </c>
      <c r="BH610" s="2">
        <v>1</v>
      </c>
      <c r="BJ610" s="2">
        <v>7</v>
      </c>
      <c r="BL610" s="7" t="e">
        <f>#REF!*14</f>
        <v>#REF!</v>
      </c>
      <c r="BM610" s="9"/>
      <c r="BN610" s="8"/>
      <c r="BO610" s="13"/>
      <c r="BP610" s="13"/>
      <c r="BQ610" s="13"/>
      <c r="BR610" s="13"/>
      <c r="BS610" s="13"/>
      <c r="BT610" s="10"/>
      <c r="BU610" s="11"/>
      <c r="BV610" s="12"/>
      <c r="CC610" s="41"/>
      <c r="CD610" s="41"/>
      <c r="CE610" s="41"/>
      <c r="CF610" s="42"/>
      <c r="CG610" s="42"/>
      <c r="CH610" s="42"/>
      <c r="CI610" s="42"/>
      <c r="CJ610" s="42"/>
      <c r="CK610" s="42"/>
    </row>
    <row r="611" spans="1:89" hidden="1" x14ac:dyDescent="0.25">
      <c r="A611" s="2" t="s">
        <v>75</v>
      </c>
      <c r="B611" s="2" t="s">
        <v>76</v>
      </c>
      <c r="C611" s="2" t="s">
        <v>76</v>
      </c>
      <c r="D611" s="4" t="s">
        <v>60</v>
      </c>
      <c r="E611" s="4" t="s">
        <v>60</v>
      </c>
      <c r="F611" s="5" t="e">
        <f>IF(AZ611="S",
IF(#REF!+BH611=2012,
IF(#REF!=1,"12-13/1",
IF(#REF!=2,"12-13/2",
IF(#REF!=3,"13-14/1",
IF(#REF!=4,"13-14/2","Hata1")))),
IF(#REF!+BH611=2013,
IF(#REF!=1,"13-14/1",
IF(#REF!=2,"13-14/2",
IF(#REF!=3,"14-15/1",
IF(#REF!=4,"14-15/2","Hata2")))),
IF(#REF!+BH611=2014,
IF(#REF!=1,"14-15/1",
IF(#REF!=2,"14-15/2",
IF(#REF!=3,"15-16/1",
IF(#REF!=4,"15-16/2","Hata3")))),
IF(#REF!+BH611=2015,
IF(#REF!=1,"15-16/1",
IF(#REF!=2,"15-16/2",
IF(#REF!=3,"16-17/1",
IF(#REF!=4,"16-17/2","Hata4")))),
IF(#REF!+BH611=2016,
IF(#REF!=1,"16-17/1",
IF(#REF!=2,"16-17/2",
IF(#REF!=3,"17-18/1",
IF(#REF!=4,"17-18/2","Hata5")))),
IF(#REF!+BH611=2017,
IF(#REF!=1,"17-18/1",
IF(#REF!=2,"17-18/2",
IF(#REF!=3,"18-19/1",
IF(#REF!=4,"18-19/2","Hata6")))),
IF(#REF!+BH611=2018,
IF(#REF!=1,"18-19/1",
IF(#REF!=2,"18-19/2",
IF(#REF!=3,"19-20/1",
IF(#REF!=4,"19-20/2","Hata7")))),
IF(#REF!+BH611=2019,
IF(#REF!=1,"19-20/1",
IF(#REF!=2,"19-20/2",
IF(#REF!=3,"20-21/1",
IF(#REF!=4,"20-21/2","Hata8")))),
IF(#REF!+BH611=2020,
IF(#REF!=1,"20-21/1",
IF(#REF!=2,"20-21/2",
IF(#REF!=3,"21-22/1",
IF(#REF!=4,"21-22/2","Hata9")))),
IF(#REF!+BH611=2021,
IF(#REF!=1,"21-22/1",
IF(#REF!=2,"21-22/2",
IF(#REF!=3,"22-23/1",
IF(#REF!=4,"22-23/2","Hata10")))),
IF(#REF!+BH611=2022,
IF(#REF!=1,"22-23/1",
IF(#REF!=2,"22-23/2",
IF(#REF!=3,"23-24/1",
IF(#REF!=4,"23-24/2","Hata11")))),
IF(#REF!+BH611=2023,
IF(#REF!=1,"23-24/1",
IF(#REF!=2,"23-24/2",
IF(#REF!=3,"24-25/1",
IF(#REF!=4,"24-25/2","Hata12")))),
)))))))))))),
IF(AZ611="T",
IF(#REF!+BH611=2012,
IF(#REF!=1,"12-13/1",
IF(#REF!=2,"12-13/2",
IF(#REF!=3,"12-13/3",
IF(#REF!=4,"13-14/1",
IF(#REF!=5,"13-14/2",
IF(#REF!=6,"13-14/3","Hata1")))))),
IF(#REF!+BH611=2013,
IF(#REF!=1,"13-14/1",
IF(#REF!=2,"13-14/2",
IF(#REF!=3,"13-14/3",
IF(#REF!=4,"14-15/1",
IF(#REF!=5,"14-15/2",
IF(#REF!=6,"14-15/3","Hata2")))))),
IF(#REF!+BH611=2014,
IF(#REF!=1,"14-15/1",
IF(#REF!=2,"14-15/2",
IF(#REF!=3,"14-15/3",
IF(#REF!=4,"15-16/1",
IF(#REF!=5,"15-16/2",
IF(#REF!=6,"15-16/3","Hata3")))))),
IF(AND(#REF!+#REF!&gt;2014,#REF!+#REF!&lt;2015,BH611=1),
IF(#REF!=0.1,"14-15/0.1",
IF(#REF!=0.2,"14-15/0.2",
IF(#REF!=0.3,"14-15/0.3","Hata4"))),
IF(#REF!+BH611=2015,
IF(#REF!=1,"15-16/1",
IF(#REF!=2,"15-16/2",
IF(#REF!=3,"15-16/3",
IF(#REF!=4,"16-17/1",
IF(#REF!=5,"16-17/2",
IF(#REF!=6,"16-17/3","Hata5")))))),
IF(#REF!+BH611=2016,
IF(#REF!=1,"16-17/1",
IF(#REF!=2,"16-17/2",
IF(#REF!=3,"16-17/3",
IF(#REF!=4,"17-18/1",
IF(#REF!=5,"17-18/2",
IF(#REF!=6,"17-18/3","Hata6")))))),
IF(#REF!+BH611=2017,
IF(#REF!=1,"17-18/1",
IF(#REF!=2,"17-18/2",
IF(#REF!=3,"17-18/3",
IF(#REF!=4,"18-19/1",
IF(#REF!=5,"18-19/2",
IF(#REF!=6,"18-19/3","Hata7")))))),
IF(#REF!+BH611=2018,
IF(#REF!=1,"18-19/1",
IF(#REF!=2,"18-19/2",
IF(#REF!=3,"18-19/3",
IF(#REF!=4,"19-20/1",
IF(#REF!=5," 19-20/2",
IF(#REF!=6,"19-20/3","Hata8")))))),
IF(#REF!+BH611=2019,
IF(#REF!=1,"19-20/1",
IF(#REF!=2,"19-20/2",
IF(#REF!=3,"19-20/3",
IF(#REF!=4,"20-21/1",
IF(#REF!=5,"20-21/2",
IF(#REF!=6,"20-21/3","Hata9")))))),
IF(#REF!+BH611=2020,
IF(#REF!=1,"20-21/1",
IF(#REF!=2,"20-21/2",
IF(#REF!=3,"20-21/3",
IF(#REF!=4,"21-22/1",
IF(#REF!=5,"21-22/2",
IF(#REF!=6,"21-22/3","Hata10")))))),
IF(#REF!+BH611=2021,
IF(#REF!=1,"21-22/1",
IF(#REF!=2,"21-22/2",
IF(#REF!=3,"21-22/3",
IF(#REF!=4,"22-23/1",
IF(#REF!=5,"22-23/2",
IF(#REF!=6,"22-23/3","Hata11")))))),
IF(#REF!+BH611=2022,
IF(#REF!=1,"22-23/1",
IF(#REF!=2,"22-23/2",
IF(#REF!=3,"22-23/3",
IF(#REF!=4,"23-24/1",
IF(#REF!=5,"23-24/2",
IF(#REF!=6,"23-24/3","Hata12")))))),
IF(#REF!+BH611=2023,
IF(#REF!=1,"23-24/1",
IF(#REF!=2,"23-24/2",
IF(#REF!=3,"23-24/3",
IF(#REF!=4,"24-25/1",
IF(#REF!=5,"24-25/2",
IF(#REF!=6,"24-25/3","Hata13")))))),
))))))))))))))
)</f>
        <v>#REF!</v>
      </c>
      <c r="G611" s="4"/>
      <c r="H611" s="2" t="s">
        <v>61</v>
      </c>
      <c r="I611" s="2">
        <v>206032</v>
      </c>
      <c r="J611" s="2" t="s">
        <v>62</v>
      </c>
      <c r="Q611" s="5">
        <v>3</v>
      </c>
      <c r="R611" s="2">
        <f>VLOOKUP($Q611,[1]sistem!$I$3:$L$10,2,FALSE)</f>
        <v>2</v>
      </c>
      <c r="S611" s="2">
        <f>VLOOKUP($Q611,[1]sistem!$I$3:$L$10,3,FALSE)</f>
        <v>1</v>
      </c>
      <c r="T611" s="2">
        <f>VLOOKUP($Q611,[1]sistem!$I$3:$L$10,4,FALSE)</f>
        <v>1</v>
      </c>
      <c r="U611" s="2" t="e">
        <f>VLOOKUP($AZ611,[1]sistem!$I$13:$L$14,2,FALSE)*#REF!</f>
        <v>#REF!</v>
      </c>
      <c r="V611" s="2" t="e">
        <f>VLOOKUP($AZ611,[1]sistem!$I$13:$L$14,3,FALSE)*#REF!</f>
        <v>#REF!</v>
      </c>
      <c r="W611" s="2" t="e">
        <f>VLOOKUP($AZ611,[1]sistem!$I$13:$L$14,4,FALSE)*#REF!</f>
        <v>#REF!</v>
      </c>
      <c r="X611" s="2" t="e">
        <f t="shared" si="175"/>
        <v>#REF!</v>
      </c>
      <c r="Y611" s="2" t="e">
        <f t="shared" si="176"/>
        <v>#REF!</v>
      </c>
      <c r="Z611" s="2" t="e">
        <f t="shared" si="177"/>
        <v>#REF!</v>
      </c>
      <c r="AA611" s="2" t="e">
        <f t="shared" si="178"/>
        <v>#REF!</v>
      </c>
      <c r="AB611" s="2">
        <f>VLOOKUP(AZ611,[1]sistem!$I$18:$J$19,2,FALSE)</f>
        <v>14</v>
      </c>
      <c r="AC611" s="2">
        <v>0.25</v>
      </c>
      <c r="AD611" s="2">
        <f>VLOOKUP($Q611,[1]sistem!$I$3:$M$10,5,FALSE)</f>
        <v>3</v>
      </c>
      <c r="AG611" s="2" t="e">
        <f>(#REF!+#REF!)*AB611</f>
        <v>#REF!</v>
      </c>
      <c r="AH611" s="2">
        <f>VLOOKUP($Q611,[1]sistem!$I$3:$N$10,6,FALSE)</f>
        <v>4</v>
      </c>
      <c r="AI611" s="2">
        <v>2</v>
      </c>
      <c r="AJ611" s="2">
        <f t="shared" si="179"/>
        <v>8</v>
      </c>
      <c r="AK611" s="2">
        <f>VLOOKUP($AZ611,[1]sistem!$I$18:$K$19,3,FALSE)</f>
        <v>14</v>
      </c>
      <c r="AL611" s="2" t="e">
        <f>AK611*#REF!</f>
        <v>#REF!</v>
      </c>
      <c r="AM611" s="2" t="e">
        <f t="shared" si="180"/>
        <v>#REF!</v>
      </c>
      <c r="AN611" s="2">
        <f t="shared" si="190"/>
        <v>25</v>
      </c>
      <c r="AO611" s="2" t="e">
        <f t="shared" si="181"/>
        <v>#REF!</v>
      </c>
      <c r="AP611" s="2" t="e">
        <f>ROUND(AO611-#REF!,0)</f>
        <v>#REF!</v>
      </c>
      <c r="AQ611" s="2" t="e">
        <f>IF(AZ611="s",IF(Q611=0,0,
IF(Q611=1,#REF!*4*4,
IF(Q611=2,0,
IF(Q611=3,#REF!*4*2,
IF(Q611=4,0,
IF(Q611=5,0,
IF(Q611=6,0,
IF(Q611=7,0)))))))),
IF(AZ611="t",
IF(Q611=0,0,
IF(Q611=1,#REF!*4*4*0.8,
IF(Q611=2,0,
IF(Q611=3,#REF!*4*2*0.8,
IF(Q611=4,0,
IF(Q611=5,0,
IF(Q611=6,0,
IF(Q611=7,0))))))))))</f>
        <v>#REF!</v>
      </c>
      <c r="AR611" s="2" t="e">
        <f>IF(AZ611="s",
IF(Q611=0,0,
IF(Q611=1,0,
IF(Q611=2,#REF!*4*2,
IF(Q611=3,#REF!*4,
IF(Q611=4,#REF!*4,
IF(Q611=5,0,
IF(Q611=6,0,
IF(Q611=7,#REF!*4)))))))),
IF(AZ611="t",
IF(Q611=0,0,
IF(Q611=1,0,
IF(Q611=2,#REF!*4*2*0.8,
IF(Q611=3,#REF!*4*0.8,
IF(Q611=4,#REF!*4*0.8,
IF(Q611=5,0,
IF(Q611=6,0,
IF(Q611=7,#REF!*4))))))))))</f>
        <v>#REF!</v>
      </c>
      <c r="AS611" s="2" t="e">
        <f>IF(AZ611="s",
IF(Q611=0,0,
IF(Q611=1,#REF!*2,
IF(Q611=2,#REF!*2,
IF(Q611=3,#REF!*2,
IF(Q611=4,#REF!*2,
IF(Q611=5,#REF!*2,
IF(Q611=6,#REF!*2,
IF(Q611=7,#REF!*2)))))))),
IF(AZ611="t",
IF(Q611=0,#REF!*2*0.8,
IF(Q611=1,#REF!*2*0.8,
IF(Q611=2,#REF!*2*0.8,
IF(Q611=3,#REF!*2*0.8,
IF(Q611=4,#REF!*2*0.8,
IF(Q611=5,#REF!*2*0.8,
IF(Q611=6,#REF!*1*0.8,
IF(Q611=7,#REF!*2))))))))))</f>
        <v>#REF!</v>
      </c>
      <c r="AT611" s="2" t="e">
        <f t="shared" si="182"/>
        <v>#REF!</v>
      </c>
      <c r="AU611" s="2" t="e">
        <f>IF(AZ611="s",
IF(Q611=0,0,
IF(Q611=1,(14-2)*(#REF!+#REF!)/4*4,
IF(Q611=2,(14-2)*(#REF!+#REF!)/4*2,
IF(Q611=3,(14-2)*(#REF!+#REF!)/4*3,
IF(Q611=4,(14-2)*(#REF!+#REF!)/4,
IF(Q611=5,(14-2)*#REF!/4,
IF(Q611=6,0,
IF(Q611=7,(14)*#REF!)))))))),
IF(AZ611="t",
IF(Q611=0,0,
IF(Q611=1,(11-2)*(#REF!+#REF!)/4*4,
IF(Q611=2,(11-2)*(#REF!+#REF!)/4*2,
IF(Q611=3,(11-2)*(#REF!+#REF!)/4*3,
IF(Q611=4,(11-2)*(#REF!+#REF!)/4,
IF(Q611=5,(11-2)*#REF!/4,
IF(Q611=6,0,
IF(Q611=7,(11)*#REF!))))))))))</f>
        <v>#REF!</v>
      </c>
      <c r="AV611" s="2" t="e">
        <f t="shared" si="183"/>
        <v>#REF!</v>
      </c>
      <c r="AW611" s="2">
        <f t="shared" si="184"/>
        <v>16</v>
      </c>
      <c r="AX611" s="2">
        <f t="shared" si="185"/>
        <v>8</v>
      </c>
      <c r="AY611" s="2" t="e">
        <f t="shared" si="186"/>
        <v>#REF!</v>
      </c>
      <c r="AZ611" s="2" t="s">
        <v>63</v>
      </c>
      <c r="BA611" s="2" t="e">
        <f>IF(BG611="A",0,IF(AZ611="s",14*#REF!,IF(AZ611="T",11*#REF!,"HATA")))</f>
        <v>#REF!</v>
      </c>
      <c r="BB611" s="2" t="e">
        <f t="shared" si="187"/>
        <v>#REF!</v>
      </c>
      <c r="BC611" s="2" t="e">
        <f t="shared" si="188"/>
        <v>#REF!</v>
      </c>
      <c r="BD611" s="2" t="e">
        <f>IF(BC611-#REF!=0,"DOĞRU","YANLIŞ")</f>
        <v>#REF!</v>
      </c>
      <c r="BE611" s="2" t="e">
        <f>#REF!-BC611</f>
        <v>#REF!</v>
      </c>
      <c r="BF611" s="2">
        <v>0</v>
      </c>
      <c r="BH611" s="2">
        <v>1</v>
      </c>
      <c r="BJ611" s="2">
        <v>3</v>
      </c>
      <c r="BL611" s="7" t="e">
        <f>#REF!*14</f>
        <v>#REF!</v>
      </c>
      <c r="BM611" s="9"/>
      <c r="BN611" s="8"/>
      <c r="BO611" s="13"/>
      <c r="BP611" s="13"/>
      <c r="BQ611" s="13"/>
      <c r="BR611" s="13"/>
      <c r="BS611" s="13"/>
      <c r="BT611" s="10"/>
      <c r="BU611" s="11"/>
      <c r="BV611" s="12"/>
      <c r="CC611" s="41"/>
      <c r="CD611" s="41"/>
      <c r="CE611" s="41"/>
      <c r="CF611" s="42"/>
      <c r="CG611" s="42"/>
      <c r="CH611" s="42"/>
      <c r="CI611" s="42"/>
      <c r="CJ611" s="42"/>
      <c r="CK611" s="42"/>
    </row>
    <row r="612" spans="1:89" hidden="1" x14ac:dyDescent="0.25">
      <c r="A612" s="2" t="s">
        <v>72</v>
      </c>
      <c r="B612" s="2" t="s">
        <v>73</v>
      </c>
      <c r="C612" s="2" t="s">
        <v>73</v>
      </c>
      <c r="D612" s="4" t="s">
        <v>60</v>
      </c>
      <c r="E612" s="4" t="s">
        <v>60</v>
      </c>
      <c r="F612" s="5" t="e">
        <f>IF(AZ612="S",
IF(#REF!+BH612=2012,
IF(#REF!=1,"12-13/1",
IF(#REF!=2,"12-13/2",
IF(#REF!=3,"13-14/1",
IF(#REF!=4,"13-14/2","Hata1")))),
IF(#REF!+BH612=2013,
IF(#REF!=1,"13-14/1",
IF(#REF!=2,"13-14/2",
IF(#REF!=3,"14-15/1",
IF(#REF!=4,"14-15/2","Hata2")))),
IF(#REF!+BH612=2014,
IF(#REF!=1,"14-15/1",
IF(#REF!=2,"14-15/2",
IF(#REF!=3,"15-16/1",
IF(#REF!=4,"15-16/2","Hata3")))),
IF(#REF!+BH612=2015,
IF(#REF!=1,"15-16/1",
IF(#REF!=2,"15-16/2",
IF(#REF!=3,"16-17/1",
IF(#REF!=4,"16-17/2","Hata4")))),
IF(#REF!+BH612=2016,
IF(#REF!=1,"16-17/1",
IF(#REF!=2,"16-17/2",
IF(#REF!=3,"17-18/1",
IF(#REF!=4,"17-18/2","Hata5")))),
IF(#REF!+BH612=2017,
IF(#REF!=1,"17-18/1",
IF(#REF!=2,"17-18/2",
IF(#REF!=3,"18-19/1",
IF(#REF!=4,"18-19/2","Hata6")))),
IF(#REF!+BH612=2018,
IF(#REF!=1,"18-19/1",
IF(#REF!=2,"18-19/2",
IF(#REF!=3,"19-20/1",
IF(#REF!=4,"19-20/2","Hata7")))),
IF(#REF!+BH612=2019,
IF(#REF!=1,"19-20/1",
IF(#REF!=2,"19-20/2",
IF(#REF!=3,"20-21/1",
IF(#REF!=4,"20-21/2","Hata8")))),
IF(#REF!+BH612=2020,
IF(#REF!=1,"20-21/1",
IF(#REF!=2,"20-21/2",
IF(#REF!=3,"21-22/1",
IF(#REF!=4,"21-22/2","Hata9")))),
IF(#REF!+BH612=2021,
IF(#REF!=1,"21-22/1",
IF(#REF!=2,"21-22/2",
IF(#REF!=3,"22-23/1",
IF(#REF!=4,"22-23/2","Hata10")))),
IF(#REF!+BH612=2022,
IF(#REF!=1,"22-23/1",
IF(#REF!=2,"22-23/2",
IF(#REF!=3,"23-24/1",
IF(#REF!=4,"23-24/2","Hata11")))),
IF(#REF!+BH612=2023,
IF(#REF!=1,"23-24/1",
IF(#REF!=2,"23-24/2",
IF(#REF!=3,"24-25/1",
IF(#REF!=4,"24-25/2","Hata12")))),
)))))))))))),
IF(AZ612="T",
IF(#REF!+BH612=2012,
IF(#REF!=1,"12-13/1",
IF(#REF!=2,"12-13/2",
IF(#REF!=3,"12-13/3",
IF(#REF!=4,"13-14/1",
IF(#REF!=5,"13-14/2",
IF(#REF!=6,"13-14/3","Hata1")))))),
IF(#REF!+BH612=2013,
IF(#REF!=1,"13-14/1",
IF(#REF!=2,"13-14/2",
IF(#REF!=3,"13-14/3",
IF(#REF!=4,"14-15/1",
IF(#REF!=5,"14-15/2",
IF(#REF!=6,"14-15/3","Hata2")))))),
IF(#REF!+BH612=2014,
IF(#REF!=1,"14-15/1",
IF(#REF!=2,"14-15/2",
IF(#REF!=3,"14-15/3",
IF(#REF!=4,"15-16/1",
IF(#REF!=5,"15-16/2",
IF(#REF!=6,"15-16/3","Hata3")))))),
IF(AND(#REF!+#REF!&gt;2014,#REF!+#REF!&lt;2015,BH612=1),
IF(#REF!=0.1,"14-15/0.1",
IF(#REF!=0.2,"14-15/0.2",
IF(#REF!=0.3,"14-15/0.3","Hata4"))),
IF(#REF!+BH612=2015,
IF(#REF!=1,"15-16/1",
IF(#REF!=2,"15-16/2",
IF(#REF!=3,"15-16/3",
IF(#REF!=4,"16-17/1",
IF(#REF!=5,"16-17/2",
IF(#REF!=6,"16-17/3","Hata5")))))),
IF(#REF!+BH612=2016,
IF(#REF!=1,"16-17/1",
IF(#REF!=2,"16-17/2",
IF(#REF!=3,"16-17/3",
IF(#REF!=4,"17-18/1",
IF(#REF!=5,"17-18/2",
IF(#REF!=6,"17-18/3","Hata6")))))),
IF(#REF!+BH612=2017,
IF(#REF!=1,"17-18/1",
IF(#REF!=2,"17-18/2",
IF(#REF!=3,"17-18/3",
IF(#REF!=4,"18-19/1",
IF(#REF!=5,"18-19/2",
IF(#REF!=6,"18-19/3","Hata7")))))),
IF(#REF!+BH612=2018,
IF(#REF!=1,"18-19/1",
IF(#REF!=2,"18-19/2",
IF(#REF!=3,"18-19/3",
IF(#REF!=4,"19-20/1",
IF(#REF!=5," 19-20/2",
IF(#REF!=6,"19-20/3","Hata8")))))),
IF(#REF!+BH612=2019,
IF(#REF!=1,"19-20/1",
IF(#REF!=2,"19-20/2",
IF(#REF!=3,"19-20/3",
IF(#REF!=4,"20-21/1",
IF(#REF!=5,"20-21/2",
IF(#REF!=6,"20-21/3","Hata9")))))),
IF(#REF!+BH612=2020,
IF(#REF!=1,"20-21/1",
IF(#REF!=2,"20-21/2",
IF(#REF!=3,"20-21/3",
IF(#REF!=4,"21-22/1",
IF(#REF!=5,"21-22/2",
IF(#REF!=6,"21-22/3","Hata10")))))),
IF(#REF!+BH612=2021,
IF(#REF!=1,"21-22/1",
IF(#REF!=2,"21-22/2",
IF(#REF!=3,"21-22/3",
IF(#REF!=4,"22-23/1",
IF(#REF!=5,"22-23/2",
IF(#REF!=6,"22-23/3","Hata11")))))),
IF(#REF!+BH612=2022,
IF(#REF!=1,"22-23/1",
IF(#REF!=2,"22-23/2",
IF(#REF!=3,"22-23/3",
IF(#REF!=4,"23-24/1",
IF(#REF!=5,"23-24/2",
IF(#REF!=6,"23-24/3","Hata12")))))),
IF(#REF!+BH612=2023,
IF(#REF!=1,"23-24/1",
IF(#REF!=2,"23-24/2",
IF(#REF!=3,"23-24/3",
IF(#REF!=4,"24-25/1",
IF(#REF!=5,"24-25/2",
IF(#REF!=6,"24-25/3","Hata13")))))),
))))))))))))))
)</f>
        <v>#REF!</v>
      </c>
      <c r="G612" s="4"/>
      <c r="H612" s="2" t="s">
        <v>61</v>
      </c>
      <c r="I612" s="2">
        <v>206032</v>
      </c>
      <c r="J612" s="2" t="s">
        <v>62</v>
      </c>
      <c r="O612" s="2" t="s">
        <v>74</v>
      </c>
      <c r="P612" s="2" t="s">
        <v>74</v>
      </c>
      <c r="Q612" s="5">
        <v>3</v>
      </c>
      <c r="R612" s="2">
        <f>VLOOKUP($Q612,[1]sistem!$I$3:$L$10,2,FALSE)</f>
        <v>2</v>
      </c>
      <c r="S612" s="2">
        <f>VLOOKUP($Q612,[1]sistem!$I$3:$L$10,3,FALSE)</f>
        <v>1</v>
      </c>
      <c r="T612" s="2">
        <f>VLOOKUP($Q612,[1]sistem!$I$3:$L$10,4,FALSE)</f>
        <v>1</v>
      </c>
      <c r="U612" s="2" t="e">
        <f>VLOOKUP($AZ612,[1]sistem!$I$13:$L$14,2,FALSE)*#REF!</f>
        <v>#REF!</v>
      </c>
      <c r="V612" s="2" t="e">
        <f>VLOOKUP($AZ612,[1]sistem!$I$13:$L$14,3,FALSE)*#REF!</f>
        <v>#REF!</v>
      </c>
      <c r="W612" s="2" t="e">
        <f>VLOOKUP($AZ612,[1]sistem!$I$13:$L$14,4,FALSE)*#REF!</f>
        <v>#REF!</v>
      </c>
      <c r="X612" s="2" t="e">
        <f t="shared" si="175"/>
        <v>#REF!</v>
      </c>
      <c r="Y612" s="2" t="e">
        <f t="shared" si="176"/>
        <v>#REF!</v>
      </c>
      <c r="Z612" s="2" t="e">
        <f t="shared" si="177"/>
        <v>#REF!</v>
      </c>
      <c r="AA612" s="2" t="e">
        <f t="shared" si="178"/>
        <v>#REF!</v>
      </c>
      <c r="AB612" s="2">
        <f>VLOOKUP(AZ612,[1]sistem!$I$18:$J$19,2,FALSE)</f>
        <v>14</v>
      </c>
      <c r="AC612" s="2">
        <v>0.25</v>
      </c>
      <c r="AD612" s="2">
        <f>VLOOKUP($Q612,[1]sistem!$I$3:$M$10,5,FALSE)</f>
        <v>3</v>
      </c>
      <c r="AG612" s="2" t="e">
        <f>(#REF!+#REF!)*AB612</f>
        <v>#REF!</v>
      </c>
      <c r="AH612" s="2">
        <f>VLOOKUP($Q612,[1]sistem!$I$3:$N$10,6,FALSE)</f>
        <v>4</v>
      </c>
      <c r="AI612" s="2">
        <v>2</v>
      </c>
      <c r="AJ612" s="2">
        <f t="shared" si="179"/>
        <v>8</v>
      </c>
      <c r="AK612" s="2">
        <f>VLOOKUP($AZ612,[1]sistem!$I$18:$K$19,3,FALSE)</f>
        <v>14</v>
      </c>
      <c r="AL612" s="2" t="e">
        <f>AK612*#REF!</f>
        <v>#REF!</v>
      </c>
      <c r="AM612" s="2" t="e">
        <f t="shared" si="180"/>
        <v>#REF!</v>
      </c>
      <c r="AN612" s="2">
        <f t="shared" si="190"/>
        <v>25</v>
      </c>
      <c r="AO612" s="2" t="e">
        <f t="shared" si="181"/>
        <v>#REF!</v>
      </c>
      <c r="AP612" s="2" t="e">
        <f>ROUND(AO612-#REF!,0)</f>
        <v>#REF!</v>
      </c>
      <c r="AQ612" s="2" t="e">
        <f>IF(AZ612="s",IF(Q612=0,0,
IF(Q612=1,#REF!*4*4,
IF(Q612=2,0,
IF(Q612=3,#REF!*4*2,
IF(Q612=4,0,
IF(Q612=5,0,
IF(Q612=6,0,
IF(Q612=7,0)))))))),
IF(AZ612="t",
IF(Q612=0,0,
IF(Q612=1,#REF!*4*4*0.8,
IF(Q612=2,0,
IF(Q612=3,#REF!*4*2*0.8,
IF(Q612=4,0,
IF(Q612=5,0,
IF(Q612=6,0,
IF(Q612=7,0))))))))))</f>
        <v>#REF!</v>
      </c>
      <c r="AR612" s="2" t="e">
        <f>IF(AZ612="s",
IF(Q612=0,0,
IF(Q612=1,0,
IF(Q612=2,#REF!*4*2,
IF(Q612=3,#REF!*4,
IF(Q612=4,#REF!*4,
IF(Q612=5,0,
IF(Q612=6,0,
IF(Q612=7,#REF!*4)))))))),
IF(AZ612="t",
IF(Q612=0,0,
IF(Q612=1,0,
IF(Q612=2,#REF!*4*2*0.8,
IF(Q612=3,#REF!*4*0.8,
IF(Q612=4,#REF!*4*0.8,
IF(Q612=5,0,
IF(Q612=6,0,
IF(Q612=7,#REF!*4))))))))))</f>
        <v>#REF!</v>
      </c>
      <c r="AS612" s="2" t="e">
        <f>IF(AZ612="s",
IF(Q612=0,0,
IF(Q612=1,#REF!*2,
IF(Q612=2,#REF!*2,
IF(Q612=3,#REF!*2,
IF(Q612=4,#REF!*2,
IF(Q612=5,#REF!*2,
IF(Q612=6,#REF!*2,
IF(Q612=7,#REF!*2)))))))),
IF(AZ612="t",
IF(Q612=0,#REF!*2*0.8,
IF(Q612=1,#REF!*2*0.8,
IF(Q612=2,#REF!*2*0.8,
IF(Q612=3,#REF!*2*0.8,
IF(Q612=4,#REF!*2*0.8,
IF(Q612=5,#REF!*2*0.8,
IF(Q612=6,#REF!*1*0.8,
IF(Q612=7,#REF!*2))))))))))</f>
        <v>#REF!</v>
      </c>
      <c r="AT612" s="2" t="e">
        <f t="shared" si="182"/>
        <v>#REF!</v>
      </c>
      <c r="AU612" s="2" t="e">
        <f>IF(AZ612="s",
IF(Q612=0,0,
IF(Q612=1,(14-2)*(#REF!+#REF!)/4*4,
IF(Q612=2,(14-2)*(#REF!+#REF!)/4*2,
IF(Q612=3,(14-2)*(#REF!+#REF!)/4*3,
IF(Q612=4,(14-2)*(#REF!+#REF!)/4,
IF(Q612=5,(14-2)*#REF!/4,
IF(Q612=6,0,
IF(Q612=7,(14)*#REF!)))))))),
IF(AZ612="t",
IF(Q612=0,0,
IF(Q612=1,(11-2)*(#REF!+#REF!)/4*4,
IF(Q612=2,(11-2)*(#REF!+#REF!)/4*2,
IF(Q612=3,(11-2)*(#REF!+#REF!)/4*3,
IF(Q612=4,(11-2)*(#REF!+#REF!)/4,
IF(Q612=5,(11-2)*#REF!/4,
IF(Q612=6,0,
IF(Q612=7,(11)*#REF!))))))))))</f>
        <v>#REF!</v>
      </c>
      <c r="AV612" s="2" t="e">
        <f t="shared" si="183"/>
        <v>#REF!</v>
      </c>
      <c r="AW612" s="2">
        <f t="shared" si="184"/>
        <v>16</v>
      </c>
      <c r="AX612" s="2">
        <f t="shared" si="185"/>
        <v>8</v>
      </c>
      <c r="AY612" s="2" t="e">
        <f t="shared" si="186"/>
        <v>#REF!</v>
      </c>
      <c r="AZ612" s="2" t="s">
        <v>63</v>
      </c>
      <c r="BA612" s="2" t="e">
        <f>IF(BG612="A",0,IF(AZ612="s",14*#REF!,IF(AZ612="T",11*#REF!,"HATA")))</f>
        <v>#REF!</v>
      </c>
      <c r="BB612" s="2" t="e">
        <f t="shared" si="187"/>
        <v>#REF!</v>
      </c>
      <c r="BC612" s="2" t="e">
        <f t="shared" si="188"/>
        <v>#REF!</v>
      </c>
      <c r="BD612" s="2" t="e">
        <f>IF(BC612-#REF!=0,"DOĞRU","YANLIŞ")</f>
        <v>#REF!</v>
      </c>
      <c r="BE612" s="2" t="e">
        <f>#REF!-BC612</f>
        <v>#REF!</v>
      </c>
      <c r="BF612" s="2">
        <v>0</v>
      </c>
      <c r="BH612" s="2">
        <v>1</v>
      </c>
      <c r="BJ612" s="2">
        <v>3</v>
      </c>
      <c r="BL612" s="7" t="e">
        <f>#REF!*14</f>
        <v>#REF!</v>
      </c>
      <c r="BM612" s="9"/>
      <c r="BN612" s="8"/>
      <c r="BO612" s="13"/>
      <c r="BP612" s="13"/>
      <c r="BQ612" s="13"/>
      <c r="BR612" s="13"/>
      <c r="BS612" s="13"/>
      <c r="BT612" s="10"/>
      <c r="BU612" s="11"/>
      <c r="BV612" s="12"/>
      <c r="CC612" s="41"/>
      <c r="CD612" s="41"/>
      <c r="CE612" s="41"/>
      <c r="CF612" s="42"/>
      <c r="CG612" s="42"/>
      <c r="CH612" s="42"/>
      <c r="CI612" s="42"/>
      <c r="CJ612" s="42"/>
      <c r="CK612" s="42"/>
    </row>
    <row r="613" spans="1:89" hidden="1" x14ac:dyDescent="0.25">
      <c r="A613" s="2" t="s">
        <v>333</v>
      </c>
      <c r="B613" s="2" t="s">
        <v>330</v>
      </c>
      <c r="C613" s="2" t="s">
        <v>330</v>
      </c>
      <c r="D613" s="4" t="s">
        <v>171</v>
      </c>
      <c r="E613" s="4">
        <v>3</v>
      </c>
      <c r="F613" s="5" t="e">
        <f>IF(AZ613="S",
IF(#REF!+BH613=2012,
IF(#REF!=1,"12-13/1",
IF(#REF!=2,"12-13/2",
IF(#REF!=3,"13-14/1",
IF(#REF!=4,"13-14/2","Hata1")))),
IF(#REF!+BH613=2013,
IF(#REF!=1,"13-14/1",
IF(#REF!=2,"13-14/2",
IF(#REF!=3,"14-15/1",
IF(#REF!=4,"14-15/2","Hata2")))),
IF(#REF!+BH613=2014,
IF(#REF!=1,"14-15/1",
IF(#REF!=2,"14-15/2",
IF(#REF!=3,"15-16/1",
IF(#REF!=4,"15-16/2","Hata3")))),
IF(#REF!+BH613=2015,
IF(#REF!=1,"15-16/1",
IF(#REF!=2,"15-16/2",
IF(#REF!=3,"16-17/1",
IF(#REF!=4,"16-17/2","Hata4")))),
IF(#REF!+BH613=2016,
IF(#REF!=1,"16-17/1",
IF(#REF!=2,"16-17/2",
IF(#REF!=3,"17-18/1",
IF(#REF!=4,"17-18/2","Hata5")))),
IF(#REF!+BH613=2017,
IF(#REF!=1,"17-18/1",
IF(#REF!=2,"17-18/2",
IF(#REF!=3,"18-19/1",
IF(#REF!=4,"18-19/2","Hata6")))),
IF(#REF!+BH613=2018,
IF(#REF!=1,"18-19/1",
IF(#REF!=2,"18-19/2",
IF(#REF!=3,"19-20/1",
IF(#REF!=4,"19-20/2","Hata7")))),
IF(#REF!+BH613=2019,
IF(#REF!=1,"19-20/1",
IF(#REF!=2,"19-20/2",
IF(#REF!=3,"20-21/1",
IF(#REF!=4,"20-21/2","Hata8")))),
IF(#REF!+BH613=2020,
IF(#REF!=1,"20-21/1",
IF(#REF!=2,"20-21/2",
IF(#REF!=3,"21-22/1",
IF(#REF!=4,"21-22/2","Hata9")))),
IF(#REF!+BH613=2021,
IF(#REF!=1,"21-22/1",
IF(#REF!=2,"21-22/2",
IF(#REF!=3,"22-23/1",
IF(#REF!=4,"22-23/2","Hata10")))),
IF(#REF!+BH613=2022,
IF(#REF!=1,"22-23/1",
IF(#REF!=2,"22-23/2",
IF(#REF!=3,"23-24/1",
IF(#REF!=4,"23-24/2","Hata11")))),
IF(#REF!+BH613=2023,
IF(#REF!=1,"23-24/1",
IF(#REF!=2,"23-24/2",
IF(#REF!=3,"24-25/1",
IF(#REF!=4,"24-25/2","Hata12")))),
)))))))))))),
IF(AZ613="T",
IF(#REF!+BH613=2012,
IF(#REF!=1,"12-13/1",
IF(#REF!=2,"12-13/2",
IF(#REF!=3,"12-13/3",
IF(#REF!=4,"13-14/1",
IF(#REF!=5,"13-14/2",
IF(#REF!=6,"13-14/3","Hata1")))))),
IF(#REF!+BH613=2013,
IF(#REF!=1,"13-14/1",
IF(#REF!=2,"13-14/2",
IF(#REF!=3,"13-14/3",
IF(#REF!=4,"14-15/1",
IF(#REF!=5,"14-15/2",
IF(#REF!=6,"14-15/3","Hata2")))))),
IF(#REF!+BH613=2014,
IF(#REF!=1,"14-15/1",
IF(#REF!=2,"14-15/2",
IF(#REF!=3,"14-15/3",
IF(#REF!=4,"15-16/1",
IF(#REF!=5,"15-16/2",
IF(#REF!=6,"15-16/3","Hata3")))))),
IF(AND(#REF!+#REF!&gt;2014,#REF!+#REF!&lt;2015,BH613=1),
IF(#REF!=0.1,"14-15/0.1",
IF(#REF!=0.2,"14-15/0.2",
IF(#REF!=0.3,"14-15/0.3","Hata4"))),
IF(#REF!+BH613=2015,
IF(#REF!=1,"15-16/1",
IF(#REF!=2,"15-16/2",
IF(#REF!=3,"15-16/3",
IF(#REF!=4,"16-17/1",
IF(#REF!=5,"16-17/2",
IF(#REF!=6,"16-17/3","Hata5")))))),
IF(#REF!+BH613=2016,
IF(#REF!=1,"16-17/1",
IF(#REF!=2,"16-17/2",
IF(#REF!=3,"16-17/3",
IF(#REF!=4,"17-18/1",
IF(#REF!=5,"17-18/2",
IF(#REF!=6,"17-18/3","Hata6")))))),
IF(#REF!+BH613=2017,
IF(#REF!=1,"17-18/1",
IF(#REF!=2,"17-18/2",
IF(#REF!=3,"17-18/3",
IF(#REF!=4,"18-19/1",
IF(#REF!=5,"18-19/2",
IF(#REF!=6,"18-19/3","Hata7")))))),
IF(#REF!+BH613=2018,
IF(#REF!=1,"18-19/1",
IF(#REF!=2,"18-19/2",
IF(#REF!=3,"18-19/3",
IF(#REF!=4,"19-20/1",
IF(#REF!=5," 19-20/2",
IF(#REF!=6,"19-20/3","Hata8")))))),
IF(#REF!+BH613=2019,
IF(#REF!=1,"19-20/1",
IF(#REF!=2,"19-20/2",
IF(#REF!=3,"19-20/3",
IF(#REF!=4,"20-21/1",
IF(#REF!=5,"20-21/2",
IF(#REF!=6,"20-21/3","Hata9")))))),
IF(#REF!+BH613=2020,
IF(#REF!=1,"20-21/1",
IF(#REF!=2,"20-21/2",
IF(#REF!=3,"20-21/3",
IF(#REF!=4,"21-22/1",
IF(#REF!=5,"21-22/2",
IF(#REF!=6,"21-22/3","Hata10")))))),
IF(#REF!+BH613=2021,
IF(#REF!=1,"21-22/1",
IF(#REF!=2,"21-22/2",
IF(#REF!=3,"21-22/3",
IF(#REF!=4,"22-23/1",
IF(#REF!=5,"22-23/2",
IF(#REF!=6,"22-23/3","Hata11")))))),
IF(#REF!+BH613=2022,
IF(#REF!=1,"22-23/1",
IF(#REF!=2,"22-23/2",
IF(#REF!=3,"22-23/3",
IF(#REF!=4,"23-24/1",
IF(#REF!=5,"23-24/2",
IF(#REF!=6,"23-24/3","Hata12")))))),
IF(#REF!+BH613=2023,
IF(#REF!=1,"23-24/1",
IF(#REF!=2,"23-24/2",
IF(#REF!=3,"23-24/3",
IF(#REF!=4,"24-25/1",
IF(#REF!=5,"24-25/2",
IF(#REF!=6,"24-25/3","Hata13")))))),
))))))))))))))
)</f>
        <v>#REF!</v>
      </c>
      <c r="G613" s="4"/>
      <c r="H613" s="2" t="s">
        <v>61</v>
      </c>
      <c r="I613" s="2">
        <v>206032</v>
      </c>
      <c r="J613" s="2" t="s">
        <v>62</v>
      </c>
      <c r="O613" s="2" t="s">
        <v>332</v>
      </c>
      <c r="P613" s="2" t="s">
        <v>332</v>
      </c>
      <c r="Q613" s="5">
        <v>7</v>
      </c>
      <c r="R613" s="2">
        <f>VLOOKUP($Q613,[1]sistem!$I$3:$L$10,2,FALSE)</f>
        <v>0</v>
      </c>
      <c r="S613" s="2">
        <f>VLOOKUP($Q613,[1]sistem!$I$3:$L$10,3,FALSE)</f>
        <v>1</v>
      </c>
      <c r="T613" s="2">
        <f>VLOOKUP($Q613,[1]sistem!$I$3:$L$10,4,FALSE)</f>
        <v>1</v>
      </c>
      <c r="U613" s="2" t="e">
        <f>VLOOKUP($AZ613,[1]sistem!$I$13:$L$14,2,FALSE)*#REF!</f>
        <v>#REF!</v>
      </c>
      <c r="V613" s="2" t="e">
        <f>VLOOKUP($AZ613,[1]sistem!$I$13:$L$14,3,FALSE)*#REF!</f>
        <v>#REF!</v>
      </c>
      <c r="W613" s="2" t="e">
        <f>VLOOKUP($AZ613,[1]sistem!$I$13:$L$14,4,FALSE)*#REF!</f>
        <v>#REF!</v>
      </c>
      <c r="X613" s="2" t="e">
        <f t="shared" si="175"/>
        <v>#REF!</v>
      </c>
      <c r="Y613" s="2" t="e">
        <f t="shared" si="176"/>
        <v>#REF!</v>
      </c>
      <c r="Z613" s="2" t="e">
        <f t="shared" si="177"/>
        <v>#REF!</v>
      </c>
      <c r="AA613" s="2" t="e">
        <f t="shared" si="178"/>
        <v>#REF!</v>
      </c>
      <c r="AB613" s="2">
        <f>VLOOKUP(AZ613,[1]sistem!$I$18:$J$19,2,FALSE)</f>
        <v>14</v>
      </c>
      <c r="AC613" s="2">
        <v>0.25</v>
      </c>
      <c r="AD613" s="2">
        <f>VLOOKUP($Q613,[1]sistem!$I$3:$M$10,5,FALSE)</f>
        <v>1</v>
      </c>
      <c r="AE613" s="2">
        <v>4</v>
      </c>
      <c r="AG613" s="2">
        <f>AE613*AK613</f>
        <v>56</v>
      </c>
      <c r="AH613" s="2">
        <f>VLOOKUP($Q613,[1]sistem!$I$3:$N$10,6,FALSE)</f>
        <v>2</v>
      </c>
      <c r="AI613" s="2">
        <v>2</v>
      </c>
      <c r="AJ613" s="2">
        <f t="shared" si="179"/>
        <v>4</v>
      </c>
      <c r="AK613" s="2">
        <f>VLOOKUP($AZ613,[1]sistem!$I$18:$K$19,3,FALSE)</f>
        <v>14</v>
      </c>
      <c r="AL613" s="2" t="e">
        <f>AK613*#REF!</f>
        <v>#REF!</v>
      </c>
      <c r="AM613" s="2" t="e">
        <f t="shared" si="180"/>
        <v>#REF!</v>
      </c>
      <c r="AN613" s="2">
        <f t="shared" si="190"/>
        <v>25</v>
      </c>
      <c r="AO613" s="2" t="e">
        <f t="shared" si="181"/>
        <v>#REF!</v>
      </c>
      <c r="AP613" s="2" t="e">
        <f>ROUND(AO613-#REF!,0)</f>
        <v>#REF!</v>
      </c>
      <c r="AQ613" s="2">
        <f>IF(AZ613="s",IF(Q613=0,0,
IF(Q613=1,#REF!*4*4,
IF(Q613=2,0,
IF(Q613=3,#REF!*4*2,
IF(Q613=4,0,
IF(Q613=5,0,
IF(Q613=6,0,
IF(Q613=7,0)))))))),
IF(AZ613="t",
IF(Q613=0,0,
IF(Q613=1,#REF!*4*4*0.8,
IF(Q613=2,0,
IF(Q613=3,#REF!*4*2*0.8,
IF(Q613=4,0,
IF(Q613=5,0,
IF(Q613=6,0,
IF(Q613=7,0))))))))))</f>
        <v>0</v>
      </c>
      <c r="AR613" s="2" t="e">
        <f>IF(AZ613="s",
IF(Q613=0,0,
IF(Q613=1,0,
IF(Q613=2,#REF!*4*2,
IF(Q613=3,#REF!*4,
IF(Q613=4,#REF!*4,
IF(Q613=5,0,
IF(Q613=6,0,
IF(Q613=7,#REF!*4)))))))),
IF(AZ613="t",
IF(Q613=0,0,
IF(Q613=1,0,
IF(Q613=2,#REF!*4*2*0.8,
IF(Q613=3,#REF!*4*0.8,
IF(Q613=4,#REF!*4*0.8,
IF(Q613=5,0,
IF(Q613=6,0,
IF(Q613=7,#REF!*4))))))))))</f>
        <v>#REF!</v>
      </c>
      <c r="AS613" s="2" t="e">
        <f>IF(AZ613="s",
IF(Q613=0,0,
IF(Q613=1,#REF!*2,
IF(Q613=2,#REF!*2,
IF(Q613=3,#REF!*2,
IF(Q613=4,#REF!*2,
IF(Q613=5,#REF!*2,
IF(Q613=6,#REF!*2,
IF(Q613=7,#REF!*2)))))))),
IF(AZ613="t",
IF(Q613=0,#REF!*2*0.8,
IF(Q613=1,#REF!*2*0.8,
IF(Q613=2,#REF!*2*0.8,
IF(Q613=3,#REF!*2*0.8,
IF(Q613=4,#REF!*2*0.8,
IF(Q613=5,#REF!*2*0.8,
IF(Q613=6,#REF!*1*0.8,
IF(Q613=7,#REF!*2))))))))))</f>
        <v>#REF!</v>
      </c>
      <c r="AT613" s="2" t="e">
        <f t="shared" si="182"/>
        <v>#REF!</v>
      </c>
      <c r="AU613" s="2" t="e">
        <f>IF(AZ613="s",
IF(Q613=0,0,
IF(Q613=1,(14-2)*(#REF!+#REF!)/4*4,
IF(Q613=2,(14-2)*(#REF!+#REF!)/4*2,
IF(Q613=3,(14-2)*(#REF!+#REF!)/4*3,
IF(Q613=4,(14-2)*(#REF!+#REF!)/4,
IF(Q613=5,(14-2)*#REF!/4,
IF(Q613=6,0,
IF(Q613=7,(14)*#REF!)))))))),
IF(AZ613="t",
IF(Q613=0,0,
IF(Q613=1,(11-2)*(#REF!+#REF!)/4*4,
IF(Q613=2,(11-2)*(#REF!+#REF!)/4*2,
IF(Q613=3,(11-2)*(#REF!+#REF!)/4*3,
IF(Q613=4,(11-2)*(#REF!+#REF!)/4,
IF(Q613=5,(11-2)*#REF!/4,
IF(Q613=6,0,
IF(Q613=7,(11)*#REF!))))))))))</f>
        <v>#REF!</v>
      </c>
      <c r="AV613" s="2" t="e">
        <f t="shared" si="183"/>
        <v>#REF!</v>
      </c>
      <c r="AW613" s="2">
        <f t="shared" si="184"/>
        <v>8</v>
      </c>
      <c r="AX613" s="2">
        <f t="shared" si="185"/>
        <v>4</v>
      </c>
      <c r="AY613" s="2" t="e">
        <f t="shared" si="186"/>
        <v>#REF!</v>
      </c>
      <c r="AZ613" s="2" t="s">
        <v>63</v>
      </c>
      <c r="BA613" s="2" t="e">
        <f>IF(BG613="A",0,IF(AZ613="s",14*#REF!,IF(AZ613="T",11*#REF!,"HATA")))</f>
        <v>#REF!</v>
      </c>
      <c r="BB613" s="2" t="e">
        <f t="shared" si="187"/>
        <v>#REF!</v>
      </c>
      <c r="BC613" s="2" t="e">
        <f t="shared" si="188"/>
        <v>#REF!</v>
      </c>
      <c r="BD613" s="2" t="e">
        <f>IF(BC613-#REF!=0,"DOĞRU","YANLIŞ")</f>
        <v>#REF!</v>
      </c>
      <c r="BE613" s="2" t="e">
        <f>#REF!-BC613</f>
        <v>#REF!</v>
      </c>
      <c r="BF613" s="2">
        <v>0</v>
      </c>
      <c r="BH613" s="2">
        <v>1</v>
      </c>
      <c r="BJ613" s="2">
        <v>7</v>
      </c>
      <c r="BL613" s="7" t="e">
        <f>#REF!*14</f>
        <v>#REF!</v>
      </c>
      <c r="BM613" s="9"/>
      <c r="BN613" s="8"/>
      <c r="BO613" s="13"/>
      <c r="BP613" s="13"/>
      <c r="BQ613" s="13"/>
      <c r="BR613" s="13"/>
      <c r="BS613" s="13"/>
      <c r="BT613" s="10"/>
      <c r="BU613" s="11"/>
      <c r="BV613" s="12"/>
      <c r="CB613" s="42"/>
      <c r="CC613" s="41"/>
      <c r="CD613" s="41"/>
      <c r="CE613" s="41"/>
      <c r="CF613" s="42"/>
      <c r="CG613" s="42"/>
      <c r="CH613" s="42"/>
      <c r="CI613" s="42"/>
      <c r="CJ613" s="42"/>
      <c r="CK613" s="42"/>
    </row>
    <row r="614" spans="1:89" hidden="1" x14ac:dyDescent="0.25">
      <c r="A614" s="2" t="s">
        <v>111</v>
      </c>
      <c r="B614" s="2" t="s">
        <v>112</v>
      </c>
      <c r="C614" s="2" t="s">
        <v>112</v>
      </c>
      <c r="D614" s="4" t="s">
        <v>60</v>
      </c>
      <c r="E614" s="4" t="s">
        <v>60</v>
      </c>
      <c r="F614" s="5" t="e">
        <f>IF(AZ614="S",
IF(#REF!+BH614=2012,
IF(#REF!=1,"12-13/1",
IF(#REF!=2,"12-13/2",
IF(#REF!=3,"13-14/1",
IF(#REF!=4,"13-14/2","Hata1")))),
IF(#REF!+BH614=2013,
IF(#REF!=1,"13-14/1",
IF(#REF!=2,"13-14/2",
IF(#REF!=3,"14-15/1",
IF(#REF!=4,"14-15/2","Hata2")))),
IF(#REF!+BH614=2014,
IF(#REF!=1,"14-15/1",
IF(#REF!=2,"14-15/2",
IF(#REF!=3,"15-16/1",
IF(#REF!=4,"15-16/2","Hata3")))),
IF(#REF!+BH614=2015,
IF(#REF!=1,"15-16/1",
IF(#REF!=2,"15-16/2",
IF(#REF!=3,"16-17/1",
IF(#REF!=4,"16-17/2","Hata4")))),
IF(#REF!+BH614=2016,
IF(#REF!=1,"16-17/1",
IF(#REF!=2,"16-17/2",
IF(#REF!=3,"17-18/1",
IF(#REF!=4,"17-18/2","Hata5")))),
IF(#REF!+BH614=2017,
IF(#REF!=1,"17-18/1",
IF(#REF!=2,"17-18/2",
IF(#REF!=3,"18-19/1",
IF(#REF!=4,"18-19/2","Hata6")))),
IF(#REF!+BH614=2018,
IF(#REF!=1,"18-19/1",
IF(#REF!=2,"18-19/2",
IF(#REF!=3,"19-20/1",
IF(#REF!=4,"19-20/2","Hata7")))),
IF(#REF!+BH614=2019,
IF(#REF!=1,"19-20/1",
IF(#REF!=2,"19-20/2",
IF(#REF!=3,"20-21/1",
IF(#REF!=4,"20-21/2","Hata8")))),
IF(#REF!+BH614=2020,
IF(#REF!=1,"20-21/1",
IF(#REF!=2,"20-21/2",
IF(#REF!=3,"21-22/1",
IF(#REF!=4,"21-22/2","Hata9")))),
IF(#REF!+BH614=2021,
IF(#REF!=1,"21-22/1",
IF(#REF!=2,"21-22/2",
IF(#REF!=3,"22-23/1",
IF(#REF!=4,"22-23/2","Hata10")))),
IF(#REF!+BH614=2022,
IF(#REF!=1,"22-23/1",
IF(#REF!=2,"22-23/2",
IF(#REF!=3,"23-24/1",
IF(#REF!=4,"23-24/2","Hata11")))),
IF(#REF!+BH614=2023,
IF(#REF!=1,"23-24/1",
IF(#REF!=2,"23-24/2",
IF(#REF!=3,"24-25/1",
IF(#REF!=4,"24-25/2","Hata12")))),
)))))))))))),
IF(AZ614="T",
IF(#REF!+BH614=2012,
IF(#REF!=1,"12-13/1",
IF(#REF!=2,"12-13/2",
IF(#REF!=3,"12-13/3",
IF(#REF!=4,"13-14/1",
IF(#REF!=5,"13-14/2",
IF(#REF!=6,"13-14/3","Hata1")))))),
IF(#REF!+BH614=2013,
IF(#REF!=1,"13-14/1",
IF(#REF!=2,"13-14/2",
IF(#REF!=3,"13-14/3",
IF(#REF!=4,"14-15/1",
IF(#REF!=5,"14-15/2",
IF(#REF!=6,"14-15/3","Hata2")))))),
IF(#REF!+BH614=2014,
IF(#REF!=1,"14-15/1",
IF(#REF!=2,"14-15/2",
IF(#REF!=3,"14-15/3",
IF(#REF!=4,"15-16/1",
IF(#REF!=5,"15-16/2",
IF(#REF!=6,"15-16/3","Hata3")))))),
IF(AND(#REF!+#REF!&gt;2014,#REF!+#REF!&lt;2015,BH614=1),
IF(#REF!=0.1,"14-15/0.1",
IF(#REF!=0.2,"14-15/0.2",
IF(#REF!=0.3,"14-15/0.3","Hata4"))),
IF(#REF!+BH614=2015,
IF(#REF!=1,"15-16/1",
IF(#REF!=2,"15-16/2",
IF(#REF!=3,"15-16/3",
IF(#REF!=4,"16-17/1",
IF(#REF!=5,"16-17/2",
IF(#REF!=6,"16-17/3","Hata5")))))),
IF(#REF!+BH614=2016,
IF(#REF!=1,"16-17/1",
IF(#REF!=2,"16-17/2",
IF(#REF!=3,"16-17/3",
IF(#REF!=4,"17-18/1",
IF(#REF!=5,"17-18/2",
IF(#REF!=6,"17-18/3","Hata6")))))),
IF(#REF!+BH614=2017,
IF(#REF!=1,"17-18/1",
IF(#REF!=2,"17-18/2",
IF(#REF!=3,"17-18/3",
IF(#REF!=4,"18-19/1",
IF(#REF!=5,"18-19/2",
IF(#REF!=6,"18-19/3","Hata7")))))),
IF(#REF!+BH614=2018,
IF(#REF!=1,"18-19/1",
IF(#REF!=2,"18-19/2",
IF(#REF!=3,"18-19/3",
IF(#REF!=4,"19-20/1",
IF(#REF!=5," 19-20/2",
IF(#REF!=6,"19-20/3","Hata8")))))),
IF(#REF!+BH614=2019,
IF(#REF!=1,"19-20/1",
IF(#REF!=2,"19-20/2",
IF(#REF!=3,"19-20/3",
IF(#REF!=4,"20-21/1",
IF(#REF!=5,"20-21/2",
IF(#REF!=6,"20-21/3","Hata9")))))),
IF(#REF!+BH614=2020,
IF(#REF!=1,"20-21/1",
IF(#REF!=2,"20-21/2",
IF(#REF!=3,"20-21/3",
IF(#REF!=4,"21-22/1",
IF(#REF!=5,"21-22/2",
IF(#REF!=6,"21-22/3","Hata10")))))),
IF(#REF!+BH614=2021,
IF(#REF!=1,"21-22/1",
IF(#REF!=2,"21-22/2",
IF(#REF!=3,"21-22/3",
IF(#REF!=4,"22-23/1",
IF(#REF!=5,"22-23/2",
IF(#REF!=6,"22-23/3","Hata11")))))),
IF(#REF!+BH614=2022,
IF(#REF!=1,"22-23/1",
IF(#REF!=2,"22-23/2",
IF(#REF!=3,"22-23/3",
IF(#REF!=4,"23-24/1",
IF(#REF!=5,"23-24/2",
IF(#REF!=6,"23-24/3","Hata12")))))),
IF(#REF!+BH614=2023,
IF(#REF!=1,"23-24/1",
IF(#REF!=2,"23-24/2",
IF(#REF!=3,"23-24/3",
IF(#REF!=4,"24-25/1",
IF(#REF!=5,"24-25/2",
IF(#REF!=6,"24-25/3","Hata13")))))),
))))))))))))))
)</f>
        <v>#REF!</v>
      </c>
      <c r="G614" s="4"/>
      <c r="H614" s="2" t="s">
        <v>61</v>
      </c>
      <c r="I614" s="2">
        <v>206032</v>
      </c>
      <c r="J614" s="2" t="s">
        <v>62</v>
      </c>
      <c r="O614" s="2" t="s">
        <v>113</v>
      </c>
      <c r="P614" s="2" t="s">
        <v>113</v>
      </c>
      <c r="Q614" s="5">
        <v>7</v>
      </c>
      <c r="R614" s="2">
        <f>VLOOKUP($Q614,[1]sistem!$I$3:$L$10,2,FALSE)</f>
        <v>0</v>
      </c>
      <c r="S614" s="2">
        <f>VLOOKUP($Q614,[1]sistem!$I$3:$L$10,3,FALSE)</f>
        <v>1</v>
      </c>
      <c r="T614" s="2">
        <f>VLOOKUP($Q614,[1]sistem!$I$3:$L$10,4,FALSE)</f>
        <v>1</v>
      </c>
      <c r="U614" s="2" t="e">
        <f>VLOOKUP($AZ614,[1]sistem!$I$13:$L$14,2,FALSE)*#REF!</f>
        <v>#REF!</v>
      </c>
      <c r="V614" s="2" t="e">
        <f>VLOOKUP($AZ614,[1]sistem!$I$13:$L$14,3,FALSE)*#REF!</f>
        <v>#REF!</v>
      </c>
      <c r="W614" s="2" t="e">
        <f>VLOOKUP($AZ614,[1]sistem!$I$13:$L$14,4,FALSE)*#REF!</f>
        <v>#REF!</v>
      </c>
      <c r="X614" s="2" t="e">
        <f t="shared" si="175"/>
        <v>#REF!</v>
      </c>
      <c r="Y614" s="2" t="e">
        <f t="shared" si="176"/>
        <v>#REF!</v>
      </c>
      <c r="Z614" s="2" t="e">
        <f t="shared" si="177"/>
        <v>#REF!</v>
      </c>
      <c r="AA614" s="2" t="e">
        <f t="shared" si="178"/>
        <v>#REF!</v>
      </c>
      <c r="AB614" s="2">
        <f>VLOOKUP(AZ614,[1]sistem!$I$18:$J$19,2,FALSE)</f>
        <v>14</v>
      </c>
      <c r="AC614" s="2">
        <v>0.25</v>
      </c>
      <c r="AD614" s="2">
        <f>VLOOKUP($Q614,[1]sistem!$I$3:$M$10,5,FALSE)</f>
        <v>1</v>
      </c>
      <c r="AG614" s="2" t="e">
        <f>(#REF!+#REF!)*AB614</f>
        <v>#REF!</v>
      </c>
      <c r="AH614" s="2">
        <f>VLOOKUP($Q614,[1]sistem!$I$3:$N$10,6,FALSE)</f>
        <v>2</v>
      </c>
      <c r="AI614" s="2">
        <v>2</v>
      </c>
      <c r="AJ614" s="2">
        <f t="shared" si="179"/>
        <v>4</v>
      </c>
      <c r="AK614" s="2">
        <f>VLOOKUP($AZ614,[1]sistem!$I$18:$K$19,3,FALSE)</f>
        <v>14</v>
      </c>
      <c r="AL614" s="2" t="e">
        <f>AK614*#REF!</f>
        <v>#REF!</v>
      </c>
      <c r="AM614" s="2" t="e">
        <f t="shared" si="180"/>
        <v>#REF!</v>
      </c>
      <c r="AN614" s="2">
        <f t="shared" si="190"/>
        <v>25</v>
      </c>
      <c r="AO614" s="2" t="e">
        <f t="shared" si="181"/>
        <v>#REF!</v>
      </c>
      <c r="AP614" s="2" t="e">
        <f>ROUND(AO614-#REF!,0)</f>
        <v>#REF!</v>
      </c>
      <c r="AQ614" s="2">
        <f>IF(AZ614="s",IF(Q614=0,0,
IF(Q614=1,#REF!*4*4,
IF(Q614=2,0,
IF(Q614=3,#REF!*4*2,
IF(Q614=4,0,
IF(Q614=5,0,
IF(Q614=6,0,
IF(Q614=7,0)))))))),
IF(AZ614="t",
IF(Q614=0,0,
IF(Q614=1,#REF!*4*4*0.8,
IF(Q614=2,0,
IF(Q614=3,#REF!*4*2*0.8,
IF(Q614=4,0,
IF(Q614=5,0,
IF(Q614=6,0,
IF(Q614=7,0))))))))))</f>
        <v>0</v>
      </c>
      <c r="AR614" s="2" t="e">
        <f>IF(AZ614="s",
IF(Q614=0,0,
IF(Q614=1,0,
IF(Q614=2,#REF!*4*2,
IF(Q614=3,#REF!*4,
IF(Q614=4,#REF!*4,
IF(Q614=5,0,
IF(Q614=6,0,
IF(Q614=7,#REF!*4)))))))),
IF(AZ614="t",
IF(Q614=0,0,
IF(Q614=1,0,
IF(Q614=2,#REF!*4*2*0.8,
IF(Q614=3,#REF!*4*0.8,
IF(Q614=4,#REF!*4*0.8,
IF(Q614=5,0,
IF(Q614=6,0,
IF(Q614=7,#REF!*4))))))))))</f>
        <v>#REF!</v>
      </c>
      <c r="AS614" s="2" t="e">
        <f>IF(AZ614="s",
IF(Q614=0,0,
IF(Q614=1,#REF!*2,
IF(Q614=2,#REF!*2,
IF(Q614=3,#REF!*2,
IF(Q614=4,#REF!*2,
IF(Q614=5,#REF!*2,
IF(Q614=6,#REF!*2,
IF(Q614=7,#REF!*2)))))))),
IF(AZ614="t",
IF(Q614=0,#REF!*2*0.8,
IF(Q614=1,#REF!*2*0.8,
IF(Q614=2,#REF!*2*0.8,
IF(Q614=3,#REF!*2*0.8,
IF(Q614=4,#REF!*2*0.8,
IF(Q614=5,#REF!*2*0.8,
IF(Q614=6,#REF!*1*0.8,
IF(Q614=7,#REF!*2))))))))))</f>
        <v>#REF!</v>
      </c>
      <c r="AT614" s="2" t="e">
        <f t="shared" si="182"/>
        <v>#REF!</v>
      </c>
      <c r="AU614" s="2" t="e">
        <f>IF(AZ614="s",
IF(Q614=0,0,
IF(Q614=1,(14-2)*(#REF!+#REF!)/4*4,
IF(Q614=2,(14-2)*(#REF!+#REF!)/4*2,
IF(Q614=3,(14-2)*(#REF!+#REF!)/4*3,
IF(Q614=4,(14-2)*(#REF!+#REF!)/4,
IF(Q614=5,(14-2)*#REF!/4,
IF(Q614=6,0,
IF(Q614=7,(14)*#REF!)))))))),
IF(AZ614="t",
IF(Q614=0,0,
IF(Q614=1,(11-2)*(#REF!+#REF!)/4*4,
IF(Q614=2,(11-2)*(#REF!+#REF!)/4*2,
IF(Q614=3,(11-2)*(#REF!+#REF!)/4*3,
IF(Q614=4,(11-2)*(#REF!+#REF!)/4,
IF(Q614=5,(11-2)*#REF!/4,
IF(Q614=6,0,
IF(Q614=7,(11)*#REF!))))))))))</f>
        <v>#REF!</v>
      </c>
      <c r="AV614" s="2" t="e">
        <f t="shared" si="183"/>
        <v>#REF!</v>
      </c>
      <c r="AW614" s="2">
        <f t="shared" si="184"/>
        <v>8</v>
      </c>
      <c r="AX614" s="2">
        <f t="shared" si="185"/>
        <v>4</v>
      </c>
      <c r="AY614" s="2" t="e">
        <f t="shared" si="186"/>
        <v>#REF!</v>
      </c>
      <c r="AZ614" s="2" t="s">
        <v>63</v>
      </c>
      <c r="BA614" s="2">
        <f>IF(BG614="A",0,IF(AZ614="s",14*#REF!,IF(AZ614="T",11*#REF!,"HATA")))</f>
        <v>0</v>
      </c>
      <c r="BB614" s="2" t="e">
        <f t="shared" si="187"/>
        <v>#REF!</v>
      </c>
      <c r="BC614" s="2" t="e">
        <f t="shared" si="188"/>
        <v>#REF!</v>
      </c>
      <c r="BD614" s="2" t="e">
        <f>IF(BC614-#REF!=0,"DOĞRU","YANLIŞ")</f>
        <v>#REF!</v>
      </c>
      <c r="BE614" s="2" t="e">
        <f>#REF!-BC614</f>
        <v>#REF!</v>
      </c>
      <c r="BF614" s="2">
        <v>0</v>
      </c>
      <c r="BG614" s="2" t="s">
        <v>110</v>
      </c>
      <c r="BH614" s="2">
        <v>1</v>
      </c>
      <c r="BJ614" s="2">
        <v>7</v>
      </c>
      <c r="BL614" s="7" t="e">
        <f>#REF!*14</f>
        <v>#REF!</v>
      </c>
      <c r="BM614" s="9"/>
      <c r="BN614" s="8"/>
      <c r="BO614" s="13"/>
      <c r="BP614" s="13"/>
      <c r="BQ614" s="13"/>
      <c r="BR614" s="13"/>
      <c r="BS614" s="13"/>
      <c r="BT614" s="10"/>
      <c r="BU614" s="11"/>
      <c r="BV614" s="12"/>
      <c r="CC614" s="41"/>
      <c r="CD614" s="41"/>
      <c r="CE614" s="41"/>
      <c r="CF614" s="42"/>
      <c r="CG614" s="42"/>
      <c r="CH614" s="42"/>
      <c r="CI614" s="42"/>
      <c r="CJ614" s="42"/>
      <c r="CK614" s="42"/>
    </row>
    <row r="615" spans="1:89" hidden="1" x14ac:dyDescent="0.25">
      <c r="A615" s="54" t="s">
        <v>139</v>
      </c>
      <c r="B615" s="54" t="s">
        <v>132</v>
      </c>
      <c r="C615" s="2" t="s">
        <v>132</v>
      </c>
      <c r="D615" s="4" t="s">
        <v>60</v>
      </c>
      <c r="E615" s="4" t="s">
        <v>60</v>
      </c>
      <c r="F615" s="5" t="e">
        <f>IF(AZ615="S",
IF(#REF!+BH615=2012,
IF(#REF!=1,"12-13/1",
IF(#REF!=2,"12-13/2",
IF(#REF!=3,"13-14/1",
IF(#REF!=4,"13-14/2","Hata1")))),
IF(#REF!+BH615=2013,
IF(#REF!=1,"13-14/1",
IF(#REF!=2,"13-14/2",
IF(#REF!=3,"14-15/1",
IF(#REF!=4,"14-15/2","Hata2")))),
IF(#REF!+BH615=2014,
IF(#REF!=1,"14-15/1",
IF(#REF!=2,"14-15/2",
IF(#REF!=3,"15-16/1",
IF(#REF!=4,"15-16/2","Hata3")))),
IF(#REF!+BH615=2015,
IF(#REF!=1,"15-16/1",
IF(#REF!=2,"15-16/2",
IF(#REF!=3,"16-17/1",
IF(#REF!=4,"16-17/2","Hata4")))),
IF(#REF!+BH615=2016,
IF(#REF!=1,"16-17/1",
IF(#REF!=2,"16-17/2",
IF(#REF!=3,"17-18/1",
IF(#REF!=4,"17-18/2","Hata5")))),
IF(#REF!+BH615=2017,
IF(#REF!=1,"17-18/1",
IF(#REF!=2,"17-18/2",
IF(#REF!=3,"18-19/1",
IF(#REF!=4,"18-19/2","Hata6")))),
IF(#REF!+BH615=2018,
IF(#REF!=1,"18-19/1",
IF(#REF!=2,"18-19/2",
IF(#REF!=3,"19-20/1",
IF(#REF!=4,"19-20/2","Hata7")))),
IF(#REF!+BH615=2019,
IF(#REF!=1,"19-20/1",
IF(#REF!=2,"19-20/2",
IF(#REF!=3,"20-21/1",
IF(#REF!=4,"20-21/2","Hata8")))),
IF(#REF!+BH615=2020,
IF(#REF!=1,"20-21/1",
IF(#REF!=2,"20-21/2",
IF(#REF!=3,"21-22/1",
IF(#REF!=4,"21-22/2","Hata9")))),
IF(#REF!+BH615=2021,
IF(#REF!=1,"21-22/1",
IF(#REF!=2,"21-22/2",
IF(#REF!=3,"22-23/1",
IF(#REF!=4,"22-23/2","Hata10")))),
IF(#REF!+BH615=2022,
IF(#REF!=1,"22-23/1",
IF(#REF!=2,"22-23/2",
IF(#REF!=3,"23-24/1",
IF(#REF!=4,"23-24/2","Hata11")))),
IF(#REF!+BH615=2023,
IF(#REF!=1,"23-24/1",
IF(#REF!=2,"23-24/2",
IF(#REF!=3,"24-25/1",
IF(#REF!=4,"24-25/2","Hata12")))),
)))))))))))),
IF(AZ615="T",
IF(#REF!+BH615=2012,
IF(#REF!=1,"12-13/1",
IF(#REF!=2,"12-13/2",
IF(#REF!=3,"12-13/3",
IF(#REF!=4,"13-14/1",
IF(#REF!=5,"13-14/2",
IF(#REF!=6,"13-14/3","Hata1")))))),
IF(#REF!+BH615=2013,
IF(#REF!=1,"13-14/1",
IF(#REF!=2,"13-14/2",
IF(#REF!=3,"13-14/3",
IF(#REF!=4,"14-15/1",
IF(#REF!=5,"14-15/2",
IF(#REF!=6,"14-15/3","Hata2")))))),
IF(#REF!+BH615=2014,
IF(#REF!=1,"14-15/1",
IF(#REF!=2,"14-15/2",
IF(#REF!=3,"14-15/3",
IF(#REF!=4,"15-16/1",
IF(#REF!=5,"15-16/2",
IF(#REF!=6,"15-16/3","Hata3")))))),
IF(AND(#REF!+#REF!&gt;2014,#REF!+#REF!&lt;2015,BH615=1),
IF(#REF!=0.1,"14-15/0.1",
IF(#REF!=0.2,"14-15/0.2",
IF(#REF!=0.3,"14-15/0.3","Hata4"))),
IF(#REF!+BH615=2015,
IF(#REF!=1,"15-16/1",
IF(#REF!=2,"15-16/2",
IF(#REF!=3,"15-16/3",
IF(#REF!=4,"16-17/1",
IF(#REF!=5,"16-17/2",
IF(#REF!=6,"16-17/3","Hata5")))))),
IF(#REF!+BH615=2016,
IF(#REF!=1,"16-17/1",
IF(#REF!=2,"16-17/2",
IF(#REF!=3,"16-17/3",
IF(#REF!=4,"17-18/1",
IF(#REF!=5,"17-18/2",
IF(#REF!=6,"17-18/3","Hata6")))))),
IF(#REF!+BH615=2017,
IF(#REF!=1,"17-18/1",
IF(#REF!=2,"17-18/2",
IF(#REF!=3,"17-18/3",
IF(#REF!=4,"18-19/1",
IF(#REF!=5,"18-19/2",
IF(#REF!=6,"18-19/3","Hata7")))))),
IF(#REF!+BH615=2018,
IF(#REF!=1,"18-19/1",
IF(#REF!=2,"18-19/2",
IF(#REF!=3,"18-19/3",
IF(#REF!=4,"19-20/1",
IF(#REF!=5," 19-20/2",
IF(#REF!=6,"19-20/3","Hata8")))))),
IF(#REF!+BH615=2019,
IF(#REF!=1,"19-20/1",
IF(#REF!=2,"19-20/2",
IF(#REF!=3,"19-20/3",
IF(#REF!=4,"20-21/1",
IF(#REF!=5,"20-21/2",
IF(#REF!=6,"20-21/3","Hata9")))))),
IF(#REF!+BH615=2020,
IF(#REF!=1,"20-21/1",
IF(#REF!=2,"20-21/2",
IF(#REF!=3,"20-21/3",
IF(#REF!=4,"21-22/1",
IF(#REF!=5,"21-22/2",
IF(#REF!=6,"21-22/3","Hata10")))))),
IF(#REF!+BH615=2021,
IF(#REF!=1,"21-22/1",
IF(#REF!=2,"21-22/2",
IF(#REF!=3,"21-22/3",
IF(#REF!=4,"22-23/1",
IF(#REF!=5,"22-23/2",
IF(#REF!=6,"22-23/3","Hata11")))))),
IF(#REF!+BH615=2022,
IF(#REF!=1,"22-23/1",
IF(#REF!=2,"22-23/2",
IF(#REF!=3,"22-23/3",
IF(#REF!=4,"23-24/1",
IF(#REF!=5,"23-24/2",
IF(#REF!=6,"23-24/3","Hata12")))))),
IF(#REF!+BH615=2023,
IF(#REF!=1,"23-24/1",
IF(#REF!=2,"23-24/2",
IF(#REF!=3,"23-24/3",
IF(#REF!=4,"24-25/1",
IF(#REF!=5,"24-25/2",
IF(#REF!=6,"24-25/3","Hata13")))))),
))))))))))))))
)</f>
        <v>#REF!</v>
      </c>
      <c r="G615" s="4"/>
      <c r="H615" s="54" t="s">
        <v>61</v>
      </c>
      <c r="I615" s="2">
        <v>206032</v>
      </c>
      <c r="J615" s="2" t="s">
        <v>62</v>
      </c>
      <c r="O615" s="2" t="s">
        <v>135</v>
      </c>
      <c r="P615" s="2" t="s">
        <v>135</v>
      </c>
      <c r="Q615" s="55">
        <v>7</v>
      </c>
      <c r="R615" s="2">
        <f>VLOOKUP($Q615,[1]sistem!$I$3:$L$10,2,FALSE)</f>
        <v>0</v>
      </c>
      <c r="S615" s="2">
        <f>VLOOKUP($Q615,[1]sistem!$I$3:$L$10,3,FALSE)</f>
        <v>1</v>
      </c>
      <c r="T615" s="2">
        <f>VLOOKUP($Q615,[1]sistem!$I$3:$L$10,4,FALSE)</f>
        <v>1</v>
      </c>
      <c r="U615" s="2" t="e">
        <f>VLOOKUP($AZ615,[1]sistem!$I$13:$L$14,2,FALSE)*#REF!</f>
        <v>#REF!</v>
      </c>
      <c r="V615" s="2" t="e">
        <f>VLOOKUP($AZ615,[1]sistem!$I$13:$L$14,3,FALSE)*#REF!</f>
        <v>#REF!</v>
      </c>
      <c r="W615" s="2" t="e">
        <f>VLOOKUP($AZ615,[1]sistem!$I$13:$L$14,4,FALSE)*#REF!</f>
        <v>#REF!</v>
      </c>
      <c r="X615" s="2" t="e">
        <f t="shared" si="175"/>
        <v>#REF!</v>
      </c>
      <c r="Y615" s="2" t="e">
        <f t="shared" si="176"/>
        <v>#REF!</v>
      </c>
      <c r="Z615" s="2" t="e">
        <f t="shared" si="177"/>
        <v>#REF!</v>
      </c>
      <c r="AA615" s="2" t="e">
        <f t="shared" si="178"/>
        <v>#REF!</v>
      </c>
      <c r="AB615" s="2">
        <f>VLOOKUP(AZ615,[1]sistem!$I$18:$J$19,2,FALSE)</f>
        <v>14</v>
      </c>
      <c r="AC615" s="2">
        <v>0.25</v>
      </c>
      <c r="AD615" s="2">
        <f>VLOOKUP($Q615,[1]sistem!$I$3:$M$10,5,FALSE)</f>
        <v>1</v>
      </c>
      <c r="AG615" s="2" t="e">
        <f>(#REF!+#REF!)*AB615</f>
        <v>#REF!</v>
      </c>
      <c r="AH615" s="2">
        <f>VLOOKUP($Q615,[1]sistem!$I$3:$N$10,6,FALSE)</f>
        <v>2</v>
      </c>
      <c r="AI615" s="2">
        <v>2</v>
      </c>
      <c r="AJ615" s="2">
        <f t="shared" si="179"/>
        <v>4</v>
      </c>
      <c r="AK615" s="2">
        <f>VLOOKUP($AZ615,[1]sistem!$I$18:$K$19,3,FALSE)</f>
        <v>14</v>
      </c>
      <c r="AL615" s="2" t="e">
        <f>AK615*#REF!</f>
        <v>#REF!</v>
      </c>
      <c r="AM615" s="2" t="e">
        <f t="shared" si="180"/>
        <v>#REF!</v>
      </c>
      <c r="AN615" s="2">
        <f t="shared" si="190"/>
        <v>25</v>
      </c>
      <c r="AO615" s="2" t="e">
        <f t="shared" si="181"/>
        <v>#REF!</v>
      </c>
      <c r="AP615" s="2" t="e">
        <f>ROUND(AO615-#REF!,0)</f>
        <v>#REF!</v>
      </c>
      <c r="AQ615" s="2">
        <f>IF(AZ615="s",IF(Q615=0,0,
IF(Q615=1,#REF!*4*4,
IF(Q615=2,0,
IF(Q615=3,#REF!*4*2,
IF(Q615=4,0,
IF(Q615=5,0,
IF(Q615=6,0,
IF(Q615=7,0)))))))),
IF(AZ615="t",
IF(Q615=0,0,
IF(Q615=1,#REF!*4*4*0.8,
IF(Q615=2,0,
IF(Q615=3,#REF!*4*2*0.8,
IF(Q615=4,0,
IF(Q615=5,0,
IF(Q615=6,0,
IF(Q615=7,0))))))))))</f>
        <v>0</v>
      </c>
      <c r="AR615" s="2" t="e">
        <f>IF(AZ615="s",
IF(Q615=0,0,
IF(Q615=1,0,
IF(Q615=2,#REF!*4*2,
IF(Q615=3,#REF!*4,
IF(Q615=4,#REF!*4,
IF(Q615=5,0,
IF(Q615=6,0,
IF(Q615=7,#REF!*4)))))))),
IF(AZ615="t",
IF(Q615=0,0,
IF(Q615=1,0,
IF(Q615=2,#REF!*4*2*0.8,
IF(Q615=3,#REF!*4*0.8,
IF(Q615=4,#REF!*4*0.8,
IF(Q615=5,0,
IF(Q615=6,0,
IF(Q615=7,#REF!*4))))))))))</f>
        <v>#REF!</v>
      </c>
      <c r="AS615" s="2" t="e">
        <f>IF(AZ615="s",
IF(Q615=0,0,
IF(Q615=1,#REF!*2,
IF(Q615=2,#REF!*2,
IF(Q615=3,#REF!*2,
IF(Q615=4,#REF!*2,
IF(Q615=5,#REF!*2,
IF(Q615=6,#REF!*2,
IF(Q615=7,#REF!*2)))))))),
IF(AZ615="t",
IF(Q615=0,#REF!*2*0.8,
IF(Q615=1,#REF!*2*0.8,
IF(Q615=2,#REF!*2*0.8,
IF(Q615=3,#REF!*2*0.8,
IF(Q615=4,#REF!*2*0.8,
IF(Q615=5,#REF!*2*0.8,
IF(Q615=6,#REF!*1*0.8,
IF(Q615=7,#REF!*2))))))))))</f>
        <v>#REF!</v>
      </c>
      <c r="AT615" s="2" t="e">
        <f t="shared" si="182"/>
        <v>#REF!</v>
      </c>
      <c r="AU615" s="2" t="e">
        <f>IF(AZ615="s",
IF(Q615=0,0,
IF(Q615=1,(14-2)*(#REF!+#REF!)/4*4,
IF(Q615=2,(14-2)*(#REF!+#REF!)/4*2,
IF(Q615=3,(14-2)*(#REF!+#REF!)/4*3,
IF(Q615=4,(14-2)*(#REF!+#REF!)/4,
IF(Q615=5,(14-2)*#REF!/4,
IF(Q615=6,0,
IF(Q615=7,(14)*#REF!)))))))),
IF(AZ615="t",
IF(Q615=0,0,
IF(Q615=1,(11-2)*(#REF!+#REF!)/4*4,
IF(Q615=2,(11-2)*(#REF!+#REF!)/4*2,
IF(Q615=3,(11-2)*(#REF!+#REF!)/4*3,
IF(Q615=4,(11-2)*(#REF!+#REF!)/4,
IF(Q615=5,(11-2)*#REF!/4,
IF(Q615=6,0,
IF(Q615=7,(11)*#REF!))))))))))</f>
        <v>#REF!</v>
      </c>
      <c r="AV615" s="2" t="e">
        <f t="shared" si="183"/>
        <v>#REF!</v>
      </c>
      <c r="AW615" s="2">
        <f t="shared" si="184"/>
        <v>8</v>
      </c>
      <c r="AX615" s="2">
        <f t="shared" si="185"/>
        <v>4</v>
      </c>
      <c r="AY615" s="2" t="e">
        <f t="shared" si="186"/>
        <v>#REF!</v>
      </c>
      <c r="AZ615" s="2" t="s">
        <v>63</v>
      </c>
      <c r="BA615" s="2">
        <f>IF(BG615="A",0,IF(AZ615="s",14*#REF!,IF(AZ615="T",11*#REF!,"HATA")))</f>
        <v>0</v>
      </c>
      <c r="BB615" s="2" t="e">
        <f t="shared" si="187"/>
        <v>#REF!</v>
      </c>
      <c r="BC615" s="2" t="e">
        <f t="shared" si="188"/>
        <v>#REF!</v>
      </c>
      <c r="BD615" s="2" t="e">
        <f>IF(BC615-#REF!=0,"DOĞRU","YANLIŞ")</f>
        <v>#REF!</v>
      </c>
      <c r="BE615" s="2" t="e">
        <f>#REF!-BC615</f>
        <v>#REF!</v>
      </c>
      <c r="BF615" s="2">
        <v>0</v>
      </c>
      <c r="BG615" s="2" t="s">
        <v>110</v>
      </c>
      <c r="BH615" s="2">
        <v>1</v>
      </c>
      <c r="BJ615" s="2">
        <v>7</v>
      </c>
      <c r="BL615" s="7" t="e">
        <f>#REF!*14</f>
        <v>#REF!</v>
      </c>
      <c r="BM615" s="9"/>
      <c r="BN615" s="8"/>
      <c r="BO615" s="13"/>
      <c r="BP615" s="13"/>
      <c r="BQ615" s="13"/>
      <c r="BR615" s="13"/>
      <c r="BS615" s="13"/>
      <c r="BT615" s="10"/>
      <c r="BU615" s="11"/>
      <c r="BV615" s="12"/>
      <c r="CC615" s="51"/>
      <c r="CD615" s="51"/>
      <c r="CE615" s="51"/>
      <c r="CF615" s="52"/>
      <c r="CG615" s="52"/>
      <c r="CH615" s="52"/>
      <c r="CI615" s="52"/>
      <c r="CJ615" s="42"/>
      <c r="CK615" s="42"/>
    </row>
    <row r="616" spans="1:89" hidden="1" x14ac:dyDescent="0.25">
      <c r="A616" s="2" t="s">
        <v>245</v>
      </c>
      <c r="B616" s="2" t="s">
        <v>246</v>
      </c>
      <c r="C616" s="2" t="s">
        <v>246</v>
      </c>
      <c r="D616" s="4" t="s">
        <v>60</v>
      </c>
      <c r="E616" s="4" t="s">
        <v>60</v>
      </c>
      <c r="F616" s="5" t="e">
        <f>IF(AZ616="S",
IF(#REF!+BH616=2012,
IF(#REF!=1,"12-13/1",
IF(#REF!=2,"12-13/2",
IF(#REF!=3,"13-14/1",
IF(#REF!=4,"13-14/2","Hata1")))),
IF(#REF!+BH616=2013,
IF(#REF!=1,"13-14/1",
IF(#REF!=2,"13-14/2",
IF(#REF!=3,"14-15/1",
IF(#REF!=4,"14-15/2","Hata2")))),
IF(#REF!+BH616=2014,
IF(#REF!=1,"14-15/1",
IF(#REF!=2,"14-15/2",
IF(#REF!=3,"15-16/1",
IF(#REF!=4,"15-16/2","Hata3")))),
IF(#REF!+BH616=2015,
IF(#REF!=1,"15-16/1",
IF(#REF!=2,"15-16/2",
IF(#REF!=3,"16-17/1",
IF(#REF!=4,"16-17/2","Hata4")))),
IF(#REF!+BH616=2016,
IF(#REF!=1,"16-17/1",
IF(#REF!=2,"16-17/2",
IF(#REF!=3,"17-18/1",
IF(#REF!=4,"17-18/2","Hata5")))),
IF(#REF!+BH616=2017,
IF(#REF!=1,"17-18/1",
IF(#REF!=2,"17-18/2",
IF(#REF!=3,"18-19/1",
IF(#REF!=4,"18-19/2","Hata6")))),
IF(#REF!+BH616=2018,
IF(#REF!=1,"18-19/1",
IF(#REF!=2,"18-19/2",
IF(#REF!=3,"19-20/1",
IF(#REF!=4,"19-20/2","Hata7")))),
IF(#REF!+BH616=2019,
IF(#REF!=1,"19-20/1",
IF(#REF!=2,"19-20/2",
IF(#REF!=3,"20-21/1",
IF(#REF!=4,"20-21/2","Hata8")))),
IF(#REF!+BH616=2020,
IF(#REF!=1,"20-21/1",
IF(#REF!=2,"20-21/2",
IF(#REF!=3,"21-22/1",
IF(#REF!=4,"21-22/2","Hata9")))),
IF(#REF!+BH616=2021,
IF(#REF!=1,"21-22/1",
IF(#REF!=2,"21-22/2",
IF(#REF!=3,"22-23/1",
IF(#REF!=4,"22-23/2","Hata10")))),
IF(#REF!+BH616=2022,
IF(#REF!=1,"22-23/1",
IF(#REF!=2,"22-23/2",
IF(#REF!=3,"23-24/1",
IF(#REF!=4,"23-24/2","Hata11")))),
IF(#REF!+BH616=2023,
IF(#REF!=1,"23-24/1",
IF(#REF!=2,"23-24/2",
IF(#REF!=3,"24-25/1",
IF(#REF!=4,"24-25/2","Hata12")))),
)))))))))))),
IF(AZ616="T",
IF(#REF!+BH616=2012,
IF(#REF!=1,"12-13/1",
IF(#REF!=2,"12-13/2",
IF(#REF!=3,"12-13/3",
IF(#REF!=4,"13-14/1",
IF(#REF!=5,"13-14/2",
IF(#REF!=6,"13-14/3","Hata1")))))),
IF(#REF!+BH616=2013,
IF(#REF!=1,"13-14/1",
IF(#REF!=2,"13-14/2",
IF(#REF!=3,"13-14/3",
IF(#REF!=4,"14-15/1",
IF(#REF!=5,"14-15/2",
IF(#REF!=6,"14-15/3","Hata2")))))),
IF(#REF!+BH616=2014,
IF(#REF!=1,"14-15/1",
IF(#REF!=2,"14-15/2",
IF(#REF!=3,"14-15/3",
IF(#REF!=4,"15-16/1",
IF(#REF!=5,"15-16/2",
IF(#REF!=6,"15-16/3","Hata3")))))),
IF(AND(#REF!+#REF!&gt;2014,#REF!+#REF!&lt;2015,BH616=1),
IF(#REF!=0.1,"14-15/0.1",
IF(#REF!=0.2,"14-15/0.2",
IF(#REF!=0.3,"14-15/0.3","Hata4"))),
IF(#REF!+BH616=2015,
IF(#REF!=1,"15-16/1",
IF(#REF!=2,"15-16/2",
IF(#REF!=3,"15-16/3",
IF(#REF!=4,"16-17/1",
IF(#REF!=5,"16-17/2",
IF(#REF!=6,"16-17/3","Hata5")))))),
IF(#REF!+BH616=2016,
IF(#REF!=1,"16-17/1",
IF(#REF!=2,"16-17/2",
IF(#REF!=3,"16-17/3",
IF(#REF!=4,"17-18/1",
IF(#REF!=5,"17-18/2",
IF(#REF!=6,"17-18/3","Hata6")))))),
IF(#REF!+BH616=2017,
IF(#REF!=1,"17-18/1",
IF(#REF!=2,"17-18/2",
IF(#REF!=3,"17-18/3",
IF(#REF!=4,"18-19/1",
IF(#REF!=5,"18-19/2",
IF(#REF!=6,"18-19/3","Hata7")))))),
IF(#REF!+BH616=2018,
IF(#REF!=1,"18-19/1",
IF(#REF!=2,"18-19/2",
IF(#REF!=3,"18-19/3",
IF(#REF!=4,"19-20/1",
IF(#REF!=5," 19-20/2",
IF(#REF!=6,"19-20/3","Hata8")))))),
IF(#REF!+BH616=2019,
IF(#REF!=1,"19-20/1",
IF(#REF!=2,"19-20/2",
IF(#REF!=3,"19-20/3",
IF(#REF!=4,"20-21/1",
IF(#REF!=5,"20-21/2",
IF(#REF!=6,"20-21/3","Hata9")))))),
IF(#REF!+BH616=2020,
IF(#REF!=1,"20-21/1",
IF(#REF!=2,"20-21/2",
IF(#REF!=3,"20-21/3",
IF(#REF!=4,"21-22/1",
IF(#REF!=5,"21-22/2",
IF(#REF!=6,"21-22/3","Hata10")))))),
IF(#REF!+BH616=2021,
IF(#REF!=1,"21-22/1",
IF(#REF!=2,"21-22/2",
IF(#REF!=3,"21-22/3",
IF(#REF!=4,"22-23/1",
IF(#REF!=5,"22-23/2",
IF(#REF!=6,"22-23/3","Hata11")))))),
IF(#REF!+BH616=2022,
IF(#REF!=1,"22-23/1",
IF(#REF!=2,"22-23/2",
IF(#REF!=3,"22-23/3",
IF(#REF!=4,"23-24/1",
IF(#REF!=5,"23-24/2",
IF(#REF!=6,"23-24/3","Hata12")))))),
IF(#REF!+BH616=2023,
IF(#REF!=1,"23-24/1",
IF(#REF!=2,"23-24/2",
IF(#REF!=3,"23-24/3",
IF(#REF!=4,"24-25/1",
IF(#REF!=5,"24-25/2",
IF(#REF!=6,"24-25/3","Hata13")))))),
))))))))))))))
)</f>
        <v>#REF!</v>
      </c>
      <c r="G616" s="4"/>
      <c r="H616" s="2" t="s">
        <v>61</v>
      </c>
      <c r="I616" s="2">
        <v>206032</v>
      </c>
      <c r="J616" s="2" t="s">
        <v>62</v>
      </c>
      <c r="L616" s="2">
        <v>4358</v>
      </c>
      <c r="Q616" s="5">
        <v>0</v>
      </c>
      <c r="R616" s="2">
        <f>VLOOKUP($Q616,[1]sistem!$I$3:$L$10,2,FALSE)</f>
        <v>0</v>
      </c>
      <c r="S616" s="2">
        <f>VLOOKUP($Q616,[1]sistem!$I$3:$L$10,3,FALSE)</f>
        <v>0</v>
      </c>
      <c r="T616" s="2">
        <f>VLOOKUP($Q616,[1]sistem!$I$3:$L$10,4,FALSE)</f>
        <v>0</v>
      </c>
      <c r="U616" s="2" t="e">
        <f>VLOOKUP($AZ616,[1]sistem!$I$13:$L$14,2,FALSE)*#REF!</f>
        <v>#REF!</v>
      </c>
      <c r="V616" s="2" t="e">
        <f>VLOOKUP($AZ616,[1]sistem!$I$13:$L$14,3,FALSE)*#REF!</f>
        <v>#REF!</v>
      </c>
      <c r="W616" s="2" t="e">
        <f>VLOOKUP($AZ616,[1]sistem!$I$13:$L$14,4,FALSE)*#REF!</f>
        <v>#REF!</v>
      </c>
      <c r="X616" s="2" t="e">
        <f t="shared" si="175"/>
        <v>#REF!</v>
      </c>
      <c r="Y616" s="2" t="e">
        <f t="shared" si="176"/>
        <v>#REF!</v>
      </c>
      <c r="Z616" s="2" t="e">
        <f t="shared" si="177"/>
        <v>#REF!</v>
      </c>
      <c r="AA616" s="2" t="e">
        <f t="shared" si="178"/>
        <v>#REF!</v>
      </c>
      <c r="AB616" s="2">
        <f>VLOOKUP(AZ616,[1]sistem!$I$18:$J$19,2,FALSE)</f>
        <v>11</v>
      </c>
      <c r="AC616" s="2">
        <v>0.25</v>
      </c>
      <c r="AD616" s="2">
        <f>VLOOKUP($Q616,[1]sistem!$I$3:$M$10,5,FALSE)</f>
        <v>0</v>
      </c>
      <c r="AG616" s="2" t="e">
        <f>(#REF!+#REF!)*AB616</f>
        <v>#REF!</v>
      </c>
      <c r="AH616" s="2">
        <f>VLOOKUP($Q616,[1]sistem!$I$3:$N$10,6,FALSE)</f>
        <v>0</v>
      </c>
      <c r="AI616" s="2">
        <v>2</v>
      </c>
      <c r="AJ616" s="2">
        <f t="shared" si="179"/>
        <v>0</v>
      </c>
      <c r="AK616" s="2">
        <f>VLOOKUP($AZ616,[1]sistem!$I$18:$K$19,3,FALSE)</f>
        <v>11</v>
      </c>
      <c r="AL616" s="2" t="e">
        <f>AK616*#REF!</f>
        <v>#REF!</v>
      </c>
      <c r="AM616" s="2" t="e">
        <f t="shared" si="180"/>
        <v>#REF!</v>
      </c>
      <c r="AN616" s="2">
        <f t="shared" si="190"/>
        <v>25</v>
      </c>
      <c r="AO616" s="2" t="e">
        <f t="shared" si="181"/>
        <v>#REF!</v>
      </c>
      <c r="AP616" s="2" t="e">
        <f>ROUND(AO616-#REF!,0)</f>
        <v>#REF!</v>
      </c>
      <c r="AQ616" s="2">
        <f>IF(AZ616="s",IF(Q616=0,0,
IF(Q616=1,#REF!*4*4,
IF(Q616=2,0,
IF(Q616=3,#REF!*4*2,
IF(Q616=4,0,
IF(Q616=5,0,
IF(Q616=6,0,
IF(Q616=7,0)))))))),
IF(AZ616="t",
IF(Q616=0,0,
IF(Q616=1,#REF!*4*4*0.8,
IF(Q616=2,0,
IF(Q616=3,#REF!*4*2*0.8,
IF(Q616=4,0,
IF(Q616=5,0,
IF(Q616=6,0,
IF(Q616=7,0))))))))))</f>
        <v>0</v>
      </c>
      <c r="AR616" s="2">
        <f>IF(AZ616="s",
IF(Q616=0,0,
IF(Q616=1,0,
IF(Q616=2,#REF!*4*2,
IF(Q616=3,#REF!*4,
IF(Q616=4,#REF!*4,
IF(Q616=5,0,
IF(Q616=6,0,
IF(Q616=7,#REF!*4)))))))),
IF(AZ616="t",
IF(Q616=0,0,
IF(Q616=1,0,
IF(Q616=2,#REF!*4*2*0.8,
IF(Q616=3,#REF!*4*0.8,
IF(Q616=4,#REF!*4*0.8,
IF(Q616=5,0,
IF(Q616=6,0,
IF(Q616=7,#REF!*4))))))))))</f>
        <v>0</v>
      </c>
      <c r="AS616" s="2" t="e">
        <f>IF(AZ616="s",
IF(Q616=0,0,
IF(Q616=1,#REF!*2,
IF(Q616=2,#REF!*2,
IF(Q616=3,#REF!*2,
IF(Q616=4,#REF!*2,
IF(Q616=5,#REF!*2,
IF(Q616=6,#REF!*2,
IF(Q616=7,#REF!*2)))))))),
IF(AZ616="t",
IF(Q616=0,#REF!*2*0.8,
IF(Q616=1,#REF!*2*0.8,
IF(Q616=2,#REF!*2*0.8,
IF(Q616=3,#REF!*2*0.8,
IF(Q616=4,#REF!*2*0.8,
IF(Q616=5,#REF!*2*0.8,
IF(Q616=6,#REF!*1*0.8,
IF(Q616=7,#REF!*2))))))))))</f>
        <v>#REF!</v>
      </c>
      <c r="AT616" s="2" t="e">
        <f t="shared" si="182"/>
        <v>#REF!</v>
      </c>
      <c r="AU616" s="2">
        <f>IF(AZ616="s",
IF(Q616=0,0,
IF(Q616=1,(14-2)*(#REF!+#REF!)/4*4,
IF(Q616=2,(14-2)*(#REF!+#REF!)/4*2,
IF(Q616=3,(14-2)*(#REF!+#REF!)/4*3,
IF(Q616=4,(14-2)*(#REF!+#REF!)/4,
IF(Q616=5,(14-2)*#REF!/4,
IF(Q616=6,0,
IF(Q616=7,(14)*#REF!)))))))),
IF(AZ616="t",
IF(Q616=0,0,
IF(Q616=1,(11-2)*(#REF!+#REF!)/4*4,
IF(Q616=2,(11-2)*(#REF!+#REF!)/4*2,
IF(Q616=3,(11-2)*(#REF!+#REF!)/4*3,
IF(Q616=4,(11-2)*(#REF!+#REF!)/4,
IF(Q616=5,(11-2)*#REF!/4,
IF(Q616=6,0,
IF(Q616=7,(11)*#REF!))))))))))</f>
        <v>0</v>
      </c>
      <c r="AV616" s="2" t="e">
        <f t="shared" si="183"/>
        <v>#REF!</v>
      </c>
      <c r="AW616" s="2">
        <f t="shared" si="184"/>
        <v>0</v>
      </c>
      <c r="AX616" s="2">
        <f t="shared" si="185"/>
        <v>0</v>
      </c>
      <c r="AY616" s="2" t="e">
        <f t="shared" si="186"/>
        <v>#REF!</v>
      </c>
      <c r="AZ616" s="2" t="s">
        <v>81</v>
      </c>
      <c r="BA616" s="2" t="e">
        <f>IF(BG616="A",0,IF(AZ616="s",14*#REF!,IF(AZ616="T",11*#REF!,"HATA")))</f>
        <v>#REF!</v>
      </c>
      <c r="BB616" s="2" t="e">
        <f t="shared" si="187"/>
        <v>#REF!</v>
      </c>
      <c r="BC616" s="2" t="e">
        <f t="shared" si="188"/>
        <v>#REF!</v>
      </c>
      <c r="BD616" s="2" t="e">
        <f>IF(BC616-#REF!=0,"DOĞRU","YANLIŞ")</f>
        <v>#REF!</v>
      </c>
      <c r="BE616" s="2" t="e">
        <f>#REF!-BC616</f>
        <v>#REF!</v>
      </c>
      <c r="BF616" s="2">
        <v>0</v>
      </c>
      <c r="BH616" s="2">
        <v>1</v>
      </c>
      <c r="BJ616" s="2">
        <v>0</v>
      </c>
      <c r="BL616" s="7" t="e">
        <f>#REF!*14</f>
        <v>#REF!</v>
      </c>
      <c r="BM616" s="9"/>
      <c r="BN616" s="8"/>
      <c r="BO616" s="13"/>
      <c r="BP616" s="13"/>
      <c r="BQ616" s="13"/>
      <c r="BR616" s="13"/>
      <c r="BS616" s="13"/>
      <c r="BT616" s="10"/>
      <c r="BU616" s="11"/>
      <c r="BV616" s="12"/>
      <c r="CC616" s="41"/>
      <c r="CD616" s="41"/>
      <c r="CE616" s="41"/>
      <c r="CF616" s="42"/>
      <c r="CG616" s="42"/>
      <c r="CH616" s="42"/>
      <c r="CI616" s="42"/>
      <c r="CJ616" s="42"/>
      <c r="CK616" s="42"/>
    </row>
    <row r="617" spans="1:89" hidden="1" x14ac:dyDescent="0.25">
      <c r="A617" s="2" t="s">
        <v>256</v>
      </c>
      <c r="B617" s="2" t="s">
        <v>257</v>
      </c>
      <c r="C617" s="2" t="s">
        <v>257</v>
      </c>
      <c r="D617" s="4" t="s">
        <v>60</v>
      </c>
      <c r="E617" s="4" t="s">
        <v>60</v>
      </c>
      <c r="F617" s="5" t="e">
        <f>IF(AZ617="S",
IF(#REF!+BH617=2012,
IF(#REF!=1,"12-13/1",
IF(#REF!=2,"12-13/2",
IF(#REF!=3,"13-14/1",
IF(#REF!=4,"13-14/2","Hata1")))),
IF(#REF!+BH617=2013,
IF(#REF!=1,"13-14/1",
IF(#REF!=2,"13-14/2",
IF(#REF!=3,"14-15/1",
IF(#REF!=4,"14-15/2","Hata2")))),
IF(#REF!+BH617=2014,
IF(#REF!=1,"14-15/1",
IF(#REF!=2,"14-15/2",
IF(#REF!=3,"15-16/1",
IF(#REF!=4,"15-16/2","Hata3")))),
IF(#REF!+BH617=2015,
IF(#REF!=1,"15-16/1",
IF(#REF!=2,"15-16/2",
IF(#REF!=3,"16-17/1",
IF(#REF!=4,"16-17/2","Hata4")))),
IF(#REF!+BH617=2016,
IF(#REF!=1,"16-17/1",
IF(#REF!=2,"16-17/2",
IF(#REF!=3,"17-18/1",
IF(#REF!=4,"17-18/2","Hata5")))),
IF(#REF!+BH617=2017,
IF(#REF!=1,"17-18/1",
IF(#REF!=2,"17-18/2",
IF(#REF!=3,"18-19/1",
IF(#REF!=4,"18-19/2","Hata6")))),
IF(#REF!+BH617=2018,
IF(#REF!=1,"18-19/1",
IF(#REF!=2,"18-19/2",
IF(#REF!=3,"19-20/1",
IF(#REF!=4,"19-20/2","Hata7")))),
IF(#REF!+BH617=2019,
IF(#REF!=1,"19-20/1",
IF(#REF!=2,"19-20/2",
IF(#REF!=3,"20-21/1",
IF(#REF!=4,"20-21/2","Hata8")))),
IF(#REF!+BH617=2020,
IF(#REF!=1,"20-21/1",
IF(#REF!=2,"20-21/2",
IF(#REF!=3,"21-22/1",
IF(#REF!=4,"21-22/2","Hata9")))),
IF(#REF!+BH617=2021,
IF(#REF!=1,"21-22/1",
IF(#REF!=2,"21-22/2",
IF(#REF!=3,"22-23/1",
IF(#REF!=4,"22-23/2","Hata10")))),
IF(#REF!+BH617=2022,
IF(#REF!=1,"22-23/1",
IF(#REF!=2,"22-23/2",
IF(#REF!=3,"23-24/1",
IF(#REF!=4,"23-24/2","Hata11")))),
IF(#REF!+BH617=2023,
IF(#REF!=1,"23-24/1",
IF(#REF!=2,"23-24/2",
IF(#REF!=3,"24-25/1",
IF(#REF!=4,"24-25/2","Hata12")))),
)))))))))))),
IF(AZ617="T",
IF(#REF!+BH617=2012,
IF(#REF!=1,"12-13/1",
IF(#REF!=2,"12-13/2",
IF(#REF!=3,"12-13/3",
IF(#REF!=4,"13-14/1",
IF(#REF!=5,"13-14/2",
IF(#REF!=6,"13-14/3","Hata1")))))),
IF(#REF!+BH617=2013,
IF(#REF!=1,"13-14/1",
IF(#REF!=2,"13-14/2",
IF(#REF!=3,"13-14/3",
IF(#REF!=4,"14-15/1",
IF(#REF!=5,"14-15/2",
IF(#REF!=6,"14-15/3","Hata2")))))),
IF(#REF!+BH617=2014,
IF(#REF!=1,"14-15/1",
IF(#REF!=2,"14-15/2",
IF(#REF!=3,"14-15/3",
IF(#REF!=4,"15-16/1",
IF(#REF!=5,"15-16/2",
IF(#REF!=6,"15-16/3","Hata3")))))),
IF(AND(#REF!+#REF!&gt;2014,#REF!+#REF!&lt;2015,BH617=1),
IF(#REF!=0.1,"14-15/0.1",
IF(#REF!=0.2,"14-15/0.2",
IF(#REF!=0.3,"14-15/0.3","Hata4"))),
IF(#REF!+BH617=2015,
IF(#REF!=1,"15-16/1",
IF(#REF!=2,"15-16/2",
IF(#REF!=3,"15-16/3",
IF(#REF!=4,"16-17/1",
IF(#REF!=5,"16-17/2",
IF(#REF!=6,"16-17/3","Hata5")))))),
IF(#REF!+BH617=2016,
IF(#REF!=1,"16-17/1",
IF(#REF!=2,"16-17/2",
IF(#REF!=3,"16-17/3",
IF(#REF!=4,"17-18/1",
IF(#REF!=5,"17-18/2",
IF(#REF!=6,"17-18/3","Hata6")))))),
IF(#REF!+BH617=2017,
IF(#REF!=1,"17-18/1",
IF(#REF!=2,"17-18/2",
IF(#REF!=3,"17-18/3",
IF(#REF!=4,"18-19/1",
IF(#REF!=5,"18-19/2",
IF(#REF!=6,"18-19/3","Hata7")))))),
IF(#REF!+BH617=2018,
IF(#REF!=1,"18-19/1",
IF(#REF!=2,"18-19/2",
IF(#REF!=3,"18-19/3",
IF(#REF!=4,"19-20/1",
IF(#REF!=5," 19-20/2",
IF(#REF!=6,"19-20/3","Hata8")))))),
IF(#REF!+BH617=2019,
IF(#REF!=1,"19-20/1",
IF(#REF!=2,"19-20/2",
IF(#REF!=3,"19-20/3",
IF(#REF!=4,"20-21/1",
IF(#REF!=5,"20-21/2",
IF(#REF!=6,"20-21/3","Hata9")))))),
IF(#REF!+BH617=2020,
IF(#REF!=1,"20-21/1",
IF(#REF!=2,"20-21/2",
IF(#REF!=3,"20-21/3",
IF(#REF!=4,"21-22/1",
IF(#REF!=5,"21-22/2",
IF(#REF!=6,"21-22/3","Hata10")))))),
IF(#REF!+BH617=2021,
IF(#REF!=1,"21-22/1",
IF(#REF!=2,"21-22/2",
IF(#REF!=3,"21-22/3",
IF(#REF!=4,"22-23/1",
IF(#REF!=5,"22-23/2",
IF(#REF!=6,"22-23/3","Hata11")))))),
IF(#REF!+BH617=2022,
IF(#REF!=1,"22-23/1",
IF(#REF!=2,"22-23/2",
IF(#REF!=3,"22-23/3",
IF(#REF!=4,"23-24/1",
IF(#REF!=5,"23-24/2",
IF(#REF!=6,"23-24/3","Hata12")))))),
IF(#REF!+BH617=2023,
IF(#REF!=1,"23-24/1",
IF(#REF!=2,"23-24/2",
IF(#REF!=3,"23-24/3",
IF(#REF!=4,"24-25/1",
IF(#REF!=5,"24-25/2",
IF(#REF!=6,"24-25/3","Hata13")))))),
))))))))))))))
)</f>
        <v>#REF!</v>
      </c>
      <c r="G617" s="4"/>
      <c r="H617" s="2" t="s">
        <v>61</v>
      </c>
      <c r="I617" s="2">
        <v>206032</v>
      </c>
      <c r="J617" s="2" t="s">
        <v>62</v>
      </c>
      <c r="M617" s="2">
        <v>845678</v>
      </c>
      <c r="O617" s="2" t="s">
        <v>469</v>
      </c>
      <c r="P617" s="2" t="s">
        <v>469</v>
      </c>
      <c r="Q617" s="5">
        <v>0</v>
      </c>
      <c r="R617" s="2">
        <f>VLOOKUP($Q617,[1]sistem!$I$3:$L$10,2,FALSE)</f>
        <v>0</v>
      </c>
      <c r="S617" s="2">
        <f>VLOOKUP($Q617,[1]sistem!$I$3:$L$10,3,FALSE)</f>
        <v>0</v>
      </c>
      <c r="T617" s="2">
        <f>VLOOKUP($Q617,[1]sistem!$I$3:$L$10,4,FALSE)</f>
        <v>0</v>
      </c>
      <c r="U617" s="2" t="e">
        <f>VLOOKUP($AZ617,[1]sistem!$I$13:$L$14,2,FALSE)*#REF!</f>
        <v>#REF!</v>
      </c>
      <c r="V617" s="2" t="e">
        <f>VLOOKUP($AZ617,[1]sistem!$I$13:$L$14,3,FALSE)*#REF!</f>
        <v>#REF!</v>
      </c>
      <c r="W617" s="2" t="e">
        <f>VLOOKUP($AZ617,[1]sistem!$I$13:$L$14,4,FALSE)*#REF!</f>
        <v>#REF!</v>
      </c>
      <c r="X617" s="2" t="e">
        <f t="shared" si="175"/>
        <v>#REF!</v>
      </c>
      <c r="Y617" s="2" t="e">
        <f t="shared" si="176"/>
        <v>#REF!</v>
      </c>
      <c r="Z617" s="2" t="e">
        <f t="shared" si="177"/>
        <v>#REF!</v>
      </c>
      <c r="AA617" s="2" t="e">
        <f t="shared" si="178"/>
        <v>#REF!</v>
      </c>
      <c r="AB617" s="2">
        <f>VLOOKUP(AZ617,[1]sistem!$I$18:$J$19,2,FALSE)</f>
        <v>14</v>
      </c>
      <c r="AC617" s="2">
        <v>0.25</v>
      </c>
      <c r="AD617" s="2">
        <f>VLOOKUP($Q617,[1]sistem!$I$3:$M$10,5,FALSE)</f>
        <v>0</v>
      </c>
      <c r="AG617" s="2" t="e">
        <f>(#REF!+#REF!)*AB617</f>
        <v>#REF!</v>
      </c>
      <c r="AH617" s="2">
        <f>VLOOKUP($Q617,[1]sistem!$I$3:$N$10,6,FALSE)</f>
        <v>0</v>
      </c>
      <c r="AI617" s="2">
        <v>2</v>
      </c>
      <c r="AJ617" s="2">
        <f t="shared" si="179"/>
        <v>0</v>
      </c>
      <c r="AK617" s="2">
        <f>VLOOKUP($AZ617,[1]sistem!$I$18:$K$19,3,FALSE)</f>
        <v>14</v>
      </c>
      <c r="AL617" s="2" t="e">
        <f>AK617*#REF!</f>
        <v>#REF!</v>
      </c>
      <c r="AM617" s="2" t="e">
        <f t="shared" si="180"/>
        <v>#REF!</v>
      </c>
      <c r="AN617" s="2">
        <f t="shared" si="190"/>
        <v>25</v>
      </c>
      <c r="AO617" s="2" t="e">
        <f t="shared" si="181"/>
        <v>#REF!</v>
      </c>
      <c r="AP617" s="2" t="e">
        <f>ROUND(AO617-#REF!,0)</f>
        <v>#REF!</v>
      </c>
      <c r="AQ617" s="2">
        <f>IF(AZ617="s",IF(Q617=0,0,
IF(Q617=1,#REF!*4*4,
IF(Q617=2,0,
IF(Q617=3,#REF!*4*2,
IF(Q617=4,0,
IF(Q617=5,0,
IF(Q617=6,0,
IF(Q617=7,0)))))))),
IF(AZ617="t",
IF(Q617=0,0,
IF(Q617=1,#REF!*4*4*0.8,
IF(Q617=2,0,
IF(Q617=3,#REF!*4*2*0.8,
IF(Q617=4,0,
IF(Q617=5,0,
IF(Q617=6,0,
IF(Q617=7,0))))))))))</f>
        <v>0</v>
      </c>
      <c r="AR617" s="2">
        <f>IF(AZ617="s",
IF(Q617=0,0,
IF(Q617=1,0,
IF(Q617=2,#REF!*4*2,
IF(Q617=3,#REF!*4,
IF(Q617=4,#REF!*4,
IF(Q617=5,0,
IF(Q617=6,0,
IF(Q617=7,#REF!*4)))))))),
IF(AZ617="t",
IF(Q617=0,0,
IF(Q617=1,0,
IF(Q617=2,#REF!*4*2*0.8,
IF(Q617=3,#REF!*4*0.8,
IF(Q617=4,#REF!*4*0.8,
IF(Q617=5,0,
IF(Q617=6,0,
IF(Q617=7,#REF!*4))))))))))</f>
        <v>0</v>
      </c>
      <c r="AS617" s="2">
        <f>IF(AZ617="s",
IF(Q617=0,0,
IF(Q617=1,#REF!*2,
IF(Q617=2,#REF!*2,
IF(Q617=3,#REF!*2,
IF(Q617=4,#REF!*2,
IF(Q617=5,#REF!*2,
IF(Q617=6,#REF!*2,
IF(Q617=7,#REF!*2)))))))),
IF(AZ617="t",
IF(Q617=0,#REF!*2*0.8,
IF(Q617=1,#REF!*2*0.8,
IF(Q617=2,#REF!*2*0.8,
IF(Q617=3,#REF!*2*0.8,
IF(Q617=4,#REF!*2*0.8,
IF(Q617=5,#REF!*2*0.8,
IF(Q617=6,#REF!*1*0.8,
IF(Q617=7,#REF!*2))))))))))</f>
        <v>0</v>
      </c>
      <c r="AT617" s="2" t="e">
        <f t="shared" si="182"/>
        <v>#REF!</v>
      </c>
      <c r="AU617" s="2">
        <f>IF(AZ617="s",
IF(Q617=0,0,
IF(Q617=1,(14-2)*(#REF!+#REF!)/4*4,
IF(Q617=2,(14-2)*(#REF!+#REF!)/4*2,
IF(Q617=3,(14-2)*(#REF!+#REF!)/4*3,
IF(Q617=4,(14-2)*(#REF!+#REF!)/4,
IF(Q617=5,(14-2)*#REF!/4,
IF(Q617=6,0,
IF(Q617=7,(14)*#REF!)))))))),
IF(AZ617="t",
IF(Q617=0,0,
IF(Q617=1,(11-2)*(#REF!+#REF!)/4*4,
IF(Q617=2,(11-2)*(#REF!+#REF!)/4*2,
IF(Q617=3,(11-2)*(#REF!+#REF!)/4*3,
IF(Q617=4,(11-2)*(#REF!+#REF!)/4,
IF(Q617=5,(11-2)*#REF!/4,
IF(Q617=6,0,
IF(Q617=7,(11)*#REF!))))))))))</f>
        <v>0</v>
      </c>
      <c r="AV617" s="2" t="e">
        <f t="shared" si="183"/>
        <v>#REF!</v>
      </c>
      <c r="AW617" s="2">
        <f t="shared" si="184"/>
        <v>0</v>
      </c>
      <c r="AX617" s="2">
        <f t="shared" si="185"/>
        <v>0</v>
      </c>
      <c r="AY617" s="2">
        <f t="shared" si="186"/>
        <v>0</v>
      </c>
      <c r="AZ617" s="2" t="s">
        <v>63</v>
      </c>
      <c r="BA617" s="2" t="e">
        <f>IF(BG617="A",0,IF(AZ617="s",14*#REF!,IF(AZ617="T",11*#REF!,"HATA")))</f>
        <v>#REF!</v>
      </c>
      <c r="BB617" s="2" t="e">
        <f t="shared" si="187"/>
        <v>#REF!</v>
      </c>
      <c r="BC617" s="2" t="e">
        <f t="shared" si="188"/>
        <v>#REF!</v>
      </c>
      <c r="BD617" s="2" t="e">
        <f>IF(BC617-#REF!=0,"DOĞRU","YANLIŞ")</f>
        <v>#REF!</v>
      </c>
      <c r="BE617" s="2" t="e">
        <f>#REF!-BC617</f>
        <v>#REF!</v>
      </c>
      <c r="BF617" s="2">
        <v>0</v>
      </c>
      <c r="BH617" s="2">
        <v>1</v>
      </c>
      <c r="BJ617" s="2">
        <v>0</v>
      </c>
      <c r="BL617" s="7" t="e">
        <f>#REF!*14</f>
        <v>#REF!</v>
      </c>
      <c r="BM617" s="9"/>
      <c r="BN617" s="8"/>
      <c r="BO617" s="13"/>
      <c r="BP617" s="13"/>
      <c r="BQ617" s="13"/>
      <c r="BR617" s="13"/>
      <c r="BS617" s="13"/>
      <c r="BT617" s="10"/>
      <c r="BU617" s="11"/>
      <c r="BV617" s="12"/>
      <c r="CC617" s="41"/>
      <c r="CD617" s="41"/>
      <c r="CE617" s="41"/>
      <c r="CF617" s="42"/>
      <c r="CG617" s="42"/>
      <c r="CH617" s="42"/>
      <c r="CI617" s="42"/>
      <c r="CJ617" s="42"/>
      <c r="CK617" s="42"/>
    </row>
    <row r="618" spans="1:89" hidden="1" x14ac:dyDescent="0.25">
      <c r="A618" s="54" t="s">
        <v>68</v>
      </c>
      <c r="B618" s="54" t="s">
        <v>69</v>
      </c>
      <c r="C618" s="2" t="s">
        <v>69</v>
      </c>
      <c r="D618" s="4" t="s">
        <v>60</v>
      </c>
      <c r="E618" s="4" t="s">
        <v>60</v>
      </c>
      <c r="F618" s="5" t="e">
        <f>IF(AZ618="S",
IF(#REF!+BH618=2012,
IF(#REF!=1,"12-13/1",
IF(#REF!=2,"12-13/2",
IF(#REF!=3,"13-14/1",
IF(#REF!=4,"13-14/2","Hata1")))),
IF(#REF!+BH618=2013,
IF(#REF!=1,"13-14/1",
IF(#REF!=2,"13-14/2",
IF(#REF!=3,"14-15/1",
IF(#REF!=4,"14-15/2","Hata2")))),
IF(#REF!+BH618=2014,
IF(#REF!=1,"14-15/1",
IF(#REF!=2,"14-15/2",
IF(#REF!=3,"15-16/1",
IF(#REF!=4,"15-16/2","Hata3")))),
IF(#REF!+BH618=2015,
IF(#REF!=1,"15-16/1",
IF(#REF!=2,"15-16/2",
IF(#REF!=3,"16-17/1",
IF(#REF!=4,"16-17/2","Hata4")))),
IF(#REF!+BH618=2016,
IF(#REF!=1,"16-17/1",
IF(#REF!=2,"16-17/2",
IF(#REF!=3,"17-18/1",
IF(#REF!=4,"17-18/2","Hata5")))),
IF(#REF!+BH618=2017,
IF(#REF!=1,"17-18/1",
IF(#REF!=2,"17-18/2",
IF(#REF!=3,"18-19/1",
IF(#REF!=4,"18-19/2","Hata6")))),
IF(#REF!+BH618=2018,
IF(#REF!=1,"18-19/1",
IF(#REF!=2,"18-19/2",
IF(#REF!=3,"19-20/1",
IF(#REF!=4,"19-20/2","Hata7")))),
IF(#REF!+BH618=2019,
IF(#REF!=1,"19-20/1",
IF(#REF!=2,"19-20/2",
IF(#REF!=3,"20-21/1",
IF(#REF!=4,"20-21/2","Hata8")))),
IF(#REF!+BH618=2020,
IF(#REF!=1,"20-21/1",
IF(#REF!=2,"20-21/2",
IF(#REF!=3,"21-22/1",
IF(#REF!=4,"21-22/2","Hata9")))),
IF(#REF!+BH618=2021,
IF(#REF!=1,"21-22/1",
IF(#REF!=2,"21-22/2",
IF(#REF!=3,"22-23/1",
IF(#REF!=4,"22-23/2","Hata10")))),
IF(#REF!+BH618=2022,
IF(#REF!=1,"22-23/1",
IF(#REF!=2,"22-23/2",
IF(#REF!=3,"23-24/1",
IF(#REF!=4,"23-24/2","Hata11")))),
IF(#REF!+BH618=2023,
IF(#REF!=1,"23-24/1",
IF(#REF!=2,"23-24/2",
IF(#REF!=3,"24-25/1",
IF(#REF!=4,"24-25/2","Hata12")))),
)))))))))))),
IF(AZ618="T",
IF(#REF!+BH618=2012,
IF(#REF!=1,"12-13/1",
IF(#REF!=2,"12-13/2",
IF(#REF!=3,"12-13/3",
IF(#REF!=4,"13-14/1",
IF(#REF!=5,"13-14/2",
IF(#REF!=6,"13-14/3","Hata1")))))),
IF(#REF!+BH618=2013,
IF(#REF!=1,"13-14/1",
IF(#REF!=2,"13-14/2",
IF(#REF!=3,"13-14/3",
IF(#REF!=4,"14-15/1",
IF(#REF!=5,"14-15/2",
IF(#REF!=6,"14-15/3","Hata2")))))),
IF(#REF!+BH618=2014,
IF(#REF!=1,"14-15/1",
IF(#REF!=2,"14-15/2",
IF(#REF!=3,"14-15/3",
IF(#REF!=4,"15-16/1",
IF(#REF!=5,"15-16/2",
IF(#REF!=6,"15-16/3","Hata3")))))),
IF(AND(#REF!+#REF!&gt;2014,#REF!+#REF!&lt;2015,BH618=1),
IF(#REF!=0.1,"14-15/0.1",
IF(#REF!=0.2,"14-15/0.2",
IF(#REF!=0.3,"14-15/0.3","Hata4"))),
IF(#REF!+BH618=2015,
IF(#REF!=1,"15-16/1",
IF(#REF!=2,"15-16/2",
IF(#REF!=3,"15-16/3",
IF(#REF!=4,"16-17/1",
IF(#REF!=5,"16-17/2",
IF(#REF!=6,"16-17/3","Hata5")))))),
IF(#REF!+BH618=2016,
IF(#REF!=1,"16-17/1",
IF(#REF!=2,"16-17/2",
IF(#REF!=3,"16-17/3",
IF(#REF!=4,"17-18/1",
IF(#REF!=5,"17-18/2",
IF(#REF!=6,"17-18/3","Hata6")))))),
IF(#REF!+BH618=2017,
IF(#REF!=1,"17-18/1",
IF(#REF!=2,"17-18/2",
IF(#REF!=3,"17-18/3",
IF(#REF!=4,"18-19/1",
IF(#REF!=5,"18-19/2",
IF(#REF!=6,"18-19/3","Hata7")))))),
IF(#REF!+BH618=2018,
IF(#REF!=1,"18-19/1",
IF(#REF!=2,"18-19/2",
IF(#REF!=3,"18-19/3",
IF(#REF!=4,"19-20/1",
IF(#REF!=5," 19-20/2",
IF(#REF!=6,"19-20/3","Hata8")))))),
IF(#REF!+BH618=2019,
IF(#REF!=1,"19-20/1",
IF(#REF!=2,"19-20/2",
IF(#REF!=3,"19-20/3",
IF(#REF!=4,"20-21/1",
IF(#REF!=5,"20-21/2",
IF(#REF!=6,"20-21/3","Hata9")))))),
IF(#REF!+BH618=2020,
IF(#REF!=1,"20-21/1",
IF(#REF!=2,"20-21/2",
IF(#REF!=3,"20-21/3",
IF(#REF!=4,"21-22/1",
IF(#REF!=5,"21-22/2",
IF(#REF!=6,"21-22/3","Hata10")))))),
IF(#REF!+BH618=2021,
IF(#REF!=1,"21-22/1",
IF(#REF!=2,"21-22/2",
IF(#REF!=3,"21-22/3",
IF(#REF!=4,"22-23/1",
IF(#REF!=5,"22-23/2",
IF(#REF!=6,"22-23/3","Hata11")))))),
IF(#REF!+BH618=2022,
IF(#REF!=1,"22-23/1",
IF(#REF!=2,"22-23/2",
IF(#REF!=3,"22-23/3",
IF(#REF!=4,"23-24/1",
IF(#REF!=5,"23-24/2",
IF(#REF!=6,"23-24/3","Hata12")))))),
IF(#REF!+BH618=2023,
IF(#REF!=1,"23-24/1",
IF(#REF!=2,"23-24/2",
IF(#REF!=3,"23-24/3",
IF(#REF!=4,"24-25/1",
IF(#REF!=5,"24-25/2",
IF(#REF!=6,"24-25/3","Hata13")))))),
))))))))))))))
)</f>
        <v>#REF!</v>
      </c>
      <c r="G618" s="4"/>
      <c r="H618" s="54" t="s">
        <v>61</v>
      </c>
      <c r="I618" s="2">
        <v>206032</v>
      </c>
      <c r="J618" s="2" t="s">
        <v>62</v>
      </c>
      <c r="M618" s="2">
        <v>1314792</v>
      </c>
      <c r="Q618" s="55">
        <v>4</v>
      </c>
      <c r="R618" s="2">
        <f>VLOOKUP($Q618,[1]sistem!$I$3:$L$10,2,FALSE)</f>
        <v>0</v>
      </c>
      <c r="S618" s="2">
        <f>VLOOKUP($Q618,[1]sistem!$I$3:$L$10,3,FALSE)</f>
        <v>1</v>
      </c>
      <c r="T618" s="2">
        <f>VLOOKUP($Q618,[1]sistem!$I$3:$L$10,4,FALSE)</f>
        <v>1</v>
      </c>
      <c r="U618" s="2" t="e">
        <f>VLOOKUP($AZ618,[1]sistem!$I$13:$L$14,2,FALSE)*#REF!</f>
        <v>#REF!</v>
      </c>
      <c r="V618" s="2" t="e">
        <f>VLOOKUP($AZ618,[1]sistem!$I$13:$L$14,3,FALSE)*#REF!</f>
        <v>#REF!</v>
      </c>
      <c r="W618" s="2" t="e">
        <f>VLOOKUP($AZ618,[1]sistem!$I$13:$L$14,4,FALSE)*#REF!</f>
        <v>#REF!</v>
      </c>
      <c r="X618" s="2" t="e">
        <f t="shared" si="175"/>
        <v>#REF!</v>
      </c>
      <c r="Y618" s="2" t="e">
        <f t="shared" si="176"/>
        <v>#REF!</v>
      </c>
      <c r="Z618" s="2" t="e">
        <f t="shared" si="177"/>
        <v>#REF!</v>
      </c>
      <c r="AA618" s="2" t="e">
        <f t="shared" si="178"/>
        <v>#REF!</v>
      </c>
      <c r="AB618" s="2">
        <f>VLOOKUP(AZ618,[1]sistem!$I$18:$J$19,2,FALSE)</f>
        <v>14</v>
      </c>
      <c r="AC618" s="2">
        <v>0.25</v>
      </c>
      <c r="AD618" s="2">
        <f>VLOOKUP($Q618,[1]sistem!$I$3:$M$10,5,FALSE)</f>
        <v>1</v>
      </c>
      <c r="AE618" s="2">
        <v>6</v>
      </c>
      <c r="AG618" s="2">
        <f>AE618*AK618</f>
        <v>84</v>
      </c>
      <c r="AH618" s="2">
        <f>VLOOKUP($Q618,[1]sistem!$I$3:$N$10,6,FALSE)</f>
        <v>2</v>
      </c>
      <c r="AI618" s="2">
        <v>2</v>
      </c>
      <c r="AJ618" s="2">
        <f t="shared" si="179"/>
        <v>4</v>
      </c>
      <c r="AK618" s="2">
        <f>VLOOKUP($AZ618,[1]sistem!$I$18:$K$19,3,FALSE)</f>
        <v>14</v>
      </c>
      <c r="AL618" s="2" t="e">
        <f>AK618*#REF!</f>
        <v>#REF!</v>
      </c>
      <c r="AM618" s="2" t="e">
        <f t="shared" si="180"/>
        <v>#REF!</v>
      </c>
      <c r="AN618" s="2">
        <f t="shared" si="190"/>
        <v>25</v>
      </c>
      <c r="AO618" s="2" t="e">
        <f t="shared" si="181"/>
        <v>#REF!</v>
      </c>
      <c r="AP618" s="2" t="e">
        <f>ROUND(AO618-#REF!,0)</f>
        <v>#REF!</v>
      </c>
      <c r="AQ618" s="2">
        <f>IF(AZ618="s",IF(Q618=0,0,
IF(Q618=1,#REF!*4*4,
IF(Q618=2,0,
IF(Q618=3,#REF!*4*2,
IF(Q618=4,0,
IF(Q618=5,0,
IF(Q618=6,0,
IF(Q618=7,0)))))))),
IF(AZ618="t",
IF(Q618=0,0,
IF(Q618=1,#REF!*4*4*0.8,
IF(Q618=2,0,
IF(Q618=3,#REF!*4*2*0.8,
IF(Q618=4,0,
IF(Q618=5,0,
IF(Q618=6,0,
IF(Q618=7,0))))))))))</f>
        <v>0</v>
      </c>
      <c r="AR618" s="2" t="e">
        <f>IF(AZ618="s",
IF(Q618=0,0,
IF(Q618=1,0,
IF(Q618=2,#REF!*4*2,
IF(Q618=3,#REF!*4,
IF(Q618=4,#REF!*4,
IF(Q618=5,0,
IF(Q618=6,0,
IF(Q618=7,#REF!*4)))))))),
IF(AZ618="t",
IF(Q618=0,0,
IF(Q618=1,0,
IF(Q618=2,#REF!*4*2*0.8,
IF(Q618=3,#REF!*4*0.8,
IF(Q618=4,#REF!*4*0.8,
IF(Q618=5,0,
IF(Q618=6,0,
IF(Q618=7,#REF!*4))))))))))</f>
        <v>#REF!</v>
      </c>
      <c r="AS618" s="2" t="e">
        <f>IF(AZ618="s",
IF(Q618=0,0,
IF(Q618=1,#REF!*2,
IF(Q618=2,#REF!*2,
IF(Q618=3,#REF!*2,
IF(Q618=4,#REF!*2,
IF(Q618=5,#REF!*2,
IF(Q618=6,#REF!*2,
IF(Q618=7,#REF!*2)))))))),
IF(AZ618="t",
IF(Q618=0,#REF!*2*0.8,
IF(Q618=1,#REF!*2*0.8,
IF(Q618=2,#REF!*2*0.8,
IF(Q618=3,#REF!*2*0.8,
IF(Q618=4,#REF!*2*0.8,
IF(Q618=5,#REF!*2*0.8,
IF(Q618=6,#REF!*1*0.8,
IF(Q618=7,#REF!*2))))))))))</f>
        <v>#REF!</v>
      </c>
      <c r="AT618" s="2" t="e">
        <f t="shared" si="182"/>
        <v>#REF!</v>
      </c>
      <c r="AU618" s="2" t="e">
        <f>IF(AZ618="s",
IF(Q618=0,0,
IF(Q618=1,(14-2)*(#REF!+#REF!)/4*4,
IF(Q618=2,(14-2)*(#REF!+#REF!)/4*2,
IF(Q618=3,(14-2)*(#REF!+#REF!)/4*3,
IF(Q618=4,(14-2)*(#REF!+#REF!)/4,
IF(Q618=5,(14-2)*#REF!/4,
IF(Q618=6,0,
IF(Q618=7,(14)*#REF!)))))))),
IF(AZ618="t",
IF(Q618=0,0,
IF(Q618=1,(11-2)*(#REF!+#REF!)/4*4,
IF(Q618=2,(11-2)*(#REF!+#REF!)/4*2,
IF(Q618=3,(11-2)*(#REF!+#REF!)/4*3,
IF(Q618=4,(11-2)*(#REF!+#REF!)/4,
IF(Q618=5,(11-2)*#REF!/4,
IF(Q618=6,0,
IF(Q618=7,(11)*#REF!))))))))))</f>
        <v>#REF!</v>
      </c>
      <c r="AV618" s="2" t="e">
        <f t="shared" si="183"/>
        <v>#REF!</v>
      </c>
      <c r="AW618" s="2">
        <f t="shared" si="184"/>
        <v>8</v>
      </c>
      <c r="AX618" s="2">
        <f t="shared" si="185"/>
        <v>4</v>
      </c>
      <c r="AY618" s="2" t="e">
        <f t="shared" si="186"/>
        <v>#REF!</v>
      </c>
      <c r="AZ618" s="2" t="s">
        <v>63</v>
      </c>
      <c r="BA618" s="2" t="e">
        <f>IF(BG618="A",0,IF(AZ618="s",14*#REF!,IF(AZ618="T",11*#REF!,"HATA")))</f>
        <v>#REF!</v>
      </c>
      <c r="BB618" s="2" t="e">
        <f t="shared" si="187"/>
        <v>#REF!</v>
      </c>
      <c r="BC618" s="2" t="e">
        <f t="shared" si="188"/>
        <v>#REF!</v>
      </c>
      <c r="BD618" s="2" t="e">
        <f>IF(BC618-#REF!=0,"DOĞRU","YANLIŞ")</f>
        <v>#REF!</v>
      </c>
      <c r="BE618" s="2" t="e">
        <f>#REF!-BC618</f>
        <v>#REF!</v>
      </c>
      <c r="BF618" s="2">
        <v>1</v>
      </c>
      <c r="BH618" s="2">
        <v>1</v>
      </c>
      <c r="BJ618" s="2">
        <v>4</v>
      </c>
      <c r="BL618" s="7" t="e">
        <f>#REF!*14</f>
        <v>#REF!</v>
      </c>
      <c r="BM618" s="9"/>
      <c r="BN618" s="8"/>
      <c r="BO618" s="13"/>
      <c r="BP618" s="13"/>
      <c r="BQ618" s="13"/>
      <c r="BR618" s="13"/>
      <c r="BS618" s="13"/>
      <c r="BT618" s="10"/>
      <c r="BU618" s="11"/>
      <c r="BV618" s="12"/>
      <c r="CC618" s="51"/>
      <c r="CD618" s="51"/>
      <c r="CE618" s="51"/>
      <c r="CF618" s="52"/>
      <c r="CG618" s="52"/>
      <c r="CH618" s="52"/>
      <c r="CI618" s="52"/>
      <c r="CJ618" s="52"/>
      <c r="CK618" s="52"/>
    </row>
    <row r="619" spans="1:89" hidden="1" x14ac:dyDescent="0.25">
      <c r="A619" s="2" t="s">
        <v>66</v>
      </c>
      <c r="B619" s="2" t="s">
        <v>67</v>
      </c>
      <c r="C619" s="2" t="s">
        <v>67</v>
      </c>
      <c r="D619" s="4" t="s">
        <v>60</v>
      </c>
      <c r="E619" s="4" t="s">
        <v>60</v>
      </c>
      <c r="F619" s="5" t="e">
        <f>IF(AZ619="S",
IF(#REF!+BH619=2012,
IF(#REF!=1,"12-13/1",
IF(#REF!=2,"12-13/2",
IF(#REF!=3,"13-14/1",
IF(#REF!=4,"13-14/2","Hata1")))),
IF(#REF!+BH619=2013,
IF(#REF!=1,"13-14/1",
IF(#REF!=2,"13-14/2",
IF(#REF!=3,"14-15/1",
IF(#REF!=4,"14-15/2","Hata2")))),
IF(#REF!+BH619=2014,
IF(#REF!=1,"14-15/1",
IF(#REF!=2,"14-15/2",
IF(#REF!=3,"15-16/1",
IF(#REF!=4,"15-16/2","Hata3")))),
IF(#REF!+BH619=2015,
IF(#REF!=1,"15-16/1",
IF(#REF!=2,"15-16/2",
IF(#REF!=3,"16-17/1",
IF(#REF!=4,"16-17/2","Hata4")))),
IF(#REF!+BH619=2016,
IF(#REF!=1,"16-17/1",
IF(#REF!=2,"16-17/2",
IF(#REF!=3,"17-18/1",
IF(#REF!=4,"17-18/2","Hata5")))),
IF(#REF!+BH619=2017,
IF(#REF!=1,"17-18/1",
IF(#REF!=2,"17-18/2",
IF(#REF!=3,"18-19/1",
IF(#REF!=4,"18-19/2","Hata6")))),
IF(#REF!+BH619=2018,
IF(#REF!=1,"18-19/1",
IF(#REF!=2,"18-19/2",
IF(#REF!=3,"19-20/1",
IF(#REF!=4,"19-20/2","Hata7")))),
IF(#REF!+BH619=2019,
IF(#REF!=1,"19-20/1",
IF(#REF!=2,"19-20/2",
IF(#REF!=3,"20-21/1",
IF(#REF!=4,"20-21/2","Hata8")))),
IF(#REF!+BH619=2020,
IF(#REF!=1,"20-21/1",
IF(#REF!=2,"20-21/2",
IF(#REF!=3,"21-22/1",
IF(#REF!=4,"21-22/2","Hata9")))),
IF(#REF!+BH619=2021,
IF(#REF!=1,"21-22/1",
IF(#REF!=2,"21-22/2",
IF(#REF!=3,"22-23/1",
IF(#REF!=4,"22-23/2","Hata10")))),
IF(#REF!+BH619=2022,
IF(#REF!=1,"22-23/1",
IF(#REF!=2,"22-23/2",
IF(#REF!=3,"23-24/1",
IF(#REF!=4,"23-24/2","Hata11")))),
IF(#REF!+BH619=2023,
IF(#REF!=1,"23-24/1",
IF(#REF!=2,"23-24/2",
IF(#REF!=3,"24-25/1",
IF(#REF!=4,"24-25/2","Hata12")))),
)))))))))))),
IF(AZ619="T",
IF(#REF!+BH619=2012,
IF(#REF!=1,"12-13/1",
IF(#REF!=2,"12-13/2",
IF(#REF!=3,"12-13/3",
IF(#REF!=4,"13-14/1",
IF(#REF!=5,"13-14/2",
IF(#REF!=6,"13-14/3","Hata1")))))),
IF(#REF!+BH619=2013,
IF(#REF!=1,"13-14/1",
IF(#REF!=2,"13-14/2",
IF(#REF!=3,"13-14/3",
IF(#REF!=4,"14-15/1",
IF(#REF!=5,"14-15/2",
IF(#REF!=6,"14-15/3","Hata2")))))),
IF(#REF!+BH619=2014,
IF(#REF!=1,"14-15/1",
IF(#REF!=2,"14-15/2",
IF(#REF!=3,"14-15/3",
IF(#REF!=4,"15-16/1",
IF(#REF!=5,"15-16/2",
IF(#REF!=6,"15-16/3","Hata3")))))),
IF(AND(#REF!+#REF!&gt;2014,#REF!+#REF!&lt;2015,BH619=1),
IF(#REF!=0.1,"14-15/0.1",
IF(#REF!=0.2,"14-15/0.2",
IF(#REF!=0.3,"14-15/0.3","Hata4"))),
IF(#REF!+BH619=2015,
IF(#REF!=1,"15-16/1",
IF(#REF!=2,"15-16/2",
IF(#REF!=3,"15-16/3",
IF(#REF!=4,"16-17/1",
IF(#REF!=5,"16-17/2",
IF(#REF!=6,"16-17/3","Hata5")))))),
IF(#REF!+BH619=2016,
IF(#REF!=1,"16-17/1",
IF(#REF!=2,"16-17/2",
IF(#REF!=3,"16-17/3",
IF(#REF!=4,"17-18/1",
IF(#REF!=5,"17-18/2",
IF(#REF!=6,"17-18/3","Hata6")))))),
IF(#REF!+BH619=2017,
IF(#REF!=1,"17-18/1",
IF(#REF!=2,"17-18/2",
IF(#REF!=3,"17-18/3",
IF(#REF!=4,"18-19/1",
IF(#REF!=5,"18-19/2",
IF(#REF!=6,"18-19/3","Hata7")))))),
IF(#REF!+BH619=2018,
IF(#REF!=1,"18-19/1",
IF(#REF!=2,"18-19/2",
IF(#REF!=3,"18-19/3",
IF(#REF!=4,"19-20/1",
IF(#REF!=5," 19-20/2",
IF(#REF!=6,"19-20/3","Hata8")))))),
IF(#REF!+BH619=2019,
IF(#REF!=1,"19-20/1",
IF(#REF!=2,"19-20/2",
IF(#REF!=3,"19-20/3",
IF(#REF!=4,"20-21/1",
IF(#REF!=5,"20-21/2",
IF(#REF!=6,"20-21/3","Hata9")))))),
IF(#REF!+BH619=2020,
IF(#REF!=1,"20-21/1",
IF(#REF!=2,"20-21/2",
IF(#REF!=3,"20-21/3",
IF(#REF!=4,"21-22/1",
IF(#REF!=5,"21-22/2",
IF(#REF!=6,"21-22/3","Hata10")))))),
IF(#REF!+BH619=2021,
IF(#REF!=1,"21-22/1",
IF(#REF!=2,"21-22/2",
IF(#REF!=3,"21-22/3",
IF(#REF!=4,"22-23/1",
IF(#REF!=5,"22-23/2",
IF(#REF!=6,"22-23/3","Hata11")))))),
IF(#REF!+BH619=2022,
IF(#REF!=1,"22-23/1",
IF(#REF!=2,"22-23/2",
IF(#REF!=3,"22-23/3",
IF(#REF!=4,"23-24/1",
IF(#REF!=5,"23-24/2",
IF(#REF!=6,"23-24/3","Hata12")))))),
IF(#REF!+BH619=2023,
IF(#REF!=1,"23-24/1",
IF(#REF!=2,"23-24/2",
IF(#REF!=3,"23-24/3",
IF(#REF!=4,"24-25/1",
IF(#REF!=5,"24-25/2",
IF(#REF!=6,"24-25/3","Hata13")))))),
))))))))))))))
)</f>
        <v>#REF!</v>
      </c>
      <c r="G619" s="4"/>
      <c r="H619" s="2" t="s">
        <v>61</v>
      </c>
      <c r="I619" s="2">
        <v>206032</v>
      </c>
      <c r="J619" s="2" t="s">
        <v>62</v>
      </c>
      <c r="M619" s="2">
        <v>1314803</v>
      </c>
      <c r="Q619" s="5">
        <v>4</v>
      </c>
      <c r="R619" s="2">
        <f>VLOOKUP($Q619,[1]sistem!$I$3:$L$10,2,FALSE)</f>
        <v>0</v>
      </c>
      <c r="S619" s="2">
        <f>VLOOKUP($Q619,[1]sistem!$I$3:$L$10,3,FALSE)</f>
        <v>1</v>
      </c>
      <c r="T619" s="2">
        <f>VLOOKUP($Q619,[1]sistem!$I$3:$L$10,4,FALSE)</f>
        <v>1</v>
      </c>
      <c r="U619" s="2" t="e">
        <f>VLOOKUP($AZ619,[1]sistem!$I$13:$L$14,2,FALSE)*#REF!</f>
        <v>#REF!</v>
      </c>
      <c r="V619" s="2" t="e">
        <f>VLOOKUP($AZ619,[1]sistem!$I$13:$L$14,3,FALSE)*#REF!</f>
        <v>#REF!</v>
      </c>
      <c r="W619" s="2" t="e">
        <f>VLOOKUP($AZ619,[1]sistem!$I$13:$L$14,4,FALSE)*#REF!</f>
        <v>#REF!</v>
      </c>
      <c r="X619" s="2" t="e">
        <f t="shared" si="175"/>
        <v>#REF!</v>
      </c>
      <c r="Y619" s="2" t="e">
        <f t="shared" si="176"/>
        <v>#REF!</v>
      </c>
      <c r="Z619" s="2" t="e">
        <f t="shared" si="177"/>
        <v>#REF!</v>
      </c>
      <c r="AA619" s="2" t="e">
        <f t="shared" si="178"/>
        <v>#REF!</v>
      </c>
      <c r="AB619" s="2">
        <f>VLOOKUP(AZ619,[1]sistem!$I$18:$J$19,2,FALSE)</f>
        <v>14</v>
      </c>
      <c r="AC619" s="2">
        <v>0.25</v>
      </c>
      <c r="AD619" s="2">
        <f>VLOOKUP($Q619,[1]sistem!$I$3:$M$10,5,FALSE)</f>
        <v>1</v>
      </c>
      <c r="AE619" s="2">
        <v>6</v>
      </c>
      <c r="AG619" s="2">
        <f>AE619*AK619</f>
        <v>84</v>
      </c>
      <c r="AH619" s="2">
        <f>VLOOKUP($Q619,[1]sistem!$I$3:$N$10,6,FALSE)</f>
        <v>2</v>
      </c>
      <c r="AI619" s="2">
        <v>2</v>
      </c>
      <c r="AJ619" s="2">
        <f t="shared" si="179"/>
        <v>4</v>
      </c>
      <c r="AK619" s="2">
        <f>VLOOKUP($AZ619,[1]sistem!$I$18:$K$19,3,FALSE)</f>
        <v>14</v>
      </c>
      <c r="AL619" s="2" t="e">
        <f>AK619*#REF!</f>
        <v>#REF!</v>
      </c>
      <c r="AM619" s="2" t="e">
        <f t="shared" si="180"/>
        <v>#REF!</v>
      </c>
      <c r="AN619" s="2">
        <f t="shared" si="190"/>
        <v>25</v>
      </c>
      <c r="AO619" s="2" t="e">
        <f t="shared" si="181"/>
        <v>#REF!</v>
      </c>
      <c r="AP619" s="2" t="e">
        <f>ROUND(AO619-#REF!,0)</f>
        <v>#REF!</v>
      </c>
      <c r="AQ619" s="2">
        <f>IF(AZ619="s",IF(Q619=0,0,
IF(Q619=1,#REF!*4*4,
IF(Q619=2,0,
IF(Q619=3,#REF!*4*2,
IF(Q619=4,0,
IF(Q619=5,0,
IF(Q619=6,0,
IF(Q619=7,0)))))))),
IF(AZ619="t",
IF(Q619=0,0,
IF(Q619=1,#REF!*4*4*0.8,
IF(Q619=2,0,
IF(Q619=3,#REF!*4*2*0.8,
IF(Q619=4,0,
IF(Q619=5,0,
IF(Q619=6,0,
IF(Q619=7,0))))))))))</f>
        <v>0</v>
      </c>
      <c r="AR619" s="2" t="e">
        <f>IF(AZ619="s",
IF(Q619=0,0,
IF(Q619=1,0,
IF(Q619=2,#REF!*4*2,
IF(Q619=3,#REF!*4,
IF(Q619=4,#REF!*4,
IF(Q619=5,0,
IF(Q619=6,0,
IF(Q619=7,#REF!*4)))))))),
IF(AZ619="t",
IF(Q619=0,0,
IF(Q619=1,0,
IF(Q619=2,#REF!*4*2*0.8,
IF(Q619=3,#REF!*4*0.8,
IF(Q619=4,#REF!*4*0.8,
IF(Q619=5,0,
IF(Q619=6,0,
IF(Q619=7,#REF!*4))))))))))</f>
        <v>#REF!</v>
      </c>
      <c r="AS619" s="2" t="e">
        <f>IF(AZ619="s",
IF(Q619=0,0,
IF(Q619=1,#REF!*2,
IF(Q619=2,#REF!*2,
IF(Q619=3,#REF!*2,
IF(Q619=4,#REF!*2,
IF(Q619=5,#REF!*2,
IF(Q619=6,#REF!*2,
IF(Q619=7,#REF!*2)))))))),
IF(AZ619="t",
IF(Q619=0,#REF!*2*0.8,
IF(Q619=1,#REF!*2*0.8,
IF(Q619=2,#REF!*2*0.8,
IF(Q619=3,#REF!*2*0.8,
IF(Q619=4,#REF!*2*0.8,
IF(Q619=5,#REF!*2*0.8,
IF(Q619=6,#REF!*1*0.8,
IF(Q619=7,#REF!*2))))))))))</f>
        <v>#REF!</v>
      </c>
      <c r="AT619" s="2" t="e">
        <f t="shared" si="182"/>
        <v>#REF!</v>
      </c>
      <c r="AU619" s="2" t="e">
        <f>IF(AZ619="s",
IF(Q619=0,0,
IF(Q619=1,(14-2)*(#REF!+#REF!)/4*4,
IF(Q619=2,(14-2)*(#REF!+#REF!)/4*2,
IF(Q619=3,(14-2)*(#REF!+#REF!)/4*3,
IF(Q619=4,(14-2)*(#REF!+#REF!)/4,
IF(Q619=5,(14-2)*#REF!/4,
IF(Q619=6,0,
IF(Q619=7,(14)*#REF!)))))))),
IF(AZ619="t",
IF(Q619=0,0,
IF(Q619=1,(11-2)*(#REF!+#REF!)/4*4,
IF(Q619=2,(11-2)*(#REF!+#REF!)/4*2,
IF(Q619=3,(11-2)*(#REF!+#REF!)/4*3,
IF(Q619=4,(11-2)*(#REF!+#REF!)/4,
IF(Q619=5,(11-2)*#REF!/4,
IF(Q619=6,0,
IF(Q619=7,(11)*#REF!))))))))))</f>
        <v>#REF!</v>
      </c>
      <c r="AV619" s="2" t="e">
        <f t="shared" si="183"/>
        <v>#REF!</v>
      </c>
      <c r="AW619" s="2">
        <f t="shared" si="184"/>
        <v>8</v>
      </c>
      <c r="AX619" s="2">
        <f t="shared" si="185"/>
        <v>4</v>
      </c>
      <c r="AY619" s="2" t="e">
        <f t="shared" si="186"/>
        <v>#REF!</v>
      </c>
      <c r="AZ619" s="2" t="s">
        <v>63</v>
      </c>
      <c r="BA619" s="2" t="e">
        <f>IF(BG619="A",0,IF(AZ619="s",14*#REF!,IF(AZ619="T",11*#REF!,"HATA")))</f>
        <v>#REF!</v>
      </c>
      <c r="BB619" s="2" t="e">
        <f t="shared" si="187"/>
        <v>#REF!</v>
      </c>
      <c r="BC619" s="2" t="e">
        <f t="shared" si="188"/>
        <v>#REF!</v>
      </c>
      <c r="BD619" s="2" t="e">
        <f>IF(BC619-#REF!=0,"DOĞRU","YANLIŞ")</f>
        <v>#REF!</v>
      </c>
      <c r="BE619" s="2" t="e">
        <f>#REF!-BC619</f>
        <v>#REF!</v>
      </c>
      <c r="BF619" s="2">
        <v>0</v>
      </c>
      <c r="BH619" s="2">
        <v>1</v>
      </c>
      <c r="BJ619" s="2">
        <v>4</v>
      </c>
      <c r="BL619" s="7" t="e">
        <f>#REF!*14</f>
        <v>#REF!</v>
      </c>
      <c r="BM619" s="9"/>
      <c r="BN619" s="8"/>
      <c r="BO619" s="13"/>
      <c r="BP619" s="13"/>
      <c r="BQ619" s="13"/>
      <c r="BR619" s="13"/>
      <c r="BS619" s="13"/>
      <c r="BT619" s="10"/>
      <c r="BU619" s="11"/>
      <c r="BV619" s="12"/>
      <c r="CC619" s="41"/>
      <c r="CD619" s="41"/>
      <c r="CE619" s="41"/>
      <c r="CF619" s="42"/>
      <c r="CG619" s="42"/>
      <c r="CH619" s="42"/>
      <c r="CI619" s="42"/>
      <c r="CJ619" s="42"/>
      <c r="CK619" s="42"/>
    </row>
    <row r="620" spans="1:89" hidden="1" x14ac:dyDescent="0.25">
      <c r="A620" s="2" t="s">
        <v>64</v>
      </c>
      <c r="B620" s="2" t="s">
        <v>65</v>
      </c>
      <c r="C620" s="2" t="s">
        <v>65</v>
      </c>
      <c r="D620" s="4" t="s">
        <v>60</v>
      </c>
      <c r="E620" s="4" t="s">
        <v>60</v>
      </c>
      <c r="F620" s="5" t="e">
        <f>IF(AZ620="S",
IF(#REF!+BH620=2012,
IF(#REF!=1,"12-13/1",
IF(#REF!=2,"12-13/2",
IF(#REF!=3,"13-14/1",
IF(#REF!=4,"13-14/2","Hata1")))),
IF(#REF!+BH620=2013,
IF(#REF!=1,"13-14/1",
IF(#REF!=2,"13-14/2",
IF(#REF!=3,"14-15/1",
IF(#REF!=4,"14-15/2","Hata2")))),
IF(#REF!+BH620=2014,
IF(#REF!=1,"14-15/1",
IF(#REF!=2,"14-15/2",
IF(#REF!=3,"15-16/1",
IF(#REF!=4,"15-16/2","Hata3")))),
IF(#REF!+BH620=2015,
IF(#REF!=1,"15-16/1",
IF(#REF!=2,"15-16/2",
IF(#REF!=3,"16-17/1",
IF(#REF!=4,"16-17/2","Hata4")))),
IF(#REF!+BH620=2016,
IF(#REF!=1,"16-17/1",
IF(#REF!=2,"16-17/2",
IF(#REF!=3,"17-18/1",
IF(#REF!=4,"17-18/2","Hata5")))),
IF(#REF!+BH620=2017,
IF(#REF!=1,"17-18/1",
IF(#REF!=2,"17-18/2",
IF(#REF!=3,"18-19/1",
IF(#REF!=4,"18-19/2","Hata6")))),
IF(#REF!+BH620=2018,
IF(#REF!=1,"18-19/1",
IF(#REF!=2,"18-19/2",
IF(#REF!=3,"19-20/1",
IF(#REF!=4,"19-20/2","Hata7")))),
IF(#REF!+BH620=2019,
IF(#REF!=1,"19-20/1",
IF(#REF!=2,"19-20/2",
IF(#REF!=3,"20-21/1",
IF(#REF!=4,"20-21/2","Hata8")))),
IF(#REF!+BH620=2020,
IF(#REF!=1,"20-21/1",
IF(#REF!=2,"20-21/2",
IF(#REF!=3,"21-22/1",
IF(#REF!=4,"21-22/2","Hata9")))),
IF(#REF!+BH620=2021,
IF(#REF!=1,"21-22/1",
IF(#REF!=2,"21-22/2",
IF(#REF!=3,"22-23/1",
IF(#REF!=4,"22-23/2","Hata10")))),
IF(#REF!+BH620=2022,
IF(#REF!=1,"22-23/1",
IF(#REF!=2,"22-23/2",
IF(#REF!=3,"23-24/1",
IF(#REF!=4,"23-24/2","Hata11")))),
IF(#REF!+BH620=2023,
IF(#REF!=1,"23-24/1",
IF(#REF!=2,"23-24/2",
IF(#REF!=3,"24-25/1",
IF(#REF!=4,"24-25/2","Hata12")))),
)))))))))))),
IF(AZ620="T",
IF(#REF!+BH620=2012,
IF(#REF!=1,"12-13/1",
IF(#REF!=2,"12-13/2",
IF(#REF!=3,"12-13/3",
IF(#REF!=4,"13-14/1",
IF(#REF!=5,"13-14/2",
IF(#REF!=6,"13-14/3","Hata1")))))),
IF(#REF!+BH620=2013,
IF(#REF!=1,"13-14/1",
IF(#REF!=2,"13-14/2",
IF(#REF!=3,"13-14/3",
IF(#REF!=4,"14-15/1",
IF(#REF!=5,"14-15/2",
IF(#REF!=6,"14-15/3","Hata2")))))),
IF(#REF!+BH620=2014,
IF(#REF!=1,"14-15/1",
IF(#REF!=2,"14-15/2",
IF(#REF!=3,"14-15/3",
IF(#REF!=4,"15-16/1",
IF(#REF!=5,"15-16/2",
IF(#REF!=6,"15-16/3","Hata3")))))),
IF(AND(#REF!+#REF!&gt;2014,#REF!+#REF!&lt;2015,BH620=1),
IF(#REF!=0.1,"14-15/0.1",
IF(#REF!=0.2,"14-15/0.2",
IF(#REF!=0.3,"14-15/0.3","Hata4"))),
IF(#REF!+BH620=2015,
IF(#REF!=1,"15-16/1",
IF(#REF!=2,"15-16/2",
IF(#REF!=3,"15-16/3",
IF(#REF!=4,"16-17/1",
IF(#REF!=5,"16-17/2",
IF(#REF!=6,"16-17/3","Hata5")))))),
IF(#REF!+BH620=2016,
IF(#REF!=1,"16-17/1",
IF(#REF!=2,"16-17/2",
IF(#REF!=3,"16-17/3",
IF(#REF!=4,"17-18/1",
IF(#REF!=5,"17-18/2",
IF(#REF!=6,"17-18/3","Hata6")))))),
IF(#REF!+BH620=2017,
IF(#REF!=1,"17-18/1",
IF(#REF!=2,"17-18/2",
IF(#REF!=3,"17-18/3",
IF(#REF!=4,"18-19/1",
IF(#REF!=5,"18-19/2",
IF(#REF!=6,"18-19/3","Hata7")))))),
IF(#REF!+BH620=2018,
IF(#REF!=1,"18-19/1",
IF(#REF!=2,"18-19/2",
IF(#REF!=3,"18-19/3",
IF(#REF!=4,"19-20/1",
IF(#REF!=5," 19-20/2",
IF(#REF!=6,"19-20/3","Hata8")))))),
IF(#REF!+BH620=2019,
IF(#REF!=1,"19-20/1",
IF(#REF!=2,"19-20/2",
IF(#REF!=3,"19-20/3",
IF(#REF!=4,"20-21/1",
IF(#REF!=5,"20-21/2",
IF(#REF!=6,"20-21/3","Hata9")))))),
IF(#REF!+BH620=2020,
IF(#REF!=1,"20-21/1",
IF(#REF!=2,"20-21/2",
IF(#REF!=3,"20-21/3",
IF(#REF!=4,"21-22/1",
IF(#REF!=5,"21-22/2",
IF(#REF!=6,"21-22/3","Hata10")))))),
IF(#REF!+BH620=2021,
IF(#REF!=1,"21-22/1",
IF(#REF!=2,"21-22/2",
IF(#REF!=3,"21-22/3",
IF(#REF!=4,"22-23/1",
IF(#REF!=5,"22-23/2",
IF(#REF!=6,"22-23/3","Hata11")))))),
IF(#REF!+BH620=2022,
IF(#REF!=1,"22-23/1",
IF(#REF!=2,"22-23/2",
IF(#REF!=3,"22-23/3",
IF(#REF!=4,"23-24/1",
IF(#REF!=5,"23-24/2",
IF(#REF!=6,"23-24/3","Hata12")))))),
IF(#REF!+BH620=2023,
IF(#REF!=1,"23-24/1",
IF(#REF!=2,"23-24/2",
IF(#REF!=3,"23-24/3",
IF(#REF!=4,"24-25/1",
IF(#REF!=5,"24-25/2",
IF(#REF!=6,"24-25/3","Hata13")))))),
))))))))))))))
)</f>
        <v>#REF!</v>
      </c>
      <c r="G620" s="4"/>
      <c r="H620" s="2" t="s">
        <v>61</v>
      </c>
      <c r="I620" s="2">
        <v>206032</v>
      </c>
      <c r="J620" s="2" t="s">
        <v>62</v>
      </c>
      <c r="M620" s="2">
        <v>1314817</v>
      </c>
      <c r="Q620" s="5">
        <v>2</v>
      </c>
      <c r="R620" s="2">
        <f>VLOOKUP($Q620,[1]sistem!$I$3:$L$10,2,FALSE)</f>
        <v>0</v>
      </c>
      <c r="S620" s="2">
        <f>VLOOKUP($Q620,[1]sistem!$I$3:$L$10,3,FALSE)</f>
        <v>2</v>
      </c>
      <c r="T620" s="2">
        <f>VLOOKUP($Q620,[1]sistem!$I$3:$L$10,4,FALSE)</f>
        <v>1</v>
      </c>
      <c r="U620" s="2" t="e">
        <f>VLOOKUP($AZ620,[1]sistem!$I$13:$L$14,2,FALSE)*#REF!</f>
        <v>#REF!</v>
      </c>
      <c r="V620" s="2" t="e">
        <f>VLOOKUP($AZ620,[1]sistem!$I$13:$L$14,3,FALSE)*#REF!</f>
        <v>#REF!</v>
      </c>
      <c r="W620" s="2" t="e">
        <f>VLOOKUP($AZ620,[1]sistem!$I$13:$L$14,4,FALSE)*#REF!</f>
        <v>#REF!</v>
      </c>
      <c r="X620" s="2" t="e">
        <f t="shared" si="175"/>
        <v>#REF!</v>
      </c>
      <c r="Y620" s="2" t="e">
        <f t="shared" si="176"/>
        <v>#REF!</v>
      </c>
      <c r="Z620" s="2" t="e">
        <f t="shared" si="177"/>
        <v>#REF!</v>
      </c>
      <c r="AA620" s="2" t="e">
        <f t="shared" si="178"/>
        <v>#REF!</v>
      </c>
      <c r="AB620" s="2">
        <f>VLOOKUP(AZ620,[1]sistem!$I$18:$J$19,2,FALSE)</f>
        <v>14</v>
      </c>
      <c r="AC620" s="2">
        <v>0.25</v>
      </c>
      <c r="AD620" s="2">
        <f>VLOOKUP($Q620,[1]sistem!$I$3:$M$10,5,FALSE)</f>
        <v>2</v>
      </c>
      <c r="AE620" s="2">
        <v>5</v>
      </c>
      <c r="AG620" s="2">
        <f>AE620*AK620</f>
        <v>70</v>
      </c>
      <c r="AH620" s="2">
        <f>VLOOKUP($Q620,[1]sistem!$I$3:$N$10,6,FALSE)</f>
        <v>3</v>
      </c>
      <c r="AI620" s="2">
        <v>2</v>
      </c>
      <c r="AJ620" s="2">
        <f t="shared" si="179"/>
        <v>6</v>
      </c>
      <c r="AK620" s="2">
        <f>VLOOKUP($AZ620,[1]sistem!$I$18:$K$19,3,FALSE)</f>
        <v>14</v>
      </c>
      <c r="AL620" s="2" t="e">
        <f>AK620*#REF!</f>
        <v>#REF!</v>
      </c>
      <c r="AM620" s="2" t="e">
        <f t="shared" si="180"/>
        <v>#REF!</v>
      </c>
      <c r="AN620" s="2">
        <f t="shared" si="190"/>
        <v>25</v>
      </c>
      <c r="AO620" s="2" t="e">
        <f t="shared" si="181"/>
        <v>#REF!</v>
      </c>
      <c r="AP620" s="2" t="e">
        <f>ROUND(AO620-#REF!,0)</f>
        <v>#REF!</v>
      </c>
      <c r="AQ620" s="2">
        <f>IF(AZ620="s",IF(Q620=0,0,
IF(Q620=1,#REF!*4*4,
IF(Q620=2,0,
IF(Q620=3,#REF!*4*2,
IF(Q620=4,0,
IF(Q620=5,0,
IF(Q620=6,0,
IF(Q620=7,0)))))))),
IF(AZ620="t",
IF(Q620=0,0,
IF(Q620=1,#REF!*4*4*0.8,
IF(Q620=2,0,
IF(Q620=3,#REF!*4*2*0.8,
IF(Q620=4,0,
IF(Q620=5,0,
IF(Q620=6,0,
IF(Q620=7,0))))))))))</f>
        <v>0</v>
      </c>
      <c r="AR620" s="2" t="e">
        <f>IF(AZ620="s",
IF(Q620=0,0,
IF(Q620=1,0,
IF(Q620=2,#REF!*4*2,
IF(Q620=3,#REF!*4,
IF(Q620=4,#REF!*4,
IF(Q620=5,0,
IF(Q620=6,0,
IF(Q620=7,#REF!*4)))))))),
IF(AZ620="t",
IF(Q620=0,0,
IF(Q620=1,0,
IF(Q620=2,#REF!*4*2*0.8,
IF(Q620=3,#REF!*4*0.8,
IF(Q620=4,#REF!*4*0.8,
IF(Q620=5,0,
IF(Q620=6,0,
IF(Q620=7,#REF!*4))))))))))</f>
        <v>#REF!</v>
      </c>
      <c r="AS620" s="2" t="e">
        <f>IF(AZ620="s",
IF(Q620=0,0,
IF(Q620=1,#REF!*2,
IF(Q620=2,#REF!*2,
IF(Q620=3,#REF!*2,
IF(Q620=4,#REF!*2,
IF(Q620=5,#REF!*2,
IF(Q620=6,#REF!*2,
IF(Q620=7,#REF!*2)))))))),
IF(AZ620="t",
IF(Q620=0,#REF!*2*0.8,
IF(Q620=1,#REF!*2*0.8,
IF(Q620=2,#REF!*2*0.8,
IF(Q620=3,#REF!*2*0.8,
IF(Q620=4,#REF!*2*0.8,
IF(Q620=5,#REF!*2*0.8,
IF(Q620=6,#REF!*1*0.8,
IF(Q620=7,#REF!*2))))))))))</f>
        <v>#REF!</v>
      </c>
      <c r="AT620" s="2" t="e">
        <f t="shared" si="182"/>
        <v>#REF!</v>
      </c>
      <c r="AU620" s="2" t="e">
        <f>IF(AZ620="s",
IF(Q620=0,0,
IF(Q620=1,(14-2)*(#REF!+#REF!)/4*4,
IF(Q620=2,(14-2)*(#REF!+#REF!)/4*2,
IF(Q620=3,(14-2)*(#REF!+#REF!)/4*3,
IF(Q620=4,(14-2)*(#REF!+#REF!)/4,
IF(Q620=5,(14-2)*#REF!/4,
IF(Q620=6,0,
IF(Q620=7,(14)*#REF!)))))))),
IF(AZ620="t",
IF(Q620=0,0,
IF(Q620=1,(11-2)*(#REF!+#REF!)/4*4,
IF(Q620=2,(11-2)*(#REF!+#REF!)/4*2,
IF(Q620=3,(11-2)*(#REF!+#REF!)/4*3,
IF(Q620=4,(11-2)*(#REF!+#REF!)/4,
IF(Q620=5,(11-2)*#REF!/4,
IF(Q620=6,0,
IF(Q620=7,(11)*#REF!))))))))))</f>
        <v>#REF!</v>
      </c>
      <c r="AV620" s="2" t="e">
        <f t="shared" si="183"/>
        <v>#REF!</v>
      </c>
      <c r="AW620" s="2">
        <f t="shared" si="184"/>
        <v>12</v>
      </c>
      <c r="AX620" s="2">
        <f t="shared" si="185"/>
        <v>6</v>
      </c>
      <c r="AY620" s="2" t="e">
        <f t="shared" si="186"/>
        <v>#REF!</v>
      </c>
      <c r="AZ620" s="2" t="s">
        <v>63</v>
      </c>
      <c r="BA620" s="2" t="e">
        <f>IF(BG620="A",0,IF(AZ620="s",14*#REF!,IF(AZ620="T",11*#REF!,"HATA")))</f>
        <v>#REF!</v>
      </c>
      <c r="BB620" s="2" t="e">
        <f t="shared" si="187"/>
        <v>#REF!</v>
      </c>
      <c r="BC620" s="2" t="e">
        <f t="shared" si="188"/>
        <v>#REF!</v>
      </c>
      <c r="BD620" s="2" t="e">
        <f>IF(BC620-#REF!=0,"DOĞRU","YANLIŞ")</f>
        <v>#REF!</v>
      </c>
      <c r="BE620" s="2" t="e">
        <f>#REF!-BC620</f>
        <v>#REF!</v>
      </c>
      <c r="BF620" s="2">
        <v>0</v>
      </c>
      <c r="BH620" s="2">
        <v>1</v>
      </c>
      <c r="BJ620" s="2">
        <v>2</v>
      </c>
      <c r="BL620" s="7" t="e">
        <f>#REF!*14</f>
        <v>#REF!</v>
      </c>
      <c r="BM620" s="9"/>
      <c r="BN620" s="8"/>
      <c r="BO620" s="13"/>
      <c r="BP620" s="13"/>
      <c r="BQ620" s="13"/>
      <c r="BR620" s="13"/>
      <c r="BS620" s="13"/>
      <c r="BT620" s="10"/>
      <c r="BU620" s="11"/>
      <c r="BV620" s="12"/>
      <c r="CC620" s="41"/>
      <c r="CD620" s="41"/>
      <c r="CE620" s="41"/>
      <c r="CF620" s="42"/>
      <c r="CG620" s="42"/>
      <c r="CH620" s="42"/>
      <c r="CI620" s="42"/>
      <c r="CJ620" s="42"/>
      <c r="CK620" s="42"/>
    </row>
  </sheetData>
  <autoFilter ref="A1:CN620" xr:uid="{DA6D1A89-CC2C-4D3B-A358-80165A0D5465}">
    <filterColumn colId="1">
      <filters>
        <filter val="Advanced English - I"/>
        <filter val="Advanced English - II"/>
        <filter val="Basic Course (KING) - II"/>
        <filter val="Elementary Course (KING) - II"/>
        <filter val="Genel İngilizce Alıştırmaları - II"/>
        <filter val="General English Practices - II"/>
        <filter val="İleri Çince"/>
        <filter val="İleri İngilizce Alıştırmaları"/>
        <filter val="İleri İspanyolca"/>
        <filter val="İleri Rusça"/>
        <filter val="İngilizce - I"/>
        <filter val="İngilizce - II"/>
        <filter val="İngilizce - IV"/>
        <filter val="İngilizce - IV*"/>
        <filter val="İspanyolca - II"/>
        <filter val="Seminar"/>
        <filter val="Speaking Skills - II"/>
        <filter val="Yabancı Dil - I (İngilizce)"/>
        <filter val="Yabancı Dil - I (Rusça)"/>
        <filter val="Yabancı Dil - II (Çince)"/>
        <filter val="Yabancı Dil - II (İngilizce)"/>
        <filter val="Yabancı Dil - II (Rusça)"/>
      </filters>
    </filterColumn>
    <sortState xmlns:xlrd2="http://schemas.microsoft.com/office/spreadsheetml/2017/richdata2" ref="A2:CN620">
      <sortCondition ref="CF1:CF620"/>
    </sortState>
  </autoFilter>
  <phoneticPr fontId="16" type="noConversion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A3290D-3CF1-4D20-B8EB-6385F4A5706C}">
  <dimension ref="B2:F46"/>
  <sheetViews>
    <sheetView topLeftCell="A10" workbookViewId="0">
      <selection activeCell="I11" sqref="I11"/>
    </sheetView>
  </sheetViews>
  <sheetFormatPr defaultRowHeight="15" x14ac:dyDescent="0.25"/>
  <cols>
    <col min="3" max="3" width="27.140625" bestFit="1" customWidth="1"/>
    <col min="4" max="4" width="15.140625" customWidth="1"/>
    <col min="5" max="5" width="16.28515625" customWidth="1"/>
    <col min="6" max="6" width="29.28515625" bestFit="1" customWidth="1"/>
  </cols>
  <sheetData>
    <row r="2" spans="2:6" ht="15.75" thickBot="1" x14ac:dyDescent="0.3"/>
    <row r="3" spans="2:6" ht="15.75" thickBot="1" x14ac:dyDescent="0.3">
      <c r="B3" s="85" t="s">
        <v>733</v>
      </c>
      <c r="C3" s="86"/>
      <c r="D3" s="86"/>
      <c r="E3" s="86"/>
      <c r="F3" s="87"/>
    </row>
    <row r="4" spans="2:6" x14ac:dyDescent="0.25">
      <c r="B4" s="88" t="s">
        <v>734</v>
      </c>
      <c r="C4" s="89"/>
      <c r="D4" s="90"/>
      <c r="E4" s="88" t="s">
        <v>735</v>
      </c>
      <c r="F4" s="90"/>
    </row>
    <row r="5" spans="2:6" x14ac:dyDescent="0.25">
      <c r="B5" s="58">
        <v>1</v>
      </c>
      <c r="C5" s="59" t="s">
        <v>736</v>
      </c>
      <c r="D5" s="60">
        <v>0.25</v>
      </c>
      <c r="E5" s="91">
        <v>1</v>
      </c>
      <c r="F5" s="92" t="s">
        <v>737</v>
      </c>
    </row>
    <row r="6" spans="2:6" x14ac:dyDescent="0.25">
      <c r="B6" s="58">
        <v>2</v>
      </c>
      <c r="C6" s="59" t="s">
        <v>736</v>
      </c>
      <c r="D6" s="60">
        <v>0.25</v>
      </c>
      <c r="E6" s="91"/>
      <c r="F6" s="92"/>
    </row>
    <row r="7" spans="2:6" x14ac:dyDescent="0.25">
      <c r="B7" s="58">
        <v>3</v>
      </c>
      <c r="C7" s="59" t="s">
        <v>736</v>
      </c>
      <c r="D7" s="60">
        <v>0.25</v>
      </c>
      <c r="E7" s="91"/>
      <c r="F7" s="92"/>
    </row>
    <row r="8" spans="2:6" x14ac:dyDescent="0.25">
      <c r="B8" s="58">
        <v>4</v>
      </c>
      <c r="C8" s="59" t="s">
        <v>736</v>
      </c>
      <c r="D8" s="60">
        <v>0.25</v>
      </c>
      <c r="E8" s="91"/>
      <c r="F8" s="92"/>
    </row>
    <row r="9" spans="2:6" x14ac:dyDescent="0.25">
      <c r="B9" s="61"/>
      <c r="C9" s="62"/>
      <c r="D9" s="63"/>
      <c r="E9" s="61"/>
      <c r="F9" s="64"/>
    </row>
    <row r="10" spans="2:6" ht="15.75" thickBot="1" x14ac:dyDescent="0.3">
      <c r="B10" s="61"/>
      <c r="C10" s="62"/>
      <c r="D10" s="63"/>
      <c r="E10" s="61"/>
      <c r="F10" s="64"/>
    </row>
    <row r="11" spans="2:6" ht="15.75" thickBot="1" x14ac:dyDescent="0.3">
      <c r="B11" s="93" t="s">
        <v>738</v>
      </c>
      <c r="C11" s="94"/>
      <c r="D11" s="94"/>
      <c r="E11" s="94"/>
      <c r="F11" s="95"/>
    </row>
    <row r="12" spans="2:6" x14ac:dyDescent="0.25">
      <c r="B12" s="88" t="s">
        <v>734</v>
      </c>
      <c r="C12" s="89"/>
      <c r="D12" s="90"/>
      <c r="E12" s="88" t="s">
        <v>735</v>
      </c>
      <c r="F12" s="90"/>
    </row>
    <row r="13" spans="2:6" x14ac:dyDescent="0.25">
      <c r="B13" s="58">
        <v>1</v>
      </c>
      <c r="C13" s="59" t="s">
        <v>739</v>
      </c>
      <c r="D13" s="60">
        <v>0.5</v>
      </c>
      <c r="E13" s="91">
        <v>1</v>
      </c>
      <c r="F13" s="92" t="s">
        <v>737</v>
      </c>
    </row>
    <row r="14" spans="2:6" x14ac:dyDescent="0.25">
      <c r="B14" s="58">
        <v>2</v>
      </c>
      <c r="C14" s="59" t="s">
        <v>739</v>
      </c>
      <c r="D14" s="60">
        <v>0.5</v>
      </c>
      <c r="E14" s="91"/>
      <c r="F14" s="92"/>
    </row>
    <row r="15" spans="2:6" x14ac:dyDescent="0.25">
      <c r="B15" s="61"/>
      <c r="C15" s="62"/>
      <c r="D15" s="63"/>
      <c r="E15" s="61"/>
      <c r="F15" s="64"/>
    </row>
    <row r="16" spans="2:6" ht="15.75" thickBot="1" x14ac:dyDescent="0.3">
      <c r="B16" s="61"/>
      <c r="C16" s="62"/>
      <c r="D16" s="63"/>
      <c r="E16" s="61"/>
      <c r="F16" s="64"/>
    </row>
    <row r="17" spans="2:6" x14ac:dyDescent="0.25">
      <c r="B17" s="96" t="s">
        <v>740</v>
      </c>
      <c r="C17" s="97"/>
      <c r="D17" s="97"/>
      <c r="E17" s="97"/>
      <c r="F17" s="98"/>
    </row>
    <row r="18" spans="2:6" x14ac:dyDescent="0.25">
      <c r="B18" s="84" t="s">
        <v>734</v>
      </c>
      <c r="C18" s="84"/>
      <c r="D18" s="84"/>
      <c r="E18" s="84" t="s">
        <v>735</v>
      </c>
      <c r="F18" s="84"/>
    </row>
    <row r="19" spans="2:6" x14ac:dyDescent="0.25">
      <c r="B19" s="58">
        <v>1</v>
      </c>
      <c r="C19" s="59" t="s">
        <v>741</v>
      </c>
      <c r="D19" s="60">
        <v>0.25</v>
      </c>
      <c r="E19" s="91">
        <v>1</v>
      </c>
      <c r="F19" s="92" t="s">
        <v>737</v>
      </c>
    </row>
    <row r="20" spans="2:6" x14ac:dyDescent="0.25">
      <c r="B20" s="58">
        <v>2</v>
      </c>
      <c r="C20" s="59" t="s">
        <v>742</v>
      </c>
      <c r="D20" s="60">
        <v>0.5</v>
      </c>
      <c r="E20" s="91"/>
      <c r="F20" s="92"/>
    </row>
    <row r="21" spans="2:6" x14ac:dyDescent="0.25">
      <c r="B21" s="58">
        <v>3</v>
      </c>
      <c r="C21" s="59" t="s">
        <v>741</v>
      </c>
      <c r="D21" s="60">
        <v>0.25</v>
      </c>
      <c r="E21" s="91"/>
      <c r="F21" s="92"/>
    </row>
    <row r="22" spans="2:6" x14ac:dyDescent="0.25">
      <c r="B22" s="61"/>
      <c r="C22" s="62"/>
      <c r="D22" s="63"/>
      <c r="E22" s="61"/>
      <c r="F22" s="64"/>
    </row>
    <row r="23" spans="2:6" ht="15.75" thickBot="1" x14ac:dyDescent="0.3">
      <c r="B23" s="61"/>
      <c r="C23" s="62"/>
      <c r="D23" s="63"/>
      <c r="E23" s="61"/>
      <c r="F23" s="64"/>
    </row>
    <row r="24" spans="2:6" x14ac:dyDescent="0.25">
      <c r="B24" s="100" t="s">
        <v>743</v>
      </c>
      <c r="C24" s="101"/>
      <c r="D24" s="101"/>
      <c r="E24" s="101"/>
      <c r="F24" s="102"/>
    </row>
    <row r="25" spans="2:6" x14ac:dyDescent="0.25">
      <c r="B25" s="84" t="s">
        <v>734</v>
      </c>
      <c r="C25" s="84"/>
      <c r="D25" s="84"/>
      <c r="E25" s="84" t="s">
        <v>735</v>
      </c>
      <c r="F25" s="84"/>
    </row>
    <row r="26" spans="2:6" x14ac:dyDescent="0.25">
      <c r="B26" s="58">
        <v>1</v>
      </c>
      <c r="C26" s="59" t="s">
        <v>744</v>
      </c>
      <c r="D26" s="65">
        <v>1</v>
      </c>
      <c r="E26" s="58">
        <v>1</v>
      </c>
      <c r="F26" s="66" t="s">
        <v>737</v>
      </c>
    </row>
    <row r="27" spans="2:6" x14ac:dyDescent="0.25">
      <c r="B27" s="61"/>
      <c r="C27" s="62"/>
      <c r="D27" s="63"/>
      <c r="E27" s="61"/>
      <c r="F27" s="64"/>
    </row>
    <row r="28" spans="2:6" x14ac:dyDescent="0.25">
      <c r="B28" s="61"/>
      <c r="C28" s="62"/>
      <c r="D28" s="63"/>
      <c r="E28" s="61"/>
      <c r="F28" s="64"/>
    </row>
    <row r="29" spans="2:6" x14ac:dyDescent="0.25">
      <c r="B29" s="103" t="s">
        <v>745</v>
      </c>
      <c r="C29" s="103"/>
      <c r="D29" s="103"/>
      <c r="E29" s="103"/>
      <c r="F29" s="103"/>
    </row>
    <row r="30" spans="2:6" x14ac:dyDescent="0.25">
      <c r="B30" s="84" t="s">
        <v>746</v>
      </c>
      <c r="C30" s="84"/>
      <c r="D30" s="84"/>
      <c r="E30" s="84" t="s">
        <v>747</v>
      </c>
      <c r="F30" s="84"/>
    </row>
    <row r="31" spans="2:6" x14ac:dyDescent="0.25">
      <c r="B31" s="58">
        <v>0</v>
      </c>
      <c r="C31" s="59" t="s">
        <v>748</v>
      </c>
      <c r="D31" s="60">
        <v>0</v>
      </c>
      <c r="E31" s="58">
        <v>1</v>
      </c>
      <c r="F31" s="66" t="s">
        <v>737</v>
      </c>
    </row>
    <row r="32" spans="2:6" x14ac:dyDescent="0.25">
      <c r="B32" s="61"/>
      <c r="C32" s="62"/>
      <c r="D32" s="63"/>
      <c r="E32" s="61"/>
      <c r="F32" s="64"/>
    </row>
    <row r="33" spans="2:6" x14ac:dyDescent="0.25">
      <c r="B33" s="61"/>
      <c r="C33" s="62"/>
      <c r="D33" s="63"/>
      <c r="E33" s="61"/>
      <c r="F33" s="64"/>
    </row>
    <row r="34" spans="2:6" x14ac:dyDescent="0.25">
      <c r="B34" s="104" t="s">
        <v>749</v>
      </c>
      <c r="C34" s="104"/>
      <c r="D34" s="104"/>
      <c r="E34" s="104"/>
      <c r="F34" s="104"/>
    </row>
    <row r="35" spans="2:6" x14ac:dyDescent="0.25">
      <c r="B35" s="84" t="s">
        <v>746</v>
      </c>
      <c r="C35" s="84"/>
      <c r="D35" s="84"/>
      <c r="E35" s="84" t="s">
        <v>747</v>
      </c>
      <c r="F35" s="84"/>
    </row>
    <row r="36" spans="2:6" x14ac:dyDescent="0.25">
      <c r="B36" s="58">
        <v>0</v>
      </c>
      <c r="C36" s="59" t="s">
        <v>750</v>
      </c>
      <c r="D36" s="60">
        <v>0</v>
      </c>
      <c r="E36" s="58">
        <v>1</v>
      </c>
      <c r="F36" s="66" t="s">
        <v>737</v>
      </c>
    </row>
    <row r="37" spans="2:6" x14ac:dyDescent="0.25">
      <c r="B37" s="61"/>
      <c r="C37" s="62"/>
      <c r="D37" s="63"/>
      <c r="E37" s="61"/>
      <c r="F37" s="64"/>
    </row>
    <row r="38" spans="2:6" x14ac:dyDescent="0.25">
      <c r="B38" s="61"/>
      <c r="C38" s="62"/>
      <c r="D38" s="63"/>
      <c r="E38" s="61"/>
      <c r="F38" s="64"/>
    </row>
    <row r="39" spans="2:6" x14ac:dyDescent="0.25">
      <c r="B39" s="99" t="s">
        <v>751</v>
      </c>
      <c r="C39" s="99"/>
      <c r="D39" s="99"/>
      <c r="E39" s="99"/>
      <c r="F39" s="99"/>
    </row>
    <row r="40" spans="2:6" x14ac:dyDescent="0.25">
      <c r="B40" s="84" t="s">
        <v>752</v>
      </c>
      <c r="C40" s="84"/>
      <c r="D40" s="84"/>
      <c r="E40" s="84" t="s">
        <v>753</v>
      </c>
      <c r="F40" s="84"/>
    </row>
    <row r="41" spans="2:6" x14ac:dyDescent="0.25">
      <c r="B41" s="58">
        <v>1</v>
      </c>
      <c r="C41" s="59" t="s">
        <v>742</v>
      </c>
      <c r="D41" s="65">
        <v>1</v>
      </c>
      <c r="E41" s="58">
        <v>1</v>
      </c>
      <c r="F41" s="66" t="s">
        <v>754</v>
      </c>
    </row>
    <row r="42" spans="2:6" x14ac:dyDescent="0.25">
      <c r="B42" s="61"/>
      <c r="C42" s="62"/>
      <c r="D42" s="67"/>
      <c r="E42" s="61"/>
      <c r="F42" s="64"/>
    </row>
    <row r="43" spans="2:6" x14ac:dyDescent="0.25">
      <c r="B43" s="61"/>
      <c r="C43" s="62"/>
      <c r="D43" s="67"/>
      <c r="E43" s="61"/>
      <c r="F43" s="64"/>
    </row>
    <row r="44" spans="2:6" x14ac:dyDescent="0.25">
      <c r="B44" s="105" t="s">
        <v>755</v>
      </c>
      <c r="C44" s="105"/>
      <c r="D44" s="105"/>
      <c r="E44" s="105"/>
      <c r="F44" s="105"/>
    </row>
    <row r="45" spans="2:6" x14ac:dyDescent="0.25">
      <c r="B45" s="84" t="s">
        <v>746</v>
      </c>
      <c r="C45" s="84"/>
      <c r="D45" s="84"/>
      <c r="E45" s="84" t="s">
        <v>747</v>
      </c>
      <c r="F45" s="84"/>
    </row>
    <row r="46" spans="2:6" x14ac:dyDescent="0.25">
      <c r="B46" s="58">
        <v>0</v>
      </c>
      <c r="C46" s="59" t="s">
        <v>756</v>
      </c>
      <c r="D46" s="65">
        <v>0</v>
      </c>
      <c r="E46" s="58">
        <v>0</v>
      </c>
      <c r="F46" s="66" t="s">
        <v>757</v>
      </c>
    </row>
  </sheetData>
  <mergeCells count="30">
    <mergeCell ref="B40:D40"/>
    <mergeCell ref="E40:F40"/>
    <mergeCell ref="B44:F44"/>
    <mergeCell ref="B45:D45"/>
    <mergeCell ref="E45:F45"/>
    <mergeCell ref="B39:F39"/>
    <mergeCell ref="E19:E21"/>
    <mergeCell ref="F19:F21"/>
    <mergeCell ref="B24:F24"/>
    <mergeCell ref="B25:D25"/>
    <mergeCell ref="E25:F25"/>
    <mergeCell ref="B29:F29"/>
    <mergeCell ref="B30:D30"/>
    <mergeCell ref="E30:F30"/>
    <mergeCell ref="B34:F34"/>
    <mergeCell ref="B35:D35"/>
    <mergeCell ref="E35:F35"/>
    <mergeCell ref="B18:D18"/>
    <mergeCell ref="E18:F18"/>
    <mergeCell ref="B3:F3"/>
    <mergeCell ref="B4:D4"/>
    <mergeCell ref="E4:F4"/>
    <mergeCell ref="E5:E8"/>
    <mergeCell ref="F5:F8"/>
    <mergeCell ref="B11:F11"/>
    <mergeCell ref="B12:D12"/>
    <mergeCell ref="E12:F12"/>
    <mergeCell ref="E13:E14"/>
    <mergeCell ref="F13:F14"/>
    <mergeCell ref="B17:F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Sayfa1</vt:lpstr>
      <vt:lpstr>ölçme sistemleri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BuketPalanci</dc:creator>
  <cp:lastModifiedBy>Volkan Tümer</cp:lastModifiedBy>
  <dcterms:created xsi:type="dcterms:W3CDTF">2020-12-24T13:11:36Z</dcterms:created>
  <dcterms:modified xsi:type="dcterms:W3CDTF">2021-04-13T08:39:48Z</dcterms:modified>
</cp:coreProperties>
</file>